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filterPrivacy="1" defaultThemeVersion="124226"/>
  <xr:revisionPtr revIDLastSave="0" documentId="13_ncr:1_{161E7115-8E82-466D-9301-61321CE7A508}" xr6:coauthVersionLast="36" xr6:coauthVersionMax="36" xr10:uidLastSave="{00000000-0000-0000-0000-000000000000}"/>
  <bookViews>
    <workbookView xWindow="0" yWindow="0" windowWidth="23040" windowHeight="10455" tabRatio="919" activeTab="1" xr2:uid="{00000000-000D-0000-FFFF-FFFF00000000}"/>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9.2. MREL1" sheetId="105" r:id="rId12"/>
    <sheet name="9.3. MREL2" sheetId="106" r:id="rId13"/>
    <sheet name="10. CC2" sheetId="69" r:id="rId14"/>
    <sheet name="11. CRWA" sheetId="35" r:id="rId15"/>
    <sheet name="12. CRM" sheetId="64" r:id="rId16"/>
    <sheet name="13. CRME" sheetId="74" r:id="rId17"/>
    <sheet name="14. LCR" sheetId="36" r:id="rId18"/>
    <sheet name="15. CCR" sheetId="37" r:id="rId19"/>
    <sheet name="15.1. LR" sheetId="79" r:id="rId20"/>
    <sheet name="15.2. CVA" sheetId="107" r:id="rId21"/>
    <sheet name="16. NSFR" sheetId="80" r:id="rId22"/>
    <sheet name=" 17. Residual Maturity" sheetId="95" r:id="rId23"/>
    <sheet name="18. Assets by Exposure classes" sheetId="96" r:id="rId24"/>
    <sheet name="19. Assets by Risk Sectors" sheetId="97" r:id="rId25"/>
    <sheet name="20. Reserves" sheetId="98" r:id="rId26"/>
    <sheet name="21. NPL" sheetId="99" r:id="rId27"/>
    <sheet name="22. Quality" sheetId="100" r:id="rId28"/>
    <sheet name="23. LTV" sheetId="101" r:id="rId29"/>
    <sheet name="24. Risk Sector" sheetId="102" r:id="rId30"/>
    <sheet name="25. Collateral" sheetId="103" r:id="rId31"/>
    <sheet name="26. Retail Products" sheetId="104" r:id="rId32"/>
    <sheet name="Instruction" sheetId="90" r:id="rId33"/>
  </sheets>
  <externalReferences>
    <externalReference r:id="rId34"/>
    <externalReference r:id="rId35"/>
    <externalReference r:id="rId36"/>
  </externalReferences>
  <definedNames>
    <definedName name="_cur1">'[1]Appl (2)'!$F$2:$F$7200</definedName>
    <definedName name="_cur2">'[1]Appl (2)'!$H$2:$H$7200</definedName>
    <definedName name="_xlnm._FilterDatabase" localSheetId="32" hidden="1">Instruction!$A$108:$C$112</definedName>
    <definedName name="_sum1">'[1]Appl (2)'!$E$2:$E$7200</definedName>
    <definedName name="_sum2">'[1]Appl (2)'!$G$2:$G$7200</definedName>
    <definedName name="ACC_BALACC" localSheetId="22">#REF!</definedName>
    <definedName name="ACC_BALACC" localSheetId="20">#REF!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10">#REF!</definedName>
    <definedName name="ACC_BALACC" localSheetId="12">#REF!</definedName>
    <definedName name="ACC_BALACC">#REF!</definedName>
    <definedName name="ACC_CRS" localSheetId="22">#REF!</definedName>
    <definedName name="ACC_CRS" localSheetId="20">#REF!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10">#REF!</definedName>
    <definedName name="ACC_CRS" localSheetId="12">#REF!</definedName>
    <definedName name="ACC_CRS">#REF!</definedName>
    <definedName name="ACC_DBS" localSheetId="22">#REF!</definedName>
    <definedName name="ACC_DBS" localSheetId="20">#REF!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10">#REF!</definedName>
    <definedName name="ACC_DBS" localSheetId="12">#REF!</definedName>
    <definedName name="ACC_DBS">#REF!</definedName>
    <definedName name="ACC_ISO" localSheetId="22">#REF!</definedName>
    <definedName name="ACC_ISO" localSheetId="20">#REF!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10">#REF!</definedName>
    <definedName name="ACC_ISO" localSheetId="12">#REF!</definedName>
    <definedName name="ACC_ISO">#REF!</definedName>
    <definedName name="ACC_SALDO" localSheetId="22">#REF!</definedName>
    <definedName name="ACC_SALDO" localSheetId="20">#REF!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10">#REF!</definedName>
    <definedName name="ACC_SALDO" localSheetId="12">#REF!</definedName>
    <definedName name="ACC_SALDO">#REF!</definedName>
    <definedName name="BS_BALACC" localSheetId="22">#REF!</definedName>
    <definedName name="BS_BALACC" localSheetId="20">#REF!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10">#REF!</definedName>
    <definedName name="BS_BALACC" localSheetId="12">#REF!</definedName>
    <definedName name="BS_BALACC">#REF!</definedName>
    <definedName name="BS_BALANCE" localSheetId="22">#REF!</definedName>
    <definedName name="BS_BALANCE" localSheetId="20">#REF!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10">#REF!</definedName>
    <definedName name="BS_BALANCE" localSheetId="12">#REF!</definedName>
    <definedName name="BS_BALANCE">#REF!</definedName>
    <definedName name="BS_CR" localSheetId="22">#REF!</definedName>
    <definedName name="BS_CR" localSheetId="20">#REF!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10">#REF!</definedName>
    <definedName name="BS_CR" localSheetId="12">#REF!</definedName>
    <definedName name="BS_CR">#REF!</definedName>
    <definedName name="BS_CR_EQU" localSheetId="22">#REF!</definedName>
    <definedName name="BS_CR_EQU" localSheetId="20">#REF!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10">#REF!</definedName>
    <definedName name="BS_CR_EQU" localSheetId="12">#REF!</definedName>
    <definedName name="BS_CR_EQU">#REF!</definedName>
    <definedName name="BS_DB" localSheetId="22">#REF!</definedName>
    <definedName name="BS_DB" localSheetId="20">#REF!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10">#REF!</definedName>
    <definedName name="BS_DB" localSheetId="12">#REF!</definedName>
    <definedName name="BS_DB">#REF!</definedName>
    <definedName name="BS_DB_EQU" localSheetId="22">#REF!</definedName>
    <definedName name="BS_DB_EQU" localSheetId="20">#REF!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10">#REF!</definedName>
    <definedName name="BS_DB_EQU" localSheetId="12">#REF!</definedName>
    <definedName name="BS_DB_EQU">#REF!</definedName>
    <definedName name="BS_DT" localSheetId="22">#REF!</definedName>
    <definedName name="BS_DT" localSheetId="20">#REF!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10">#REF!</definedName>
    <definedName name="BS_DT" localSheetId="12">#REF!</definedName>
    <definedName name="BS_DT">#REF!</definedName>
    <definedName name="BS_ISO" localSheetId="22">#REF!</definedName>
    <definedName name="BS_ISO" localSheetId="20">#REF!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10">#REF!</definedName>
    <definedName name="BS_ISO" localSheetId="12">#REF!</definedName>
    <definedName name="BS_ISO">#REF!</definedName>
    <definedName name="CurrentDate" localSheetId="22">#REF!</definedName>
    <definedName name="CurrentDate" localSheetId="20">#REF!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10">#REF!</definedName>
    <definedName name="CurrentDate" localSheetId="12">#REF!</definedName>
    <definedName name="CurrentDate">#REF!</definedName>
    <definedName name="date">'[1]Appl (2)'!$B$2:$B$7200</definedName>
    <definedName name="date1">'[1]Appl (2)'!$C$2:$C$7200</definedName>
    <definedName name="L_FORMULAS_GEO">[2]ListSheet!$W$2:$W$15</definedName>
    <definedName name="Sheet" localSheetId="11">[3]Sheet2!$H$5:$H$31</definedName>
    <definedName name="Sheet" localSheetId="12">[3]Sheet2!$H$5:$H$31</definedName>
    <definedName name="Sheet">[3]Sheet2!$H$5:$H$31</definedName>
    <definedName name="საკრედიტო" localSheetId="11">[3]Sheet2!$B$6:$B$8</definedName>
    <definedName name="საკრედიტო" localSheetId="12">[3]Sheet2!$B$6:$B$8</definedName>
    <definedName name="საკრედიტო">[3]Sheet2!$B$6:$B$8</definedName>
    <definedName name="ფაილი" localSheetId="11">[3]Sheet2!$B$2:$B$3</definedName>
    <definedName name="ფაილი" localSheetId="12">[3]Sheet2!$B$2:$B$3</definedName>
    <definedName name="ფაილი">[3]Sheet2!$B$2:$B$3</definedName>
    <definedName name="ცვლილება_კორექტირება_რეგულაციაში" localSheetId="11">[3]Sheet2!$K$5:$K$9</definedName>
    <definedName name="ცვლილება_კორექტირება_რეგულაციაში" localSheetId="12">[3]Sheet2!$K$5:$K$9</definedName>
    <definedName name="ცვლილება_კორექტირება_რეგულაციაში">[3]Sheet2!$K$5:$K$9</definedName>
  </definedNames>
  <calcPr calcId="191029"/>
</workbook>
</file>

<file path=xl/calcChain.xml><?xml version="1.0" encoding="utf-8"?>
<calcChain xmlns="http://schemas.openxmlformats.org/spreadsheetml/2006/main">
  <c r="B1" i="107" l="1"/>
  <c r="B2" i="107"/>
  <c r="B2" i="37" l="1"/>
  <c r="B1" i="37"/>
  <c r="H38" i="94" l="1"/>
  <c r="H39" i="94"/>
  <c r="H40" i="94"/>
  <c r="H42" i="94"/>
  <c r="H43" i="94"/>
  <c r="H45" i="93"/>
  <c r="H41" i="94" l="1"/>
  <c r="D14" i="80" l="1"/>
  <c r="C33" i="80"/>
  <c r="F33" i="80"/>
  <c r="C8" i="80"/>
  <c r="G14" i="80"/>
  <c r="E24" i="80"/>
  <c r="G24" i="80"/>
  <c r="C11" i="80"/>
  <c r="G11" i="80"/>
  <c r="C18" i="80"/>
  <c r="F24" i="80"/>
  <c r="F11" i="80"/>
  <c r="C14" i="80"/>
  <c r="E11" i="80"/>
  <c r="G33" i="80"/>
  <c r="D11" i="80"/>
  <c r="E33" i="80"/>
  <c r="F14" i="80"/>
  <c r="G37" i="80" l="1"/>
  <c r="D18" i="80"/>
  <c r="G8" i="80"/>
  <c r="F8" i="80"/>
  <c r="D33" i="80"/>
  <c r="F18" i="80"/>
  <c r="E8" i="80"/>
  <c r="E18" i="80"/>
  <c r="E14" i="80"/>
  <c r="G18" i="80"/>
  <c r="D8" i="80"/>
  <c r="D24" i="80"/>
  <c r="C24" i="80"/>
  <c r="G21" i="80" l="1"/>
  <c r="G39" i="80" l="1"/>
  <c r="E22" i="74" l="1"/>
  <c r="D22" i="74"/>
  <c r="S21" i="64"/>
  <c r="R21" i="64"/>
  <c r="Q21" i="64"/>
  <c r="P21" i="64"/>
  <c r="N21" i="64"/>
  <c r="L21" i="64"/>
  <c r="K21" i="64"/>
  <c r="J21" i="64"/>
  <c r="I21" i="64"/>
  <c r="H21" i="64"/>
  <c r="G21" i="64"/>
  <c r="F21" i="64"/>
  <c r="E21" i="64"/>
  <c r="R22" i="35"/>
  <c r="P22" i="35"/>
  <c r="N22" i="35"/>
  <c r="J22" i="35"/>
  <c r="H22" i="35"/>
  <c r="F22" i="35"/>
  <c r="O21" i="64" l="1"/>
  <c r="C21" i="64"/>
  <c r="D22" i="35"/>
  <c r="L22" i="35"/>
  <c r="C58" i="69" l="1"/>
  <c r="C46" i="69"/>
  <c r="C40" i="69"/>
  <c r="C23" i="69"/>
  <c r="C18" i="69"/>
  <c r="D31" i="72"/>
  <c r="C31" i="72"/>
  <c r="C28" i="72"/>
  <c r="E25" i="72"/>
  <c r="C25" i="72"/>
  <c r="C20" i="72"/>
  <c r="E20" i="72"/>
  <c r="E16" i="72"/>
  <c r="D16" i="72"/>
  <c r="C16" i="72"/>
  <c r="C8" i="72"/>
  <c r="E8" i="72"/>
  <c r="E41" i="94"/>
  <c r="C38" i="94"/>
  <c r="E37" i="94"/>
  <c r="E25" i="94"/>
  <c r="H13" i="94"/>
  <c r="G11" i="94"/>
  <c r="E9" i="94"/>
  <c r="E7" i="94"/>
  <c r="E44" i="93"/>
  <c r="E42" i="93"/>
  <c r="E41" i="93"/>
  <c r="C37" i="93"/>
  <c r="E35" i="93"/>
  <c r="E28" i="93"/>
  <c r="E26" i="93"/>
  <c r="E24" i="93"/>
  <c r="E22" i="93"/>
  <c r="E16" i="93"/>
  <c r="E8" i="93"/>
  <c r="E7" i="93"/>
  <c r="E67" i="92"/>
  <c r="D63" i="92"/>
  <c r="E57" i="92"/>
  <c r="E56" i="92"/>
  <c r="E55" i="92"/>
  <c r="E52" i="92"/>
  <c r="E50" i="92"/>
  <c r="D47" i="92"/>
  <c r="E46" i="92"/>
  <c r="E44" i="92"/>
  <c r="E43" i="92"/>
  <c r="E40" i="92"/>
  <c r="E38" i="92"/>
  <c r="E39" i="92" l="1"/>
  <c r="E42" i="92"/>
  <c r="E48" i="92"/>
  <c r="E24" i="94"/>
  <c r="D8" i="72"/>
  <c r="E25" i="93"/>
  <c r="E30" i="93"/>
  <c r="E32" i="93"/>
  <c r="D38" i="94"/>
  <c r="D20" i="72"/>
  <c r="E10" i="94"/>
  <c r="E13" i="94"/>
  <c r="C29" i="69"/>
  <c r="E21" i="94"/>
  <c r="E33" i="94"/>
  <c r="C14" i="69"/>
  <c r="C47" i="92"/>
  <c r="E31" i="93"/>
  <c r="E40" i="93"/>
  <c r="H16" i="94"/>
  <c r="E42" i="94"/>
  <c r="D59" i="92"/>
  <c r="E15" i="93"/>
  <c r="E19" i="93"/>
  <c r="E21" i="93"/>
  <c r="E23" i="93"/>
  <c r="E33" i="93"/>
  <c r="E39" i="93"/>
  <c r="D11" i="94"/>
  <c r="E29" i="94"/>
  <c r="E34" i="94"/>
  <c r="C6" i="69"/>
  <c r="C62" i="69"/>
  <c r="C37" i="72"/>
  <c r="D25" i="72"/>
  <c r="E31" i="72"/>
  <c r="C41" i="92"/>
  <c r="E61" i="92"/>
  <c r="E65" i="92"/>
  <c r="D41" i="92"/>
  <c r="E51" i="92"/>
  <c r="E60" i="92"/>
  <c r="E64" i="92"/>
  <c r="E62" i="92"/>
  <c r="E12" i="93"/>
  <c r="E20" i="93"/>
  <c r="D6" i="93"/>
  <c r="D13" i="93"/>
  <c r="E36" i="93"/>
  <c r="E11" i="93"/>
  <c r="D37" i="93"/>
  <c r="E9" i="93"/>
  <c r="E17" i="93"/>
  <c r="C13" i="93"/>
  <c r="D34" i="93"/>
  <c r="D29" i="93"/>
  <c r="E10" i="93"/>
  <c r="E18" i="93"/>
  <c r="E27" i="93"/>
  <c r="D8" i="94"/>
  <c r="E18" i="94"/>
  <c r="E36" i="94"/>
  <c r="E43" i="94"/>
  <c r="C8" i="94"/>
  <c r="E15" i="94"/>
  <c r="D17" i="94"/>
  <c r="E20" i="94"/>
  <c r="E23" i="94"/>
  <c r="E38" i="94"/>
  <c r="E40" i="94"/>
  <c r="E22" i="94"/>
  <c r="E31" i="94"/>
  <c r="F11" i="94"/>
  <c r="D30" i="94"/>
  <c r="E12" i="94"/>
  <c r="E26" i="94"/>
  <c r="E35" i="94"/>
  <c r="E6" i="94"/>
  <c r="E19" i="94"/>
  <c r="C30" i="94"/>
  <c r="E39" i="94"/>
  <c r="C11" i="94"/>
  <c r="E16" i="94"/>
  <c r="E32" i="94"/>
  <c r="H12" i="94"/>
  <c r="C17" i="94"/>
  <c r="C6" i="93"/>
  <c r="C34" i="93"/>
  <c r="E14" i="93"/>
  <c r="C29" i="93"/>
  <c r="E38" i="93"/>
  <c r="E45" i="92"/>
  <c r="E49" i="92"/>
  <c r="E58" i="92"/>
  <c r="G63" i="92"/>
  <c r="E66" i="92"/>
  <c r="C59" i="92"/>
  <c r="C63" i="92"/>
  <c r="D68" i="92" l="1"/>
  <c r="D53" i="92"/>
  <c r="E37" i="93"/>
  <c r="E47" i="92"/>
  <c r="D43" i="93"/>
  <c r="E41" i="92"/>
  <c r="C67" i="69"/>
  <c r="C53" i="92"/>
  <c r="E13" i="93"/>
  <c r="E34" i="93"/>
  <c r="E29" i="93"/>
  <c r="E11" i="94"/>
  <c r="E8" i="94"/>
  <c r="H11" i="94"/>
  <c r="E17" i="94"/>
  <c r="D14" i="94"/>
  <c r="E30" i="94"/>
  <c r="C14" i="94"/>
  <c r="C43" i="93"/>
  <c r="E6" i="93"/>
  <c r="E63" i="92"/>
  <c r="E59" i="92"/>
  <c r="D69" i="92"/>
  <c r="C68" i="92"/>
  <c r="D45" i="93" l="1"/>
  <c r="E53" i="92"/>
  <c r="E14" i="94"/>
  <c r="C45" i="93"/>
  <c r="E43" i="93"/>
  <c r="E68" i="92"/>
  <c r="C69" i="92"/>
  <c r="E45" i="93" l="1"/>
  <c r="E69" i="92"/>
  <c r="N9" i="37" l="1"/>
  <c r="L9" i="37"/>
  <c r="N8" i="37"/>
  <c r="L8" i="37"/>
  <c r="L7" i="37"/>
  <c r="L6" i="37" l="1"/>
  <c r="N6" i="37"/>
  <c r="N34" i="37" l="1"/>
  <c r="L34" i="37"/>
  <c r="E6" i="107"/>
  <c r="B2" i="106" l="1"/>
  <c r="B1" i="106"/>
  <c r="B1" i="105"/>
  <c r="B2" i="105"/>
  <c r="E12" i="106" l="1"/>
  <c r="D12" i="106"/>
  <c r="C12" i="106"/>
  <c r="B12" i="106"/>
  <c r="E11" i="106"/>
  <c r="D11" i="106"/>
  <c r="C11" i="106"/>
  <c r="B11" i="106"/>
  <c r="E10" i="106"/>
  <c r="D10" i="106"/>
  <c r="C10" i="106"/>
  <c r="B10" i="106"/>
  <c r="F9" i="106"/>
  <c r="E9" i="106"/>
  <c r="D9" i="106"/>
  <c r="C9" i="106"/>
  <c r="B9" i="106"/>
  <c r="B11" i="105"/>
  <c r="F10" i="106" l="1"/>
  <c r="F12" i="106"/>
  <c r="F11" i="106"/>
  <c r="B7" i="105"/>
  <c r="B16" i="105" s="1"/>
  <c r="B14" i="105" s="1"/>
  <c r="B6" i="105" l="1"/>
  <c r="B23" i="105" l="1"/>
  <c r="B1" i="94" l="1"/>
  <c r="B1" i="93"/>
  <c r="B1" i="92"/>
  <c r="B1" i="104" l="1"/>
  <c r="B1" i="103"/>
  <c r="B1" i="102"/>
  <c r="B1" i="101"/>
  <c r="B1" i="100"/>
  <c r="B1" i="99"/>
  <c r="B1" i="98"/>
  <c r="B1" i="97"/>
  <c r="B1" i="96"/>
  <c r="B1" i="95"/>
  <c r="E35" i="92" l="1"/>
  <c r="E34" i="92"/>
  <c r="E33" i="92"/>
  <c r="E32" i="92"/>
  <c r="E31" i="92"/>
  <c r="D30" i="92"/>
  <c r="C30" i="92"/>
  <c r="E29" i="92"/>
  <c r="E28" i="92"/>
  <c r="D27" i="92"/>
  <c r="C27" i="92"/>
  <c r="E26" i="92"/>
  <c r="E25" i="92"/>
  <c r="D24" i="92"/>
  <c r="C24" i="92"/>
  <c r="E23" i="92"/>
  <c r="E22" i="92"/>
  <c r="E21" i="92"/>
  <c r="E20" i="92"/>
  <c r="D19" i="92"/>
  <c r="C19" i="92"/>
  <c r="H18" i="92"/>
  <c r="E18" i="92"/>
  <c r="H17" i="92"/>
  <c r="E17" i="92"/>
  <c r="E16" i="92"/>
  <c r="D15" i="92"/>
  <c r="C15" i="92"/>
  <c r="E14" i="92"/>
  <c r="E13" i="92"/>
  <c r="E12" i="92"/>
  <c r="E11" i="92"/>
  <c r="E10" i="92"/>
  <c r="E9" i="92"/>
  <c r="E8" i="92"/>
  <c r="D7" i="92"/>
  <c r="C7" i="92"/>
  <c r="E30" i="92" l="1"/>
  <c r="E27" i="92"/>
  <c r="E24" i="92"/>
  <c r="C36" i="92"/>
  <c r="E19" i="92"/>
  <c r="D36" i="92"/>
  <c r="E15" i="92"/>
  <c r="E7" i="92"/>
  <c r="E36" i="92" l="1"/>
  <c r="B1" i="80" l="1"/>
  <c r="G6" i="71" l="1"/>
  <c r="F6" i="71"/>
  <c r="E6" i="71"/>
  <c r="D6" i="71"/>
  <c r="E13" i="71" l="1"/>
  <c r="F13" i="71"/>
  <c r="D13" i="71"/>
  <c r="G13" i="71"/>
  <c r="B1" i="79"/>
  <c r="B1" i="36"/>
  <c r="B1" i="74"/>
  <c r="B1" i="64"/>
  <c r="B1" i="35"/>
  <c r="B1" i="69"/>
  <c r="B1" i="77"/>
  <c r="B1" i="28"/>
  <c r="B1" i="73"/>
  <c r="B1" i="72"/>
  <c r="B1" i="52"/>
  <c r="B1" i="71"/>
  <c r="B1" i="6"/>
  <c r="B21" i="105" l="1"/>
  <c r="B2" i="93" l="1"/>
  <c r="B2" i="97"/>
  <c r="B2" i="69"/>
  <c r="B2" i="92"/>
  <c r="B2" i="36"/>
  <c r="B2" i="74"/>
  <c r="B2" i="95"/>
  <c r="B2" i="94"/>
  <c r="B2" i="103"/>
  <c r="B2" i="73"/>
  <c r="B2" i="77"/>
  <c r="B2" i="102"/>
  <c r="C5" i="6"/>
  <c r="B2" i="80"/>
  <c r="B2" i="101"/>
  <c r="B2" i="64"/>
  <c r="B2" i="99"/>
  <c r="B2" i="35"/>
  <c r="B2" i="104"/>
  <c r="B2" i="100"/>
  <c r="B2" i="72"/>
  <c r="B2" i="96"/>
  <c r="B2" i="98"/>
  <c r="B2" i="52"/>
  <c r="B2" i="79"/>
  <c r="B2" i="28"/>
  <c r="F5" i="6"/>
  <c r="B2" i="71"/>
  <c r="G5" i="71" s="1"/>
  <c r="E5" i="6"/>
  <c r="D5" i="6"/>
  <c r="G5" i="6"/>
  <c r="C5" i="71" l="1"/>
  <c r="E5" i="71"/>
  <c r="F5" i="71"/>
  <c r="D5" i="71"/>
  <c r="H13" i="95" l="1"/>
  <c r="H10" i="96"/>
  <c r="H18" i="95"/>
  <c r="H7" i="96"/>
  <c r="H32" i="97"/>
  <c r="C10" i="98"/>
  <c r="H19" i="95"/>
  <c r="H33" i="97"/>
  <c r="H23" i="96"/>
  <c r="H12" i="96"/>
  <c r="H17" i="96"/>
  <c r="D10" i="98"/>
  <c r="H20" i="95"/>
  <c r="H9" i="96"/>
  <c r="H15" i="96"/>
  <c r="H8" i="96"/>
  <c r="F21" i="96"/>
  <c r="H19" i="96"/>
  <c r="F34" i="97"/>
  <c r="C10" i="99"/>
  <c r="D7" i="98"/>
  <c r="H18" i="96"/>
  <c r="G21" i="96"/>
  <c r="H11" i="96"/>
  <c r="G34" i="97"/>
  <c r="C7" i="98"/>
  <c r="C18" i="99" l="1"/>
  <c r="C15" i="98"/>
  <c r="D15" i="98"/>
  <c r="H44" i="93"/>
  <c r="H28" i="92" l="1"/>
  <c r="H15" i="94" l="1"/>
  <c r="H21" i="94"/>
  <c r="H25" i="94"/>
  <c r="H29" i="94"/>
  <c r="H33" i="94"/>
  <c r="H37" i="94"/>
  <c r="H7" i="94"/>
  <c r="F8" i="94"/>
  <c r="H9" i="94"/>
  <c r="H18" i="94"/>
  <c r="F17" i="94"/>
  <c r="H22" i="94"/>
  <c r="H26" i="94"/>
  <c r="H34" i="94"/>
  <c r="G8" i="94"/>
  <c r="G17" i="94"/>
  <c r="H10" i="94"/>
  <c r="H19" i="94"/>
  <c r="H23" i="94"/>
  <c r="H27" i="94"/>
  <c r="H31" i="94"/>
  <c r="F30" i="94"/>
  <c r="H35" i="94"/>
  <c r="G30" i="94"/>
  <c r="H6" i="94"/>
  <c r="H20" i="94"/>
  <c r="H24" i="94"/>
  <c r="H28" i="94"/>
  <c r="H32" i="94"/>
  <c r="H36" i="94"/>
  <c r="C8" i="79"/>
  <c r="G14" i="94" l="1"/>
  <c r="H17" i="94"/>
  <c r="H30" i="94"/>
  <c r="H8" i="94"/>
  <c r="F14" i="94"/>
  <c r="H23" i="93" l="1"/>
  <c r="H15" i="93"/>
  <c r="H7" i="93"/>
  <c r="F6" i="93"/>
  <c r="H33" i="93"/>
  <c r="H38" i="93"/>
  <c r="F37" i="93"/>
  <c r="H42" i="93"/>
  <c r="H36" i="93"/>
  <c r="H11" i="93"/>
  <c r="G6" i="93"/>
  <c r="G37" i="93"/>
  <c r="H10" i="93"/>
  <c r="H41" i="93"/>
  <c r="H28" i="93"/>
  <c r="H8" i="93"/>
  <c r="H12" i="93"/>
  <c r="H17" i="93"/>
  <c r="H21" i="93"/>
  <c r="H25" i="93"/>
  <c r="H30" i="93"/>
  <c r="F29" i="93"/>
  <c r="H39" i="93"/>
  <c r="H14" i="94"/>
  <c r="H27" i="93"/>
  <c r="H24" i="93"/>
  <c r="G29" i="93"/>
  <c r="H19" i="93"/>
  <c r="H20" i="93"/>
  <c r="H9" i="93"/>
  <c r="F13" i="93"/>
  <c r="H14" i="93"/>
  <c r="H18" i="93"/>
  <c r="H22" i="93"/>
  <c r="H26" i="93"/>
  <c r="H31" i="93"/>
  <c r="F34" i="93"/>
  <c r="H35" i="93"/>
  <c r="H40" i="93"/>
  <c r="H32" i="93"/>
  <c r="H16" i="93"/>
  <c r="G13" i="93"/>
  <c r="G34" i="93"/>
  <c r="H34" i="93" l="1"/>
  <c r="G43" i="93"/>
  <c r="H37" i="93"/>
  <c r="H13" i="93"/>
  <c r="H29" i="93"/>
  <c r="F43" i="93"/>
  <c r="H6" i="93"/>
  <c r="H38" i="92" l="1"/>
  <c r="H44" i="92"/>
  <c r="H49" i="92"/>
  <c r="H55" i="92"/>
  <c r="F63" i="92"/>
  <c r="H64" i="92"/>
  <c r="G41" i="92"/>
  <c r="H56" i="92"/>
  <c r="H65" i="92"/>
  <c r="H39" i="92"/>
  <c r="H50" i="92"/>
  <c r="H57" i="92"/>
  <c r="H66" i="92"/>
  <c r="G47" i="92"/>
  <c r="H58" i="92"/>
  <c r="H67" i="92"/>
  <c r="H43" i="92"/>
  <c r="H45" i="92"/>
  <c r="H40" i="92"/>
  <c r="H46" i="92"/>
  <c r="H51" i="92"/>
  <c r="H43" i="93"/>
  <c r="H62" i="92"/>
  <c r="H60" i="92"/>
  <c r="H42" i="92"/>
  <c r="F41" i="92"/>
  <c r="F47" i="92"/>
  <c r="H48" i="92"/>
  <c r="H52" i="92"/>
  <c r="H61" i="92"/>
  <c r="F68" i="92" l="1"/>
  <c r="F7" i="92"/>
  <c r="H8" i="92"/>
  <c r="H14" i="92"/>
  <c r="G19" i="92"/>
  <c r="G24" i="92"/>
  <c r="H41" i="92"/>
  <c r="F53" i="92"/>
  <c r="F19" i="92"/>
  <c r="H20" i="92"/>
  <c r="H47" i="92"/>
  <c r="G7" i="92"/>
  <c r="H22" i="92"/>
  <c r="H29" i="92"/>
  <c r="F27" i="92"/>
  <c r="H34" i="92"/>
  <c r="H9" i="92"/>
  <c r="H12" i="92"/>
  <c r="G27" i="92"/>
  <c r="H35" i="92"/>
  <c r="F24" i="92"/>
  <c r="H25" i="92"/>
  <c r="H33" i="92"/>
  <c r="H13" i="92"/>
  <c r="F15" i="92"/>
  <c r="H16" i="92"/>
  <c r="H23" i="92"/>
  <c r="F30" i="92"/>
  <c r="H31" i="92"/>
  <c r="H63" i="92"/>
  <c r="H32" i="92"/>
  <c r="H21" i="92"/>
  <c r="H10" i="92"/>
  <c r="H11" i="92"/>
  <c r="G15" i="92"/>
  <c r="G30" i="92"/>
  <c r="G53" i="92"/>
  <c r="B19" i="105"/>
  <c r="B22" i="105" s="1"/>
  <c r="F6" i="107"/>
  <c r="D6" i="107"/>
  <c r="C6" i="107"/>
  <c r="Q33" i="37"/>
  <c r="I33" i="37"/>
  <c r="I32" i="37"/>
  <c r="I30" i="37"/>
  <c r="I29" i="37"/>
  <c r="I26" i="37"/>
  <c r="Q25" i="37"/>
  <c r="I25" i="37"/>
  <c r="I24" i="37"/>
  <c r="Q21" i="37"/>
  <c r="I21" i="37"/>
  <c r="I20" i="37"/>
  <c r="I18" i="37"/>
  <c r="I17" i="37"/>
  <c r="I14" i="37"/>
  <c r="P9" i="37"/>
  <c r="D9" i="37"/>
  <c r="C9" i="37"/>
  <c r="P8" i="37"/>
  <c r="O8" i="37"/>
  <c r="M8" i="37"/>
  <c r="P7" i="37"/>
  <c r="O7" i="37"/>
  <c r="M7" i="37"/>
  <c r="K7" i="37"/>
  <c r="P6" i="37" l="1"/>
  <c r="C8" i="37"/>
  <c r="E9" i="37"/>
  <c r="D8" i="37"/>
  <c r="C7" i="37"/>
  <c r="E8" i="37"/>
  <c r="G9" i="37"/>
  <c r="D7" i="37"/>
  <c r="G8" i="37"/>
  <c r="K9" i="37"/>
  <c r="E7" i="37"/>
  <c r="M9" i="37"/>
  <c r="G7" i="37"/>
  <c r="K8" i="37"/>
  <c r="O9" i="37"/>
  <c r="I10" i="37"/>
  <c r="I16" i="37"/>
  <c r="Q17" i="37"/>
  <c r="I22" i="37"/>
  <c r="I28" i="37"/>
  <c r="Q29" i="37"/>
  <c r="Q12" i="37"/>
  <c r="J8" i="37"/>
  <c r="I13" i="37"/>
  <c r="F9" i="37"/>
  <c r="Q16" i="37"/>
  <c r="Q20" i="37"/>
  <c r="Q24" i="37"/>
  <c r="Q28" i="37"/>
  <c r="Q32" i="37"/>
  <c r="C22" i="79"/>
  <c r="J9" i="37"/>
  <c r="Q13" i="37"/>
  <c r="I11" i="37"/>
  <c r="F7" i="37"/>
  <c r="I15" i="37"/>
  <c r="I19" i="37"/>
  <c r="I23" i="37"/>
  <c r="I27" i="37"/>
  <c r="I31" i="37"/>
  <c r="J7" i="37"/>
  <c r="Q11" i="37"/>
  <c r="Q19" i="37"/>
  <c r="Q23" i="37"/>
  <c r="Q27" i="37"/>
  <c r="Q31" i="37"/>
  <c r="F8" i="37"/>
  <c r="I12" i="37"/>
  <c r="Q15" i="37"/>
  <c r="C26" i="79"/>
  <c r="H24" i="92"/>
  <c r="H27" i="92"/>
  <c r="H26" i="92"/>
  <c r="H15" i="92"/>
  <c r="H19" i="92"/>
  <c r="H30" i="92"/>
  <c r="F36" i="92"/>
  <c r="H7" i="92"/>
  <c r="G36" i="92"/>
  <c r="H53" i="92"/>
  <c r="F69" i="92"/>
  <c r="C6" i="37" l="1"/>
  <c r="G6" i="37"/>
  <c r="F6" i="37"/>
  <c r="D6" i="37"/>
  <c r="O6" i="37"/>
  <c r="E6" i="37"/>
  <c r="M6" i="37"/>
  <c r="J6" i="37"/>
  <c r="K6" i="37"/>
  <c r="M34" i="37"/>
  <c r="P34" i="37"/>
  <c r="I9" i="37"/>
  <c r="Q30" i="37"/>
  <c r="Q9" i="37"/>
  <c r="Q14" i="37"/>
  <c r="I8" i="37"/>
  <c r="Q22" i="37"/>
  <c r="Q18" i="37"/>
  <c r="Q26" i="37"/>
  <c r="Q10" i="37"/>
  <c r="Q7" i="37"/>
  <c r="I7" i="37"/>
  <c r="Q8" i="37"/>
  <c r="H36" i="92"/>
  <c r="I6" i="37" l="1"/>
  <c r="Q6" i="37"/>
  <c r="O34" i="37"/>
  <c r="F34" i="37"/>
  <c r="D34" i="37"/>
  <c r="E34" i="37"/>
  <c r="J34" i="37"/>
  <c r="K34" i="37"/>
  <c r="C34" i="37"/>
  <c r="G34" i="37"/>
  <c r="C10" i="79" l="1"/>
  <c r="C13" i="79"/>
  <c r="C11" i="79"/>
  <c r="Q34" i="37"/>
  <c r="I34" i="37"/>
  <c r="C6" i="28"/>
  <c r="C48" i="28"/>
  <c r="V12" i="64"/>
  <c r="V20" i="64"/>
  <c r="C22" i="35"/>
  <c r="S8" i="35"/>
  <c r="S9" i="35"/>
  <c r="S10" i="35"/>
  <c r="S11" i="35"/>
  <c r="S12" i="35"/>
  <c r="S13" i="35"/>
  <c r="S14" i="35"/>
  <c r="S15" i="35"/>
  <c r="S16" i="35"/>
  <c r="S17" i="35"/>
  <c r="S18" i="35"/>
  <c r="S19" i="35"/>
  <c r="S20" i="35"/>
  <c r="S21" i="35"/>
  <c r="C22" i="74"/>
  <c r="V13" i="64"/>
  <c r="M21" i="64"/>
  <c r="V11" i="64"/>
  <c r="C21" i="77"/>
  <c r="C6" i="71"/>
  <c r="E22" i="35"/>
  <c r="V14" i="64"/>
  <c r="O22" i="35"/>
  <c r="T21" i="64"/>
  <c r="I22" i="35"/>
  <c r="C12" i="28"/>
  <c r="C32" i="28"/>
  <c r="C44" i="28"/>
  <c r="V8" i="64"/>
  <c r="V16" i="64"/>
  <c r="D28" i="72"/>
  <c r="V19" i="64"/>
  <c r="K22" i="35"/>
  <c r="V9" i="64"/>
  <c r="V17" i="64"/>
  <c r="C20" i="77"/>
  <c r="C36" i="28"/>
  <c r="Q22" i="35"/>
  <c r="G22" i="35"/>
  <c r="D21" i="64"/>
  <c r="V7" i="64"/>
  <c r="V15" i="64"/>
  <c r="M22" i="35"/>
  <c r="V10" i="64"/>
  <c r="V18" i="64"/>
  <c r="U21" i="64"/>
  <c r="C12" i="79" l="1"/>
  <c r="C14" i="79" s="1"/>
  <c r="C32" i="79" s="1"/>
  <c r="C19" i="77"/>
  <c r="C31" i="28"/>
  <c r="D37" i="72"/>
  <c r="V21" i="64"/>
  <c r="S22" i="35"/>
  <c r="C53" i="28"/>
  <c r="C13" i="71"/>
  <c r="C29" i="28"/>
  <c r="D15" i="77" l="1"/>
  <c r="D20" i="77"/>
  <c r="C42" i="28"/>
  <c r="D19" i="77"/>
  <c r="D8" i="77"/>
  <c r="D9" i="77"/>
  <c r="D7" i="77"/>
  <c r="D12" i="77"/>
  <c r="D11" i="77"/>
  <c r="D13" i="77"/>
  <c r="D16" i="77"/>
  <c r="D17" i="77"/>
  <c r="D21" i="77"/>
  <c r="H18" i="74" l="1"/>
  <c r="F22" i="74"/>
  <c r="H21" i="74"/>
  <c r="H11" i="74"/>
  <c r="H12" i="74"/>
  <c r="H8" i="74"/>
  <c r="H13" i="74"/>
  <c r="H15" i="74"/>
  <c r="H16" i="74"/>
  <c r="H9" i="74"/>
  <c r="H19" i="74"/>
  <c r="H20" i="74"/>
  <c r="H10" i="74"/>
  <c r="H17" i="74" l="1"/>
  <c r="G22" i="74"/>
  <c r="H14" i="74"/>
  <c r="H22" i="74" l="1"/>
  <c r="C52" i="69" l="1"/>
  <c r="C68" i="69" l="1"/>
  <c r="G68" i="92" l="1"/>
  <c r="H59" i="92"/>
  <c r="H68" i="92" l="1"/>
  <c r="G69" i="92"/>
  <c r="H69" i="92" l="1"/>
  <c r="C26" i="69" l="1"/>
  <c r="C35" i="69" l="1"/>
  <c r="C34" i="79" l="1"/>
  <c r="E28" i="72" l="1"/>
  <c r="E37" i="72" l="1"/>
  <c r="C5" i="73" l="1"/>
  <c r="C8" i="73" l="1"/>
  <c r="C13" i="73" l="1"/>
  <c r="H22" i="96" l="1"/>
  <c r="H8" i="95" l="1"/>
  <c r="H7" i="97" l="1"/>
  <c r="H9" i="95" l="1"/>
  <c r="H16" i="95" l="1"/>
  <c r="H12" i="95"/>
  <c r="H10" i="95"/>
  <c r="H11" i="95"/>
  <c r="C22" i="95"/>
  <c r="H8" i="97" l="1"/>
  <c r="H27" i="97"/>
  <c r="H19" i="97"/>
  <c r="H22" i="97"/>
  <c r="H25" i="97"/>
  <c r="H17" i="97"/>
  <c r="H11" i="97"/>
  <c r="H14" i="97"/>
  <c r="H26" i="97"/>
  <c r="H21" i="97"/>
  <c r="H24" i="97"/>
  <c r="C34" i="97" l="1"/>
  <c r="E22" i="95"/>
  <c r="H12" i="97"/>
  <c r="H23" i="97"/>
  <c r="H31" i="97"/>
  <c r="H13" i="97"/>
  <c r="D21" i="96"/>
  <c r="H13" i="96"/>
  <c r="G22" i="95"/>
  <c r="H16" i="96"/>
  <c r="H20" i="97"/>
  <c r="D34" i="97"/>
  <c r="H15" i="97"/>
  <c r="H17" i="95"/>
  <c r="C21" i="96"/>
  <c r="H21" i="95"/>
  <c r="H29" i="97"/>
  <c r="H28" i="97"/>
  <c r="H18" i="97"/>
  <c r="H10" i="97"/>
  <c r="H16" i="97"/>
  <c r="H30" i="97"/>
  <c r="E34" i="97" l="1"/>
  <c r="H9" i="97"/>
  <c r="H15" i="95"/>
  <c r="F22" i="95"/>
  <c r="H14" i="95"/>
  <c r="E21" i="96"/>
  <c r="D22" i="95"/>
  <c r="H34" i="97"/>
  <c r="H20" i="96"/>
  <c r="H14" i="96"/>
  <c r="H22" i="95" l="1"/>
  <c r="H21" i="96"/>
  <c r="E28" i="94" l="1"/>
  <c r="E27"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00000000-0006-0000-1200-000001000000}">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<sst xmlns="http://schemas.openxmlformats.org/spreadsheetml/2006/main" count="1643" uniqueCount="1029">
  <si>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</si>
  <si>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</si>
  <si>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</si>
  <si>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</si>
  <si>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</si>
  <si>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</si>
  <si>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</si>
  <si>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</si>
  <si>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</si>
  <si>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</si>
  <si>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</si>
  <si>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</si>
  <si>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</si>
  <si>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</si>
  <si>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</si>
  <si>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</si>
  <si>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</si>
  <si>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</si>
  <si>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</si>
  <si>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</si>
  <si>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</si>
  <si>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</si>
  <si>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</si>
  <si>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</si>
  <si>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</si>
  <si>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</si>
  <si>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</si>
  <si>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</si>
  <si>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</si>
  <si>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</si>
  <si>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</si>
  <si>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</si>
  <si>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</si>
  <si>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</si>
  <si>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</si>
  <si>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</si>
  <si>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</si>
  <si>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</si>
  <si>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</si>
  <si>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</si>
  <si>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</si>
  <si>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</si>
  <si>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</si>
  <si>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</si>
  <si>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</si>
  <si>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</si>
  <si>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</si>
  <si>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</si>
  <si>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</si>
  <si>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</si>
  <si>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</si>
  <si>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</si>
  <si>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</si>
  <si>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</si>
  <si>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</si>
  <si>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</si>
  <si>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</si>
  <si>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</si>
  <si>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</si>
  <si>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</si>
  <si>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</si>
  <si>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</si>
  <si>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</si>
  <si>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</si>
  <si>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</si>
  <si>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</si>
  <si>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</si>
  <si>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</si>
  <si>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</si>
  <si>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</si>
  <si>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</si>
  <si>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</si>
  <si>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</si>
  <si>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კონტრაგენტთან დაკავშირებული საკრედიტო რისკის მიხედვით შეწონილი რისკის პოზიციები</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</si>
  <si>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</si>
  <si>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</si>
  <si>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</si>
  <si>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</si>
  <si>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</si>
  <si>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</si>
  <si>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</si>
  <si>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</si>
  <si>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</si>
  <si>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</si>
  <si>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</si>
  <si>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</si>
  <si>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</si>
  <si>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</si>
  <si>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</si>
  <si>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</si>
  <si>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</si>
  <si>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</si>
  <si>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</si>
  <si>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</si>
  <si>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</si>
  <si>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</si>
  <si>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</si>
  <si>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</si>
  <si>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</si>
  <si>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</si>
  <si>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</si>
  <si>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</si>
  <si>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</si>
  <si>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</si>
  <si>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</si>
  <si>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</si>
  <si>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</si>
  <si>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</si>
  <si>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</si>
  <si>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</si>
  <si>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</si>
  <si>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</si>
  <si>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</si>
  <si>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</si>
  <si>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</si>
  <si>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</si>
  <si>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</si>
  <si>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</si>
  <si>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</si>
  <si>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</si>
  <si>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</si>
  <si>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</si>
  <si>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</si>
  <si>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</si>
  <si>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</si>
  <si>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</si>
  <si>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</si>
  <si>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</si>
  <si>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</si>
  <si>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</si>
  <si>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</si>
  <si>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</si>
  <si>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</si>
  <si>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</si>
  <si>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</si>
  <si>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</si>
  <si>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</si>
  <si>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</si>
  <si>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</si>
  <si>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</si>
  <si>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</si>
  <si>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</si>
  <si>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</si>
  <si>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</si>
  <si>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</si>
  <si>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</si>
  <si>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</si>
  <si>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</si>
  <si>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</si>
  <si>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</si>
  <si>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</si>
  <si>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</si>
  <si>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</si>
  <si>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</si>
  <si>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</si>
  <si>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</si>
  <si>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</si>
  <si>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</si>
  <si>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</si>
  <si>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</si>
  <si>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</si>
  <si>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</si>
  <si>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</si>
  <si>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</si>
  <si>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</si>
  <si>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</si>
  <si>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</si>
  <si>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</si>
  <si>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</si>
  <si>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</si>
  <si>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</si>
  <si>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</si>
  <si>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</si>
  <si>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</si>
  <si>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</si>
  <si>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</si>
  <si>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</si>
  <si>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</si>
  <si>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</si>
  <si>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</si>
  <si>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</si>
  <si>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</si>
  <si>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</si>
  <si>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</si>
  <si>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</si>
  <si>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</si>
  <si>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</si>
  <si>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</si>
  <si>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</si>
  <si>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</si>
  <si>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</si>
  <si>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</si>
  <si>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</si>
  <si>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</si>
  <si>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</si>
  <si>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</si>
  <si>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</si>
  <si>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</si>
  <si>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</si>
  <si>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</si>
  <si>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</si>
  <si>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</si>
  <si>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</si>
  <si>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</si>
  <si>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</si>
  <si>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</si>
  <si>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</si>
  <si>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</si>
  <si>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</si>
  <si>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</si>
  <si>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</si>
  <si>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</si>
  <si>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</si>
  <si>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</si>
  <si>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</si>
  <si>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</si>
  <si>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</si>
  <si>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</si>
  <si>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</si>
  <si>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</si>
  <si>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</si>
  <si>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</si>
  <si>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</si>
  <si>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</si>
  <si>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</si>
  <si>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</si>
  <si>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</si>
  <si>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</si>
  <si>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</si>
  <si>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</si>
  <si>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</si>
  <si>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</si>
  <si>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</si>
  <si>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</si>
  <si>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</si>
  <si>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</si>
  <si>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</si>
  <si>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</si>
  <si>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</si>
  <si>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</si>
  <si>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</si>
  <si>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</si>
  <si>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</si>
  <si>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</si>
  <si>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</si>
  <si>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</si>
  <si>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</si>
  <si>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</si>
  <si>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</si>
  <si>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</si>
  <si>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</si>
  <si>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</si>
  <si>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</si>
  <si>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</si>
  <si>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</si>
  <si>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</si>
  <si>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</si>
  <si>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</si>
  <si>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</si>
  <si>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</si>
  <si>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</si>
  <si>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</si>
  <si>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</si>
  <si>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</si>
  <si>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</si>
  <si>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</si>
  <si>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</si>
  <si>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</si>
  <si>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</si>
  <si>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</si>
  <si>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</si>
  <si>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</si>
  <si>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</si>
  <si>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</si>
  <si>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</si>
  <si>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</si>
  <si>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</si>
  <si>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</si>
  <si>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</si>
  <si>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</si>
  <si>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</si>
  <si>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</si>
  <si>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</si>
  <si>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</si>
  <si>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</si>
  <si>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</si>
  <si>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</si>
  <si>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</si>
  <si>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</si>
  <si>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</si>
  <si>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</si>
  <si>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</si>
  <si>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</si>
  <si>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</si>
  <si>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</si>
  <si>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</si>
  <si>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</si>
  <si>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</si>
  <si>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</si>
  <si>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</si>
  <si>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</si>
  <si>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</si>
  <si>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</si>
  <si>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</si>
  <si>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</si>
  <si>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</si>
  <si>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</si>
  <si>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</si>
  <si>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</si>
  <si>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</si>
  <si>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</si>
  <si>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</si>
  <si>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</si>
  <si>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</si>
  <si>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</si>
  <si>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</si>
  <si>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</si>
  <si>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</si>
  <si>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</si>
  <si>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</si>
  <si>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</si>
  <si>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</si>
  <si>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</si>
  <si>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</si>
  <si>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</si>
  <si>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</si>
  <si>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</si>
  <si>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</si>
  <si>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</si>
  <si>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</si>
  <si>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</si>
  <si>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</si>
  <si>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</si>
  <si>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</si>
  <si>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</si>
  <si>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</si>
  <si>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</si>
  <si>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</si>
  <si>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</si>
  <si>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</si>
  <si>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</si>
  <si>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</si>
  <si>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</si>
  <si>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</si>
  <si>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</si>
  <si>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</si>
  <si>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</si>
  <si>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</si>
  <si>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</si>
  <si>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</si>
  <si>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</si>
  <si>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</si>
  <si>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</si>
  <si>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</si>
  <si>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</si>
  <si>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</si>
  <si>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</si>
  <si>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</si>
  <si>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</si>
  <si>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</si>
  <si>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</si>
  <si>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</si>
  <si>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</si>
  <si>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</si>
  <si>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</si>
  <si>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</si>
  <si>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</si>
  <si>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</si>
  <si>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</si>
  <si>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</si>
  <si>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</si>
  <si>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</si>
  <si>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</si>
  <si>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</si>
  <si>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</si>
  <si>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</si>
  <si>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</si>
  <si>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</si>
  <si>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</si>
  <si>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</si>
  <si>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</si>
  <si>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</si>
  <si>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</si>
  <si>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</si>
  <si>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</si>
  <si>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</si>
  <si>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</si>
  <si>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</si>
  <si>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</si>
  <si>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</si>
  <si>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</si>
  <si>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</si>
  <si>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</si>
  <si>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</si>
  <si>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</si>
  <si>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</si>
  <si>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</si>
  <si>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(შიდაჯგუფური რისკის პოზიციების დაქვითვა)</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</si>
  <si>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</si>
  <si>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</si>
  <si>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</si>
  <si>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</si>
  <si>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</si>
  <si>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</si>
  <si>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</si>
  <si>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</si>
  <si>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</si>
  <si>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</si>
  <si>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</si>
  <si>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</si>
  <si>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</si>
  <si>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</si>
  <si>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</si>
  <si>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</si>
  <si>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</si>
  <si>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</si>
  <si>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</si>
  <si>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</si>
  <si>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</si>
  <si>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</si>
  <si>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</si>
  <si>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</si>
  <si>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</si>
  <si>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</si>
  <si>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</si>
  <si>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</si>
  <si>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</si>
  <si>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</si>
  <si>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</si>
  <si>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</si>
  <si>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</si>
  <si>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</si>
  <si>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</si>
  <si>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</si>
  <si>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</si>
  <si>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</si>
  <si>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</si>
  <si>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</si>
  <si>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</si>
  <si>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</si>
  <si>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</si>
  <si>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</si>
  <si>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</si>
  <si>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</si>
  <si>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</si>
  <si>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</si>
  <si>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</si>
  <si>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</si>
  <si>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</si>
  <si>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</si>
  <si>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</si>
  <si>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</si>
  <si>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</si>
  <si>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</si>
  <si>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</si>
  <si>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</si>
  <si>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</si>
  <si>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</si>
  <si>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</si>
  <si>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</si>
  <si>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</si>
  <si>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</si>
  <si>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</si>
  <si>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</si>
  <si>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</si>
  <si>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</si>
  <si>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</si>
  <si>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</si>
  <si>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</si>
  <si>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</si>
  <si>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</si>
  <si>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</si>
  <si>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</si>
  <si>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</si>
  <si>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</si>
  <si>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</si>
  <si>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</si>
  <si>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</si>
  <si>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</si>
  <si>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</si>
  <si>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</si>
  <si>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</si>
  <si>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</si>
  <si>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</si>
  <si>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</si>
  <si>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</si>
  <si>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</si>
  <si>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</si>
  <si>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</si>
  <si>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</si>
  <si>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</si>
  <si>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</si>
  <si>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</si>
  <si>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</si>
  <si>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</si>
  <si>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</si>
  <si>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</si>
  <si>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</si>
  <si>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</si>
  <si>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</si>
  <si>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</si>
  <si>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</si>
  <si>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</si>
  <si>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</si>
  <si>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</si>
  <si>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</si>
  <si>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</si>
  <si>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</si>
  <si>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</si>
  <si>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</si>
  <si>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</si>
  <si>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</si>
  <si>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</si>
  <si>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</si>
  <si>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</si>
  <si>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</si>
  <si>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</si>
  <si>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</si>
  <si>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</si>
  <si>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</si>
  <si>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</si>
  <si>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</si>
  <si>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</si>
  <si>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</si>
  <si>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</si>
  <si>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</si>
  <si>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</si>
  <si>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</si>
  <si>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</si>
  <si>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</si>
  <si>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</si>
  <si>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</si>
  <si>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</si>
  <si>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</si>
  <si>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</si>
  <si>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</si>
  <si>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</si>
  <si>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</si>
  <si>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</si>
  <si>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</si>
  <si>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</si>
  <si>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</si>
  <si>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</si>
  <si>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</si>
  <si>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</si>
  <si>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</si>
  <si>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</si>
  <si>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</si>
  <si>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</si>
  <si>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</si>
  <si>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</si>
  <si>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</si>
  <si>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</si>
  <si>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</si>
  <si>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</si>
  <si>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</si>
  <si>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</si>
  <si>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</si>
  <si>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</si>
  <si>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</si>
  <si>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</si>
  <si>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</si>
  <si>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</si>
  <si>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</si>
  <si>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</si>
  <si>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</si>
  <si>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</si>
  <si>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</si>
  <si>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</si>
  <si>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</si>
  <si>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</si>
  <si>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</si>
  <si>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</si>
  <si>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</si>
  <si>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</si>
  <si>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</si>
  <si>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</si>
  <si>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</si>
  <si>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</si>
  <si>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</si>
  <si>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</si>
  <si>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</si>
  <si>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</si>
  <si>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</si>
  <si>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</si>
  <si>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</si>
  <si>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</si>
  <si>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</si>
  <si>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</si>
  <si>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</si>
  <si>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</si>
  <si>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</si>
  <si>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</si>
  <si>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</si>
  <si>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</si>
  <si>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</si>
  <si>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</si>
  <si>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</si>
  <si>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</si>
  <si>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</si>
  <si>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</si>
  <si>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</si>
  <si>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</si>
  <si>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</si>
  <si>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</si>
  <si>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</si>
  <si>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</si>
  <si>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</si>
  <si>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</si>
  <si>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</si>
  <si>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</si>
  <si>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</si>
  <si>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</si>
  <si>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</si>
  <si>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</si>
  <si>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</si>
  <si>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</si>
  <si>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</si>
  <si>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</si>
  <si>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</si>
  <si>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</si>
  <si>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</si>
  <si>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</si>
  <si>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</si>
  <si>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</si>
  <si>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</si>
  <si>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</si>
  <si>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</si>
  <si>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</si>
  <si>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</si>
  <si>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</si>
  <si>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</si>
  <si>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</si>
  <si>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</si>
  <si>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</si>
  <si>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</si>
  <si>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</si>
  <si>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</si>
  <si>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</si>
  <si>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</si>
  <si>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</si>
  <si>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</si>
  <si>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</si>
  <si>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</si>
  <si>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</si>
  <si>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</si>
  <si>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</si>
  <si>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</si>
  <si>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</si>
  <si>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</si>
  <si>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</si>
  <si>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</si>
  <si>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</si>
  <si>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</si>
  <si>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</si>
  <si>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</si>
  <si>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</si>
  <si>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</si>
  <si>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</si>
  <si>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</si>
  <si>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</si>
  <si>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</si>
  <si>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</si>
  <si>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</si>
  <si>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</si>
  <si>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</si>
  <si>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</si>
  <si>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</si>
  <si>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</si>
  <si>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</si>
  <si>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</si>
  <si>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</si>
  <si>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</si>
  <si>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</si>
  <si>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</si>
  <si>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</si>
  <si>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</si>
  <si>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</si>
  <si>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</si>
  <si>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</si>
  <si>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</si>
  <si>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</si>
  <si>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</si>
  <si>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</si>
  <si>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</si>
  <si>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</si>
  <si>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</si>
  <si>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</si>
  <si>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</si>
  <si>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</si>
  <si>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</si>
  <si>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</si>
  <si>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</si>
  <si>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</si>
  <si>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</si>
  <si>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</si>
  <si>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</si>
  <si>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</si>
  <si>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</si>
  <si>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</si>
  <si>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</si>
  <si>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</si>
  <si>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</si>
  <si>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</si>
  <si>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</si>
  <si>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</si>
  <si>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</si>
  <si>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</si>
  <si>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</si>
  <si>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</si>
  <si>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</si>
  <si>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</si>
  <si>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</si>
  <si>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</si>
  <si>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</si>
  <si>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</si>
  <si>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</si>
  <si>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</si>
  <si>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</si>
  <si>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</si>
  <si>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</si>
  <si>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</si>
  <si>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</si>
  <si>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</si>
  <si>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</si>
  <si>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</si>
  <si>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</si>
  <si>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</si>
  <si>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</si>
  <si>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</si>
  <si>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</si>
  <si>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</si>
  <si>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</si>
  <si>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</si>
  <si>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</si>
  <si>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</si>
  <si>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</si>
  <si>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</si>
  <si>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</si>
  <si>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</si>
  <si>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</si>
  <si>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</si>
  <si>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</si>
  <si>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</si>
  <si>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</si>
  <si>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</si>
  <si>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</si>
  <si>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</si>
  <si>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</si>
  <si>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</si>
  <si>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</si>
  <si>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</si>
  <si>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</si>
  <si>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</si>
  <si>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</si>
  <si>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</si>
  <si>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</si>
  <si>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</si>
  <si>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</si>
  <si>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</si>
  <si>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</si>
  <si>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</si>
  <si>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</si>
  <si>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</si>
  <si>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</si>
  <si>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</si>
  <si>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</si>
  <si>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</si>
  <si>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</si>
  <si>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</si>
  <si>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</si>
  <si>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</si>
  <si>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</si>
  <si>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</si>
  <si>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</si>
  <si>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</si>
  <si>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</si>
  <si>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</si>
  <si>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</si>
  <si>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</si>
  <si>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</si>
  <si>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</si>
  <si>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</si>
  <si>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</si>
  <si>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</si>
  <si>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</si>
  <si>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</si>
  <si>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</si>
  <si>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</si>
  <si>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</si>
  <si>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</si>
  <si>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</si>
  <si>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</si>
  <si>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</si>
  <si>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</si>
  <si>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</si>
  <si>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</si>
  <si>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</si>
  <si>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</si>
  <si>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</si>
  <si>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</si>
  <si>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</si>
  <si>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</si>
  <si>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</si>
  <si>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</si>
  <si>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</si>
  <si>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</si>
  <si>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</si>
  <si>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</si>
  <si>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</si>
  <si>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</si>
  <si>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</si>
  <si>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</si>
  <si>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</si>
  <si>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</si>
  <si>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</si>
  <si>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</si>
  <si>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</si>
  <si>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</si>
  <si>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</si>
  <si>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</si>
  <si>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</si>
  <si>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</si>
  <si>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</si>
  <si>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</si>
  <si>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</si>
  <si>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</si>
  <si>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</si>
  <si>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</si>
  <si>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</si>
  <si>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</si>
  <si>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</si>
  <si>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</si>
  <si>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</si>
  <si>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</si>
  <si>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</si>
  <si>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</si>
  <si>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</si>
  <si>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</si>
  <si>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</si>
  <si>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</si>
  <si>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</si>
  <si>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</si>
  <si>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</si>
  <si>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</si>
  <si>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</si>
  <si>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</si>
  <si>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</si>
  <si>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</si>
  <si>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</si>
  <si>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</si>
  <si>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</si>
  <si>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</si>
  <si>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</si>
  <si>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</si>
  <si>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</si>
  <si>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</si>
  <si>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</si>
  <si>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</si>
  <si>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</si>
  <si>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</si>
  <si>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</si>
  <si>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</si>
  <si>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</si>
  <si>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</si>
  <si>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</si>
  <si>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</si>
  <si>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</si>
  <si>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</si>
  <si>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</si>
  <si>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</si>
  <si>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</si>
  <si>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</si>
  <si>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</si>
  <si>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</si>
  <si>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</si>
  <si>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</si>
  <si>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</si>
  <si>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</si>
  <si>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</si>
  <si>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</si>
  <si>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</si>
  <si>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</si>
  <si>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</si>
  <si>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</si>
  <si>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</si>
  <si>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</si>
  <si>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</si>
  <si>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</si>
  <si>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</si>
  <si>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</si>
  <si>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</si>
  <si>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</si>
  <si>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</si>
  <si>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</si>
  <si>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</si>
  <si>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</si>
  <si>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</si>
  <si>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</si>
  <si>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</si>
  <si>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</si>
  <si>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</si>
  <si>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</si>
  <si>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 xml:space="preserve"> ცხრილი 9 (Capital), N10 </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</si>
  <si>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</si>
  <si>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</si>
  <si>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</si>
  <si>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</si>
  <si>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</si>
  <si>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</si>
  <si>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</si>
  <si>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</si>
  <si>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</si>
  <si>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</si>
  <si>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</si>
  <si>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</si>
  <si>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</si>
  <si>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</si>
  <si>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</si>
  <si>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ივსება მხოლოდ სისტემურად მნიშვნელოვანი ბანკების მიერ</t>
  </si>
  <si>
    <t>MREL მინიმალური მოთხოვნის რესურსი</t>
  </si>
  <si>
    <t>საზედამხედვლო კაპიტალი და დაშვებული ვალდებულებების რესურსი</t>
  </si>
  <si>
    <t>ძირითადი პირველადი კაპიტალი (CET 1)</t>
  </si>
  <si>
    <t>დამატებითი პირველადი კაპიტალი (AT 1)</t>
  </si>
  <si>
    <t>მეორადი კაპიტალი (Tier 2)</t>
  </si>
  <si>
    <t>დაშვებული ვალდებულებები</t>
  </si>
  <si>
    <t>მთლიანი ვალდებულებები და საზედამხედველო კაპიტალი (TLOF)</t>
  </si>
  <si>
    <t>მთლიანი ვალდებულებები (გარდა კაპიტალში ჩართული ინსტრუმენტებისა)</t>
  </si>
  <si>
    <t xml:space="preserve">მთლიანი რისკის მიხედვით შეწონილი აქტივები და ლევერიჯის კოეფიციენტის მიზნებისთვის მთლიანი რისკის პოზიციები </t>
  </si>
  <si>
    <t>რისკის მიხედვით შეწონილი აქტივები (TREA)</t>
  </si>
  <si>
    <t>ლევერიჯის კოეფიციენტის მიზნებისთვის მთლიანი რისკის პოზიციები (TEM)</t>
  </si>
  <si>
    <t xml:space="preserve">MREL კოეფიციენტები </t>
  </si>
  <si>
    <t>MREL რესურსი შეფარდებული რისკის მიხედვით შეწონილ აქტივებთან (TREA)</t>
  </si>
  <si>
    <t>MREL რესურსი შეფარდებული ლევერიჯის კოეფიციენტის მიზნებისთვის მთლიანი რისკის პოზიციებთან (TEM)</t>
  </si>
  <si>
    <t>MREL რესურსის შეფარდება TLOF -თან</t>
  </si>
  <si>
    <t>დაფარვის ვადიანობა</t>
  </si>
  <si>
    <t>ჯამი</t>
  </si>
  <si>
    <t xml:space="preserve"> &lt; 1 წელზე </t>
  </si>
  <si>
    <t xml:space="preserve"> &gt;= 1 წელზე და &lt;2 წელზე </t>
  </si>
  <si>
    <t xml:space="preserve"> &gt;= 2 წელზე</t>
  </si>
  <si>
    <t>მუდმივი/ რომელსაც არ აქვს დაფარვის ვადა</t>
  </si>
  <si>
    <t>MREL დაქვემდებარებული კაპიტალის ინტრუმენტები და დაშვებული ვალდებულებები</t>
  </si>
  <si>
    <t>მათ შორის: საქართველოს იურისდიქციაში მოქმედი ხელშეკრულება</t>
  </si>
  <si>
    <t>მათ შორის: სხვა ქვეყნის იურისდიქციაში მოქმედი ხელშეკრულება</t>
  </si>
  <si>
    <t>მათ შორის: ხელშეკრულება რომელშიც ჩადებულია Bail in მუხლი</t>
  </si>
  <si>
    <t xml:space="preserve">კაპიტალის ინტრუმენტები </t>
  </si>
  <si>
    <t>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t>
  </si>
  <si>
    <t>MREL-ის კომპონენტების ვადიანობისა და მარეგულირებელი კანონმდებლობის მიხედვით დეტალიზაცია</t>
  </si>
  <si>
    <t>ცხრილი 9.2</t>
  </si>
  <si>
    <t>ცხრილი 9.3</t>
  </si>
  <si>
    <t>ცხრილებში მოთხოვნილი ინფორმაცია შეესაბამება საქართველოს ეროვნული ბანკის პრეზიდენტის "დაშვებული ვალდებულებებისა და კაპიტალის ინსტრუმენტების მინიმალური მოთხოვნის დაწესების თაობაზე" 2023 წლის 31 მაისის N90/04 ბრძანებით განსაზღვრულ მოთხოვნებს</t>
  </si>
  <si>
    <t>განმარტებები გვერდებისთვის 9.2. MREL1, ცხრილი 9.2 და 9.3. MREL2, ცხრილი 9.3</t>
  </si>
  <si>
    <t>დაშვებული ვალდებულებებისა და კაპიტალის ინსტრუმენტების მინიმალური მოთხოვნა (MREL)</t>
  </si>
  <si>
    <t>დაშვებული ვალდებულებები და კაპიტალის ინსტრუმენტები / მთლიან ვალდებულებებსა და საზედამხედველო კაპიტალთან (MREL Resource / TLOF)</t>
  </si>
  <si>
    <r>
      <t>საზედამხედველო კაპიტალი</t>
    </r>
    <r>
      <rPr>
        <b/>
        <vertAlign val="superscript"/>
        <sz val="10"/>
        <color theme="1"/>
        <rFont val="Arial"/>
        <family val="2"/>
      </rPr>
      <t>1</t>
    </r>
  </si>
  <si>
    <r>
      <t>სუბორდინირებული სესხების ის ნაწილი რომელიც არ არის ჩართული კაპიტალში</t>
    </r>
    <r>
      <rPr>
        <vertAlign val="superscript"/>
        <sz val="10"/>
        <color theme="1"/>
        <rFont val="Arial"/>
        <family val="2"/>
      </rPr>
      <t>2</t>
    </r>
  </si>
  <si>
    <r>
      <t>დაშვებული ვალდებულებები</t>
    </r>
    <r>
      <rPr>
        <vertAlign val="superscript"/>
        <sz val="10"/>
        <color theme="1"/>
        <rFont val="Arial"/>
        <family val="2"/>
      </rPr>
      <t>3</t>
    </r>
  </si>
  <si>
    <r>
      <rPr>
        <i/>
        <vertAlign val="superscript"/>
        <sz val="9"/>
        <rFont val="Calibri"/>
        <family val="2"/>
        <scheme val="minor"/>
      </rPr>
      <t xml:space="preserve">1 </t>
    </r>
    <r>
      <rPr>
        <i/>
        <sz val="9"/>
        <rFont val="Calibri"/>
        <family val="2"/>
        <scheme val="minor"/>
      </rPr>
      <t xml:space="preserve">კაპიტალში ჩართული ინსტრუმენტები
</t>
    </r>
  </si>
  <si>
    <r>
      <rPr>
        <i/>
        <vertAlign val="superscript"/>
        <sz val="9"/>
        <rFont val="Calibri"/>
        <family val="2"/>
        <scheme val="minor"/>
      </rPr>
      <t xml:space="preserve">2 </t>
    </r>
    <r>
      <rPr>
        <i/>
        <sz val="9"/>
        <rFont val="Calibri"/>
        <family val="2"/>
        <scheme val="minor"/>
      </rPr>
      <t>მოიცავს სუბორდინირებული ვალდებულების იმ ნაწილს, რომელიც არის ამორტიზებული და, ასევე, სუბორდინირებულ ვალდებულებებს, რომლებიც არ კლასიფიცირდებიან კაპიტალის ინსტრუმენტებად</t>
    </r>
  </si>
  <si>
    <r>
      <rPr>
        <i/>
        <vertAlign val="superscript"/>
        <sz val="9"/>
        <rFont val="Calibri"/>
        <family val="2"/>
        <scheme val="minor"/>
      </rPr>
      <t xml:space="preserve">3 </t>
    </r>
    <r>
      <rPr>
        <i/>
        <sz val="9"/>
        <rFont val="Calibri"/>
        <family val="2"/>
        <scheme val="minor"/>
      </rPr>
      <t>მოიცავს 1 წელზე მეტი ვადიანობის დაშვებულ ვალდებულებებს, რომლებიც არ არიან საზედამხედველო კაპიტალის ინსტრუმენტები. ასევე, მათი ხელშეკრულებები რეგულირდება საქართველოს კანონმდებლობით ან სრულად ან ნაწილობრივ ექვემდებარება უცხო ქვეყნის კანონმდებლობას. უკანასკნელის შემთხვევაში ხელშეკრულებაში გათვალისწინებული უნდა იყოს რეკაპიტალიზაციის მიზნით ბანკის ვალდებულებების ჩამოწერის ან კონვერტაციის სარეზოლუციო ინსტრუმენტის გამოყენების სახელშეკრულებო პირობა</t>
    </r>
  </si>
  <si>
    <t>ჩვეულებრივი აქციები</t>
  </si>
  <si>
    <t>უმოქმედო სესხები – მთლიანი სესხებიდან 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</si>
  <si>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</si>
  <si>
    <t>IFRS 9-ის შესაბამისად. არ შედის მოსალოდნელი საკრედიტო ზარალი სესხების აუთვისებელ ნაწილზე</t>
  </si>
  <si>
    <t>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არ შედის მოსალოდნელი საკრედიტო ზარალი სესხების აუთვისებელ ნაწილზე</t>
  </si>
  <si>
    <t>1.1 ველში შემავალი უზრუნველყოფილი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</si>
  <si>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</si>
  <si>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 xml:space="preserve">ბაზელ III-ზე დაფუძნებული ჩარჩოს მიხედვით </t>
  </si>
  <si>
    <t>22-ე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</si>
  <si>
    <t>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24-ე 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</si>
  <si>
    <t>საკრედიტო გადაფასების კორექტირება</t>
  </si>
  <si>
    <t>ცხრილი 15.2. კონტრაგენტთან დაკავშირებული საბაზრო რისკის მიხედვით შეწონილი რისკის პოზიციები -საკრედიტო გადაფასების კორექტირება (CVA)</t>
  </si>
  <si>
    <t xml:space="preserve">საკრედიტო გადაფასების კორექტირებისთვის (CVA) დისკონტირებული რისკის პოზიცია </t>
  </si>
  <si>
    <t>საკრედიტო გადაფასების კორექტირების (CVA) ხარჯი</t>
  </si>
  <si>
    <t xml:space="preserve">ჩამოწერილი საკრედიტო გადაფასების კორექტირების (CVA ) ხარჯი </t>
  </si>
  <si>
    <t>კონტრაჰენტის საკრედიტო რისკის საკრედიტო გადაფასების კორექტირების მიხედვით შეწონილი რისკის პოზიციები</t>
  </si>
  <si>
    <t>დათვლილი სტანდარტიზებული მეთოდით</t>
  </si>
  <si>
    <t>დათვლილი გამარტივებული სტანდარტიზებული მეთოდით</t>
  </si>
  <si>
    <t>დათვლილი საწყისი რისკის პოზიციის მეთოდით</t>
  </si>
  <si>
    <t>კონტრაჰენტის საკრედიტო რისკის დებულებით განსაზღვრული რისკის პოზიციები</t>
  </si>
  <si>
    <t>ცხრილი 15 კონტრაგენტთან დაკავშირებული საკრედიტო რისკის მიხედვით შეწონილი რისკის პოზიციები</t>
  </si>
  <si>
    <t>დერივატიული კონტრაქტები</t>
  </si>
  <si>
    <t xml:space="preserve">ნომინალური ღირებულება </t>
  </si>
  <si>
    <t>საბაზრო ღირებულება (CMV)</t>
  </si>
  <si>
    <t xml:space="preserve">უზრუნველყოფის ღირებულება </t>
  </si>
  <si>
    <t>ჩანაცვლების ღირებულება (RC)</t>
  </si>
  <si>
    <t>პოტენციური მომავალი რისკის პოზიციის ღირებულება (PFE)</t>
  </si>
  <si>
    <r>
      <t>საზედამხედველო ალფა ფაქტორი (</t>
    </r>
    <r>
      <rPr>
        <sz val="11"/>
        <rFont val="Calibri"/>
        <family val="2"/>
      </rPr>
      <t>α)</t>
    </r>
  </si>
  <si>
    <t>რისკის პოზიციების ღირებულება</t>
  </si>
  <si>
    <t>კონტრაქტები კვალიფიციურ ცენტრალურ კონტრაჰენტთან</t>
  </si>
  <si>
    <t>კონტრაქტები ცენტრალურ კონტრაჰენტთან</t>
  </si>
  <si>
    <t>კონტრაქტები კომერციულ ბანკებთან</t>
  </si>
  <si>
    <t>კონტრაქტები საფინანსო ინსტიტუტებთან გარდა ბანკებისა</t>
  </si>
  <si>
    <t>კონტრაქტები კორპორატიულ კლიენტებთან</t>
  </si>
  <si>
    <t>კონტრაქტები ფიზიკურ პირებთან</t>
  </si>
  <si>
    <t>საბალანსო ელემენტები</t>
  </si>
  <si>
    <t xml:space="preserve">სხვა კორექტირებების ეფექტი (ასეთის არსებობის შემთხვევაში) </t>
  </si>
  <si>
    <t>კაპიტალის კონსერვაციის ბუფერი</t>
  </si>
  <si>
    <r>
      <t>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(PFE) - პოტენციური მომავალი რისკის პოზიციის ღირებულება)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კონტრაჰენტის საკრედიტო რისკის დებულების თანახმად დათვლილ პოტენციურ მომავალ რისკის პოზიციისა (PFE)  და ალფა (</t>
    </r>
    <r>
      <rPr>
        <sz val="8"/>
        <rFont val="Calibri"/>
        <family val="2"/>
      </rPr>
      <t>α</t>
    </r>
    <r>
      <rPr>
        <sz val="8"/>
        <rFont val="Sylfaen"/>
        <family val="1"/>
      </rPr>
      <t>) ფაქტრის ნამრავლთან შედარებით</t>
    </r>
  </si>
  <si>
    <t>ცხრილში მოთხოვნილი ინფორმაცია შეესაბამება კონტრაჰენტის საკრედიტო რისკის დებულებას.</t>
  </si>
  <si>
    <t>სს "ხალიკ ბანკი საქართველო"</t>
  </si>
  <si>
    <t>არმან დუნაევი</t>
  </si>
  <si>
    <t>ნიკოლოზ გეგუჩაძე</t>
  </si>
  <si>
    <t>http://halykbank.ge</t>
  </si>
  <si>
    <t>სულ საკუთარი კაპიტალი*</t>
  </si>
  <si>
    <t>*კომერციული ბანკების საქმიანობის შესახებ კანონით განსაზღვრული სააქციო კაპიტალი</t>
  </si>
  <si>
    <t xml:space="preserve"> ცხრილი 9 (Capital), N2</t>
  </si>
  <si>
    <t xml:space="preserve"> ცხრილი 9 (Capital), N6</t>
  </si>
  <si>
    <t xml:space="preserve"> ცხრილი 9 (Capital), N38</t>
  </si>
  <si>
    <t xml:space="preserve"> ცხრილი 9 (Capital), N8</t>
  </si>
  <si>
    <t xml:space="preserve"> ცხრილი 9 (Capital), N27</t>
  </si>
  <si>
    <t xml:space="preserve">არმან დუნაევი </t>
  </si>
  <si>
    <t>დამოუკიდებელი წევრი</t>
  </si>
  <si>
    <t>ჩინგიზ კანაპიანოვი</t>
  </si>
  <si>
    <t xml:space="preserve">ალია კარპიკოვა </t>
  </si>
  <si>
    <t>არადამოუკიდებელ წევრი</t>
  </si>
  <si>
    <t xml:space="preserve">ვიქტორ სკრილი </t>
  </si>
  <si>
    <t>ნათია სვანაძე</t>
  </si>
  <si>
    <t xml:space="preserve">გენერალური დირექტორი/ იურიდიული, შეფასება, უსაფრთხოება, ინფორმაციული და კიბერ უსაფრთხოება, ფინანსური მონიტორინგი, სპეც. დეპოზიტარი, კადრები, IT დირექტორი (საინფორმაციო ტექნოლოგიები - პროგრამული უზრუნველყოფა და ინფრასტრუქტურა, საბანკო ბარათები), მმართველი დირექტორი (საკორესპონდენტო ურთიერთობები, ცენტრალიზებული ბექ ოფისი, სამეურნეო და კანცელარია) </t>
  </si>
  <si>
    <t xml:space="preserve">კონსტანტინე გორდეზიანი </t>
  </si>
  <si>
    <t>გენერალური დირექტორის მოადგილე/ რისკები (საკრედიტო ბიზნესი და საცალო ბიზნესი, ფინანსური, საოპერაციო), პრობლემური კრედიტები</t>
  </si>
  <si>
    <t>შოთა ჭყოიძე</t>
  </si>
  <si>
    <t xml:space="preserve">გენერალური დირექტორის მოადგილე/ საკრედიტო ადმინისტრირება, ბუღალტერია, ფინანსური სამმართველო,        შეთავსება - საცალო დაკრედიტება, საბანკო პროდუქტები, მარკეტინგი, კონტაქტ-ცენტრი. </t>
  </si>
  <si>
    <t>თამარ გოდერძიშვილი</t>
  </si>
  <si>
    <t>გენერალური დირექტორის მოადგილე/ კორპორატიული, მცირე და საშუალო ბიზნესის დაკრედიტება, საკრედიტო ანალიზი, ხაზინა.</t>
  </si>
  <si>
    <t>სს "ყაზახეთის სახალხო ბანკი"</t>
  </si>
  <si>
    <t>ტიმურ ყულიბაევი</t>
  </si>
  <si>
    <t>დინარა ყულიბაევა</t>
  </si>
  <si>
    <t>The Bank of New York (ნომინალური მფლობელი)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</si>
</sst>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7">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 _€_-;\-* #,##0\ _€_-;_-* &quot;-&quot;??\ _€_-;_-@_-"/>
    <numFmt numFmtId="195" formatCode="#,##0.0"/>
  </numFmts>
  <fonts count="163">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u/>
      <sz val="8"/>
      <name val="Sylfaen"/>
      <family val="1"/>
    </font>
    <font>
      <b/>
      <i/>
      <sz val="10"/>
      <color theme="1"/>
      <name val="Calibri"/>
      <family val="2"/>
      <scheme val="minor"/>
    </font>
    <font>
      <i/>
      <sz val="10"/>
      <color theme="0" tint="-0.499984740745262"/>
      <name val="Calibri"/>
      <family val="2"/>
      <scheme val="minor"/>
    </font>
    <font>
      <sz val="8"/>
      <color rgb="FF000000"/>
      <name val="Arial"/>
      <family val="2"/>
    </font>
    <font>
      <b/>
      <sz val="10"/>
      <name val="Calibri"/>
      <family val="2"/>
    </font>
    <font>
      <sz val="10"/>
      <name val="Calibri"/>
      <family val="2"/>
    </font>
    <font>
      <b/>
      <vertAlign val="superscript"/>
      <sz val="10"/>
      <color theme="1"/>
      <name val="Arial"/>
      <family val="2"/>
    </font>
    <font>
      <vertAlign val="superscript"/>
      <sz val="10"/>
      <color theme="1"/>
      <name val="Arial"/>
      <family val="2"/>
    </font>
    <font>
      <b/>
      <u/>
      <sz val="10"/>
      <name val="Calibri"/>
      <family val="2"/>
    </font>
    <font>
      <b/>
      <u/>
      <sz val="10"/>
      <name val="Calibri"/>
      <family val="2"/>
      <scheme val="minor"/>
    </font>
    <font>
      <i/>
      <sz val="9"/>
      <name val="Calibri"/>
      <family val="2"/>
      <scheme val="minor"/>
    </font>
    <font>
      <i/>
      <vertAlign val="superscript"/>
      <sz val="9"/>
      <name val="Calibri"/>
      <family val="2"/>
      <scheme val="minor"/>
    </font>
    <font>
      <i/>
      <sz val="10"/>
      <name val="Calibri"/>
      <family val="2"/>
    </font>
    <font>
      <b/>
      <sz val="10"/>
      <color rgb="FF000000"/>
      <name val="Calibri"/>
      <family val="2"/>
    </font>
    <font>
      <sz val="10"/>
      <color rgb="FF000000"/>
      <name val="Calibri"/>
      <family val="2"/>
    </font>
    <font>
      <sz val="8"/>
      <color theme="1"/>
      <name val="Sylfaen"/>
      <family val="1"/>
    </font>
    <font>
      <b/>
      <sz val="11"/>
      <name val="Calibri"/>
      <family val="2"/>
      <scheme val="minor"/>
    </font>
    <font>
      <u/>
      <sz val="11"/>
      <name val="Calibri"/>
      <family val="2"/>
      <scheme val="minor"/>
    </font>
    <font>
      <sz val="11"/>
      <name val="Calibri"/>
      <family val="2"/>
    </font>
    <font>
      <b/>
      <i/>
      <sz val="11"/>
      <name val="Calibri"/>
      <family val="2"/>
      <scheme val="minor"/>
    </font>
    <font>
      <b/>
      <sz val="9"/>
      <color indexed="81"/>
      <name val="Tahoma"/>
      <family val="2"/>
    </font>
    <font>
      <sz val="9"/>
      <color indexed="81"/>
      <name val="Tahoma"/>
      <family val="2"/>
    </font>
    <font>
      <sz val="8"/>
      <name val="Calibri"/>
      <family val="2"/>
    </font>
    <font>
      <sz val="8"/>
      <color theme="1"/>
      <name val="Verdana"/>
      <family val="2"/>
    </font>
  </fonts>
  <fills count="8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bgColor rgb="FF000000"/>
      </patternFill>
    </fill>
    <fill>
      <patternFill patternType="solid">
        <fgColor theme="2" tint="-9.9978637043366805E-2"/>
        <bgColor rgb="FF000000"/>
      </patternFill>
    </fill>
    <fill>
      <patternFill patternType="solid">
        <fgColor theme="2" tint="-0.249977111117893"/>
        <bgColor rgb="FF000000"/>
      </patternFill>
    </fill>
    <fill>
      <patternFill patternType="solid">
        <fgColor theme="2" tint="-9.9978637043366805E-2"/>
        <bgColor indexed="64"/>
      </patternFill>
    </fill>
    <fill>
      <patternFill patternType="solid">
        <fgColor theme="2" tint="-0.249977111117893"/>
        <bgColor indexed="64"/>
      </patternFill>
    </fill>
  </fills>
  <borders count="163">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theme="6" tint="-0.499984740745262"/>
      </left>
      <right style="medium">
        <color indexed="64"/>
      </right>
      <top style="thin">
        <color indexed="64"/>
      </top>
      <bottom style="thin">
        <color theme="6" tint="-0.499984740745262"/>
      </bottom>
      <diagonal/>
    </border>
    <border>
      <left style="medium">
        <color indexed="64"/>
      </left>
      <right style="medium">
        <color indexed="64"/>
      </right>
      <top style="thin">
        <color indexed="64"/>
      </top>
      <bottom style="thin">
        <color indexed="64"/>
      </bottom>
      <diagonal/>
    </border>
  </borders>
  <cellStyleXfs count="21417">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166"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4" fillId="0" borderId="0"/>
    <xf numFmtId="168" fontId="25" fillId="36" borderId="0"/>
    <xf numFmtId="169" fontId="25" fillId="36" borderId="0"/>
    <xf numFmtId="168" fontId="25" fillId="36" borderId="0"/>
    <xf numFmtId="0" fontId="26" fillId="37" borderId="0" applyNumberFormat="0" applyBorder="0" applyAlignment="0" applyProtection="0"/>
    <xf numFmtId="0" fontId="4" fillId="12"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0" fontId="26" fillId="37"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0" fontId="26" fillId="37" borderId="0" applyNumberFormat="0" applyBorder="0" applyAlignment="0" applyProtection="0"/>
    <xf numFmtId="0" fontId="26" fillId="38" borderId="0" applyNumberFormat="0" applyBorder="0" applyAlignment="0" applyProtection="0"/>
    <xf numFmtId="0" fontId="4" fillId="16"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0" fontId="26" fillId="38"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0" fontId="26" fillId="38" borderId="0" applyNumberFormat="0" applyBorder="0" applyAlignment="0" applyProtection="0"/>
    <xf numFmtId="0" fontId="26" fillId="39" borderId="0" applyNumberFormat="0" applyBorder="0" applyAlignment="0" applyProtection="0"/>
    <xf numFmtId="0" fontId="4" fillId="20"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0" fontId="26" fillId="39"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0" fontId="26" fillId="39" borderId="0" applyNumberFormat="0" applyBorder="0" applyAlignment="0" applyProtection="0"/>
    <xf numFmtId="0" fontId="26" fillId="40" borderId="0" applyNumberFormat="0" applyBorder="0" applyAlignment="0" applyProtection="0"/>
    <xf numFmtId="0" fontId="4" fillId="24"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0" fontId="26" fillId="40"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0" fontId="26" fillId="40" borderId="0" applyNumberFormat="0" applyBorder="0" applyAlignment="0" applyProtection="0"/>
    <xf numFmtId="0" fontId="26" fillId="41" borderId="0" applyNumberFormat="0" applyBorder="0" applyAlignment="0" applyProtection="0"/>
    <xf numFmtId="0" fontId="4" fillId="28"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0" fontId="26" fillId="41"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0" fontId="26" fillId="41" borderId="0" applyNumberFormat="0" applyBorder="0" applyAlignment="0" applyProtection="0"/>
    <xf numFmtId="0" fontId="26" fillId="42" borderId="0" applyNumberFormat="0" applyBorder="0" applyAlignment="0" applyProtection="0"/>
    <xf numFmtId="0" fontId="4" fillId="3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0" fontId="26" fillId="4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0" fontId="26" fillId="42" borderId="0" applyNumberFormat="0" applyBorder="0" applyAlignment="0" applyProtection="0"/>
    <xf numFmtId="0" fontId="26" fillId="43" borderId="0" applyNumberFormat="0" applyBorder="0" applyAlignment="0" applyProtection="0"/>
    <xf numFmtId="0" fontId="4" fillId="1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0" fontId="26" fillId="4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0" fontId="26" fillId="43" borderId="0" applyNumberFormat="0" applyBorder="0" applyAlignment="0" applyProtection="0"/>
    <xf numFmtId="0" fontId="26" fillId="44" borderId="0" applyNumberFormat="0" applyBorder="0" applyAlignment="0" applyProtection="0"/>
    <xf numFmtId="0" fontId="4" fillId="17"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0" fontId="26" fillId="44"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0" fontId="26" fillId="44" borderId="0" applyNumberFormat="0" applyBorder="0" applyAlignment="0" applyProtection="0"/>
    <xf numFmtId="0" fontId="26" fillId="45" borderId="0" applyNumberFormat="0" applyBorder="0" applyAlignment="0" applyProtection="0"/>
    <xf numFmtId="0" fontId="4" fillId="21"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0" fontId="26" fillId="45"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0" fontId="26" fillId="45" borderId="0" applyNumberFormat="0" applyBorder="0" applyAlignment="0" applyProtection="0"/>
    <xf numFmtId="0" fontId="26" fillId="40" borderId="0" applyNumberFormat="0" applyBorder="0" applyAlignment="0" applyProtection="0"/>
    <xf numFmtId="0" fontId="4" fillId="25"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0" fontId="26" fillId="40"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0" fontId="26" fillId="40" borderId="0" applyNumberFormat="0" applyBorder="0" applyAlignment="0" applyProtection="0"/>
    <xf numFmtId="0" fontId="26" fillId="43" borderId="0" applyNumberFormat="0" applyBorder="0" applyAlignment="0" applyProtection="0"/>
    <xf numFmtId="0" fontId="4" fillId="29"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0" fontId="26" fillId="43"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0" fontId="26" fillId="43" borderId="0" applyNumberFormat="0" applyBorder="0" applyAlignment="0" applyProtection="0"/>
    <xf numFmtId="0" fontId="26" fillId="46" borderId="0" applyNumberFormat="0" applyBorder="0" applyAlignment="0" applyProtection="0"/>
    <xf numFmtId="0" fontId="4" fillId="33"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0" fontId="26" fillId="46"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0" fontId="26" fillId="46" borderId="0" applyNumberFormat="0" applyBorder="0" applyAlignment="0" applyProtection="0"/>
    <xf numFmtId="0" fontId="28" fillId="47" borderId="0" applyNumberFormat="0" applyBorder="0" applyAlignment="0" applyProtection="0"/>
    <xf numFmtId="0" fontId="29" fillId="14"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0" fontId="28" fillId="47"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0" fontId="28" fillId="47" borderId="0" applyNumberFormat="0" applyBorder="0" applyAlignment="0" applyProtection="0"/>
    <xf numFmtId="0" fontId="28" fillId="44" borderId="0" applyNumberFormat="0" applyBorder="0" applyAlignment="0" applyProtection="0"/>
    <xf numFmtId="0" fontId="29" fillId="18"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0" fontId="28" fillId="44"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0" fontId="28" fillId="44" borderId="0" applyNumberFormat="0" applyBorder="0" applyAlignment="0" applyProtection="0"/>
    <xf numFmtId="0" fontId="28" fillId="45" borderId="0" applyNumberFormat="0" applyBorder="0" applyAlignment="0" applyProtection="0"/>
    <xf numFmtId="0" fontId="29" fillId="22"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0" fontId="28" fillId="45"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0" fontId="28" fillId="45" borderId="0" applyNumberFormat="0" applyBorder="0" applyAlignment="0" applyProtection="0"/>
    <xf numFmtId="0" fontId="28" fillId="48" borderId="0" applyNumberFormat="0" applyBorder="0" applyAlignment="0" applyProtection="0"/>
    <xf numFmtId="0" fontId="29" fillId="26"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0" fontId="28" fillId="48"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0" fontId="28" fillId="48" borderId="0" applyNumberFormat="0" applyBorder="0" applyAlignment="0" applyProtection="0"/>
    <xf numFmtId="0" fontId="28" fillId="49" borderId="0" applyNumberFormat="0" applyBorder="0" applyAlignment="0" applyProtection="0"/>
    <xf numFmtId="0" fontId="29" fillId="30"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0" fontId="28" fillId="49"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0" fontId="28" fillId="49" borderId="0" applyNumberFormat="0" applyBorder="0" applyAlignment="0" applyProtection="0"/>
    <xf numFmtId="0" fontId="28" fillId="50" borderId="0" applyNumberFormat="0" applyBorder="0" applyAlignment="0" applyProtection="0"/>
    <xf numFmtId="0" fontId="29" fillId="34"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0" fontId="28" fillId="50"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0" fontId="28" fillId="50" borderId="0" applyNumberFormat="0" applyBorder="0" applyAlignment="0" applyProtection="0"/>
    <xf numFmtId="0" fontId="26" fillId="51" borderId="0" applyNumberFormat="0" applyBorder="0" applyAlignment="0" applyProtection="0"/>
    <xf numFmtId="0" fontId="26" fillId="51" borderId="0" applyNumberFormat="0" applyBorder="0" applyAlignment="0" applyProtection="0"/>
    <xf numFmtId="0" fontId="28" fillId="52" borderId="0" applyNumberFormat="0" applyBorder="0" applyAlignment="0" applyProtection="0"/>
    <xf numFmtId="0" fontId="28" fillId="53" borderId="0" applyNumberFormat="0" applyBorder="0" applyAlignment="0" applyProtection="0"/>
    <xf numFmtId="0" fontId="29" fillId="11"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0" fontId="28" fillId="53"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6" fillId="54" borderId="0" applyNumberFormat="0" applyBorder="0" applyAlignment="0" applyProtection="0"/>
    <xf numFmtId="0" fontId="26" fillId="55" borderId="0" applyNumberFormat="0" applyBorder="0" applyAlignment="0" applyProtection="0"/>
    <xf numFmtId="0" fontId="28" fillId="56" borderId="0" applyNumberFormat="0" applyBorder="0" applyAlignment="0" applyProtection="0"/>
    <xf numFmtId="0" fontId="28" fillId="57" borderId="0" applyNumberFormat="0" applyBorder="0" applyAlignment="0" applyProtection="0"/>
    <xf numFmtId="0" fontId="29" fillId="15"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0" fontId="28" fillId="57"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0" fontId="28" fillId="57" borderId="0" applyNumberFormat="0" applyBorder="0" applyAlignment="0" applyProtection="0"/>
    <xf numFmtId="0" fontId="28" fillId="57" borderId="0" applyNumberFormat="0" applyBorder="0" applyAlignment="0" applyProtection="0"/>
    <xf numFmtId="0" fontId="28" fillId="57" borderId="0" applyNumberFormat="0" applyBorder="0" applyAlignment="0" applyProtection="0"/>
    <xf numFmtId="0" fontId="26" fillId="54" borderId="0" applyNumberFormat="0" applyBorder="0" applyAlignment="0" applyProtection="0"/>
    <xf numFmtId="0" fontId="26" fillId="58" borderId="0" applyNumberFormat="0" applyBorder="0" applyAlignment="0" applyProtection="0"/>
    <xf numFmtId="0" fontId="28" fillId="55" borderId="0" applyNumberFormat="0" applyBorder="0" applyAlignment="0" applyProtection="0"/>
    <xf numFmtId="0" fontId="28" fillId="59" borderId="0" applyNumberFormat="0" applyBorder="0" applyAlignment="0" applyProtection="0"/>
    <xf numFmtId="0" fontId="29" fillId="1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0" fontId="28" fillId="5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0" fontId="28" fillId="59" borderId="0" applyNumberFormat="0" applyBorder="0" applyAlignment="0" applyProtection="0"/>
    <xf numFmtId="0" fontId="28" fillId="59" borderId="0" applyNumberFormat="0" applyBorder="0" applyAlignment="0" applyProtection="0"/>
    <xf numFmtId="0" fontId="28" fillId="59" borderId="0" applyNumberFormat="0" applyBorder="0" applyAlignment="0" applyProtection="0"/>
    <xf numFmtId="0" fontId="26" fillId="51" borderId="0" applyNumberFormat="0" applyBorder="0" applyAlignment="0" applyProtection="0"/>
    <xf numFmtId="0" fontId="26" fillId="55" borderId="0" applyNumberFormat="0" applyBorder="0" applyAlignment="0" applyProtection="0"/>
    <xf numFmtId="0" fontId="28" fillId="55" borderId="0" applyNumberFormat="0" applyBorder="0" applyAlignment="0" applyProtection="0"/>
    <xf numFmtId="0" fontId="28" fillId="48" borderId="0" applyNumberFormat="0" applyBorder="0" applyAlignment="0" applyProtection="0"/>
    <xf numFmtId="0" fontId="29" fillId="23"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0" fontId="28" fillId="48"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6" fillId="60" borderId="0" applyNumberFormat="0" applyBorder="0" applyAlignment="0" applyProtection="0"/>
    <xf numFmtId="0" fontId="26" fillId="51" borderId="0" applyNumberFormat="0" applyBorder="0" applyAlignment="0" applyProtection="0"/>
    <xf numFmtId="0" fontId="28" fillId="52" borderId="0" applyNumberFormat="0" applyBorder="0" applyAlignment="0" applyProtection="0"/>
    <xf numFmtId="0" fontId="28" fillId="49" borderId="0" applyNumberFormat="0" applyBorder="0" applyAlignment="0" applyProtection="0"/>
    <xf numFmtId="0" fontId="29" fillId="27"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0" fontId="28" fillId="49"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26" fillId="54" borderId="0" applyNumberFormat="0" applyBorder="0" applyAlignment="0" applyProtection="0"/>
    <xf numFmtId="0" fontId="26" fillId="61" borderId="0" applyNumberFormat="0" applyBorder="0" applyAlignment="0" applyProtection="0"/>
    <xf numFmtId="0" fontId="28" fillId="61" borderId="0" applyNumberFormat="0" applyBorder="0" applyAlignment="0" applyProtection="0"/>
    <xf numFmtId="0" fontId="28" fillId="62" borderId="0" applyNumberFormat="0" applyBorder="0" applyAlignment="0" applyProtection="0"/>
    <xf numFmtId="0" fontId="29" fillId="31"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0" fontId="28" fillId="62"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0" fontId="28" fillId="62" borderId="0" applyNumberFormat="0" applyBorder="0" applyAlignment="0" applyProtection="0"/>
    <xf numFmtId="0" fontId="28" fillId="62" borderId="0" applyNumberFormat="0" applyBorder="0" applyAlignment="0" applyProtection="0"/>
    <xf numFmtId="0" fontId="28" fillId="62" borderId="0" applyNumberFormat="0" applyBorder="0" applyAlignment="0" applyProtection="0"/>
    <xf numFmtId="0" fontId="31" fillId="38" borderId="0" applyNumberFormat="0" applyBorder="0" applyAlignment="0" applyProtection="0"/>
    <xf numFmtId="0" fontId="32" fillId="5"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0" fontId="31" fillId="38"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0" fontId="31" fillId="38" borderId="0" applyNumberFormat="0" applyBorder="0" applyAlignment="0" applyProtection="0"/>
    <xf numFmtId="170" fontId="34"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1" fontId="36" fillId="0" borderId="0" applyFill="0" applyBorder="0" applyAlignment="0"/>
    <xf numFmtId="171" fontId="36"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2" fontId="36" fillId="0" borderId="0" applyFill="0" applyBorder="0" applyAlignment="0"/>
    <xf numFmtId="173" fontId="36" fillId="0" borderId="0" applyFill="0" applyBorder="0" applyAlignment="0"/>
    <xf numFmtId="174" fontId="36" fillId="0" borderId="0" applyFill="0" applyBorder="0" applyAlignment="0"/>
    <xf numFmtId="175"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0" fontId="37" fillId="63" borderId="37" applyNumberFormat="0" applyAlignment="0" applyProtection="0"/>
    <xf numFmtId="0" fontId="38" fillId="8" borderId="30"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168" fontId="39"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168" fontId="39"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169" fontId="39"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8" fillId="8" borderId="30"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8" fillId="8" borderId="30"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8" fillId="8" borderId="30"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8" fillId="8" borderId="30"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8" fillId="8" borderId="30"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8" fillId="8" borderId="30"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8" fillId="8" borderId="30"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168" fontId="39" fillId="63" borderId="37" applyNumberFormat="0" applyAlignment="0" applyProtection="0"/>
    <xf numFmtId="169" fontId="39" fillId="63" borderId="37" applyNumberFormat="0" applyAlignment="0" applyProtection="0"/>
    <xf numFmtId="168" fontId="39" fillId="63" borderId="37" applyNumberFormat="0" applyAlignment="0" applyProtection="0"/>
    <xf numFmtId="168" fontId="39" fillId="63" borderId="37" applyNumberFormat="0" applyAlignment="0" applyProtection="0"/>
    <xf numFmtId="169" fontId="39" fillId="63" borderId="37" applyNumberFormat="0" applyAlignment="0" applyProtection="0"/>
    <xf numFmtId="168" fontId="39" fillId="63" borderId="37" applyNumberFormat="0" applyAlignment="0" applyProtection="0"/>
    <xf numFmtId="168" fontId="39" fillId="63" borderId="37" applyNumberFormat="0" applyAlignment="0" applyProtection="0"/>
    <xf numFmtId="169" fontId="39" fillId="63" borderId="37" applyNumberFormat="0" applyAlignment="0" applyProtection="0"/>
    <xf numFmtId="168" fontId="39" fillId="63" borderId="37" applyNumberFormat="0" applyAlignment="0" applyProtection="0"/>
    <xf numFmtId="168" fontId="39" fillId="63" borderId="37" applyNumberFormat="0" applyAlignment="0" applyProtection="0"/>
    <xf numFmtId="169" fontId="39" fillId="63" borderId="37" applyNumberFormat="0" applyAlignment="0" applyProtection="0"/>
    <xf numFmtId="168" fontId="39" fillId="63" borderId="37" applyNumberFormat="0" applyAlignment="0" applyProtection="0"/>
    <xf numFmtId="0" fontId="37" fillId="63" borderId="37" applyNumberFormat="0" applyAlignment="0" applyProtection="0"/>
    <xf numFmtId="0" fontId="40" fillId="64" borderId="38" applyNumberFormat="0" applyAlignment="0" applyProtection="0"/>
    <xf numFmtId="0" fontId="41" fillId="9" borderId="33" applyNumberFormat="0" applyAlignment="0" applyProtection="0"/>
    <xf numFmtId="168"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0" fontId="40"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0" fontId="41" fillId="9" borderId="33"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0" fontId="40" fillId="64" borderId="38"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quotePrefix="1">
      <protection locked="0"/>
    </xf>
    <xf numFmtId="43" fontId="26" fillId="0" borderId="0" applyFont="0" applyFill="0" applyBorder="0" applyAlignment="0" applyProtection="0"/>
    <xf numFmtId="43" fontId="2" fillId="0" borderId="0" quotePrefix="1">
      <protection locked="0"/>
    </xf>
    <xf numFmtId="43" fontId="26"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6" fillId="0" borderId="0" applyFont="0" applyFill="0" applyBorder="0" applyAlignment="0" applyProtection="0"/>
    <xf numFmtId="44" fontId="8" fillId="0" borderId="0" applyFont="0" applyFill="0" applyBorder="0" applyAlignment="0" applyProtection="0"/>
    <xf numFmtId="43" fontId="26" fillId="0" borderId="0" applyFont="0" applyFill="0" applyBorder="0" applyAlignment="0" applyProtection="0"/>
    <xf numFmtId="44" fontId="8" fillId="0" borderId="0" applyFont="0" applyFill="0" applyBorder="0" applyAlignment="0" applyProtection="0"/>
    <xf numFmtId="178" fontId="26"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6" fillId="0" borderId="0" applyFont="0" applyFill="0" applyBorder="0" applyAlignment="0" applyProtection="0"/>
    <xf numFmtId="44" fontId="8" fillId="0" borderId="0" applyFont="0" applyFill="0" applyBorder="0" applyAlignment="0" applyProtection="0"/>
    <xf numFmtId="178" fontId="26"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4" fillId="0" borderId="0"/>
    <xf numFmtId="172" fontId="36"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2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4" fillId="0" borderId="0"/>
    <xf numFmtId="14" fontId="45" fillId="0" borderId="0" applyFill="0" applyBorder="0" applyAlignment="0"/>
    <xf numFmtId="38" fontId="25" fillId="0" borderId="39">
      <alignment vertical="center"/>
    </xf>
    <xf numFmtId="38" fontId="25" fillId="0" borderId="39">
      <alignment vertical="center"/>
    </xf>
    <xf numFmtId="38" fontId="25" fillId="0" borderId="39">
      <alignment vertical="center"/>
    </xf>
    <xf numFmtId="38" fontId="25" fillId="0" borderId="39">
      <alignment vertical="center"/>
    </xf>
    <xf numFmtId="38" fontId="25" fillId="0" borderId="39">
      <alignment vertical="center"/>
    </xf>
    <xf numFmtId="38" fontId="25" fillId="0" borderId="39">
      <alignment vertical="center"/>
    </xf>
    <xf numFmtId="38" fontId="25" fillId="0" borderId="39">
      <alignment vertical="center"/>
    </xf>
    <xf numFmtId="38" fontId="25" fillId="0" borderId="0" applyFont="0" applyFill="0" applyBorder="0" applyAlignment="0" applyProtection="0"/>
    <xf numFmtId="180" fontId="2" fillId="0" borderId="0" applyFont="0" applyFill="0" applyBorder="0" applyAlignment="0" applyProtection="0"/>
    <xf numFmtId="0" fontId="46" fillId="65" borderId="0" applyNumberFormat="0" applyBorder="0" applyAlignment="0" applyProtection="0"/>
    <xf numFmtId="0" fontId="46" fillId="66" borderId="0" applyNumberFormat="0" applyBorder="0" applyAlignment="0" applyProtection="0"/>
    <xf numFmtId="0" fontId="46" fillId="67" borderId="0" applyNumberFormat="0" applyBorder="0" applyAlignment="0" applyProtection="0"/>
    <xf numFmtId="171" fontId="36" fillId="0" borderId="0" applyFill="0" applyBorder="0" applyAlignment="0"/>
    <xf numFmtId="172"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0" fontId="47" fillId="0" borderId="0" applyNumberFormat="0" applyFill="0" applyBorder="0" applyAlignment="0" applyProtection="0"/>
    <xf numFmtId="168" fontId="2" fillId="0" borderId="0"/>
    <xf numFmtId="0" fontId="2" fillId="0" borderId="0"/>
    <xf numFmtId="168" fontId="2" fillId="0" borderId="0"/>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50" fillId="39" borderId="0" applyNumberFormat="0" applyBorder="0" applyAlignment="0" applyProtection="0"/>
    <xf numFmtId="0" fontId="51" fillId="4"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0" fontId="50" fillId="39"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0" fontId="50" fillId="39" borderId="0" applyNumberFormat="0" applyBorder="0" applyAlignment="0" applyProtection="0"/>
    <xf numFmtId="0" fontId="2" fillId="68" borderId="3" applyNumberFormat="0" applyFont="0" applyBorder="0" applyProtection="0">
      <alignment horizontal="center" vertical="center"/>
    </xf>
    <xf numFmtId="0" fontId="53" fillId="0" borderId="29" applyNumberFormat="0" applyAlignment="0" applyProtection="0">
      <alignment horizontal="left" vertical="center"/>
    </xf>
    <xf numFmtId="0" fontId="53" fillId="0" borderId="29" applyNumberFormat="0" applyAlignment="0" applyProtection="0">
      <alignment horizontal="left" vertical="center"/>
    </xf>
    <xf numFmtId="168" fontId="53" fillId="0" borderId="29" applyNumberFormat="0" applyAlignment="0" applyProtection="0">
      <alignment horizontal="left" vertical="center"/>
    </xf>
    <xf numFmtId="0" fontId="53" fillId="0" borderId="9">
      <alignment horizontal="left" vertical="center"/>
    </xf>
    <xf numFmtId="0" fontId="53" fillId="0" borderId="9">
      <alignment horizontal="left" vertical="center"/>
    </xf>
    <xf numFmtId="168" fontId="53" fillId="0" borderId="9">
      <alignment horizontal="left" vertical="center"/>
    </xf>
    <xf numFmtId="0" fontId="54" fillId="0" borderId="40" applyNumberFormat="0" applyFill="0" applyAlignment="0" applyProtection="0"/>
    <xf numFmtId="169" fontId="54" fillId="0" borderId="40" applyNumberFormat="0" applyFill="0" applyAlignment="0" applyProtection="0"/>
    <xf numFmtId="0" fontId="54" fillId="0" borderId="40" applyNumberFormat="0" applyFill="0" applyAlignment="0" applyProtection="0"/>
    <xf numFmtId="168" fontId="54" fillId="0" borderId="40" applyNumberFormat="0" applyFill="0" applyAlignment="0" applyProtection="0"/>
    <xf numFmtId="168" fontId="54" fillId="0" borderId="40" applyNumberFormat="0" applyFill="0" applyAlignment="0" applyProtection="0"/>
    <xf numFmtId="168" fontId="54" fillId="0" borderId="40" applyNumberFormat="0" applyFill="0" applyAlignment="0" applyProtection="0"/>
    <xf numFmtId="169" fontId="54" fillId="0" borderId="40" applyNumberFormat="0" applyFill="0" applyAlignment="0" applyProtection="0"/>
    <xf numFmtId="168" fontId="54" fillId="0" borderId="40" applyNumberFormat="0" applyFill="0" applyAlignment="0" applyProtection="0"/>
    <xf numFmtId="168" fontId="54" fillId="0" borderId="40" applyNumberFormat="0" applyFill="0" applyAlignment="0" applyProtection="0"/>
    <xf numFmtId="169" fontId="54" fillId="0" borderId="40" applyNumberFormat="0" applyFill="0" applyAlignment="0" applyProtection="0"/>
    <xf numFmtId="168" fontId="54" fillId="0" borderId="40" applyNumberFormat="0" applyFill="0" applyAlignment="0" applyProtection="0"/>
    <xf numFmtId="168" fontId="54" fillId="0" borderId="40" applyNumberFormat="0" applyFill="0" applyAlignment="0" applyProtection="0"/>
    <xf numFmtId="169" fontId="54" fillId="0" borderId="40" applyNumberFormat="0" applyFill="0" applyAlignment="0" applyProtection="0"/>
    <xf numFmtId="168" fontId="54" fillId="0" borderId="40" applyNumberFormat="0" applyFill="0" applyAlignment="0" applyProtection="0"/>
    <xf numFmtId="168" fontId="54" fillId="0" borderId="40" applyNumberFormat="0" applyFill="0" applyAlignment="0" applyProtection="0"/>
    <xf numFmtId="169" fontId="54" fillId="0" borderId="40" applyNumberFormat="0" applyFill="0" applyAlignment="0" applyProtection="0"/>
    <xf numFmtId="168" fontId="54" fillId="0" borderId="40" applyNumberFormat="0" applyFill="0" applyAlignment="0" applyProtection="0"/>
    <xf numFmtId="0" fontId="54" fillId="0" borderId="40" applyNumberFormat="0" applyFill="0" applyAlignment="0" applyProtection="0"/>
    <xf numFmtId="0" fontId="55" fillId="0" borderId="41" applyNumberFormat="0" applyFill="0" applyAlignment="0" applyProtection="0"/>
    <xf numFmtId="169" fontId="55" fillId="0" borderId="41" applyNumberFormat="0" applyFill="0" applyAlignment="0" applyProtection="0"/>
    <xf numFmtId="0"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0" fontId="55" fillId="0" borderId="41" applyNumberFormat="0" applyFill="0" applyAlignment="0" applyProtection="0"/>
    <xf numFmtId="0" fontId="56" fillId="0" borderId="42" applyNumberFormat="0" applyFill="0" applyAlignment="0" applyProtection="0"/>
    <xf numFmtId="169" fontId="56" fillId="0" borderId="42" applyNumberFormat="0" applyFill="0" applyAlignment="0" applyProtection="0"/>
    <xf numFmtId="0" fontId="56" fillId="0" borderId="42" applyNumberFormat="0" applyFill="0" applyAlignment="0" applyProtection="0"/>
    <xf numFmtId="168" fontId="56" fillId="0" borderId="42" applyNumberFormat="0" applyFill="0" applyAlignment="0" applyProtection="0"/>
    <xf numFmtId="0" fontId="56" fillId="0" borderId="42" applyNumberFormat="0" applyFill="0" applyAlignment="0" applyProtection="0"/>
    <xf numFmtId="168" fontId="56" fillId="0" borderId="42" applyNumberFormat="0" applyFill="0" applyAlignment="0" applyProtection="0"/>
    <xf numFmtId="0" fontId="56" fillId="0" borderId="42" applyNumberFormat="0" applyFill="0" applyAlignment="0" applyProtection="0"/>
    <xf numFmtId="0"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0" fontId="56" fillId="0" borderId="42" applyNumberFormat="0" applyFill="0" applyAlignment="0" applyProtection="0"/>
    <xf numFmtId="0" fontId="56" fillId="0" borderId="0" applyNumberFormat="0" applyFill="0" applyBorder="0" applyAlignment="0" applyProtection="0"/>
    <xf numFmtId="169" fontId="56" fillId="0" borderId="0" applyNumberFormat="0" applyFill="0" applyBorder="0" applyAlignment="0" applyProtection="0"/>
    <xf numFmtId="0"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0" fontId="56" fillId="0" borderId="0" applyNumberFormat="0" applyFill="0" applyBorder="0" applyAlignment="0" applyProtection="0"/>
    <xf numFmtId="37" fontId="57" fillId="0" borderId="0"/>
    <xf numFmtId="168" fontId="58" fillId="0" borderId="0"/>
    <xf numFmtId="0" fontId="58" fillId="0" borderId="0"/>
    <xf numFmtId="168" fontId="58" fillId="0" borderId="0"/>
    <xf numFmtId="168" fontId="53" fillId="0" borderId="0"/>
    <xf numFmtId="0" fontId="53" fillId="0" borderId="0"/>
    <xf numFmtId="168" fontId="53" fillId="0" borderId="0"/>
    <xf numFmtId="168" fontId="59" fillId="0" borderId="0"/>
    <xf numFmtId="0" fontId="59" fillId="0" borderId="0"/>
    <xf numFmtId="168" fontId="59" fillId="0" borderId="0"/>
    <xf numFmtId="168" fontId="60" fillId="0" borderId="0"/>
    <xf numFmtId="0" fontId="60" fillId="0" borderId="0"/>
    <xf numFmtId="168" fontId="60" fillId="0" borderId="0"/>
    <xf numFmtId="168" fontId="61" fillId="0" borderId="0"/>
    <xf numFmtId="0" fontId="61" fillId="0" borderId="0"/>
    <xf numFmtId="168" fontId="61" fillId="0" borderId="0"/>
    <xf numFmtId="168" fontId="62" fillId="0" borderId="0"/>
    <xf numFmtId="0" fontId="62" fillId="0" borderId="0"/>
    <xf numFmtId="168" fontId="62" fillId="0" borderId="0"/>
    <xf numFmtId="0" fontId="61" fillId="69" borderId="8" applyFont="0" applyBorder="0">
      <alignment horizontal="center" wrapText="1"/>
    </xf>
    <xf numFmtId="3" fontId="2" fillId="70" borderId="3" applyFont="0" applyProtection="0">
      <alignment horizontal="right" vertical="center"/>
    </xf>
    <xf numFmtId="9" fontId="2" fillId="70" borderId="3" applyFont="0" applyProtection="0">
      <alignment horizontal="right" vertical="center"/>
    </xf>
    <xf numFmtId="0" fontId="2" fillId="70"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3" fillId="0" borderId="0" applyNumberFormat="0" applyFill="0" applyBorder="0" applyAlignment="0" applyProtection="0">
      <alignment vertical="top"/>
      <protection locked="0"/>
    </xf>
    <xf numFmtId="169" fontId="63" fillId="0" borderId="0" applyNumberFormat="0" applyFill="0" applyBorder="0" applyAlignment="0" applyProtection="0">
      <alignment vertical="top"/>
      <protection locked="0"/>
    </xf>
    <xf numFmtId="168" fontId="63" fillId="0" borderId="0" applyNumberFormat="0" applyFill="0" applyBorder="0" applyAlignment="0" applyProtection="0">
      <alignment vertical="top"/>
      <protection locked="0"/>
    </xf>
    <xf numFmtId="168" fontId="64" fillId="0" borderId="0"/>
    <xf numFmtId="0" fontId="65" fillId="42" borderId="37" applyNumberFormat="0" applyAlignment="0" applyProtection="0"/>
    <xf numFmtId="0" fontId="66" fillId="7" borderId="30"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168" fontId="67"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168" fontId="67"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169" fontId="67"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6" fillId="7" borderId="30"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6" fillId="7" borderId="30"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6" fillId="7" borderId="30"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6" fillId="7" borderId="30"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6" fillId="7" borderId="30"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6" fillId="7" borderId="30"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6" fillId="7" borderId="30"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168" fontId="67" fillId="42" borderId="37" applyNumberFormat="0" applyAlignment="0" applyProtection="0"/>
    <xf numFmtId="169" fontId="67" fillId="42" borderId="37" applyNumberFormat="0" applyAlignment="0" applyProtection="0"/>
    <xf numFmtId="168" fontId="67" fillId="42" borderId="37" applyNumberFormat="0" applyAlignment="0" applyProtection="0"/>
    <xf numFmtId="168" fontId="67" fillId="42" borderId="37" applyNumberFormat="0" applyAlignment="0" applyProtection="0"/>
    <xf numFmtId="169" fontId="67" fillId="42" borderId="37" applyNumberFormat="0" applyAlignment="0" applyProtection="0"/>
    <xf numFmtId="168" fontId="67" fillId="42" borderId="37" applyNumberFormat="0" applyAlignment="0" applyProtection="0"/>
    <xf numFmtId="168" fontId="67" fillId="42" borderId="37" applyNumberFormat="0" applyAlignment="0" applyProtection="0"/>
    <xf numFmtId="169" fontId="67" fillId="42" borderId="37" applyNumberFormat="0" applyAlignment="0" applyProtection="0"/>
    <xf numFmtId="168" fontId="67" fillId="42" borderId="37" applyNumberFormat="0" applyAlignment="0" applyProtection="0"/>
    <xf numFmtId="168" fontId="67" fillId="42" borderId="37" applyNumberFormat="0" applyAlignment="0" applyProtection="0"/>
    <xf numFmtId="169" fontId="67" fillId="42" borderId="37" applyNumberFormat="0" applyAlignment="0" applyProtection="0"/>
    <xf numFmtId="168" fontId="67" fillId="42" borderId="37" applyNumberFormat="0" applyAlignment="0" applyProtection="0"/>
    <xf numFmtId="0" fontId="65" fillId="42" borderId="37" applyNumberFormat="0" applyAlignment="0" applyProtection="0"/>
    <xf numFmtId="3" fontId="2" fillId="71" borderId="3" applyFont="0">
      <alignment horizontal="right" vertical="center"/>
      <protection locked="0"/>
    </xf>
    <xf numFmtId="171" fontId="36" fillId="0" borderId="0" applyFill="0" applyBorder="0" applyAlignment="0"/>
    <xf numFmtId="172"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0" fontId="68" fillId="0" borderId="43" applyNumberFormat="0" applyFill="0" applyAlignment="0" applyProtection="0"/>
    <xf numFmtId="0" fontId="69" fillId="0" borderId="32" applyNumberFormat="0" applyFill="0" applyAlignment="0" applyProtection="0"/>
    <xf numFmtId="168" fontId="70" fillId="0" borderId="43" applyNumberFormat="0" applyFill="0" applyAlignment="0" applyProtection="0"/>
    <xf numFmtId="168" fontId="70" fillId="0" borderId="43" applyNumberFormat="0" applyFill="0" applyAlignment="0" applyProtection="0"/>
    <xf numFmtId="169" fontId="70" fillId="0" borderId="43" applyNumberFormat="0" applyFill="0" applyAlignment="0" applyProtection="0"/>
    <xf numFmtId="0" fontId="68" fillId="0" borderId="43"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168" fontId="70" fillId="0" borderId="43" applyNumberFormat="0" applyFill="0" applyAlignment="0" applyProtection="0"/>
    <xf numFmtId="169" fontId="70" fillId="0" borderId="43" applyNumberFormat="0" applyFill="0" applyAlignment="0" applyProtection="0"/>
    <xf numFmtId="168" fontId="70" fillId="0" borderId="43" applyNumberFormat="0" applyFill="0" applyAlignment="0" applyProtection="0"/>
    <xf numFmtId="168" fontId="70" fillId="0" borderId="43" applyNumberFormat="0" applyFill="0" applyAlignment="0" applyProtection="0"/>
    <xf numFmtId="169" fontId="70" fillId="0" borderId="43" applyNumberFormat="0" applyFill="0" applyAlignment="0" applyProtection="0"/>
    <xf numFmtId="168" fontId="70" fillId="0" borderId="43" applyNumberFormat="0" applyFill="0" applyAlignment="0" applyProtection="0"/>
    <xf numFmtId="168" fontId="70" fillId="0" borderId="43" applyNumberFormat="0" applyFill="0" applyAlignment="0" applyProtection="0"/>
    <xf numFmtId="169" fontId="70" fillId="0" borderId="43" applyNumberFormat="0" applyFill="0" applyAlignment="0" applyProtection="0"/>
    <xf numFmtId="168" fontId="70" fillId="0" borderId="43" applyNumberFormat="0" applyFill="0" applyAlignment="0" applyProtection="0"/>
    <xf numFmtId="168" fontId="70" fillId="0" borderId="43" applyNumberFormat="0" applyFill="0" applyAlignment="0" applyProtection="0"/>
    <xf numFmtId="169" fontId="70" fillId="0" borderId="43" applyNumberFormat="0" applyFill="0" applyAlignment="0" applyProtection="0"/>
    <xf numFmtId="168" fontId="70" fillId="0" borderId="43" applyNumberFormat="0" applyFill="0" applyAlignment="0" applyProtection="0"/>
    <xf numFmtId="0" fontId="68" fillId="0" borderId="43"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1" fillId="72" borderId="0" applyNumberFormat="0" applyBorder="0" applyAlignment="0" applyProtection="0"/>
    <xf numFmtId="0" fontId="72" fillId="6"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0" fontId="71" fillId="72"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0" fontId="71" fillId="72" borderId="0" applyNumberFormat="0" applyBorder="0" applyAlignment="0" applyProtection="0"/>
    <xf numFmtId="1" fontId="74" fillId="0" borderId="0" applyProtection="0"/>
    <xf numFmtId="168" fontId="25" fillId="0" borderId="44"/>
    <xf numFmtId="169" fontId="25" fillId="0" borderId="44"/>
    <xf numFmtId="168" fontId="25" fillId="0" borderId="44"/>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5" fillId="0" borderId="0"/>
    <xf numFmtId="181" fontId="2" fillId="0" borderId="0"/>
    <xf numFmtId="179" fontId="27"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0" fontId="76" fillId="0" borderId="0"/>
    <xf numFmtId="0" fontId="75" fillId="0" borderId="0"/>
    <xf numFmtId="179" fontId="27" fillId="0" borderId="0"/>
    <xf numFmtId="179" fontId="2" fillId="0" borderId="0"/>
    <xf numFmtId="179" fontId="2" fillId="0" borderId="0"/>
    <xf numFmtId="0" fontId="2" fillId="0" borderId="0"/>
    <xf numFmtId="0" fontId="2"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7"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6"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7" fillId="0" borderId="0"/>
    <xf numFmtId="0" fontId="27" fillId="0" borderId="0"/>
    <xf numFmtId="168" fontId="27" fillId="0" borderId="0"/>
    <xf numFmtId="0" fontId="27"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68" fontId="27" fillId="0" borderId="0"/>
    <xf numFmtId="0" fontId="27" fillId="0" borderId="0"/>
    <xf numFmtId="0" fontId="27" fillId="0" borderId="0"/>
    <xf numFmtId="0" fontId="2" fillId="0" borderId="0"/>
    <xf numFmtId="179"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6" fillId="0" borderId="0"/>
    <xf numFmtId="179" fontId="27" fillId="0" borderId="0"/>
    <xf numFmtId="179" fontId="27"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27" fillId="0" borderId="0"/>
    <xf numFmtId="179" fontId="27" fillId="0" borderId="0"/>
    <xf numFmtId="179" fontId="27" fillId="0" borderId="0"/>
    <xf numFmtId="179"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79"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7"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4" fillId="0" borderId="0"/>
    <xf numFmtId="0" fontId="27" fillId="0" borderId="0"/>
    <xf numFmtId="0" fontId="2" fillId="0" borderId="0"/>
    <xf numFmtId="0" fontId="26" fillId="0" borderId="0"/>
    <xf numFmtId="168" fontId="24" fillId="0" borderId="0"/>
    <xf numFmtId="0" fontId="2"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79" fontId="2" fillId="0" borderId="0"/>
    <xf numFmtId="0" fontId="27" fillId="0" borderId="0"/>
    <xf numFmtId="0" fontId="27" fillId="0" borderId="0"/>
    <xf numFmtId="168" fontId="24" fillId="0" borderId="0"/>
    <xf numFmtId="0" fontId="64" fillId="0" borderId="0"/>
    <xf numFmtId="0" fontId="2" fillId="0" borderId="0"/>
    <xf numFmtId="168" fontId="24" fillId="0" borderId="0"/>
    <xf numFmtId="0" fontId="1" fillId="0" borderId="0"/>
    <xf numFmtId="179"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168" fontId="24" fillId="0" borderId="0"/>
    <xf numFmtId="168" fontId="24" fillId="0" borderId="0"/>
    <xf numFmtId="0" fontId="1" fillId="0" borderId="0"/>
    <xf numFmtId="179" fontId="27" fillId="0" borderId="0"/>
    <xf numFmtId="179" fontId="27" fillId="0" borderId="0"/>
    <xf numFmtId="179" fontId="2" fillId="0" borderId="0"/>
    <xf numFmtId="0" fontId="2" fillId="0" borderId="0"/>
    <xf numFmtId="179" fontId="2" fillId="0" borderId="0"/>
    <xf numFmtId="0" fontId="2" fillId="0" borderId="0"/>
    <xf numFmtId="179" fontId="2" fillId="0" borderId="0"/>
    <xf numFmtId="0" fontId="2" fillId="0" borderId="0"/>
    <xf numFmtId="0" fontId="6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7" fillId="0" borderId="0"/>
    <xf numFmtId="168" fontId="24" fillId="0" borderId="0"/>
    <xf numFmtId="168" fontId="24" fillId="0" borderId="0"/>
    <xf numFmtId="0" fontId="1" fillId="0" borderId="0"/>
    <xf numFmtId="179" fontId="27" fillId="0" borderId="0"/>
    <xf numFmtId="179" fontId="27" fillId="0" borderId="0"/>
    <xf numFmtId="0" fontId="6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179" fontId="27"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5" fillId="0" borderId="0"/>
    <xf numFmtId="179" fontId="27"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179" fontId="2"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5"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5" fillId="69"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5" fillId="69"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79" fontId="25" fillId="0" borderId="0"/>
    <xf numFmtId="0" fontId="8"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25" fillId="0" borderId="0"/>
    <xf numFmtId="0" fontId="25" fillId="0" borderId="0"/>
    <xf numFmtId="0" fontId="25" fillId="0" borderId="0"/>
    <xf numFmtId="0" fontId="25" fillId="0" borderId="0"/>
    <xf numFmtId="179" fontId="8" fillId="0" borderId="0"/>
    <xf numFmtId="0" fontId="25" fillId="0" borderId="0"/>
    <xf numFmtId="179" fontId="25" fillId="0" borderId="0"/>
    <xf numFmtId="0" fontId="25" fillId="0" borderId="0"/>
    <xf numFmtId="0" fontId="2" fillId="0" borderId="0"/>
    <xf numFmtId="0" fontId="25"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5" fillId="0" borderId="0"/>
    <xf numFmtId="179" fontId="8" fillId="0" borderId="0"/>
    <xf numFmtId="179" fontId="25" fillId="0" borderId="0"/>
    <xf numFmtId="179" fontId="25" fillId="0" borderId="0"/>
    <xf numFmtId="179" fontId="25" fillId="0" borderId="0"/>
    <xf numFmtId="179" fontId="25" fillId="0" borderId="0"/>
    <xf numFmtId="179" fontId="25" fillId="0" borderId="0"/>
    <xf numFmtId="179" fontId="25" fillId="0" borderId="0"/>
    <xf numFmtId="179" fontId="25" fillId="0" borderId="0"/>
    <xf numFmtId="179" fontId="25"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5" fillId="0" borderId="0"/>
    <xf numFmtId="0" fontId="25" fillId="0" borderId="0"/>
    <xf numFmtId="168" fontId="25" fillId="0" borderId="0"/>
    <xf numFmtId="0" fontId="75"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5" fillId="0" borderId="0"/>
    <xf numFmtId="0" fontId="8" fillId="0" borderId="0"/>
    <xf numFmtId="0" fontId="75" fillId="0" borderId="0"/>
    <xf numFmtId="168" fontId="8" fillId="0" borderId="0"/>
    <xf numFmtId="0" fontId="75" fillId="0" borderId="0"/>
    <xf numFmtId="168" fontId="8"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179" fontId="8"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179" fontId="2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179" fontId="25"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179" fontId="25" fillId="0" borderId="0"/>
    <xf numFmtId="179" fontId="25"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3" fillId="0" borderId="0"/>
    <xf numFmtId="0" fontId="2" fillId="0" borderId="0"/>
    <xf numFmtId="0" fontId="75" fillId="0" borderId="0"/>
    <xf numFmtId="168" fontId="43"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5"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5" fillId="0" borderId="0"/>
    <xf numFmtId="0" fontId="2"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9" fontId="2"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169" fontId="2"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68"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168" fontId="2"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68"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79" fillId="0" borderId="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168" fontId="2" fillId="0" borderId="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 fillId="73" borderId="45" applyNumberFormat="0" applyFont="0" applyAlignment="0" applyProtection="0"/>
    <xf numFmtId="0" fontId="26" fillId="73" borderId="45" applyNumberFormat="0" applyFont="0" applyAlignment="0" applyProtection="0"/>
    <xf numFmtId="168" fontId="2" fillId="0" borderId="0"/>
    <xf numFmtId="0" fontId="26" fillId="73" borderId="45" applyNumberFormat="0" applyFont="0" applyAlignment="0" applyProtection="0"/>
    <xf numFmtId="0" fontId="26" fillId="73" borderId="45" applyNumberFormat="0" applyFont="0" applyAlignment="0" applyProtection="0"/>
    <xf numFmtId="0" fontId="2" fillId="73" borderId="45" applyNumberFormat="0" applyFont="0" applyAlignment="0" applyProtection="0"/>
    <xf numFmtId="0" fontId="2" fillId="73" borderId="45" applyNumberFormat="0" applyFont="0" applyAlignment="0" applyProtection="0"/>
    <xf numFmtId="0" fontId="26" fillId="73" borderId="45" applyNumberFormat="0" applyFont="0" applyAlignment="0" applyProtection="0"/>
    <xf numFmtId="0" fontId="2"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169" fontId="2" fillId="0" borderId="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 fillId="73" borderId="45" applyNumberFormat="0" applyFont="0" applyAlignment="0" applyProtection="0"/>
    <xf numFmtId="0" fontId="2" fillId="0" borderId="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 fillId="73" borderId="45" applyNumberFormat="0" applyFont="0" applyAlignment="0" applyProtection="0"/>
    <xf numFmtId="0" fontId="2" fillId="73" borderId="45" applyNumberFormat="0" applyFont="0" applyAlignment="0" applyProtection="0"/>
    <xf numFmtId="169"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0" fontId="2" fillId="73" borderId="45" applyNumberFormat="0" applyFont="0" applyAlignment="0" applyProtection="0"/>
    <xf numFmtId="169" fontId="2" fillId="0" borderId="0"/>
    <xf numFmtId="168"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0" fontId="2" fillId="73" borderId="45" applyNumberFormat="0" applyFont="0" applyAlignment="0" applyProtection="0"/>
    <xf numFmtId="169"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0" fontId="2" fillId="73" borderId="45" applyNumberFormat="0" applyFont="0" applyAlignment="0" applyProtection="0"/>
    <xf numFmtId="169" fontId="2" fillId="0" borderId="0"/>
    <xf numFmtId="168" fontId="2" fillId="0" borderId="0"/>
    <xf numFmtId="168" fontId="2" fillId="0" borderId="0"/>
    <xf numFmtId="0" fontId="2" fillId="73" borderId="45" applyNumberFormat="0" applyFont="0" applyAlignment="0" applyProtection="0"/>
    <xf numFmtId="0" fontId="2" fillId="73" borderId="45" applyNumberFormat="0" applyFont="0" applyAlignment="0" applyProtection="0"/>
    <xf numFmtId="0" fontId="2" fillId="73" borderId="45" applyNumberFormat="0" applyFont="0" applyAlignment="0" applyProtection="0"/>
    <xf numFmtId="0" fontId="2" fillId="73" borderId="45"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80" fillId="0" borderId="0">
      <alignment horizontal="left"/>
    </xf>
    <xf numFmtId="0" fontId="2" fillId="0" borderId="0"/>
    <xf numFmtId="0" fontId="2" fillId="0" borderId="0"/>
    <xf numFmtId="168" fontId="2" fillId="0" borderId="0"/>
    <xf numFmtId="3" fontId="2" fillId="74" borderId="3" applyFont="0">
      <alignment horizontal="right" vertical="center"/>
      <protection locked="0"/>
    </xf>
    <xf numFmtId="168" fontId="81" fillId="0" borderId="0"/>
    <xf numFmtId="0" fontId="81" fillId="0" borderId="0"/>
    <xf numFmtId="168" fontId="81" fillId="0" borderId="0"/>
    <xf numFmtId="0" fontId="82" fillId="63" borderId="46" applyNumberFormat="0" applyAlignment="0" applyProtection="0"/>
    <xf numFmtId="0" fontId="83" fillId="8" borderId="31"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168" fontId="84"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168" fontId="84"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169" fontId="84"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3" fillId="8" borderId="31"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3" fillId="8" borderId="31"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3" fillId="8" borderId="31"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3" fillId="8" borderId="31"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3" fillId="8" borderId="31"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3" fillId="8" borderId="31"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3" fillId="8" borderId="31"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168" fontId="84" fillId="63" borderId="46" applyNumberFormat="0" applyAlignment="0" applyProtection="0"/>
    <xf numFmtId="169" fontId="84" fillId="63" borderId="46" applyNumberFormat="0" applyAlignment="0" applyProtection="0"/>
    <xf numFmtId="168" fontId="84" fillId="63" borderId="46" applyNumberFormat="0" applyAlignment="0" applyProtection="0"/>
    <xf numFmtId="168" fontId="84" fillId="63" borderId="46" applyNumberFormat="0" applyAlignment="0" applyProtection="0"/>
    <xf numFmtId="169" fontId="84" fillId="63" borderId="46" applyNumberFormat="0" applyAlignment="0" applyProtection="0"/>
    <xf numFmtId="168" fontId="84" fillId="63" borderId="46" applyNumberFormat="0" applyAlignment="0" applyProtection="0"/>
    <xf numFmtId="168" fontId="84" fillId="63" borderId="46" applyNumberFormat="0" applyAlignment="0" applyProtection="0"/>
    <xf numFmtId="169" fontId="84" fillId="63" borderId="46" applyNumberFormat="0" applyAlignment="0" applyProtection="0"/>
    <xf numFmtId="168" fontId="84" fillId="63" borderId="46" applyNumberFormat="0" applyAlignment="0" applyProtection="0"/>
    <xf numFmtId="168" fontId="84" fillId="63" borderId="46" applyNumberFormat="0" applyAlignment="0" applyProtection="0"/>
    <xf numFmtId="169" fontId="84" fillId="63" borderId="46" applyNumberFormat="0" applyAlignment="0" applyProtection="0"/>
    <xf numFmtId="168" fontId="84" fillId="63" borderId="46" applyNumberFormat="0" applyAlignment="0" applyProtection="0"/>
    <xf numFmtId="0" fontId="82" fillId="63" borderId="46" applyNumberFormat="0" applyAlignment="0" applyProtection="0"/>
    <xf numFmtId="0" fontId="24" fillId="0" borderId="0"/>
    <xf numFmtId="175" fontId="36" fillId="0" borderId="0" applyFont="0" applyFill="0" applyBorder="0" applyAlignment="0" applyProtection="0"/>
    <xf numFmtId="186" fontId="3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85"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6" fillId="0" borderId="0" applyFill="0" applyBorder="0" applyAlignment="0"/>
    <xf numFmtId="172"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168" fontId="2" fillId="0" borderId="0"/>
    <xf numFmtId="0" fontId="2" fillId="0" borderId="0"/>
    <xf numFmtId="168" fontId="2" fillId="0" borderId="0"/>
    <xf numFmtId="187" fontId="64" fillId="0" borderId="3" applyNumberFormat="0">
      <alignment horizontal="center" vertical="top" wrapText="1"/>
    </xf>
    <xf numFmtId="0" fontId="86" fillId="0" borderId="0" applyNumberFormat="0" applyFill="0" applyBorder="0" applyAlignment="0" applyProtection="0"/>
    <xf numFmtId="3" fontId="2" fillId="69" borderId="3" applyFont="0">
      <alignment horizontal="right" vertical="center"/>
    </xf>
    <xf numFmtId="188" fontId="2" fillId="69" borderId="3" applyFont="0">
      <alignment horizontal="right" vertical="center"/>
    </xf>
    <xf numFmtId="0" fontId="87" fillId="0" borderId="0"/>
    <xf numFmtId="0" fontId="24" fillId="0" borderId="0"/>
    <xf numFmtId="0" fontId="88" fillId="0" borderId="0"/>
    <xf numFmtId="0" fontId="88" fillId="0" borderId="0"/>
    <xf numFmtId="168" fontId="24" fillId="0" borderId="0"/>
    <xf numFmtId="168" fontId="24" fillId="0" borderId="0"/>
    <xf numFmtId="0" fontId="89" fillId="0" borderId="0"/>
    <xf numFmtId="0" fontId="90" fillId="0" borderId="0"/>
    <xf numFmtId="0" fontId="89" fillId="0" borderId="0"/>
    <xf numFmtId="0" fontId="89" fillId="0" borderId="0"/>
    <xf numFmtId="0" fontId="89" fillId="0" borderId="0"/>
    <xf numFmtId="0" fontId="89" fillId="0" borderId="0"/>
    <xf numFmtId="0" fontId="89" fillId="0" borderId="0"/>
    <xf numFmtId="49" fontId="45" fillId="0" borderId="0" applyFill="0" applyBorder="0" applyAlignment="0"/>
    <xf numFmtId="189" fontId="36" fillId="0" borderId="0" applyFill="0" applyBorder="0" applyAlignment="0"/>
    <xf numFmtId="190" fontId="36" fillId="0" borderId="0" applyFill="0" applyBorder="0" applyAlignment="0"/>
    <xf numFmtId="0" fontId="91" fillId="0" borderId="0">
      <alignment horizontal="center" vertical="top"/>
    </xf>
    <xf numFmtId="0" fontId="92" fillId="0" borderId="0" applyNumberFormat="0" applyFill="0" applyBorder="0" applyAlignment="0" applyProtection="0"/>
    <xf numFmtId="169" fontId="92" fillId="0" borderId="0" applyNumberFormat="0" applyFill="0" applyBorder="0" applyAlignment="0" applyProtection="0"/>
    <xf numFmtId="0"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0" fontId="92" fillId="0" borderId="0" applyNumberFormat="0" applyFill="0" applyBorder="0" applyAlignment="0" applyProtection="0"/>
    <xf numFmtId="0" fontId="46" fillId="0" borderId="47" applyNumberFormat="0" applyFill="0" applyAlignment="0" applyProtection="0"/>
    <xf numFmtId="0" fontId="6"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168" fontId="93"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168" fontId="93"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169" fontId="93"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6"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6"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6"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6"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6"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6"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6"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168" fontId="93" fillId="0" borderId="47" applyNumberFormat="0" applyFill="0" applyAlignment="0" applyProtection="0"/>
    <xf numFmtId="169" fontId="93" fillId="0" borderId="47" applyNumberFormat="0" applyFill="0" applyAlignment="0" applyProtection="0"/>
    <xf numFmtId="168" fontId="93" fillId="0" borderId="47" applyNumberFormat="0" applyFill="0" applyAlignment="0" applyProtection="0"/>
    <xf numFmtId="168" fontId="93" fillId="0" borderId="47" applyNumberFormat="0" applyFill="0" applyAlignment="0" applyProtection="0"/>
    <xf numFmtId="169" fontId="93" fillId="0" borderId="47" applyNumberFormat="0" applyFill="0" applyAlignment="0" applyProtection="0"/>
    <xf numFmtId="168" fontId="93" fillId="0" borderId="47" applyNumberFormat="0" applyFill="0" applyAlignment="0" applyProtection="0"/>
    <xf numFmtId="168" fontId="93" fillId="0" borderId="47" applyNumberFormat="0" applyFill="0" applyAlignment="0" applyProtection="0"/>
    <xf numFmtId="169" fontId="93" fillId="0" borderId="47" applyNumberFormat="0" applyFill="0" applyAlignment="0" applyProtection="0"/>
    <xf numFmtId="168" fontId="93" fillId="0" borderId="47" applyNumberFormat="0" applyFill="0" applyAlignment="0" applyProtection="0"/>
    <xf numFmtId="168" fontId="93" fillId="0" borderId="47" applyNumberFormat="0" applyFill="0" applyAlignment="0" applyProtection="0"/>
    <xf numFmtId="169" fontId="93" fillId="0" borderId="47" applyNumberFormat="0" applyFill="0" applyAlignment="0" applyProtection="0"/>
    <xf numFmtId="168" fontId="93" fillId="0" borderId="47" applyNumberFormat="0" applyFill="0" applyAlignment="0" applyProtection="0"/>
    <xf numFmtId="0" fontId="46" fillId="0" borderId="47" applyNumberFormat="0" applyFill="0" applyAlignment="0" applyProtection="0"/>
    <xf numFmtId="0" fontId="24" fillId="0" borderId="48"/>
    <xf numFmtId="185" fontId="80"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5" fillId="0" borderId="0" applyFont="0" applyFill="0" applyBorder="0" applyAlignment="0" applyProtection="0"/>
    <xf numFmtId="192" fontId="2" fillId="0" borderId="0" applyFont="0" applyFill="0" applyBorder="0" applyAlignment="0" applyProtection="0"/>
    <xf numFmtId="0" fontId="94" fillId="0" borderId="0" applyNumberFormat="0" applyFill="0" applyBorder="0" applyAlignment="0" applyProtection="0"/>
    <xf numFmtId="0" fontId="23"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0" fontId="94"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0" fontId="94" fillId="0" borderId="0" applyNumberFormat="0" applyFill="0" applyBorder="0" applyAlignment="0" applyProtection="0"/>
    <xf numFmtId="1" fontId="96" fillId="0" borderId="0" applyFill="0" applyProtection="0">
      <alignment horizontal="right"/>
    </xf>
    <xf numFmtId="42" fontId="97" fillId="0" borderId="0" applyFont="0" applyFill="0" applyBorder="0" applyAlignment="0" applyProtection="0"/>
    <xf numFmtId="44" fontId="97" fillId="0" borderId="0" applyFont="0" applyFill="0" applyBorder="0" applyAlignment="0" applyProtection="0"/>
    <xf numFmtId="0" fontId="98" fillId="0" borderId="0"/>
    <xf numFmtId="0" fontId="99" fillId="0" borderId="0"/>
    <xf numFmtId="38" fontId="25" fillId="0" borderId="0" applyFont="0" applyFill="0" applyBorder="0" applyAlignment="0" applyProtection="0"/>
    <xf numFmtId="40" fontId="25" fillId="0" borderId="0" applyFont="0" applyFill="0" applyBorder="0" applyAlignment="0" applyProtection="0"/>
    <xf numFmtId="41" fontId="97" fillId="0" borderId="0" applyFont="0" applyFill="0" applyBorder="0" applyAlignment="0" applyProtection="0"/>
    <xf numFmtId="43" fontId="97" fillId="0" borderId="0" applyFont="0" applyFill="0" applyBorder="0" applyAlignment="0" applyProtection="0"/>
    <xf numFmtId="0" fontId="2" fillId="0" borderId="0"/>
    <xf numFmtId="9" fontId="1" fillId="0" borderId="0" applyFont="0" applyFill="0" applyBorder="0" applyAlignment="0" applyProtection="0"/>
    <xf numFmtId="0" fontId="46" fillId="0" borderId="102" applyNumberFormat="0" applyFill="0" applyAlignment="0" applyProtection="0"/>
    <xf numFmtId="168" fontId="93" fillId="0" borderId="102" applyNumberFormat="0" applyFill="0" applyAlignment="0" applyProtection="0"/>
    <xf numFmtId="169" fontId="93" fillId="0" borderId="102" applyNumberFormat="0" applyFill="0" applyAlignment="0" applyProtection="0"/>
    <xf numFmtId="168" fontId="93" fillId="0" borderId="102" applyNumberFormat="0" applyFill="0" applyAlignment="0" applyProtection="0"/>
    <xf numFmtId="168" fontId="93" fillId="0" borderId="102" applyNumberFormat="0" applyFill="0" applyAlignment="0" applyProtection="0"/>
    <xf numFmtId="169" fontId="93" fillId="0" borderId="102" applyNumberFormat="0" applyFill="0" applyAlignment="0" applyProtection="0"/>
    <xf numFmtId="168" fontId="93" fillId="0" borderId="102" applyNumberFormat="0" applyFill="0" applyAlignment="0" applyProtection="0"/>
    <xf numFmtId="168" fontId="93" fillId="0" borderId="102" applyNumberFormat="0" applyFill="0" applyAlignment="0" applyProtection="0"/>
    <xf numFmtId="169" fontId="93" fillId="0" borderId="102" applyNumberFormat="0" applyFill="0" applyAlignment="0" applyProtection="0"/>
    <xf numFmtId="168" fontId="93" fillId="0" borderId="102" applyNumberFormat="0" applyFill="0" applyAlignment="0" applyProtection="0"/>
    <xf numFmtId="168" fontId="93" fillId="0" borderId="102" applyNumberFormat="0" applyFill="0" applyAlignment="0" applyProtection="0"/>
    <xf numFmtId="169" fontId="93" fillId="0" borderId="102" applyNumberFormat="0" applyFill="0" applyAlignment="0" applyProtection="0"/>
    <xf numFmtId="168" fontId="93"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169" fontId="93"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168" fontId="93"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168" fontId="93"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188" fontId="2" fillId="69" borderId="96" applyFont="0">
      <alignment horizontal="right" vertical="center"/>
    </xf>
    <xf numFmtId="3" fontId="2" fillId="69" borderId="96" applyFont="0">
      <alignment horizontal="right" vertical="center"/>
    </xf>
    <xf numFmtId="0" fontId="82" fillId="63" borderId="101" applyNumberFormat="0" applyAlignment="0" applyProtection="0"/>
    <xf numFmtId="168" fontId="84" fillId="63" borderId="101" applyNumberFormat="0" applyAlignment="0" applyProtection="0"/>
    <xf numFmtId="169" fontId="84" fillId="63" borderId="101" applyNumberFormat="0" applyAlignment="0" applyProtection="0"/>
    <xf numFmtId="168" fontId="84" fillId="63" borderId="101" applyNumberFormat="0" applyAlignment="0" applyProtection="0"/>
    <xf numFmtId="168" fontId="84" fillId="63" borderId="101" applyNumberFormat="0" applyAlignment="0" applyProtection="0"/>
    <xf numFmtId="169" fontId="84" fillId="63" borderId="101" applyNumberFormat="0" applyAlignment="0" applyProtection="0"/>
    <xf numFmtId="168" fontId="84" fillId="63" borderId="101" applyNumberFormat="0" applyAlignment="0" applyProtection="0"/>
    <xf numFmtId="168" fontId="84" fillId="63" borderId="101" applyNumberFormat="0" applyAlignment="0" applyProtection="0"/>
    <xf numFmtId="169" fontId="84" fillId="63" borderId="101" applyNumberFormat="0" applyAlignment="0" applyProtection="0"/>
    <xf numFmtId="168" fontId="84" fillId="63" borderId="101" applyNumberFormat="0" applyAlignment="0" applyProtection="0"/>
    <xf numFmtId="168" fontId="84" fillId="63" borderId="101" applyNumberFormat="0" applyAlignment="0" applyProtection="0"/>
    <xf numFmtId="169" fontId="84" fillId="63" borderId="101" applyNumberFormat="0" applyAlignment="0" applyProtection="0"/>
    <xf numFmtId="168" fontId="84"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169" fontId="84"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168" fontId="84"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168" fontId="84"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3" fontId="2" fillId="74" borderId="96" applyFont="0">
      <alignment horizontal="right" vertical="center"/>
      <protection locked="0"/>
    </xf>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 fillId="73" borderId="100" applyNumberFormat="0" applyFont="0" applyAlignment="0" applyProtection="0"/>
    <xf numFmtId="0" fontId="26"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3" fontId="2" fillId="71" borderId="96" applyFont="0">
      <alignment horizontal="right" vertical="center"/>
      <protection locked="0"/>
    </xf>
    <xf numFmtId="0" fontId="65" fillId="42" borderId="99" applyNumberFormat="0" applyAlignment="0" applyProtection="0"/>
    <xf numFmtId="168" fontId="67" fillId="42" borderId="99" applyNumberFormat="0" applyAlignment="0" applyProtection="0"/>
    <xf numFmtId="169" fontId="67" fillId="42" borderId="99" applyNumberFormat="0" applyAlignment="0" applyProtection="0"/>
    <xf numFmtId="168" fontId="67" fillId="42" borderId="99" applyNumberFormat="0" applyAlignment="0" applyProtection="0"/>
    <xf numFmtId="168" fontId="67" fillId="42" borderId="99" applyNumberFormat="0" applyAlignment="0" applyProtection="0"/>
    <xf numFmtId="169" fontId="67" fillId="42" borderId="99" applyNumberFormat="0" applyAlignment="0" applyProtection="0"/>
    <xf numFmtId="168" fontId="67" fillId="42" borderId="99" applyNumberFormat="0" applyAlignment="0" applyProtection="0"/>
    <xf numFmtId="168" fontId="67" fillId="42" borderId="99" applyNumberFormat="0" applyAlignment="0" applyProtection="0"/>
    <xf numFmtId="169" fontId="67" fillId="42" borderId="99" applyNumberFormat="0" applyAlignment="0" applyProtection="0"/>
    <xf numFmtId="168" fontId="67" fillId="42" borderId="99" applyNumberFormat="0" applyAlignment="0" applyProtection="0"/>
    <xf numFmtId="168" fontId="67" fillId="42" borderId="99" applyNumberFormat="0" applyAlignment="0" applyProtection="0"/>
    <xf numFmtId="169" fontId="67" fillId="42" borderId="99" applyNumberFormat="0" applyAlignment="0" applyProtection="0"/>
    <xf numFmtId="168" fontId="67"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169" fontId="67"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168" fontId="67"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168" fontId="67"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2" fillId="70" borderId="97" applyNumberFormat="0" applyFont="0" applyBorder="0" applyProtection="0">
      <alignment horizontal="left" vertical="center"/>
    </xf>
    <xf numFmtId="9" fontId="2" fillId="70" borderId="96" applyFont="0" applyProtection="0">
      <alignment horizontal="right" vertical="center"/>
    </xf>
    <xf numFmtId="3" fontId="2" fillId="70" borderId="96" applyFont="0" applyProtection="0">
      <alignment horizontal="right" vertical="center"/>
    </xf>
    <xf numFmtId="0" fontId="61" fillId="69" borderId="97" applyFont="0" applyBorder="0">
      <alignment horizontal="center" wrapText="1"/>
    </xf>
    <xf numFmtId="168" fontId="53" fillId="0" borderId="94">
      <alignment horizontal="left" vertical="center"/>
    </xf>
    <xf numFmtId="0" fontId="53" fillId="0" borderId="94">
      <alignment horizontal="left" vertical="center"/>
    </xf>
    <xf numFmtId="0" fontId="53" fillId="0" borderId="94">
      <alignment horizontal="left" vertical="center"/>
    </xf>
    <xf numFmtId="0" fontId="2" fillId="68" borderId="96" applyNumberFormat="0" applyFont="0" applyBorder="0" applyProtection="0">
      <alignment horizontal="center" vertical="center"/>
    </xf>
    <xf numFmtId="0" fontId="35" fillId="0" borderId="96" applyNumberFormat="0" applyAlignment="0">
      <alignment horizontal="right"/>
      <protection locked="0"/>
    </xf>
    <xf numFmtId="0" fontId="35" fillId="0" borderId="96" applyNumberFormat="0" applyAlignment="0">
      <alignment horizontal="right"/>
      <protection locked="0"/>
    </xf>
    <xf numFmtId="0" fontId="35" fillId="0" borderId="96" applyNumberFormat="0" applyAlignment="0">
      <alignment horizontal="right"/>
      <protection locked="0"/>
    </xf>
    <xf numFmtId="0" fontId="35" fillId="0" borderId="96" applyNumberFormat="0" applyAlignment="0">
      <alignment horizontal="right"/>
      <protection locked="0"/>
    </xf>
    <xf numFmtId="0" fontId="35" fillId="0" borderId="96" applyNumberFormat="0" applyAlignment="0">
      <alignment horizontal="right"/>
      <protection locked="0"/>
    </xf>
    <xf numFmtId="0" fontId="35" fillId="0" borderId="96" applyNumberFormat="0" applyAlignment="0">
      <alignment horizontal="right"/>
      <protection locked="0"/>
    </xf>
    <xf numFmtId="0" fontId="35" fillId="0" borderId="96" applyNumberFormat="0" applyAlignment="0">
      <alignment horizontal="right"/>
      <protection locked="0"/>
    </xf>
    <xf numFmtId="0" fontId="35" fillId="0" borderId="96" applyNumberFormat="0" applyAlignment="0">
      <alignment horizontal="right"/>
      <protection locked="0"/>
    </xf>
    <xf numFmtId="0" fontId="35" fillId="0" borderId="96" applyNumberFormat="0" applyAlignment="0">
      <alignment horizontal="right"/>
      <protection locked="0"/>
    </xf>
    <xf numFmtId="0" fontId="35" fillId="0" borderId="96" applyNumberFormat="0" applyAlignment="0">
      <alignment horizontal="right"/>
      <protection locked="0"/>
    </xf>
    <xf numFmtId="0" fontId="37" fillId="63" borderId="99" applyNumberFormat="0" applyAlignment="0" applyProtection="0"/>
    <xf numFmtId="168" fontId="39" fillId="63" borderId="99" applyNumberFormat="0" applyAlignment="0" applyProtection="0"/>
    <xf numFmtId="169" fontId="39" fillId="63" borderId="99" applyNumberFormat="0" applyAlignment="0" applyProtection="0"/>
    <xf numFmtId="168" fontId="39" fillId="63" borderId="99" applyNumberFormat="0" applyAlignment="0" applyProtection="0"/>
    <xf numFmtId="168" fontId="39" fillId="63" borderId="99" applyNumberFormat="0" applyAlignment="0" applyProtection="0"/>
    <xf numFmtId="169" fontId="39" fillId="63" borderId="99" applyNumberFormat="0" applyAlignment="0" applyProtection="0"/>
    <xf numFmtId="168" fontId="39" fillId="63" borderId="99" applyNumberFormat="0" applyAlignment="0" applyProtection="0"/>
    <xf numFmtId="168" fontId="39" fillId="63" borderId="99" applyNumberFormat="0" applyAlignment="0" applyProtection="0"/>
    <xf numFmtId="169" fontId="39" fillId="63" borderId="99" applyNumberFormat="0" applyAlignment="0" applyProtection="0"/>
    <xf numFmtId="168" fontId="39" fillId="63" borderId="99" applyNumberFormat="0" applyAlignment="0" applyProtection="0"/>
    <xf numFmtId="168" fontId="39" fillId="63" borderId="99" applyNumberFormat="0" applyAlignment="0" applyProtection="0"/>
    <xf numFmtId="169" fontId="39" fillId="63" borderId="99" applyNumberFormat="0" applyAlignment="0" applyProtection="0"/>
    <xf numFmtId="168" fontId="39"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169" fontId="39"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168" fontId="39"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168" fontId="39"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1" fillId="0" borderId="0"/>
    <xf numFmtId="169" fontId="25" fillId="36" borderId="0"/>
    <xf numFmtId="0" fontId="2" fillId="0" borderId="0">
      <alignment vertical="center"/>
    </xf>
    <xf numFmtId="166" fontId="1" fillId="0" borderId="0" applyFont="0" applyFill="0" applyBorder="0" applyAlignment="0" applyProtection="0"/>
    <xf numFmtId="0" fontId="128" fillId="0" borderId="0"/>
    <xf numFmtId="0" fontId="1" fillId="0" borderId="0"/>
    <xf numFmtId="0" fontId="1" fillId="0" borderId="0"/>
  </cellStyleXfs>
  <cellXfs count="1000">
    <xf numFmtId="0" fontId="0" fillId="0" borderId="0" xfId="0"/>
    <xf numFmtId="0" fontId="0" fillId="0" borderId="0" xfId="0" applyBorder="1"/>
    <xf numFmtId="0" fontId="4" fillId="0" borderId="0" xfId="0" applyFont="1"/>
    <xf numFmtId="0" fontId="0" fillId="0" borderId="0" xfId="0" applyFill="1"/>
    <xf numFmtId="0" fontId="0" fillId="0" borderId="0" xfId="0" applyAlignment="1">
      <alignment wrapText="1"/>
    </xf>
    <xf numFmtId="0" fontId="4" fillId="0" borderId="0" xfId="0" applyFont="1" applyFill="1"/>
    <xf numFmtId="167" fontId="3" fillId="0" borderId="0" xfId="0" applyNumberFormat="1" applyFont="1" applyFill="1" applyBorder="1" applyAlignment="1">
      <alignment horizontal="center"/>
    </xf>
    <xf numFmtId="167" fontId="0" fillId="0" borderId="0" xfId="0" applyNumberFormat="1" applyBorder="1" applyAlignment="1">
      <alignment horizontal="center"/>
    </xf>
    <xf numFmtId="167" fontId="5" fillId="0" borderId="0" xfId="0" applyNumberFormat="1" applyFont="1" applyBorder="1" applyAlignment="1">
      <alignment horizontal="center"/>
    </xf>
    <xf numFmtId="0" fontId="4" fillId="0" borderId="3" xfId="0" applyFont="1" applyBorder="1"/>
    <xf numFmtId="0" fontId="9" fillId="0" borderId="16" xfId="0" applyFont="1" applyBorder="1"/>
    <xf numFmtId="0" fontId="12" fillId="0" borderId="0" xfId="0" applyFont="1" applyBorder="1"/>
    <xf numFmtId="0" fontId="12" fillId="0" borderId="0" xfId="0" applyFont="1"/>
    <xf numFmtId="0" fontId="9" fillId="0" borderId="0" xfId="0" applyFont="1" applyBorder="1" applyAlignment="1">
      <alignment horizontal="right" wrapText="1"/>
    </xf>
    <xf numFmtId="0" fontId="9" fillId="0" borderId="19" xfId="0" applyFont="1" applyBorder="1" applyAlignment="1">
      <alignment vertical="center"/>
    </xf>
    <xf numFmtId="0" fontId="7" fillId="0" borderId="0" xfId="0" applyFont="1"/>
    <xf numFmtId="0" fontId="9" fillId="0" borderId="0" xfId="11" applyFont="1" applyFill="1" applyBorder="1" applyProtection="1"/>
    <xf numFmtId="0" fontId="4" fillId="0" borderId="0" xfId="0" applyFont="1" applyBorder="1"/>
    <xf numFmtId="0" fontId="9" fillId="0" borderId="0" xfId="0" applyFont="1"/>
    <xf numFmtId="0" fontId="9" fillId="0" borderId="0" xfId="0" applyFont="1" applyAlignment="1">
      <alignment horizontal="right"/>
    </xf>
    <xf numFmtId="0" fontId="9" fillId="0" borderId="0" xfId="11" applyFont="1" applyFill="1" applyBorder="1" applyAlignment="1" applyProtection="1"/>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0" fillId="0" borderId="0" xfId="11" applyFont="1" applyFill="1" applyBorder="1" applyAlignment="1" applyProtection="1"/>
    <xf numFmtId="0" fontId="9" fillId="0" borderId="8" xfId="0" applyFont="1" applyBorder="1" applyAlignment="1">
      <alignment wrapText="1"/>
    </xf>
    <xf numFmtId="0" fontId="9" fillId="0" borderId="21" xfId="0" applyFont="1" applyBorder="1" applyAlignment="1">
      <alignment wrapText="1"/>
    </xf>
    <xf numFmtId="0" fontId="7" fillId="0" borderId="0" xfId="0" applyFont="1" applyBorder="1"/>
    <xf numFmtId="0" fontId="6" fillId="0" borderId="0" xfId="0" applyFont="1" applyAlignment="1">
      <alignment horizontal="center"/>
    </xf>
    <xf numFmtId="0" fontId="10" fillId="0" borderId="0" xfId="0" applyFont="1" applyFill="1" applyBorder="1" applyAlignment="1">
      <alignment horizontal="center" wrapText="1"/>
    </xf>
    <xf numFmtId="0" fontId="13" fillId="0" borderId="8" xfId="0" applyFont="1" applyBorder="1" applyAlignment="1">
      <alignment wrapText="1"/>
    </xf>
    <xf numFmtId="0" fontId="4" fillId="0" borderId="21" xfId="0" applyFont="1" applyBorder="1" applyAlignment="1"/>
    <xf numFmtId="0" fontId="13" fillId="0" borderId="25" xfId="0" applyFont="1" applyBorder="1" applyAlignment="1">
      <alignment wrapText="1"/>
    </xf>
    <xf numFmtId="0" fontId="22" fillId="0" borderId="0" xfId="0" applyFont="1" applyAlignment="1">
      <alignment horizontal="center" vertical="center"/>
    </xf>
    <xf numFmtId="0" fontId="22"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2" fillId="0" borderId="0" xfId="0" applyFont="1"/>
    <xf numFmtId="0" fontId="9" fillId="0" borderId="1" xfId="0" applyFont="1" applyBorder="1"/>
    <xf numFmtId="0" fontId="4" fillId="0" borderId="0" xfId="0" applyFont="1" applyBorder="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7" fillId="0" borderId="3" xfId="13" applyFont="1" applyFill="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5" borderId="3" xfId="0" applyFont="1" applyFill="1" applyBorder="1" applyAlignment="1">
      <alignment horizontal="left" vertical="top" wrapText="1"/>
    </xf>
    <xf numFmtId="1" fontId="15" fillId="35" borderId="3" xfId="2" applyNumberFormat="1" applyFont="1" applyFill="1" applyBorder="1" applyAlignment="1" applyProtection="1">
      <alignment horizontal="left" vertical="top" wrapText="1"/>
    </xf>
    <xf numFmtId="0" fontId="15" fillId="35" borderId="3" xfId="13" applyFont="1" applyFill="1" applyBorder="1" applyAlignment="1" applyProtection="1">
      <alignment vertical="center" wrapText="1"/>
      <protection locked="0"/>
    </xf>
    <xf numFmtId="0" fontId="4" fillId="0" borderId="19" xfId="0" applyFont="1" applyBorder="1"/>
    <xf numFmtId="0" fontId="22" fillId="0" borderId="3" xfId="0" applyFont="1" applyBorder="1"/>
    <xf numFmtId="0" fontId="7" fillId="0" borderId="3" xfId="13" applyFont="1" applyBorder="1" applyAlignment="1" applyProtection="1">
      <alignment horizontal="center" vertical="center" wrapText="1"/>
      <protection locked="0"/>
    </xf>
    <xf numFmtId="0" fontId="4" fillId="0" borderId="0" xfId="0" applyFont="1" applyBorder="1" applyAlignment="1">
      <alignment vertical="center"/>
    </xf>
    <xf numFmtId="164" fontId="7" fillId="3" borderId="3" xfId="1" applyNumberFormat="1" applyFont="1" applyFill="1" applyBorder="1" applyAlignment="1" applyProtection="1">
      <alignment horizontal="center" vertical="center" wrapText="1"/>
      <protection locked="0"/>
    </xf>
    <xf numFmtId="164" fontId="7" fillId="3" borderId="19" xfId="1" applyNumberFormat="1" applyFont="1" applyFill="1" applyBorder="1" applyAlignment="1" applyProtection="1">
      <alignment horizontal="center" vertical="center" wrapText="1"/>
      <protection locked="0"/>
    </xf>
    <xf numFmtId="164" fontId="7" fillId="3" borderId="20" xfId="1" applyNumberFormat="1" applyFont="1" applyFill="1" applyBorder="1" applyAlignment="1" applyProtection="1">
      <alignment horizontal="center" vertical="center" wrapText="1"/>
      <protection locked="0"/>
    </xf>
    <xf numFmtId="0" fontId="4" fillId="0" borderId="16" xfId="0" applyFont="1" applyBorder="1"/>
    <xf numFmtId="0" fontId="4" fillId="0" borderId="18" xfId="0" applyFont="1" applyBorder="1"/>
    <xf numFmtId="0" fontId="7" fillId="3" borderId="22" xfId="9" applyFont="1" applyFill="1" applyBorder="1" applyAlignment="1" applyProtection="1">
      <alignment horizontal="left" vertical="center"/>
      <protection locked="0"/>
    </xf>
    <xf numFmtId="0" fontId="15" fillId="3" borderId="24" xfId="16" applyFont="1" applyFill="1" applyBorder="1" applyAlignment="1" applyProtection="1">
      <protection locked="0"/>
    </xf>
    <xf numFmtId="0" fontId="4" fillId="0" borderId="0" xfId="0" applyFont="1" applyFill="1" applyBorder="1" applyAlignment="1">
      <alignment wrapText="1"/>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7" fillId="0" borderId="0" xfId="11" applyFont="1" applyFill="1" applyBorder="1" applyAlignment="1" applyProtection="1">
      <alignment vertical="center"/>
    </xf>
    <xf numFmtId="0" fontId="4" fillId="0" borderId="19" xfId="0" applyFont="1" applyBorder="1" applyAlignment="1">
      <alignment vertical="center"/>
    </xf>
    <xf numFmtId="0" fontId="9" fillId="2" borderId="22" xfId="0" applyFont="1" applyFill="1" applyBorder="1" applyAlignment="1">
      <alignment horizontal="right" vertical="center"/>
    </xf>
    <xf numFmtId="0" fontId="4" fillId="0" borderId="53" xfId="0" applyFont="1" applyBorder="1"/>
    <xf numFmtId="0" fontId="19" fillId="0" borderId="22" xfId="0" applyFont="1" applyBorder="1" applyAlignment="1">
      <alignment horizontal="center" vertical="center" wrapText="1"/>
    </xf>
    <xf numFmtId="0" fontId="4" fillId="0" borderId="54" xfId="0" applyFont="1" applyBorder="1"/>
    <xf numFmtId="0" fontId="7" fillId="0" borderId="16" xfId="9" applyFont="1" applyFill="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164" fontId="7" fillId="3" borderId="18" xfId="2" applyNumberFormat="1" applyFont="1" applyFill="1" applyBorder="1" applyAlignment="1" applyProtection="1">
      <alignment horizontal="center" vertical="center"/>
      <protection locked="0"/>
    </xf>
    <xf numFmtId="0" fontId="7" fillId="0" borderId="19" xfId="9" applyFont="1" applyFill="1" applyBorder="1" applyAlignment="1" applyProtection="1">
      <alignment horizontal="center" vertical="center"/>
      <protection locked="0"/>
    </xf>
    <xf numFmtId="0" fontId="7" fillId="0" borderId="0" xfId="13" applyFont="1" applyBorder="1" applyAlignment="1" applyProtection="1">
      <alignment wrapText="1"/>
      <protection locked="0"/>
    </xf>
    <xf numFmtId="0" fontId="7" fillId="0" borderId="19" xfId="9" applyFont="1" applyFill="1" applyBorder="1" applyAlignment="1" applyProtection="1">
      <alignment horizontal="center" vertical="center" wrapText="1"/>
      <protection locked="0"/>
    </xf>
    <xf numFmtId="0" fontId="15" fillId="35" borderId="23" xfId="13" applyFont="1" applyFill="1" applyBorder="1" applyAlignment="1" applyProtection="1">
      <alignment vertical="center" wrapText="1"/>
      <protection locked="0"/>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0" fillId="0" borderId="0" xfId="0" applyFont="1" applyFill="1"/>
    <xf numFmtId="0" fontId="4" fillId="0" borderId="61" xfId="0" applyFont="1" applyBorder="1"/>
    <xf numFmtId="0" fontId="4" fillId="0" borderId="17" xfId="0" applyFont="1" applyBorder="1"/>
    <xf numFmtId="0" fontId="4" fillId="0" borderId="22" xfId="0" applyFont="1" applyBorder="1"/>
    <xf numFmtId="0" fontId="12" fillId="0" borderId="0" xfId="0" applyFont="1" applyAlignment="1"/>
    <xf numFmtId="0" fontId="7" fillId="3" borderId="19" xfId="5" applyFont="1" applyFill="1" applyBorder="1" applyAlignment="1" applyProtection="1">
      <alignment horizontal="right" vertical="center"/>
      <protection locked="0"/>
    </xf>
    <xf numFmtId="0" fontId="15" fillId="3" borderId="23" xfId="16" applyFont="1" applyFill="1" applyBorder="1" applyAlignment="1" applyProtection="1">
      <protection locked="0"/>
    </xf>
    <xf numFmtId="0" fontId="4" fillId="0" borderId="17" xfId="0" applyFont="1" applyBorder="1" applyAlignment="1">
      <alignment wrapText="1"/>
    </xf>
    <xf numFmtId="0" fontId="4" fillId="0" borderId="18" xfId="0" applyFont="1" applyBorder="1" applyAlignment="1">
      <alignment wrapText="1"/>
    </xf>
    <xf numFmtId="0" fontId="6" fillId="0" borderId="23" xfId="0" applyFont="1" applyBorder="1"/>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20" xfId="0" applyFont="1" applyBorder="1" applyAlignment="1">
      <alignment horizontal="center" vertical="center"/>
    </xf>
    <xf numFmtId="0" fontId="101" fillId="0" borderId="3" xfId="0" applyFont="1" applyBorder="1"/>
    <xf numFmtId="0" fontId="0" fillId="0" borderId="0" xfId="0" applyAlignment="1"/>
    <xf numFmtId="0" fontId="1" fillId="0" borderId="0" xfId="0" applyFont="1"/>
    <xf numFmtId="0" fontId="9" fillId="3" borderId="3" xfId="20960" applyFont="1" applyFill="1" applyBorder="1" applyAlignment="1" applyProtection="1">
      <alignment horizontal="left" wrapText="1" indent="1"/>
    </xf>
    <xf numFmtId="0" fontId="9" fillId="0" borderId="3" xfId="20960" applyFont="1" applyFill="1" applyBorder="1" applyAlignment="1" applyProtection="1">
      <alignment horizontal="left" wrapText="1" indent="1"/>
    </xf>
    <xf numFmtId="0" fontId="102" fillId="0" borderId="3" xfId="20960" applyFont="1" applyFill="1" applyBorder="1" applyAlignment="1" applyProtection="1">
      <alignment horizontal="center" vertical="center"/>
    </xf>
    <xf numFmtId="0" fontId="103" fillId="0" borderId="0" xfId="0" applyFont="1" applyBorder="1" applyAlignment="1">
      <alignment wrapText="1"/>
    </xf>
    <xf numFmtId="0" fontId="9" fillId="0" borderId="2" xfId="20960" applyFont="1" applyFill="1" applyBorder="1" applyAlignment="1" applyProtection="1">
      <alignment horizontal="left" wrapText="1" indent="1"/>
    </xf>
    <xf numFmtId="0" fontId="15" fillId="0" borderId="17" xfId="11" applyFont="1" applyFill="1" applyBorder="1" applyAlignment="1" applyProtection="1">
      <alignment horizontal="center" vertical="center"/>
    </xf>
    <xf numFmtId="0" fontId="9" fillId="0" borderId="0" xfId="11" applyFont="1" applyFill="1" applyBorder="1" applyAlignment="1" applyProtection="1">
      <alignment horizontal="left"/>
    </xf>
    <xf numFmtId="0" fontId="17" fillId="0" borderId="0" xfId="11" applyFont="1" applyFill="1" applyBorder="1" applyAlignment="1" applyProtection="1">
      <alignment horizontal="right"/>
    </xf>
    <xf numFmtId="0" fontId="0" fillId="0" borderId="16" xfId="0" applyBorder="1" applyAlignment="1">
      <alignment horizontal="center" vertical="center"/>
    </xf>
    <xf numFmtId="0" fontId="6" fillId="35" borderId="27" xfId="0" applyFont="1" applyFill="1" applyBorder="1" applyAlignment="1">
      <alignment wrapText="1"/>
    </xf>
    <xf numFmtId="0" fontId="4" fillId="0" borderId="9" xfId="0" applyFont="1" applyFill="1" applyBorder="1" applyAlignment="1">
      <alignment vertical="center" wrapText="1"/>
    </xf>
    <xf numFmtId="0" fontId="6" fillId="35" borderId="9" xfId="0" applyFont="1" applyFill="1" applyBorder="1" applyAlignment="1">
      <alignment wrapText="1"/>
    </xf>
    <xf numFmtId="0" fontId="6" fillId="35" borderId="66" xfId="0" applyFont="1" applyFill="1" applyBorder="1" applyAlignment="1">
      <alignment wrapText="1"/>
    </xf>
    <xf numFmtId="0" fontId="15" fillId="0" borderId="0" xfId="11" applyFont="1" applyFill="1" applyBorder="1" applyAlignment="1" applyProtection="1">
      <alignment horizontal="center" vertical="center" wrapText="1"/>
    </xf>
    <xf numFmtId="0" fontId="4" fillId="0" borderId="19" xfId="0" applyFont="1" applyBorder="1" applyAlignment="1">
      <alignment horizontal="center" vertical="center" wrapText="1"/>
    </xf>
    <xf numFmtId="0" fontId="4" fillId="0" borderId="9" xfId="0" applyFont="1" applyFill="1" applyBorder="1" applyAlignment="1"/>
    <xf numFmtId="0" fontId="4" fillId="0" borderId="9" xfId="0" applyFont="1" applyBorder="1" applyAlignment="1">
      <alignment wrapText="1"/>
    </xf>
    <xf numFmtId="0" fontId="4" fillId="0" borderId="22" xfId="0" applyFont="1" applyBorder="1" applyAlignment="1">
      <alignment horizontal="center" vertical="center" wrapText="1"/>
    </xf>
    <xf numFmtId="0" fontId="4" fillId="0" borderId="9" xfId="0" applyFont="1" applyFill="1" applyBorder="1" applyAlignment="1">
      <alignment vertical="center"/>
    </xf>
    <xf numFmtId="0" fontId="10" fillId="0" borderId="0" xfId="11" applyFont="1" applyFill="1" applyBorder="1" applyAlignment="1" applyProtection="1">
      <alignment horizontal="center"/>
    </xf>
    <xf numFmtId="0" fontId="4" fillId="0" borderId="6" xfId="0" applyFont="1" applyFill="1" applyBorder="1" applyAlignment="1">
      <alignment horizontal="center" vertical="center" wrapText="1"/>
    </xf>
    <xf numFmtId="0" fontId="17" fillId="0" borderId="0" xfId="0" applyFont="1" applyFill="1" applyBorder="1" applyAlignment="1" applyProtection="1">
      <alignment horizontal="right"/>
      <protection locked="0"/>
    </xf>
    <xf numFmtId="0" fontId="10" fillId="0" borderId="1" xfId="0" applyFont="1" applyBorder="1" applyAlignment="1">
      <alignment horizontal="center"/>
    </xf>
    <xf numFmtId="0" fontId="15" fillId="0" borderId="1" xfId="0" applyFont="1" applyBorder="1" applyAlignment="1">
      <alignment horizontal="center" vertical="center"/>
    </xf>
    <xf numFmtId="0" fontId="4" fillId="0" borderId="67" xfId="0" applyFont="1" applyBorder="1" applyAlignment="1">
      <alignment vertical="center" wrapText="1"/>
    </xf>
    <xf numFmtId="0" fontId="6" fillId="0" borderId="7" xfId="0" applyFont="1" applyBorder="1" applyAlignment="1">
      <alignment vertical="center" wrapText="1"/>
    </xf>
    <xf numFmtId="0" fontId="4" fillId="0" borderId="1" xfId="0" applyFont="1" applyBorder="1"/>
    <xf numFmtId="0" fontId="6" fillId="0" borderId="1" xfId="0" applyFont="1" applyBorder="1" applyAlignment="1">
      <alignment horizontal="center"/>
    </xf>
    <xf numFmtId="0" fontId="17" fillId="0" borderId="1" xfId="0" applyFont="1" applyFill="1" applyBorder="1" applyAlignment="1">
      <alignment horizontal="center"/>
    </xf>
    <xf numFmtId="0" fontId="4" fillId="0" borderId="22" xfId="0" applyFont="1" applyFill="1" applyBorder="1" applyAlignment="1">
      <alignment horizontal="center" vertical="center"/>
    </xf>
    <xf numFmtId="0" fontId="105" fillId="0" borderId="0" xfId="0" applyFont="1" applyFill="1" applyBorder="1" applyAlignment="1"/>
    <xf numFmtId="49" fontId="105" fillId="0" borderId="7" xfId="0" applyNumberFormat="1" applyFont="1" applyFill="1" applyBorder="1" applyAlignment="1">
      <alignment horizontal="right" vertical="center"/>
    </xf>
    <xf numFmtId="49" fontId="105" fillId="0" borderId="74" xfId="0" applyNumberFormat="1" applyFont="1" applyFill="1" applyBorder="1" applyAlignment="1">
      <alignment horizontal="right" vertical="center"/>
    </xf>
    <xf numFmtId="49" fontId="105" fillId="0" borderId="77" xfId="0" applyNumberFormat="1" applyFont="1" applyFill="1" applyBorder="1" applyAlignment="1">
      <alignment horizontal="right" vertical="center"/>
    </xf>
    <xf numFmtId="49" fontId="105" fillId="0" borderId="82" xfId="0" applyNumberFormat="1" applyFont="1" applyFill="1" applyBorder="1" applyAlignment="1">
      <alignment horizontal="right" vertical="center"/>
    </xf>
    <xf numFmtId="0" fontId="105" fillId="0" borderId="0" xfId="0" applyFont="1" applyFill="1" applyBorder="1" applyAlignment="1">
      <alignment horizontal="left"/>
    </xf>
    <xf numFmtId="0" fontId="105" fillId="0" borderId="82" xfId="0" applyNumberFormat="1" applyFont="1" applyFill="1" applyBorder="1" applyAlignment="1">
      <alignment horizontal="right" vertical="center"/>
    </xf>
    <xf numFmtId="49" fontId="105" fillId="0" borderId="0" xfId="0" applyNumberFormat="1" applyFont="1" applyFill="1" applyBorder="1" applyAlignment="1">
      <alignment horizontal="right" vertical="center"/>
    </xf>
    <xf numFmtId="0" fontId="105" fillId="0" borderId="0" xfId="0" applyFont="1" applyFill="1" applyBorder="1" applyAlignment="1">
      <alignment vertical="center" wrapText="1"/>
    </xf>
    <xf numFmtId="0" fontId="105" fillId="0" borderId="0" xfId="0" applyFont="1" applyFill="1" applyBorder="1" applyAlignment="1">
      <alignment horizontal="left" vertical="center" wrapText="1"/>
    </xf>
    <xf numFmtId="0" fontId="9" fillId="0" borderId="0" xfId="0" applyFont="1" applyBorder="1" applyAlignment="1">
      <alignment horizontal="left" wrapText="1"/>
    </xf>
    <xf numFmtId="0" fontId="9" fillId="0" borderId="1" xfId="11" applyFont="1" applyFill="1" applyBorder="1" applyAlignment="1" applyProtection="1"/>
    <xf numFmtId="0" fontId="15" fillId="0" borderId="1" xfId="11" applyFont="1" applyFill="1" applyBorder="1" applyAlignment="1" applyProtection="1">
      <alignment horizontal="left" vertical="center"/>
    </xf>
    <xf numFmtId="0" fontId="7" fillId="3" borderId="3" xfId="20960" applyFont="1" applyFill="1" applyBorder="1" applyAlignment="1" applyProtection="1">
      <alignment horizontal="right" indent="1"/>
    </xf>
    <xf numFmtId="0" fontId="7" fillId="3" borderId="2" xfId="20960" applyFont="1" applyFill="1" applyBorder="1" applyAlignment="1" applyProtection="1">
      <alignment horizontal="right" indent="1"/>
    </xf>
    <xf numFmtId="193" fontId="9" fillId="2" borderId="23" xfId="0" applyNumberFormat="1" applyFont="1" applyFill="1" applyBorder="1" applyAlignment="1" applyProtection="1">
      <alignment vertical="center"/>
      <protection locked="0"/>
    </xf>
    <xf numFmtId="3" fontId="20" fillId="35" borderId="23" xfId="0" applyNumberFormat="1" applyFont="1" applyFill="1" applyBorder="1" applyAlignment="1">
      <alignment vertical="center" wrapText="1"/>
    </xf>
    <xf numFmtId="3" fontId="20" fillId="35" borderId="24" xfId="0" applyNumberFormat="1" applyFont="1" applyFill="1" applyBorder="1" applyAlignment="1">
      <alignment vertical="center" wrapText="1"/>
    </xf>
    <xf numFmtId="0" fontId="4" fillId="0" borderId="26" xfId="0" applyFont="1" applyBorder="1" applyAlignment="1">
      <alignment horizontal="center" vertical="center"/>
    </xf>
    <xf numFmtId="0" fontId="4" fillId="0" borderId="26" xfId="0" applyFont="1" applyBorder="1" applyAlignment="1">
      <alignment wrapText="1"/>
    </xf>
    <xf numFmtId="0" fontId="4" fillId="0" borderId="3" xfId="0" applyFont="1" applyFill="1" applyBorder="1" applyAlignment="1">
      <alignment horizontal="center" vertical="center" wrapText="1"/>
    </xf>
    <xf numFmtId="0" fontId="6" fillId="0" borderId="0" xfId="0" applyFont="1" applyFill="1" applyAlignment="1">
      <alignment horizontal="center"/>
    </xf>
    <xf numFmtId="9" fontId="106" fillId="0" borderId="3" xfId="0" applyNumberFormat="1" applyFont="1" applyFill="1" applyBorder="1" applyAlignment="1">
      <alignment horizontal="center" vertical="center"/>
    </xf>
    <xf numFmtId="0" fontId="6" fillId="0" borderId="0" xfId="0" applyFont="1" applyFill="1" applyBorder="1" applyAlignment="1">
      <alignment horizontal="center" wrapText="1"/>
    </xf>
    <xf numFmtId="0" fontId="6" fillId="0" borderId="0" xfId="0" applyFont="1" applyFill="1" applyAlignment="1">
      <alignment horizontal="center" wrapText="1"/>
    </xf>
    <xf numFmtId="0" fontId="7" fillId="0" borderId="3" xfId="13" applyFont="1" applyFill="1" applyBorder="1" applyAlignment="1" applyProtection="1">
      <alignment horizontal="center" vertical="center" wrapText="1"/>
      <protection locked="0"/>
    </xf>
    <xf numFmtId="0" fontId="9" fillId="0" borderId="16" xfId="0" applyFont="1" applyFill="1" applyBorder="1" applyAlignment="1">
      <alignment horizontal="right" vertical="center" wrapText="1"/>
    </xf>
    <xf numFmtId="0" fontId="7" fillId="0" borderId="17" xfId="0" applyFont="1" applyFill="1" applyBorder="1" applyAlignment="1">
      <alignment vertical="center" wrapText="1"/>
    </xf>
    <xf numFmtId="169" fontId="25" fillId="36" borderId="0" xfId="20" applyBorder="1"/>
    <xf numFmtId="169" fontId="25" fillId="36" borderId="90" xfId="20" applyBorder="1"/>
    <xf numFmtId="0" fontId="4" fillId="0" borderId="7" xfId="0" applyFont="1" applyFill="1" applyBorder="1" applyAlignment="1">
      <alignment vertical="center"/>
    </xf>
    <xf numFmtId="0" fontId="4" fillId="0" borderId="96" xfId="0" applyFont="1" applyFill="1" applyBorder="1" applyAlignment="1">
      <alignment vertical="center"/>
    </xf>
    <xf numFmtId="0" fontId="6" fillId="0" borderId="96" xfId="0" applyFont="1" applyFill="1" applyBorder="1" applyAlignment="1">
      <alignment vertical="center"/>
    </xf>
    <xf numFmtId="0" fontId="4" fillId="0" borderId="17" xfId="0" applyFont="1" applyFill="1" applyBorder="1" applyAlignment="1">
      <alignment vertical="center"/>
    </xf>
    <xf numFmtId="0" fontId="4" fillId="0" borderId="92" xfId="0" applyFont="1" applyFill="1" applyBorder="1" applyAlignment="1">
      <alignment vertical="center"/>
    </xf>
    <xf numFmtId="0" fontId="4" fillId="0" borderId="93" xfId="0" applyFont="1" applyFill="1" applyBorder="1" applyAlignment="1">
      <alignment vertical="center"/>
    </xf>
    <xf numFmtId="0" fontId="4" fillId="0" borderId="16" xfId="0" applyFont="1" applyFill="1" applyBorder="1" applyAlignment="1">
      <alignment horizontal="center" vertical="center"/>
    </xf>
    <xf numFmtId="0" fontId="4" fillId="0" borderId="104" xfId="0" applyFont="1" applyFill="1" applyBorder="1" applyAlignment="1">
      <alignment horizontal="center" vertical="center"/>
    </xf>
    <xf numFmtId="0" fontId="4" fillId="0" borderId="106" xfId="0" applyFont="1" applyFill="1" applyBorder="1" applyAlignment="1">
      <alignment horizontal="center" vertical="center"/>
    </xf>
    <xf numFmtId="169" fontId="25" fillId="36" borderId="29" xfId="20" applyBorder="1"/>
    <xf numFmtId="169" fontId="25" fillId="36" borderId="108" xfId="20" applyBorder="1"/>
    <xf numFmtId="169" fontId="25" fillId="36" borderId="98" xfId="20" applyBorder="1"/>
    <xf numFmtId="169" fontId="25" fillId="36" borderId="54" xfId="20" applyBorder="1"/>
    <xf numFmtId="0" fontId="4" fillId="3" borderId="61" xfId="0" applyFont="1" applyFill="1" applyBorder="1" applyAlignment="1">
      <alignment horizontal="center" vertical="center"/>
    </xf>
    <xf numFmtId="0" fontId="4" fillId="3" borderId="0" xfId="0" applyFont="1" applyFill="1" applyBorder="1" applyAlignment="1">
      <alignment vertical="center"/>
    </xf>
    <xf numFmtId="0" fontId="4" fillId="0" borderId="67" xfId="0" applyFont="1" applyFill="1" applyBorder="1" applyAlignment="1">
      <alignment horizontal="center" vertical="center"/>
    </xf>
    <xf numFmtId="0" fontId="4" fillId="3" borderId="94" xfId="0" applyFont="1" applyFill="1" applyBorder="1" applyAlignment="1">
      <alignment vertical="center"/>
    </xf>
    <xf numFmtId="0" fontId="14" fillId="3" borderId="109" xfId="0" applyFont="1" applyFill="1" applyBorder="1" applyAlignment="1">
      <alignment horizontal="left"/>
    </xf>
    <xf numFmtId="0" fontId="14" fillId="3" borderId="110" xfId="0" applyFont="1" applyFill="1" applyBorder="1" applyAlignment="1">
      <alignment horizontal="left"/>
    </xf>
    <xf numFmtId="0" fontId="4" fillId="0" borderId="0" xfId="0" applyFont="1"/>
    <xf numFmtId="0" fontId="4" fillId="0" borderId="0" xfId="0" applyFont="1" applyFill="1"/>
    <xf numFmtId="0" fontId="4" fillId="0" borderId="96" xfId="0" applyFont="1" applyFill="1" applyBorder="1" applyAlignment="1">
      <alignment horizontal="center" vertical="center" wrapText="1"/>
    </xf>
    <xf numFmtId="0" fontId="105" fillId="0" borderId="84" xfId="0" applyFont="1" applyFill="1" applyBorder="1" applyAlignment="1">
      <alignment horizontal="right" vertical="center"/>
    </xf>
    <xf numFmtId="0" fontId="4" fillId="0" borderId="111" xfId="0" applyFont="1" applyFill="1" applyBorder="1" applyAlignment="1">
      <alignment horizontal="center" vertical="center" wrapText="1"/>
    </xf>
    <xf numFmtId="0" fontId="6" fillId="3" borderId="112" xfId="0" applyFont="1" applyFill="1" applyBorder="1" applyAlignment="1">
      <alignment vertical="center"/>
    </xf>
    <xf numFmtId="0" fontId="4" fillId="3" borderId="21" xfId="0" applyFont="1" applyFill="1" applyBorder="1" applyAlignment="1">
      <alignment vertical="center"/>
    </xf>
    <xf numFmtId="0" fontId="4" fillId="0" borderId="113" xfId="0" applyFont="1" applyFill="1" applyBorder="1" applyAlignment="1">
      <alignment horizontal="center" vertical="center"/>
    </xf>
    <xf numFmtId="0" fontId="6" fillId="0" borderId="23" xfId="0" applyFont="1" applyFill="1" applyBorder="1" applyAlignment="1">
      <alignment vertical="center"/>
    </xf>
    <xf numFmtId="169" fontId="25" fillId="36" borderId="25" xfId="20" applyBorder="1"/>
    <xf numFmtId="0" fontId="4" fillId="0" borderId="7"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7" fillId="0" borderId="16" xfId="11" applyFont="1" applyFill="1" applyBorder="1" applyAlignment="1" applyProtection="1">
      <alignment vertical="center"/>
    </xf>
    <xf numFmtId="0" fontId="7" fillId="0" borderId="17" xfId="11" applyFont="1" applyFill="1" applyBorder="1" applyAlignment="1" applyProtection="1">
      <alignment vertical="center"/>
    </xf>
    <xf numFmtId="0" fontId="15" fillId="0" borderId="18" xfId="11" applyFont="1" applyFill="1" applyBorder="1" applyAlignment="1" applyProtection="1">
      <alignment horizontal="center" vertical="center"/>
    </xf>
    <xf numFmtId="0" fontId="0" fillId="0" borderId="113" xfId="0" applyBorder="1"/>
    <xf numFmtId="0" fontId="0" fillId="0" borderId="22" xfId="0" applyBorder="1"/>
    <xf numFmtId="0" fontId="6" fillId="35" borderId="114" xfId="0" applyFont="1" applyFill="1" applyBorder="1" applyAlignment="1">
      <alignment vertical="center" wrapText="1"/>
    </xf>
    <xf numFmtId="0" fontId="7" fillId="0" borderId="0" xfId="0" applyFont="1" applyFill="1" applyAlignment="1">
      <alignment wrapText="1"/>
    </xf>
    <xf numFmtId="0" fontId="6" fillId="35" borderId="17" xfId="0" applyFont="1" applyFill="1" applyBorder="1" applyAlignment="1">
      <alignment horizontal="center" vertical="center" wrapText="1"/>
    </xf>
    <xf numFmtId="0" fontId="6" fillId="35" borderId="18" xfId="0" applyFont="1" applyFill="1" applyBorder="1" applyAlignment="1">
      <alignment horizontal="center" vertical="center" wrapText="1"/>
    </xf>
    <xf numFmtId="0" fontId="6" fillId="35" borderId="113" xfId="0" applyFont="1" applyFill="1" applyBorder="1" applyAlignment="1">
      <alignment horizontal="left" vertical="center" wrapText="1"/>
    </xf>
    <xf numFmtId="0" fontId="6" fillId="35" borderId="96" xfId="0" applyFont="1" applyFill="1" applyBorder="1" applyAlignment="1">
      <alignment horizontal="left" vertical="center" wrapText="1"/>
    </xf>
    <xf numFmtId="0" fontId="6" fillId="35" borderId="111" xfId="0" applyFont="1" applyFill="1" applyBorder="1" applyAlignment="1">
      <alignment horizontal="left" vertical="center" wrapText="1"/>
    </xf>
    <xf numFmtId="0" fontId="4" fillId="0" borderId="113" xfId="0" applyFont="1" applyFill="1" applyBorder="1" applyAlignment="1">
      <alignment horizontal="right" vertical="center" wrapText="1"/>
    </xf>
    <xf numFmtId="0" fontId="4" fillId="0" borderId="96" xfId="0" applyFont="1" applyFill="1" applyBorder="1" applyAlignment="1">
      <alignment horizontal="left" vertical="center" wrapText="1"/>
    </xf>
    <xf numFmtId="0" fontId="108" fillId="0" borderId="113" xfId="0" applyFont="1" applyFill="1" applyBorder="1" applyAlignment="1">
      <alignment horizontal="right" vertical="center" wrapText="1"/>
    </xf>
    <xf numFmtId="0" fontId="108" fillId="0" borderId="96" xfId="0" applyFont="1" applyFill="1" applyBorder="1" applyAlignment="1">
      <alignment horizontal="left" vertical="center" wrapText="1"/>
    </xf>
    <xf numFmtId="0" fontId="6" fillId="0" borderId="113" xfId="0" applyFont="1" applyFill="1" applyBorder="1" applyAlignment="1">
      <alignment horizontal="left" vertical="center" wrapText="1"/>
    </xf>
    <xf numFmtId="0" fontId="6" fillId="0" borderId="0" xfId="21410" applyFont="1" applyFill="1" applyAlignment="1" applyProtection="1">
      <alignment horizontal="left" vertical="center"/>
      <protection locked="0"/>
    </xf>
    <xf numFmtId="0" fontId="4" fillId="0" borderId="0" xfId="0" applyFont="1" applyFill="1" applyAlignment="1">
      <alignment horizontal="center" vertical="center"/>
    </xf>
    <xf numFmtId="0" fontId="4" fillId="0" borderId="0" xfId="0" applyFont="1" applyFill="1" applyAlignment="1">
      <alignment horizontal="left" vertical="center"/>
    </xf>
    <xf numFmtId="0" fontId="108" fillId="0" borderId="0" xfId="0" applyFont="1" applyFill="1" applyAlignment="1">
      <alignment horizontal="left" vertical="center"/>
    </xf>
    <xf numFmtId="49" fontId="109" fillId="0" borderId="22" xfId="5" applyNumberFormat="1" applyFont="1" applyFill="1" applyBorder="1" applyAlignment="1" applyProtection="1">
      <alignment horizontal="left" vertical="center"/>
      <protection locked="0"/>
    </xf>
    <xf numFmtId="0" fontId="110" fillId="0" borderId="23" xfId="9" applyFont="1" applyFill="1" applyBorder="1" applyAlignment="1" applyProtection="1">
      <alignment horizontal="left" vertical="center" wrapText="1"/>
      <protection locked="0"/>
    </xf>
    <xf numFmtId="0" fontId="19" fillId="0" borderId="113" xfId="0" applyFont="1" applyBorder="1" applyAlignment="1">
      <alignment horizontal="center" vertical="center" wrapText="1"/>
    </xf>
    <xf numFmtId="3" fontId="20" fillId="35" borderId="96" xfId="0" applyNumberFormat="1" applyFont="1" applyFill="1" applyBorder="1" applyAlignment="1">
      <alignment vertical="center" wrapText="1"/>
    </xf>
    <xf numFmtId="3" fontId="20" fillId="35" borderId="111" xfId="0" applyNumberFormat="1" applyFont="1" applyFill="1" applyBorder="1" applyAlignment="1">
      <alignment vertical="center" wrapText="1"/>
    </xf>
    <xf numFmtId="14" fontId="7" fillId="3" borderId="96" xfId="8" quotePrefix="1" applyNumberFormat="1" applyFont="1" applyFill="1" applyBorder="1" applyAlignment="1" applyProtection="1">
      <alignment horizontal="left" vertical="center" wrapText="1" indent="2"/>
      <protection locked="0"/>
    </xf>
    <xf numFmtId="14" fontId="7" fillId="3" borderId="96" xfId="8" quotePrefix="1" applyNumberFormat="1" applyFont="1" applyFill="1" applyBorder="1" applyAlignment="1" applyProtection="1">
      <alignment horizontal="left" vertical="center" wrapText="1" indent="3"/>
      <protection locked="0"/>
    </xf>
    <xf numFmtId="0" fontId="11" fillId="0" borderId="96" xfId="17" applyFill="1" applyBorder="1" applyAlignment="1" applyProtection="1"/>
    <xf numFmtId="49" fontId="108" fillId="0" borderId="113" xfId="0" applyNumberFormat="1" applyFont="1" applyFill="1" applyBorder="1" applyAlignment="1">
      <alignment horizontal="right" vertical="center" wrapText="1"/>
    </xf>
    <xf numFmtId="0" fontId="7" fillId="3" borderId="96" xfId="20960" applyFont="1" applyFill="1" applyBorder="1" applyAlignment="1" applyProtection="1"/>
    <xf numFmtId="0" fontId="102" fillId="0" borderId="96" xfId="20960" applyFont="1" applyFill="1" applyBorder="1" applyAlignment="1" applyProtection="1">
      <alignment horizontal="center" vertical="center"/>
    </xf>
    <xf numFmtId="0" fontId="4" fillId="0" borderId="96" xfId="0" applyFont="1" applyBorder="1"/>
    <xf numFmtId="0" fontId="11" fillId="0" borderId="96" xfId="17" applyFill="1" applyBorder="1" applyAlignment="1" applyProtection="1">
      <alignment horizontal="left" vertical="center" wrapText="1"/>
    </xf>
    <xf numFmtId="49" fontId="108" fillId="0" borderId="96" xfId="0" applyNumberFormat="1" applyFont="1" applyFill="1" applyBorder="1" applyAlignment="1">
      <alignment horizontal="right" vertical="center" wrapText="1"/>
    </xf>
    <xf numFmtId="0" fontId="11" fillId="0" borderId="96" xfId="17" applyFill="1" applyBorder="1" applyAlignment="1" applyProtection="1">
      <alignment horizontal="left" vertical="center"/>
    </xf>
    <xf numFmtId="0" fontId="4" fillId="0" borderId="96" xfId="0" applyFont="1" applyFill="1" applyBorder="1"/>
    <xf numFmtId="0" fontId="19" fillId="0" borderId="113" xfId="0" applyFont="1" applyFill="1" applyBorder="1" applyAlignment="1">
      <alignment horizontal="center" vertical="center" wrapText="1"/>
    </xf>
    <xf numFmtId="10" fontId="7" fillId="0" borderId="96" xfId="20961" applyNumberFormat="1" applyFont="1" applyFill="1" applyBorder="1" applyAlignment="1">
      <alignment horizontal="left" vertical="center" wrapText="1"/>
    </xf>
    <xf numFmtId="10" fontId="4" fillId="0" borderId="96" xfId="20961" applyNumberFormat="1" applyFont="1" applyFill="1" applyBorder="1" applyAlignment="1">
      <alignment horizontal="left" vertical="center" wrapText="1"/>
    </xf>
    <xf numFmtId="10" fontId="6" fillId="35" borderId="96" xfId="0" applyNumberFormat="1" applyFont="1" applyFill="1" applyBorder="1" applyAlignment="1">
      <alignment horizontal="left" vertical="center" wrapText="1"/>
    </xf>
    <xf numFmtId="10" fontId="108" fillId="0" borderId="96" xfId="20961" applyNumberFormat="1" applyFont="1" applyFill="1" applyBorder="1" applyAlignment="1">
      <alignment horizontal="left" vertical="center" wrapText="1"/>
    </xf>
    <xf numFmtId="10" fontId="6" fillId="35" borderId="96" xfId="20961" applyNumberFormat="1" applyFont="1" applyFill="1" applyBorder="1" applyAlignment="1">
      <alignment horizontal="left" vertical="center" wrapText="1"/>
    </xf>
    <xf numFmtId="10" fontId="6" fillId="35" borderId="96" xfId="0" applyNumberFormat="1" applyFont="1" applyFill="1" applyBorder="1" applyAlignment="1">
      <alignment horizontal="center" vertical="center" wrapText="1"/>
    </xf>
    <xf numFmtId="10" fontId="110" fillId="0" borderId="23" xfId="20961" applyNumberFormat="1" applyFont="1" applyFill="1" applyBorder="1" applyAlignment="1" applyProtection="1">
      <alignment horizontal="left" vertical="center"/>
    </xf>
    <xf numFmtId="43" fontId="7" fillId="0" borderId="0" xfId="7" applyFont="1"/>
    <xf numFmtId="0" fontId="106" fillId="0" borderId="0" xfId="0" applyFont="1" applyAlignment="1">
      <alignment wrapText="1"/>
    </xf>
    <xf numFmtId="0" fontId="10" fillId="0" borderId="26" xfId="0" applyFont="1" applyBorder="1" applyAlignment="1">
      <alignment horizontal="center" wrapText="1"/>
    </xf>
    <xf numFmtId="0" fontId="10" fillId="0" borderId="8" xfId="0" applyFont="1" applyBorder="1" applyAlignment="1">
      <alignment horizontal="center" vertical="center" wrapText="1"/>
    </xf>
    <xf numFmtId="0" fontId="9" fillId="0" borderId="113" xfId="0" applyFont="1" applyBorder="1" applyAlignment="1">
      <alignment horizontal="right" vertical="center" wrapText="1"/>
    </xf>
    <xf numFmtId="0" fontId="9" fillId="0" borderId="113" xfId="0" applyFont="1" applyFill="1" applyBorder="1" applyAlignment="1">
      <alignment horizontal="right" vertical="center" wrapText="1"/>
    </xf>
    <xf numFmtId="0" fontId="7" fillId="0" borderId="96" xfId="0" applyFont="1" applyFill="1" applyBorder="1" applyAlignment="1">
      <alignment vertical="center" wrapText="1"/>
    </xf>
    <xf numFmtId="0" fontId="4" fillId="0" borderId="96" xfId="0" applyFont="1" applyBorder="1" applyAlignment="1">
      <alignment vertical="center" wrapText="1"/>
    </xf>
    <xf numFmtId="0" fontId="4" fillId="0" borderId="96" xfId="0" applyFont="1" applyFill="1" applyBorder="1" applyAlignment="1">
      <alignment horizontal="left" vertical="center" wrapText="1" indent="2"/>
    </xf>
    <xf numFmtId="0" fontId="4" fillId="0" borderId="96" xfId="0" applyFont="1" applyFill="1" applyBorder="1" applyAlignment="1">
      <alignment vertical="center" wrapText="1"/>
    </xf>
    <xf numFmtId="3" fontId="20" fillId="35" borderId="97" xfId="0" applyNumberFormat="1" applyFont="1" applyFill="1" applyBorder="1" applyAlignment="1">
      <alignment vertical="center" wrapText="1"/>
    </xf>
    <xf numFmtId="3" fontId="20" fillId="35" borderId="21" xfId="0" applyNumberFormat="1" applyFont="1" applyFill="1" applyBorder="1" applyAlignment="1">
      <alignment vertical="center" wrapText="1"/>
    </xf>
    <xf numFmtId="3" fontId="20" fillId="35" borderId="25" xfId="0" applyNumberFormat="1" applyFont="1" applyFill="1" applyBorder="1" applyAlignment="1">
      <alignment vertical="center" wrapText="1"/>
    </xf>
    <xf numFmtId="3" fontId="20" fillId="35" borderId="36" xfId="0" applyNumberFormat="1" applyFont="1" applyFill="1" applyBorder="1" applyAlignment="1">
      <alignment vertical="center" wrapText="1"/>
    </xf>
    <xf numFmtId="0" fontId="6" fillId="0" borderId="23" xfId="0" applyFont="1" applyBorder="1" applyAlignment="1">
      <alignment vertical="center" wrapText="1"/>
    </xf>
    <xf numFmtId="0" fontId="4" fillId="0" borderId="111" xfId="0" applyFont="1" applyBorder="1" applyAlignment="1"/>
    <xf numFmtId="0" fontId="10" fillId="0" borderId="18" xfId="0" applyFont="1" applyBorder="1" applyAlignment="1">
      <alignment horizontal="center"/>
    </xf>
    <xf numFmtId="0" fontId="10" fillId="0" borderId="111" xfId="0" applyFont="1" applyBorder="1" applyAlignment="1">
      <alignment horizontal="center" vertical="center" wrapText="1"/>
    </xf>
    <xf numFmtId="0" fontId="2" fillId="0" borderId="17" xfId="0" applyNumberFormat="1" applyFont="1" applyFill="1" applyBorder="1" applyAlignment="1">
      <alignment horizontal="left" vertical="center" wrapText="1" indent="1"/>
    </xf>
    <xf numFmtId="0" fontId="2" fillId="0" borderId="18" xfId="0" applyNumberFormat="1" applyFont="1" applyFill="1" applyBorder="1" applyAlignment="1">
      <alignment horizontal="left" vertical="center" wrapText="1" indent="1"/>
    </xf>
    <xf numFmtId="0" fontId="9" fillId="0" borderId="113" xfId="0" applyFont="1" applyFill="1" applyBorder="1" applyAlignment="1">
      <alignment horizontal="center" vertical="center" wrapText="1"/>
    </xf>
    <xf numFmtId="0" fontId="15" fillId="0" borderId="96" xfId="0" applyFont="1" applyFill="1" applyBorder="1" applyAlignment="1">
      <alignment horizontal="center" vertical="center" wrapText="1"/>
    </xf>
    <xf numFmtId="0" fontId="16" fillId="0" borderId="96" xfId="0" applyFont="1" applyFill="1" applyBorder="1" applyAlignment="1">
      <alignment horizontal="left" vertical="center" wrapText="1"/>
    </xf>
    <xf numFmtId="193" fontId="7" fillId="0" borderId="96" xfId="0" applyNumberFormat="1" applyFont="1" applyFill="1" applyBorder="1" applyAlignment="1" applyProtection="1">
      <alignment vertical="center" wrapText="1"/>
      <protection locked="0"/>
    </xf>
    <xf numFmtId="0" fontId="7" fillId="0" borderId="96" xfId="0" applyFont="1" applyBorder="1" applyAlignment="1">
      <alignment vertical="center" wrapText="1"/>
    </xf>
    <xf numFmtId="0" fontId="9" fillId="2" borderId="113" xfId="0" applyFont="1" applyFill="1" applyBorder="1" applyAlignment="1">
      <alignment horizontal="right" vertical="center"/>
    </xf>
    <xf numFmtId="0" fontId="9" fillId="2" borderId="96" xfId="0" applyFont="1" applyFill="1" applyBorder="1" applyAlignment="1">
      <alignment vertical="center"/>
    </xf>
    <xf numFmtId="193" fontId="9" fillId="2" borderId="96" xfId="0" applyNumberFormat="1" applyFont="1" applyFill="1" applyBorder="1" applyAlignment="1" applyProtection="1">
      <alignment vertical="center"/>
      <protection locked="0"/>
    </xf>
    <xf numFmtId="0" fontId="15" fillId="0" borderId="113" xfId="0" applyFont="1" applyFill="1" applyBorder="1" applyAlignment="1">
      <alignment horizontal="center" vertical="center" wrapText="1"/>
    </xf>
    <xf numFmtId="14" fontId="4" fillId="0" borderId="0" xfId="0" applyNumberFormat="1" applyFont="1"/>
    <xf numFmtId="10" fontId="4" fillId="0" borderId="96" xfId="20961" applyNumberFormat="1" applyFont="1" applyFill="1" applyBorder="1" applyAlignment="1" applyProtection="1">
      <alignment horizontal="right" vertical="center" wrapText="1"/>
      <protection locked="0"/>
    </xf>
    <xf numFmtId="10" fontId="4" fillId="0" borderId="96" xfId="20961" applyNumberFormat="1" applyFont="1" applyBorder="1" applyAlignment="1" applyProtection="1">
      <alignment vertical="center" wrapText="1"/>
      <protection locked="0"/>
    </xf>
    <xf numFmtId="10" fontId="4" fillId="0" borderId="111" xfId="20961" applyNumberFormat="1" applyFont="1" applyBorder="1" applyAlignment="1" applyProtection="1">
      <alignment vertical="center" wrapText="1"/>
      <protection locked="0"/>
    </xf>
    <xf numFmtId="0" fontId="6" fillId="0" borderId="0" xfId="0" applyFont="1" applyAlignment="1">
      <alignment horizontal="center" wrapText="1"/>
    </xf>
    <xf numFmtId="0" fontId="4" fillId="3" borderId="53" xfId="0" applyFont="1" applyFill="1" applyBorder="1"/>
    <xf numFmtId="0" fontId="4" fillId="3" borderId="116" xfId="0" applyFont="1" applyFill="1" applyBorder="1" applyAlignment="1">
      <alignment wrapText="1"/>
    </xf>
    <xf numFmtId="0" fontId="4" fillId="3" borderId="117" xfId="0" applyFont="1" applyFill="1" applyBorder="1"/>
    <xf numFmtId="0" fontId="6" fillId="3" borderId="11" xfId="0" applyFont="1" applyFill="1" applyBorder="1" applyAlignment="1">
      <alignment horizontal="center" wrapText="1"/>
    </xf>
    <xf numFmtId="0" fontId="4" fillId="0" borderId="96" xfId="0" applyFont="1" applyFill="1" applyBorder="1" applyAlignment="1">
      <alignment horizontal="center"/>
    </xf>
    <xf numFmtId="0" fontId="4" fillId="0" borderId="96" xfId="0" applyFont="1" applyBorder="1" applyAlignment="1">
      <alignment horizontal="center"/>
    </xf>
    <xf numFmtId="0" fontId="4" fillId="3" borderId="61" xfId="0" applyFont="1" applyFill="1" applyBorder="1"/>
    <xf numFmtId="0" fontId="6" fillId="3" borderId="0" xfId="0" applyFont="1" applyFill="1" applyBorder="1" applyAlignment="1">
      <alignment horizontal="center" wrapText="1"/>
    </xf>
    <xf numFmtId="0" fontId="4" fillId="3" borderId="0" xfId="0" applyFont="1" applyFill="1" applyBorder="1" applyAlignment="1">
      <alignment horizontal="center"/>
    </xf>
    <xf numFmtId="0" fontId="4" fillId="3" borderId="90" xfId="0" applyFont="1" applyFill="1" applyBorder="1" applyAlignment="1">
      <alignment horizontal="center" vertical="center" wrapText="1"/>
    </xf>
    <xf numFmtId="0" fontId="4" fillId="0" borderId="113" xfId="0" applyFont="1" applyBorder="1"/>
    <xf numFmtId="0" fontId="4" fillId="0" borderId="96" xfId="0" applyFont="1" applyBorder="1" applyAlignment="1">
      <alignment wrapText="1"/>
    </xf>
    <xf numFmtId="0" fontId="14" fillId="0" borderId="96" xfId="0" applyFont="1" applyBorder="1" applyAlignment="1">
      <alignment horizontal="left" wrapText="1" indent="2"/>
    </xf>
    <xf numFmtId="0" fontId="6" fillId="0" borderId="113" xfId="0" applyFont="1" applyBorder="1"/>
    <xf numFmtId="0" fontId="6" fillId="0" borderId="96" xfId="0" applyFont="1" applyBorder="1" applyAlignment="1">
      <alignment wrapText="1"/>
    </xf>
    <xf numFmtId="0" fontId="3" fillId="3" borderId="61" xfId="0" applyFont="1" applyFill="1" applyBorder="1" applyAlignment="1">
      <alignment horizontal="left"/>
    </xf>
    <xf numFmtId="164" fontId="4" fillId="3" borderId="0" xfId="7" applyNumberFormat="1" applyFont="1" applyFill="1" applyBorder="1"/>
    <xf numFmtId="164" fontId="4" fillId="3" borderId="0" xfId="7" applyNumberFormat="1" applyFont="1" applyFill="1" applyBorder="1" applyAlignment="1">
      <alignment vertical="center"/>
    </xf>
    <xf numFmtId="164" fontId="4" fillId="3" borderId="90" xfId="7" applyNumberFormat="1" applyFont="1" applyFill="1" applyBorder="1"/>
    <xf numFmtId="0" fontId="14" fillId="0" borderId="96" xfId="0" applyFont="1" applyBorder="1" applyAlignment="1">
      <alignment horizontal="left" wrapText="1" indent="4"/>
    </xf>
    <xf numFmtId="0" fontId="4" fillId="3" borderId="0" xfId="0" applyFont="1" applyFill="1" applyBorder="1" applyAlignment="1">
      <alignment wrapText="1"/>
    </xf>
    <xf numFmtId="0" fontId="4" fillId="3" borderId="0" xfId="0" applyFont="1" applyFill="1" applyBorder="1"/>
    <xf numFmtId="0" fontId="4" fillId="3" borderId="90" xfId="0" applyFont="1" applyFill="1" applyBorder="1"/>
    <xf numFmtId="0" fontId="6" fillId="0" borderId="22" xfId="0" applyFont="1" applyBorder="1"/>
    <xf numFmtId="0" fontId="6" fillId="0" borderId="23" xfId="0" applyFont="1" applyBorder="1" applyAlignment="1">
      <alignment wrapText="1"/>
    </xf>
    <xf numFmtId="169" fontId="25" fillId="36" borderId="114" xfId="20" applyBorder="1"/>
    <xf numFmtId="0" fontId="9" fillId="2" borderId="104" xfId="0" applyFont="1" applyFill="1" applyBorder="1" applyAlignment="1">
      <alignment horizontal="right" vertical="center"/>
    </xf>
    <xf numFmtId="0" fontId="9" fillId="2" borderId="92" xfId="0" applyFont="1" applyFill="1" applyBorder="1" applyAlignment="1">
      <alignment vertical="center"/>
    </xf>
    <xf numFmtId="193" fontId="9" fillId="2" borderId="92" xfId="0" applyNumberFormat="1" applyFont="1" applyFill="1" applyBorder="1" applyAlignment="1" applyProtection="1">
      <alignment vertical="center"/>
      <protection locked="0"/>
    </xf>
    <xf numFmtId="0" fontId="9" fillId="0" borderId="96" xfId="0" applyFont="1" applyFill="1" applyBorder="1" applyAlignment="1">
      <alignment horizontal="left" vertical="center" wrapText="1"/>
    </xf>
    <xf numFmtId="0" fontId="6" fillId="3" borderId="0" xfId="0" applyFont="1" applyFill="1" applyBorder="1" applyAlignment="1">
      <alignment horizontal="center"/>
    </xf>
    <xf numFmtId="0" fontId="105" fillId="0" borderId="84" xfId="0" applyFont="1" applyFill="1" applyBorder="1" applyAlignment="1">
      <alignment horizontal="left" vertical="center"/>
    </xf>
    <xf numFmtId="0" fontId="105" fillId="0" borderId="82" xfId="0" applyFont="1" applyFill="1" applyBorder="1" applyAlignment="1">
      <alignment vertical="center" wrapText="1"/>
    </xf>
    <xf numFmtId="0" fontId="105" fillId="0" borderId="82" xfId="0" applyFont="1" applyFill="1" applyBorder="1" applyAlignment="1">
      <alignment horizontal="left" vertical="center" wrapText="1"/>
    </xf>
    <xf numFmtId="0" fontId="115" fillId="0" borderId="0" xfId="11" applyFont="1" applyFill="1" applyBorder="1" applyProtection="1"/>
    <xf numFmtId="0" fontId="116" fillId="0" borderId="0" xfId="0" applyFont="1"/>
    <xf numFmtId="0" fontId="115" fillId="0" borderId="0" xfId="11" applyFont="1" applyFill="1" applyBorder="1" applyAlignment="1" applyProtection="1"/>
    <xf numFmtId="0" fontId="117" fillId="0" borderId="0" xfId="11" applyFont="1" applyFill="1" applyBorder="1" applyAlignment="1" applyProtection="1"/>
    <xf numFmtId="0" fontId="116" fillId="0" borderId="0" xfId="0" applyFont="1" applyAlignment="1">
      <alignment wrapText="1"/>
    </xf>
    <xf numFmtId="0" fontId="119" fillId="0" borderId="0" xfId="0" applyFont="1"/>
    <xf numFmtId="0" fontId="116" fillId="0" borderId="0" xfId="0" applyFont="1" applyFill="1"/>
    <xf numFmtId="0" fontId="116" fillId="0" borderId="0" xfId="0" applyFont="1" applyBorder="1"/>
    <xf numFmtId="0" fontId="116" fillId="0" borderId="0" xfId="0" applyFont="1" applyBorder="1" applyAlignment="1">
      <alignment horizontal="left"/>
    </xf>
    <xf numFmtId="0" fontId="118" fillId="0" borderId="127" xfId="0" applyNumberFormat="1" applyFont="1" applyFill="1" applyBorder="1" applyAlignment="1">
      <alignment horizontal="left" vertical="center" wrapText="1"/>
    </xf>
    <xf numFmtId="0" fontId="124" fillId="0" borderId="0" xfId="0" applyFont="1"/>
    <xf numFmtId="49" fontId="105" fillId="0" borderId="96" xfId="0" applyNumberFormat="1" applyFont="1" applyFill="1" applyBorder="1" applyAlignment="1">
      <alignment horizontal="right" vertical="center"/>
    </xf>
    <xf numFmtId="0" fontId="125" fillId="0" borderId="0" xfId="0" applyFont="1" applyFill="1" applyBorder="1" applyAlignment="1"/>
    <xf numFmtId="0" fontId="116" fillId="0" borderId="0" xfId="0" applyFont="1" applyBorder="1" applyAlignment="1">
      <alignment horizontal="left" indent="1"/>
    </xf>
    <xf numFmtId="0" fontId="116" fillId="0" borderId="0" xfId="0" applyFont="1" applyBorder="1" applyAlignment="1">
      <alignment horizontal="left" indent="2"/>
    </xf>
    <xf numFmtId="49" fontId="116" fillId="0" borderId="0" xfId="0" applyNumberFormat="1" applyFont="1" applyBorder="1" applyAlignment="1">
      <alignment horizontal="left" indent="3"/>
    </xf>
    <xf numFmtId="49" fontId="116" fillId="0" borderId="0" xfId="0" applyNumberFormat="1" applyFont="1" applyBorder="1" applyAlignment="1">
      <alignment horizontal="left" indent="1"/>
    </xf>
    <xf numFmtId="49" fontId="116" fillId="0" borderId="0" xfId="0" applyNumberFormat="1" applyFont="1" applyBorder="1" applyAlignment="1">
      <alignment horizontal="left" wrapText="1" indent="2"/>
    </xf>
    <xf numFmtId="49" fontId="116" fillId="0" borderId="0" xfId="0" applyNumberFormat="1" applyFont="1" applyFill="1" applyBorder="1" applyAlignment="1">
      <alignment horizontal="left" wrapText="1" indent="3"/>
    </xf>
    <xf numFmtId="0" fontId="116" fillId="0" borderId="0" xfId="0" applyNumberFormat="1" applyFont="1" applyFill="1" applyBorder="1" applyAlignment="1">
      <alignment horizontal="left" wrapText="1" indent="1"/>
    </xf>
    <xf numFmtId="0" fontId="116" fillId="0" borderId="0" xfId="0" applyFont="1" applyFill="1" applyAlignment="1">
      <alignment horizontal="left" vertical="top" wrapText="1"/>
    </xf>
    <xf numFmtId="0" fontId="3" fillId="0" borderId="96" xfId="0" applyFont="1" applyBorder="1" applyAlignment="1">
      <alignment horizontal="center" vertical="center"/>
    </xf>
    <xf numFmtId="0" fontId="129" fillId="3" borderId="96" xfId="21414" applyFont="1" applyFill="1" applyBorder="1" applyAlignment="1">
      <alignment horizontal="left" vertical="center" wrapText="1"/>
    </xf>
    <xf numFmtId="0" fontId="130" fillId="0" borderId="96" xfId="21414" applyFont="1" applyFill="1" applyBorder="1" applyAlignment="1">
      <alignment horizontal="left" vertical="center" wrapText="1" indent="1"/>
    </xf>
    <xf numFmtId="0" fontId="131" fillId="3" borderId="96" xfId="21414" applyFont="1" applyFill="1" applyBorder="1" applyAlignment="1">
      <alignment horizontal="left" vertical="center" wrapText="1"/>
    </xf>
    <xf numFmtId="0" fontId="130" fillId="3" borderId="96" xfId="21414" applyFont="1" applyFill="1" applyBorder="1" applyAlignment="1">
      <alignment horizontal="left" vertical="center" wrapText="1" indent="1"/>
    </xf>
    <xf numFmtId="0" fontId="129" fillId="0" borderId="134" xfId="0" applyFont="1" applyFill="1" applyBorder="1" applyAlignment="1">
      <alignment horizontal="left" vertical="center" wrapText="1"/>
    </xf>
    <xf numFmtId="0" fontId="131" fillId="0" borderId="134" xfId="0" applyFont="1" applyFill="1" applyBorder="1" applyAlignment="1">
      <alignment horizontal="left" vertical="center" wrapText="1"/>
    </xf>
    <xf numFmtId="0" fontId="132" fillId="3" borderId="134" xfId="0" applyFont="1" applyFill="1" applyBorder="1" applyAlignment="1">
      <alignment horizontal="left" vertical="center" wrapText="1" indent="1"/>
    </xf>
    <xf numFmtId="0" fontId="131" fillId="3" borderId="134" xfId="0" applyFont="1" applyFill="1" applyBorder="1" applyAlignment="1">
      <alignment horizontal="left" vertical="center" wrapText="1"/>
    </xf>
    <xf numFmtId="0" fontId="131" fillId="3" borderId="135" xfId="0" applyFont="1" applyFill="1" applyBorder="1" applyAlignment="1">
      <alignment horizontal="left" vertical="center" wrapText="1"/>
    </xf>
    <xf numFmtId="0" fontId="132" fillId="0" borderId="134" xfId="0" applyFont="1" applyFill="1" applyBorder="1" applyAlignment="1">
      <alignment horizontal="left" vertical="center" wrapText="1" indent="1"/>
    </xf>
    <xf numFmtId="0" fontId="132" fillId="0" borderId="96" xfId="21414" applyFont="1" applyFill="1" applyBorder="1" applyAlignment="1">
      <alignment horizontal="left" vertical="center" wrapText="1" indent="1"/>
    </xf>
    <xf numFmtId="0" fontId="131" fillId="0" borderId="96" xfId="21414" applyFont="1" applyFill="1" applyBorder="1" applyAlignment="1">
      <alignment horizontal="left" vertical="center" wrapText="1"/>
    </xf>
    <xf numFmtId="0" fontId="133" fillId="0" borderId="96" xfId="21414" applyFont="1" applyFill="1" applyBorder="1" applyAlignment="1">
      <alignment horizontal="center" vertical="center" wrapText="1"/>
    </xf>
    <xf numFmtId="0" fontId="131" fillId="3" borderId="136" xfId="0" applyFont="1" applyFill="1" applyBorder="1" applyAlignment="1">
      <alignment horizontal="left" vertical="center" wrapText="1"/>
    </xf>
    <xf numFmtId="0" fontId="130" fillId="3" borderId="137" xfId="21414" applyFont="1" applyFill="1" applyBorder="1" applyAlignment="1">
      <alignment horizontal="left" vertical="center" wrapText="1" indent="1"/>
    </xf>
    <xf numFmtId="0" fontId="130" fillId="3" borderId="134" xfId="0" applyFont="1" applyFill="1" applyBorder="1" applyAlignment="1">
      <alignment horizontal="left" vertical="center" wrapText="1" indent="1"/>
    </xf>
    <xf numFmtId="0" fontId="130" fillId="0" borderId="137" xfId="21414" applyFont="1" applyFill="1" applyBorder="1" applyAlignment="1">
      <alignment horizontal="left" vertical="center" wrapText="1" indent="1"/>
    </xf>
    <xf numFmtId="0" fontId="131" fillId="0" borderId="134" xfId="0" applyFont="1" applyBorder="1" applyAlignment="1">
      <alignment horizontal="left" vertical="center" wrapText="1"/>
    </xf>
    <xf numFmtId="0" fontId="130" fillId="0" borderId="134" xfId="0" applyFont="1" applyBorder="1" applyAlignment="1">
      <alignment horizontal="left" vertical="center" wrapText="1" indent="1"/>
    </xf>
    <xf numFmtId="0" fontId="130" fillId="0" borderId="135" xfId="0" applyFont="1" applyBorder="1" applyAlignment="1">
      <alignment horizontal="left" vertical="center" wrapText="1" indent="1"/>
    </xf>
    <xf numFmtId="0" fontId="131" fillId="0" borderId="137" xfId="21414" applyFont="1" applyFill="1" applyBorder="1" applyAlignment="1">
      <alignment horizontal="left" vertical="center" wrapText="1"/>
    </xf>
    <xf numFmtId="0" fontId="131" fillId="3" borderId="137" xfId="21414" applyFont="1" applyFill="1" applyBorder="1" applyAlignment="1">
      <alignment horizontal="left" vertical="center" wrapText="1"/>
    </xf>
    <xf numFmtId="0" fontId="133" fillId="0" borderId="137" xfId="21414" applyFont="1" applyFill="1" applyBorder="1" applyAlignment="1">
      <alignment horizontal="center" vertical="center" wrapText="1"/>
    </xf>
    <xf numFmtId="0" fontId="131" fillId="0" borderId="137" xfId="21414" applyFont="1" applyBorder="1" applyAlignment="1">
      <alignment horizontal="left" vertical="center" wrapText="1"/>
    </xf>
    <xf numFmtId="0" fontId="130" fillId="0" borderId="134" xfId="0" applyFont="1" applyFill="1" applyBorder="1" applyAlignment="1">
      <alignment horizontal="left" vertical="center" wrapText="1" indent="1"/>
    </xf>
    <xf numFmtId="0" fontId="134" fillId="0" borderId="137" xfId="0" applyFont="1" applyBorder="1" applyAlignment="1">
      <alignment horizontal="left"/>
    </xf>
    <xf numFmtId="0" fontId="131" fillId="0" borderId="137" xfId="0" applyFont="1" applyFill="1" applyBorder="1" applyAlignment="1">
      <alignment horizontal="left" vertical="center" wrapText="1"/>
    </xf>
    <xf numFmtId="0" fontId="0" fillId="0" borderId="0" xfId="0" applyAlignment="1">
      <alignment horizontal="left" vertical="center"/>
    </xf>
    <xf numFmtId="0" fontId="9" fillId="0" borderId="137" xfId="0" applyFont="1" applyFill="1" applyBorder="1" applyAlignment="1" applyProtection="1">
      <alignment horizontal="center" vertical="center" wrapText="1"/>
    </xf>
    <xf numFmtId="0" fontId="131" fillId="0" borderId="142" xfId="0" applyFont="1" applyFill="1" applyBorder="1" applyAlignment="1">
      <alignment horizontal="justify" vertical="center" wrapText="1"/>
    </xf>
    <xf numFmtId="0" fontId="130" fillId="0" borderId="136" xfId="0" applyFont="1" applyFill="1" applyBorder="1" applyAlignment="1">
      <alignment horizontal="left" vertical="center" wrapText="1" indent="1"/>
    </xf>
    <xf numFmtId="0" fontId="130" fillId="0" borderId="135" xfId="0" applyFont="1" applyFill="1" applyBorder="1" applyAlignment="1">
      <alignment horizontal="left" vertical="center" wrapText="1" indent="1"/>
    </xf>
    <xf numFmtId="0" fontId="131" fillId="0" borderId="134" xfId="0" applyFont="1" applyFill="1" applyBorder="1" applyAlignment="1">
      <alignment horizontal="justify" vertical="center" wrapText="1"/>
    </xf>
    <xf numFmtId="0" fontId="129" fillId="0" borderId="134" xfId="0" applyFont="1" applyFill="1" applyBorder="1" applyAlignment="1">
      <alignment horizontal="justify" vertical="center" wrapText="1"/>
    </xf>
    <xf numFmtId="0" fontId="131" fillId="3" borderId="134" xfId="0" applyFont="1" applyFill="1" applyBorder="1" applyAlignment="1">
      <alignment horizontal="justify" vertical="center" wrapText="1"/>
    </xf>
    <xf numFmtId="0" fontId="131" fillId="0" borderId="135" xfId="0" applyFont="1" applyFill="1" applyBorder="1" applyAlignment="1">
      <alignment horizontal="justify" vertical="center" wrapText="1"/>
    </xf>
    <xf numFmtId="0" fontId="131" fillId="0" borderId="136" xfId="0" applyFont="1" applyFill="1" applyBorder="1" applyAlignment="1">
      <alignment horizontal="justify" vertical="center" wrapText="1"/>
    </xf>
    <xf numFmtId="0" fontId="131" fillId="0" borderId="137" xfId="21414" applyFont="1" applyFill="1" applyBorder="1" applyAlignment="1">
      <alignment horizontal="justify" vertical="center" wrapText="1"/>
    </xf>
    <xf numFmtId="0" fontId="132" fillId="0" borderId="128" xfId="0" applyFont="1" applyFill="1" applyBorder="1" applyAlignment="1">
      <alignment horizontal="left" vertical="center" wrapText="1" indent="1"/>
    </xf>
    <xf numFmtId="0" fontId="129" fillId="0" borderId="134" xfId="0" applyFont="1" applyFill="1" applyBorder="1" applyAlignment="1">
      <alignment vertical="center" wrapText="1"/>
    </xf>
    <xf numFmtId="0" fontId="131" fillId="0" borderId="134" xfId="0" applyFont="1" applyFill="1" applyBorder="1" applyAlignment="1">
      <alignment vertical="center" wrapText="1"/>
    </xf>
    <xf numFmtId="0" fontId="131" fillId="0" borderId="137" xfId="21414" applyFont="1" applyFill="1" applyBorder="1" applyAlignment="1">
      <alignment vertical="center" wrapText="1"/>
    </xf>
    <xf numFmtId="0" fontId="9" fillId="0" borderId="111" xfId="0" applyFont="1" applyFill="1" applyBorder="1" applyAlignment="1" applyProtection="1">
      <alignment horizontal="center" vertical="center" wrapText="1"/>
    </xf>
    <xf numFmtId="0" fontId="0" fillId="0" borderId="137" xfId="0" applyBorder="1" applyAlignment="1">
      <alignment horizontal="center"/>
    </xf>
    <xf numFmtId="0" fontId="15" fillId="0" borderId="137" xfId="0" applyNumberFormat="1" applyFont="1" applyFill="1" applyBorder="1" applyAlignment="1">
      <alignment vertical="center" wrapText="1"/>
    </xf>
    <xf numFmtId="0" fontId="7" fillId="0" borderId="137" xfId="0" applyNumberFormat="1" applyFont="1" applyFill="1" applyBorder="1" applyAlignment="1">
      <alignment horizontal="left" vertical="center" wrapText="1" indent="1"/>
    </xf>
    <xf numFmtId="0" fontId="3" fillId="0" borderId="137" xfId="0" applyFont="1" applyBorder="1" applyAlignment="1">
      <alignment vertical="center"/>
    </xf>
    <xf numFmtId="0" fontId="135" fillId="0" borderId="137" xfId="0" applyFont="1" applyFill="1" applyBorder="1" applyAlignment="1" applyProtection="1">
      <alignment horizontal="left" vertical="center" indent="1"/>
      <protection locked="0"/>
    </xf>
    <xf numFmtId="0" fontId="136" fillId="0" borderId="137" xfId="0" applyFont="1" applyFill="1" applyBorder="1" applyAlignment="1" applyProtection="1">
      <alignment horizontal="left" vertical="center" indent="3"/>
      <protection locked="0"/>
    </xf>
    <xf numFmtId="0" fontId="137" fillId="0" borderId="137" xfId="0" applyFont="1" applyFill="1" applyBorder="1" applyAlignment="1" applyProtection="1">
      <alignment horizontal="left" vertical="center" indent="3"/>
      <protection locked="0"/>
    </xf>
    <xf numFmtId="0" fontId="3" fillId="0" borderId="137" xfId="0" applyFont="1" applyFill="1" applyBorder="1" applyAlignment="1">
      <alignment vertical="center"/>
    </xf>
    <xf numFmtId="0" fontId="3" fillId="0" borderId="137" xfId="0" applyFont="1" applyBorder="1"/>
    <xf numFmtId="0" fontId="0" fillId="0" borderId="0" xfId="0" applyAlignment="1">
      <alignment horizontal="center"/>
    </xf>
    <xf numFmtId="193" fontId="9" fillId="0" borderId="0" xfId="0" applyNumberFormat="1" applyFont="1" applyFill="1" applyBorder="1" applyAlignment="1" applyProtection="1">
      <alignment horizontal="right"/>
    </xf>
    <xf numFmtId="49" fontId="105" fillId="0" borderId="137" xfId="0" applyNumberFormat="1" applyFont="1" applyFill="1" applyBorder="1" applyAlignment="1">
      <alignment horizontal="right" vertical="center"/>
    </xf>
    <xf numFmtId="0" fontId="0" fillId="0" borderId="137" xfId="0" applyBorder="1" applyAlignment="1">
      <alignment horizontal="center" vertical="center"/>
    </xf>
    <xf numFmtId="0" fontId="0" fillId="0" borderId="141" xfId="0" applyBorder="1" applyAlignment="1">
      <alignment horizontal="center"/>
    </xf>
    <xf numFmtId="0" fontId="130" fillId="0" borderId="141" xfId="21414" applyFont="1" applyFill="1" applyBorder="1" applyAlignment="1">
      <alignment horizontal="left" vertical="center" wrapText="1" indent="1"/>
    </xf>
    <xf numFmtId="0" fontId="130" fillId="3" borderId="137" xfId="0" applyFont="1" applyFill="1" applyBorder="1" applyAlignment="1">
      <alignment horizontal="left" vertical="center" wrapText="1" indent="1"/>
    </xf>
    <xf numFmtId="0" fontId="131" fillId="0" borderId="137" xfId="0" applyFont="1" applyBorder="1" applyAlignment="1">
      <alignment horizontal="left" vertical="center" wrapText="1"/>
    </xf>
    <xf numFmtId="0" fontId="130" fillId="0" borderId="137" xfId="0" applyFont="1" applyBorder="1" applyAlignment="1">
      <alignment horizontal="left" vertical="center" wrapText="1" indent="1"/>
    </xf>
    <xf numFmtId="0" fontId="130" fillId="0" borderId="137" xfId="0" applyFont="1" applyFill="1" applyBorder="1" applyAlignment="1">
      <alignment horizontal="left" vertical="center" wrapText="1" indent="1"/>
    </xf>
    <xf numFmtId="0" fontId="132" fillId="3" borderId="137" xfId="0" applyFont="1" applyFill="1" applyBorder="1" applyAlignment="1">
      <alignment horizontal="left" vertical="center" wrapText="1" indent="1"/>
    </xf>
    <xf numFmtId="0" fontId="132" fillId="0" borderId="137" xfId="0" applyFont="1" applyFill="1" applyBorder="1" applyAlignment="1">
      <alignment horizontal="left" vertical="center" wrapText="1" indent="1"/>
    </xf>
    <xf numFmtId="0" fontId="119" fillId="0" borderId="137" xfId="0" applyFont="1" applyBorder="1"/>
    <xf numFmtId="49" fontId="121" fillId="0" borderId="137" xfId="5" applyNumberFormat="1" applyFont="1" applyFill="1" applyBorder="1" applyAlignment="1" applyProtection="1">
      <alignment horizontal="right" vertical="center"/>
      <protection locked="0"/>
    </xf>
    <xf numFmtId="0" fontId="120" fillId="3" borderId="137" xfId="13" applyFont="1" applyFill="1" applyBorder="1" applyAlignment="1" applyProtection="1">
      <alignment horizontal="left" vertical="center" wrapText="1"/>
      <protection locked="0"/>
    </xf>
    <xf numFmtId="49" fontId="120" fillId="3" borderId="137" xfId="5" applyNumberFormat="1" applyFont="1" applyFill="1" applyBorder="1" applyAlignment="1" applyProtection="1">
      <alignment horizontal="right" vertical="center"/>
      <protection locked="0"/>
    </xf>
    <xf numFmtId="0" fontId="120" fillId="0" borderId="137" xfId="13" applyFont="1" applyFill="1" applyBorder="1" applyAlignment="1" applyProtection="1">
      <alignment horizontal="left" vertical="center" wrapText="1"/>
      <protection locked="0"/>
    </xf>
    <xf numFmtId="49" fontId="120" fillId="0" borderId="137" xfId="5" applyNumberFormat="1" applyFont="1" applyFill="1" applyBorder="1" applyAlignment="1" applyProtection="1">
      <alignment horizontal="right" vertical="center"/>
      <protection locked="0"/>
    </xf>
    <xf numFmtId="0" fontId="122" fillId="0" borderId="137" xfId="13" applyFont="1" applyFill="1" applyBorder="1" applyAlignment="1" applyProtection="1">
      <alignment horizontal="left" vertical="center" wrapText="1"/>
      <protection locked="0"/>
    </xf>
    <xf numFmtId="0" fontId="119" fillId="0" borderId="137" xfId="0" applyFont="1" applyBorder="1" applyAlignment="1">
      <alignment horizontal="center" vertical="center" wrapText="1"/>
    </xf>
    <xf numFmtId="0" fontId="119" fillId="0" borderId="137" xfId="0" applyFont="1" applyFill="1" applyBorder="1" applyAlignment="1">
      <alignment horizontal="center" vertical="center" wrapText="1"/>
    </xf>
    <xf numFmtId="166" fontId="115" fillId="35" borderId="145" xfId="21413" applyFont="1" applyFill="1" applyBorder="1"/>
    <xf numFmtId="0" fontId="115" fillId="0" borderId="145" xfId="0" applyFont="1" applyBorder="1"/>
    <xf numFmtId="0" fontId="115" fillId="0" borderId="145" xfId="0" applyFont="1" applyFill="1" applyBorder="1"/>
    <xf numFmtId="0" fontId="115" fillId="0" borderId="145" xfId="0" applyFont="1" applyBorder="1" applyAlignment="1">
      <alignment horizontal="left" indent="8"/>
    </xf>
    <xf numFmtId="0" fontId="115" fillId="0" borderId="145" xfId="0" applyFont="1" applyBorder="1" applyAlignment="1">
      <alignment wrapText="1"/>
    </xf>
    <xf numFmtId="0" fontId="118" fillId="0" borderId="145" xfId="0" applyFont="1" applyBorder="1"/>
    <xf numFmtId="49" fontId="121" fillId="0" borderId="145" xfId="5" applyNumberFormat="1" applyFont="1" applyFill="1" applyBorder="1" applyAlignment="1" applyProtection="1">
      <alignment horizontal="right" vertical="center" wrapText="1"/>
      <protection locked="0"/>
    </xf>
    <xf numFmtId="49" fontId="120" fillId="3" borderId="145" xfId="5" applyNumberFormat="1" applyFont="1" applyFill="1" applyBorder="1" applyAlignment="1" applyProtection="1">
      <alignment horizontal="right" vertical="center" wrapText="1"/>
      <protection locked="0"/>
    </xf>
    <xf numFmtId="49" fontId="120" fillId="0" borderId="145" xfId="5" applyNumberFormat="1" applyFont="1" applyFill="1" applyBorder="1" applyAlignment="1" applyProtection="1">
      <alignment horizontal="right" vertical="center" wrapText="1"/>
      <protection locked="0"/>
    </xf>
    <xf numFmtId="0" fontId="115" fillId="0" borderId="145" xfId="0" applyFont="1" applyBorder="1" applyAlignment="1">
      <alignment horizontal="center" vertical="center" wrapText="1"/>
    </xf>
    <xf numFmtId="0" fontId="115" fillId="0" borderId="146" xfId="0" applyFont="1" applyFill="1" applyBorder="1" applyAlignment="1">
      <alignment horizontal="center" vertical="center" wrapText="1"/>
    </xf>
    <xf numFmtId="0" fontId="115" fillId="0" borderId="145" xfId="0" applyFont="1" applyBorder="1" applyAlignment="1">
      <alignment horizontal="center" vertical="center"/>
    </xf>
    <xf numFmtId="0" fontId="115" fillId="0" borderId="0" xfId="0" applyFont="1"/>
    <xf numFmtId="0" fontId="115" fillId="0" borderId="0" xfId="0" applyFont="1" applyAlignment="1">
      <alignment wrapText="1"/>
    </xf>
    <xf numFmtId="14" fontId="115" fillId="0" borderId="0" xfId="0" applyNumberFormat="1" applyFont="1"/>
    <xf numFmtId="0" fontId="118" fillId="0" borderId="145" xfId="0" applyFont="1" applyFill="1" applyBorder="1"/>
    <xf numFmtId="0" fontId="115" fillId="0" borderId="145" xfId="0" applyNumberFormat="1" applyFont="1" applyFill="1" applyBorder="1" applyAlignment="1">
      <alignment horizontal="left" vertical="center" wrapText="1"/>
    </xf>
    <xf numFmtId="0" fontId="118" fillId="0" borderId="145" xfId="0" applyFont="1" applyFill="1" applyBorder="1" applyAlignment="1">
      <alignment horizontal="left" wrapText="1" indent="1"/>
    </xf>
    <xf numFmtId="0" fontId="118" fillId="0" borderId="145" xfId="0" applyFont="1" applyFill="1" applyBorder="1" applyAlignment="1">
      <alignment horizontal="left" vertical="center" indent="1"/>
    </xf>
    <xf numFmtId="0" fontId="115" fillId="0" borderId="145" xfId="0" applyFont="1" applyFill="1" applyBorder="1" applyAlignment="1">
      <alignment horizontal="left" wrapText="1" indent="1"/>
    </xf>
    <xf numFmtId="0" fontId="115" fillId="0" borderId="145" xfId="0" applyFont="1" applyFill="1" applyBorder="1" applyAlignment="1">
      <alignment horizontal="left" indent="1"/>
    </xf>
    <xf numFmtId="0" fontId="115" fillId="0" borderId="145" xfId="0" applyFont="1" applyFill="1" applyBorder="1" applyAlignment="1">
      <alignment horizontal="left" wrapText="1" indent="4"/>
    </xf>
    <xf numFmtId="0" fontId="115" fillId="0" borderId="145" xfId="0" applyNumberFormat="1" applyFont="1" applyFill="1" applyBorder="1" applyAlignment="1">
      <alignment horizontal="left" indent="3"/>
    </xf>
    <xf numFmtId="0" fontId="118" fillId="0" borderId="145" xfId="0" applyFont="1" applyFill="1" applyBorder="1" applyAlignment="1">
      <alignment horizontal="left" indent="1"/>
    </xf>
    <xf numFmtId="0" fontId="119" fillId="0" borderId="145" xfId="0" applyFont="1" applyFill="1" applyBorder="1" applyAlignment="1">
      <alignment horizontal="center" vertical="center" wrapText="1"/>
    </xf>
    <xf numFmtId="0" fontId="115" fillId="78" borderId="145" xfId="0" applyFont="1" applyFill="1" applyBorder="1"/>
    <xf numFmtId="0" fontId="118" fillId="0" borderId="7" xfId="0" applyFont="1" applyBorder="1"/>
    <xf numFmtId="0" fontId="115" fillId="0" borderId="145" xfId="0" applyFont="1" applyFill="1" applyBorder="1" applyAlignment="1">
      <alignment horizontal="left" wrapText="1" indent="2"/>
    </xf>
    <xf numFmtId="0" fontId="115" fillId="0" borderId="145" xfId="0" applyFont="1" applyFill="1" applyBorder="1" applyAlignment="1">
      <alignment horizontal="left" wrapText="1"/>
    </xf>
    <xf numFmtId="0" fontId="115" fillId="0" borderId="0" xfId="0" applyFont="1" applyBorder="1"/>
    <xf numFmtId="0" fontId="115" fillId="0" borderId="145" xfId="0" applyFont="1" applyBorder="1" applyAlignment="1">
      <alignment horizontal="left" indent="1"/>
    </xf>
    <xf numFmtId="0" fontId="115" fillId="0" borderId="145" xfId="0" applyFont="1" applyBorder="1" applyAlignment="1">
      <alignment horizontal="center"/>
    </xf>
    <xf numFmtId="0" fontId="115" fillId="0" borderId="0" xfId="0" applyFont="1" applyBorder="1" applyAlignment="1">
      <alignment horizontal="center" vertical="center"/>
    </xf>
    <xf numFmtId="0" fontId="115" fillId="0" borderId="145" xfId="0" applyFont="1" applyFill="1" applyBorder="1" applyAlignment="1">
      <alignment horizontal="center" vertical="center" wrapText="1"/>
    </xf>
    <xf numFmtId="0" fontId="115" fillId="0" borderId="7" xfId="0" applyFont="1" applyBorder="1" applyAlignment="1">
      <alignment horizontal="center" vertical="center" wrapText="1"/>
    </xf>
    <xf numFmtId="0" fontId="115" fillId="0" borderId="11" xfId="0" applyFont="1" applyBorder="1" applyAlignment="1">
      <alignment horizontal="center" vertical="center" wrapText="1"/>
    </xf>
    <xf numFmtId="0" fontId="115" fillId="0" borderId="52" xfId="0" applyFont="1" applyBorder="1" applyAlignment="1">
      <alignment wrapText="1"/>
    </xf>
    <xf numFmtId="0" fontId="115" fillId="0" borderId="7" xfId="0" applyFont="1" applyBorder="1" applyAlignment="1">
      <alignment wrapText="1"/>
    </xf>
    <xf numFmtId="0" fontId="115" fillId="0" borderId="0" xfId="0" applyFont="1" applyBorder="1" applyAlignment="1">
      <alignment horizontal="center" vertical="center" wrapText="1"/>
    </xf>
    <xf numFmtId="0" fontId="115" fillId="0" borderId="144" xfId="0" applyFont="1" applyFill="1" applyBorder="1" applyAlignment="1">
      <alignment horizontal="center" vertical="center" wrapText="1"/>
    </xf>
    <xf numFmtId="0" fontId="115" fillId="0" borderId="0" xfId="0" applyFont="1" applyFill="1" applyBorder="1" applyAlignment="1">
      <alignment horizontal="center" vertical="center" wrapText="1"/>
    </xf>
    <xf numFmtId="0" fontId="115" fillId="0" borderId="147" xfId="0" applyFont="1" applyFill="1" applyBorder="1" applyAlignment="1">
      <alignment horizontal="center" vertical="center" wrapText="1"/>
    </xf>
    <xf numFmtId="0" fontId="115" fillId="0" borderId="143" xfId="0" applyFont="1" applyFill="1" applyBorder="1" applyAlignment="1">
      <alignment horizontal="center" vertical="center" wrapText="1"/>
    </xf>
    <xf numFmtId="0" fontId="115" fillId="0" borderId="0" xfId="0" applyFont="1" applyFill="1"/>
    <xf numFmtId="49" fontId="115" fillId="0" borderId="151" xfId="0" applyNumberFormat="1" applyFont="1" applyFill="1" applyBorder="1" applyAlignment="1">
      <alignment horizontal="left" wrapText="1" indent="1"/>
    </xf>
    <xf numFmtId="0" fontId="115" fillId="0" borderId="153" xfId="0" applyNumberFormat="1" applyFont="1" applyFill="1" applyBorder="1" applyAlignment="1">
      <alignment horizontal="left" wrapText="1" indent="1"/>
    </xf>
    <xf numFmtId="49" fontId="115" fillId="0" borderId="154" xfId="0" applyNumberFormat="1" applyFont="1" applyFill="1" applyBorder="1" applyAlignment="1">
      <alignment horizontal="left" wrapText="1" indent="1"/>
    </xf>
    <xf numFmtId="0" fontId="115" fillId="0" borderId="155" xfId="0" applyNumberFormat="1" applyFont="1" applyFill="1" applyBorder="1" applyAlignment="1">
      <alignment horizontal="left" wrapText="1" indent="1"/>
    </xf>
    <xf numFmtId="49" fontId="115" fillId="0" borderId="155" xfId="0" applyNumberFormat="1" applyFont="1" applyFill="1" applyBorder="1" applyAlignment="1">
      <alignment horizontal="left" wrapText="1" indent="3"/>
    </xf>
    <xf numFmtId="49" fontId="115" fillId="0" borderId="154" xfId="0" applyNumberFormat="1" applyFont="1" applyFill="1" applyBorder="1" applyAlignment="1">
      <alignment horizontal="left" wrapText="1" indent="3"/>
    </xf>
    <xf numFmtId="49" fontId="115" fillId="0" borderId="154" xfId="0" applyNumberFormat="1" applyFont="1" applyFill="1" applyBorder="1" applyAlignment="1">
      <alignment horizontal="left" wrapText="1" indent="2"/>
    </xf>
    <xf numFmtId="49" fontId="115" fillId="0" borderId="155" xfId="0" applyNumberFormat="1" applyFont="1" applyBorder="1" applyAlignment="1">
      <alignment horizontal="left" wrapText="1" indent="2"/>
    </xf>
    <xf numFmtId="49" fontId="115" fillId="0" borderId="154" xfId="0" applyNumberFormat="1" applyFont="1" applyFill="1" applyBorder="1" applyAlignment="1">
      <alignment horizontal="left" vertical="top" wrapText="1" indent="2"/>
    </xf>
    <xf numFmtId="49" fontId="115" fillId="0" borderId="154" xfId="0" applyNumberFormat="1" applyFont="1" applyFill="1" applyBorder="1" applyAlignment="1">
      <alignment horizontal="left" indent="1"/>
    </xf>
    <xf numFmtId="0" fontId="115" fillId="0" borderId="155" xfId="0" applyNumberFormat="1" applyFont="1" applyBorder="1" applyAlignment="1">
      <alignment horizontal="left" indent="1"/>
    </xf>
    <xf numFmtId="49" fontId="115" fillId="0" borderId="155" xfId="0" applyNumberFormat="1" applyFont="1" applyBorder="1" applyAlignment="1">
      <alignment horizontal="left" indent="1"/>
    </xf>
    <xf numFmtId="49" fontId="115" fillId="0" borderId="154" xfId="0" applyNumberFormat="1" applyFont="1" applyFill="1" applyBorder="1" applyAlignment="1">
      <alignment horizontal="left" indent="3"/>
    </xf>
    <xf numFmtId="49" fontId="115" fillId="0" borderId="155" xfId="0" applyNumberFormat="1" applyFont="1" applyBorder="1" applyAlignment="1">
      <alignment horizontal="left" indent="3"/>
    </xf>
    <xf numFmtId="0" fontId="115" fillId="0" borderId="155" xfId="0" applyFont="1" applyBorder="1" applyAlignment="1">
      <alignment horizontal="left" indent="2"/>
    </xf>
    <xf numFmtId="0" fontId="115" fillId="0" borderId="154" xfId="0" applyFont="1" applyBorder="1" applyAlignment="1">
      <alignment horizontal="left" indent="2"/>
    </xf>
    <xf numFmtId="0" fontId="115" fillId="0" borderId="155" xfId="0" applyFont="1" applyBorder="1" applyAlignment="1">
      <alignment horizontal="left" indent="1"/>
    </xf>
    <xf numFmtId="0" fontId="115" fillId="0" borderId="154" xfId="0" applyFont="1" applyBorder="1" applyAlignment="1">
      <alignment horizontal="left" indent="1"/>
    </xf>
    <xf numFmtId="0" fontId="118" fillId="0" borderId="62" xfId="0" applyFont="1" applyBorder="1"/>
    <xf numFmtId="0" fontId="115" fillId="0" borderId="67" xfId="0" applyFont="1" applyBorder="1"/>
    <xf numFmtId="0" fontId="115" fillId="0" borderId="0" xfId="0" applyFont="1" applyBorder="1" applyAlignment="1">
      <alignment wrapText="1"/>
    </xf>
    <xf numFmtId="0" fontId="115" fillId="0" borderId="0" xfId="0" applyFont="1" applyAlignment="1">
      <alignment horizontal="center" vertical="center"/>
    </xf>
    <xf numFmtId="0" fontId="115" fillId="0" borderId="0" xfId="0" applyFont="1" applyBorder="1" applyAlignment="1">
      <alignment horizontal="left"/>
    </xf>
    <xf numFmtId="0" fontId="118" fillId="0" borderId="145" xfId="0" applyNumberFormat="1" applyFont="1" applyFill="1" applyBorder="1" applyAlignment="1">
      <alignment horizontal="left" vertical="center" wrapText="1"/>
    </xf>
    <xf numFmtId="0" fontId="115" fillId="0" borderId="7" xfId="0" applyFont="1" applyFill="1" applyBorder="1" applyAlignment="1">
      <alignment horizontal="center" vertical="center" wrapText="1"/>
    </xf>
    <xf numFmtId="0" fontId="9" fillId="0" borderId="0" xfId="0" applyFont="1" applyFill="1" applyBorder="1" applyAlignment="1">
      <alignment wrapText="1"/>
    </xf>
    <xf numFmtId="0" fontId="118" fillId="0" borderId="145" xfId="0" applyFont="1" applyBorder="1" applyAlignment="1">
      <alignment horizontal="center" vertical="center" wrapText="1"/>
    </xf>
    <xf numFmtId="0" fontId="120" fillId="0" borderId="0" xfId="0" applyFont="1" applyAlignment="1">
      <alignment horizontal="center" vertical="center"/>
    </xf>
    <xf numFmtId="0" fontId="120" fillId="0" borderId="0" xfId="0" applyFont="1"/>
    <xf numFmtId="0" fontId="138" fillId="0" borderId="0" xfId="0" applyFont="1"/>
    <xf numFmtId="0" fontId="115" fillId="0" borderId="132" xfId="0" applyNumberFormat="1" applyFont="1" applyFill="1" applyBorder="1" applyAlignment="1">
      <alignment horizontal="left" vertical="center" wrapText="1" indent="1" readingOrder="1"/>
    </xf>
    <xf numFmtId="0" fontId="120" fillId="0" borderId="145" xfId="0" applyFont="1" applyBorder="1" applyAlignment="1">
      <alignment horizontal="left" indent="3"/>
    </xf>
    <xf numFmtId="0" fontId="118" fillId="0" borderId="145" xfId="0" applyNumberFormat="1" applyFont="1" applyFill="1" applyBorder="1" applyAlignment="1">
      <alignment vertical="center" wrapText="1" readingOrder="1"/>
    </xf>
    <xf numFmtId="0" fontId="120" fillId="0" borderId="145" xfId="0" applyFont="1" applyFill="1" applyBorder="1" applyAlignment="1">
      <alignment horizontal="left" indent="2"/>
    </xf>
    <xf numFmtId="0" fontId="115" fillId="0" borderId="133" xfId="0" applyNumberFormat="1" applyFont="1" applyFill="1" applyBorder="1" applyAlignment="1">
      <alignment vertical="center" wrapText="1" readingOrder="1"/>
    </xf>
    <xf numFmtId="0" fontId="120" fillId="0" borderId="146" xfId="0" applyFont="1" applyBorder="1" applyAlignment="1">
      <alignment horizontal="left" indent="2"/>
    </xf>
    <xf numFmtId="0" fontId="115" fillId="0" borderId="132" xfId="0" applyNumberFormat="1" applyFont="1" applyFill="1" applyBorder="1" applyAlignment="1">
      <alignment vertical="center" wrapText="1" readingOrder="1"/>
    </xf>
    <xf numFmtId="0" fontId="120" fillId="0" borderId="145" xfId="0" applyFont="1" applyBorder="1" applyAlignment="1">
      <alignment horizontal="left" indent="2"/>
    </xf>
    <xf numFmtId="0" fontId="115" fillId="0" borderId="131" xfId="0" applyNumberFormat="1" applyFont="1" applyFill="1" applyBorder="1" applyAlignment="1">
      <alignment vertical="center" wrapText="1" readingOrder="1"/>
    </xf>
    <xf numFmtId="0" fontId="138" fillId="0" borderId="7" xfId="0" applyFont="1" applyBorder="1"/>
    <xf numFmtId="0" fontId="105" fillId="0" borderId="145" xfId="0" applyFont="1" applyFill="1" applyBorder="1" applyAlignment="1">
      <alignment vertical="center" wrapText="1"/>
    </xf>
    <xf numFmtId="0" fontId="105" fillId="0" borderId="145" xfId="0" applyFont="1" applyBorder="1" applyAlignment="1">
      <alignment horizontal="left" vertical="center" wrapText="1"/>
    </xf>
    <xf numFmtId="0" fontId="105" fillId="0" borderId="145" xfId="0" applyFont="1" applyBorder="1" applyAlignment="1">
      <alignment horizontal="left" indent="2"/>
    </xf>
    <xf numFmtId="0" fontId="105" fillId="0" borderId="145" xfId="0" applyNumberFormat="1" applyFont="1" applyFill="1" applyBorder="1" applyAlignment="1">
      <alignment vertical="center" wrapText="1"/>
    </xf>
    <xf numFmtId="0" fontId="105" fillId="0" borderId="145" xfId="0" applyNumberFormat="1" applyFont="1" applyFill="1" applyBorder="1" applyAlignment="1">
      <alignment horizontal="left" vertical="center" indent="1"/>
    </xf>
    <xf numFmtId="0" fontId="105" fillId="0" borderId="145" xfId="0" applyNumberFormat="1" applyFont="1" applyFill="1" applyBorder="1" applyAlignment="1">
      <alignment horizontal="left" vertical="center" wrapText="1" indent="1"/>
    </xf>
    <xf numFmtId="0" fontId="105" fillId="0" borderId="145" xfId="0" applyNumberFormat="1" applyFont="1" applyFill="1" applyBorder="1" applyAlignment="1">
      <alignment horizontal="right" vertical="center"/>
    </xf>
    <xf numFmtId="49" fontId="105" fillId="0" borderId="145" xfId="0" applyNumberFormat="1" applyFont="1" applyFill="1" applyBorder="1" applyAlignment="1">
      <alignment horizontal="right" vertical="center"/>
    </xf>
    <xf numFmtId="49" fontId="105" fillId="0" borderId="145" xfId="0" applyNumberFormat="1" applyFont="1" applyFill="1" applyBorder="1" applyAlignment="1">
      <alignment vertical="top" wrapText="1"/>
    </xf>
    <xf numFmtId="49" fontId="105" fillId="0" borderId="145" xfId="0" applyNumberFormat="1" applyFont="1" applyFill="1" applyBorder="1" applyAlignment="1">
      <alignment horizontal="left" vertical="top" wrapText="1" indent="2"/>
    </xf>
    <xf numFmtId="49" fontId="105" fillId="0" borderId="145" xfId="0" applyNumberFormat="1" applyFont="1" applyFill="1" applyBorder="1" applyAlignment="1">
      <alignment horizontal="left" vertical="center" wrapText="1" indent="3"/>
    </xf>
    <xf numFmtId="49" fontId="105" fillId="0" borderId="145" xfId="0" applyNumberFormat="1" applyFont="1" applyFill="1" applyBorder="1" applyAlignment="1">
      <alignment horizontal="left" wrapText="1" indent="2"/>
    </xf>
    <xf numFmtId="49" fontId="105" fillId="0" borderId="145" xfId="0" applyNumberFormat="1" applyFont="1" applyFill="1" applyBorder="1" applyAlignment="1">
      <alignment horizontal="left" vertical="top" wrapText="1"/>
    </xf>
    <xf numFmtId="49" fontId="105" fillId="0" borderId="145" xfId="0" applyNumberFormat="1" applyFont="1" applyFill="1" applyBorder="1" applyAlignment="1">
      <alignment horizontal="left" wrapText="1" indent="3"/>
    </xf>
    <xf numFmtId="49" fontId="105" fillId="0" borderId="145" xfId="0" applyNumberFormat="1" applyFont="1" applyFill="1" applyBorder="1" applyAlignment="1">
      <alignment vertical="center"/>
    </xf>
    <xf numFmtId="0" fontId="105" fillId="0" borderId="145" xfId="0" applyFont="1" applyFill="1" applyBorder="1" applyAlignment="1">
      <alignment horizontal="left" vertical="center" wrapText="1"/>
    </xf>
    <xf numFmtId="49" fontId="105" fillId="0" borderId="145" xfId="0" applyNumberFormat="1" applyFont="1" applyFill="1" applyBorder="1" applyAlignment="1">
      <alignment horizontal="left" indent="3"/>
    </xf>
    <xf numFmtId="0" fontId="105" fillId="0" borderId="145" xfId="0" applyFont="1" applyBorder="1" applyAlignment="1">
      <alignment horizontal="left" indent="1"/>
    </xf>
    <xf numFmtId="0" fontId="105" fillId="0" borderId="145" xfId="0" applyNumberFormat="1" applyFont="1" applyFill="1" applyBorder="1" applyAlignment="1">
      <alignment horizontal="left" vertical="center" wrapText="1"/>
    </xf>
    <xf numFmtId="0" fontId="105" fillId="0" borderId="145" xfId="0" applyFont="1" applyFill="1" applyBorder="1" applyAlignment="1">
      <alignment horizontal="left" wrapText="1" indent="2"/>
    </xf>
    <xf numFmtId="0" fontId="105" fillId="0" borderId="145" xfId="0" applyFont="1" applyBorder="1" applyAlignment="1">
      <alignment horizontal="left" vertical="top" wrapText="1"/>
    </xf>
    <xf numFmtId="0" fontId="104" fillId="0" borderId="7" xfId="0" applyFont="1" applyBorder="1" applyAlignment="1">
      <alignment wrapText="1"/>
    </xf>
    <xf numFmtId="0" fontId="105" fillId="0" borderId="145" xfId="0" applyFont="1" applyBorder="1" applyAlignment="1">
      <alignment horizontal="left" vertical="top" wrapText="1" indent="2"/>
    </xf>
    <xf numFmtId="0" fontId="105" fillId="0" borderId="145" xfId="0" applyFont="1" applyBorder="1" applyAlignment="1">
      <alignment horizontal="left" wrapText="1"/>
    </xf>
    <xf numFmtId="0" fontId="105" fillId="0" borderId="145" xfId="12672" applyFont="1" applyFill="1" applyBorder="1" applyAlignment="1">
      <alignment horizontal="left" vertical="center" wrapText="1" indent="2"/>
    </xf>
    <xf numFmtId="0" fontId="105" fillId="0" borderId="145" xfId="0" applyFont="1" applyBorder="1" applyAlignment="1">
      <alignment horizontal="left" wrapText="1" indent="2"/>
    </xf>
    <xf numFmtId="0" fontId="105" fillId="0" borderId="145" xfId="0" applyFont="1" applyBorder="1" applyAlignment="1">
      <alignment wrapText="1"/>
    </xf>
    <xf numFmtId="0" fontId="105" fillId="0" borderId="145" xfId="0" applyFont="1" applyBorder="1"/>
    <xf numFmtId="0" fontId="105" fillId="0" borderId="145" xfId="12672" applyFont="1" applyFill="1" applyBorder="1" applyAlignment="1">
      <alignment horizontal="left" vertical="center" wrapText="1"/>
    </xf>
    <xf numFmtId="0" fontId="104" fillId="0" borderId="145" xfId="0" applyFont="1" applyBorder="1" applyAlignment="1">
      <alignment wrapText="1"/>
    </xf>
    <xf numFmtId="0" fontId="105" fillId="0" borderId="147" xfId="0" applyNumberFormat="1" applyFont="1" applyFill="1" applyBorder="1" applyAlignment="1">
      <alignment horizontal="left" vertical="center" wrapText="1"/>
    </xf>
    <xf numFmtId="0" fontId="105" fillId="3" borderId="145" xfId="5" applyNumberFormat="1" applyFont="1" applyFill="1" applyBorder="1" applyAlignment="1" applyProtection="1">
      <alignment horizontal="right" vertical="center"/>
      <protection locked="0"/>
    </xf>
    <xf numFmtId="2" fontId="105" fillId="3" borderId="145" xfId="5" applyNumberFormat="1" applyFont="1" applyFill="1" applyBorder="1" applyAlignment="1" applyProtection="1">
      <alignment horizontal="right" vertical="center"/>
      <protection locked="0"/>
    </xf>
    <xf numFmtId="0" fontId="105" fillId="0" borderId="145" xfId="0" applyNumberFormat="1" applyFont="1" applyFill="1" applyBorder="1" applyAlignment="1">
      <alignment vertical="center"/>
    </xf>
    <xf numFmtId="0" fontId="105" fillId="0" borderId="147" xfId="13" applyFont="1" applyFill="1" applyBorder="1" applyAlignment="1" applyProtection="1">
      <alignment horizontal="left" vertical="top" wrapText="1"/>
      <protection locked="0"/>
    </xf>
    <xf numFmtId="0" fontId="105" fillId="0" borderId="148" xfId="13" applyFont="1" applyFill="1" applyBorder="1" applyAlignment="1" applyProtection="1">
      <alignment horizontal="left" vertical="top" wrapText="1"/>
      <protection locked="0"/>
    </xf>
    <xf numFmtId="0" fontId="105" fillId="0" borderId="146" xfId="0" applyFont="1" applyFill="1" applyBorder="1" applyAlignment="1">
      <alignment vertical="center" wrapText="1"/>
    </xf>
    <xf numFmtId="0" fontId="124" fillId="0" borderId="0" xfId="0" applyFont="1" applyBorder="1" applyAlignment="1">
      <alignment horizontal="left" indent="2"/>
    </xf>
    <xf numFmtId="0" fontId="115" fillId="0" borderId="0" xfId="0" applyNumberFormat="1" applyFont="1" applyFill="1" applyBorder="1" applyAlignment="1">
      <alignment horizontal="left" vertical="center" indent="1"/>
    </xf>
    <xf numFmtId="0" fontId="115" fillId="0" borderId="0" xfId="0" applyNumberFormat="1" applyFont="1" applyFill="1" applyBorder="1" applyAlignment="1">
      <alignment vertical="center" wrapText="1"/>
    </xf>
    <xf numFmtId="0" fontId="115" fillId="0" borderId="0" xfId="0" applyFont="1" applyFill="1" applyBorder="1" applyAlignment="1">
      <alignment vertical="center" wrapText="1"/>
    </xf>
    <xf numFmtId="0" fontId="126" fillId="0" borderId="0" xfId="0" applyNumberFormat="1" applyFont="1" applyFill="1" applyBorder="1" applyAlignment="1">
      <alignment horizontal="left" vertical="center" wrapText="1" readingOrder="1"/>
    </xf>
    <xf numFmtId="0" fontId="124" fillId="0" borderId="0" xfId="0" applyFont="1" applyBorder="1" applyAlignment="1">
      <alignment horizontal="left" vertical="center" wrapText="1"/>
    </xf>
    <xf numFmtId="0" fontId="115" fillId="0" borderId="0" xfId="0" applyFont="1" applyFill="1" applyBorder="1" applyAlignment="1">
      <alignment horizontal="left" vertical="center" wrapText="1"/>
    </xf>
    <xf numFmtId="0" fontId="105" fillId="0" borderId="146" xfId="0" applyFont="1" applyBorder="1" applyAlignment="1">
      <alignment horizontal="left" indent="2"/>
    </xf>
    <xf numFmtId="0" fontId="105" fillId="0" borderId="133" xfId="0" applyNumberFormat="1" applyFont="1" applyFill="1" applyBorder="1" applyAlignment="1">
      <alignment horizontal="left" vertical="center" wrapText="1" readingOrder="1"/>
    </xf>
    <xf numFmtId="0" fontId="105" fillId="0" borderId="145" xfId="0" applyNumberFormat="1" applyFont="1" applyFill="1" applyBorder="1" applyAlignment="1">
      <alignment horizontal="left" vertical="center" wrapText="1" readingOrder="1"/>
    </xf>
    <xf numFmtId="0" fontId="11" fillId="0" borderId="96" xfId="17" applyFill="1" applyBorder="1" applyAlignment="1" applyProtection="1">
      <alignment horizontal="left" vertical="top" wrapText="1"/>
    </xf>
    <xf numFmtId="0" fontId="105" fillId="0" borderId="0" xfId="0" applyFont="1" applyFill="1" applyBorder="1" applyAlignment="1">
      <alignment wrapText="1"/>
    </xf>
    <xf numFmtId="0" fontId="141" fillId="0" borderId="0" xfId="0" applyFont="1"/>
    <xf numFmtId="0" fontId="142" fillId="0" borderId="0" xfId="0" applyFont="1" applyFill="1" applyAlignment="1">
      <alignment vertical="top"/>
    </xf>
    <xf numFmtId="0" fontId="142" fillId="0" borderId="0" xfId="0" applyFont="1" applyFill="1" applyAlignment="1">
      <alignment vertical="top" wrapText="1"/>
    </xf>
    <xf numFmtId="0" fontId="149" fillId="0" borderId="0" xfId="0" applyFont="1" applyFill="1" applyAlignment="1">
      <alignment vertical="top" wrapText="1"/>
    </xf>
    <xf numFmtId="0" fontId="7" fillId="0" borderId="0" xfId="11" applyFont="1" applyFill="1" applyBorder="1" applyProtection="1"/>
    <xf numFmtId="0" fontId="7" fillId="0" borderId="0" xfId="11" applyFont="1" applyFill="1" applyBorder="1" applyAlignment="1" applyProtection="1"/>
    <xf numFmtId="0" fontId="148" fillId="0" borderId="0" xfId="11" applyFont="1" applyFill="1" applyBorder="1" applyAlignment="1" applyProtection="1"/>
    <xf numFmtId="0" fontId="143" fillId="82" borderId="145" xfId="0" applyFont="1" applyFill="1" applyBorder="1" applyAlignment="1">
      <alignment horizontal="left" vertical="center"/>
    </xf>
    <xf numFmtId="49" fontId="144" fillId="0" borderId="145" xfId="0" applyNumberFormat="1" applyFont="1" applyFill="1" applyBorder="1" applyAlignment="1">
      <alignment horizontal="left" vertical="center"/>
    </xf>
    <xf numFmtId="0" fontId="144" fillId="0" borderId="145" xfId="0" applyFont="1" applyFill="1" applyBorder="1" applyAlignment="1">
      <alignment horizontal="left" vertical="center"/>
    </xf>
    <xf numFmtId="0" fontId="143" fillId="0" borderId="145" xfId="0" applyFont="1" applyFill="1" applyBorder="1" applyAlignment="1">
      <alignment horizontal="left" vertical="center"/>
    </xf>
    <xf numFmtId="0" fontId="143" fillId="83" borderId="17" xfId="0" applyFont="1" applyFill="1" applyBorder="1" applyAlignment="1">
      <alignment horizontal="center" vertical="center"/>
    </xf>
    <xf numFmtId="0" fontId="143" fillId="83" borderId="18" xfId="0" applyFont="1" applyFill="1" applyBorder="1" applyAlignment="1">
      <alignment horizontal="center" vertical="center"/>
    </xf>
    <xf numFmtId="194" fontId="143" fillId="82" borderId="154" xfId="7" applyNumberFormat="1" applyFont="1" applyFill="1" applyBorder="1" applyAlignment="1">
      <alignment horizontal="left" vertical="center"/>
    </xf>
    <xf numFmtId="194" fontId="144" fillId="0" borderId="154" xfId="7" applyNumberFormat="1" applyFont="1" applyFill="1" applyBorder="1" applyAlignment="1">
      <alignment horizontal="left" vertical="center"/>
    </xf>
    <xf numFmtId="10" fontId="7" fillId="0" borderId="154" xfId="0" applyNumberFormat="1" applyFont="1" applyFill="1" applyBorder="1" applyAlignment="1">
      <alignment horizontal="right" vertical="center" wrapText="1"/>
    </xf>
    <xf numFmtId="0" fontId="147" fillId="84" borderId="152" xfId="0" applyFont="1" applyFill="1" applyBorder="1" applyAlignment="1">
      <alignment horizontal="left" vertical="center"/>
    </xf>
    <xf numFmtId="10" fontId="148" fillId="86" borderId="151" xfId="0" applyNumberFormat="1" applyFont="1" applyFill="1" applyBorder="1" applyAlignment="1">
      <alignment horizontal="right" vertical="center" wrapText="1"/>
    </xf>
    <xf numFmtId="0" fontId="0" fillId="0" borderId="1" xfId="0" applyBorder="1"/>
    <xf numFmtId="0" fontId="4" fillId="85" borderId="145" xfId="0" applyFont="1" applyFill="1" applyBorder="1" applyAlignment="1" applyProtection="1">
      <alignment horizontal="center" vertical="center" wrapText="1"/>
    </xf>
    <xf numFmtId="0" fontId="6" fillId="86" borderId="145" xfId="0" applyFont="1" applyFill="1" applyBorder="1" applyAlignment="1" applyProtection="1">
      <alignment vertical="center" wrapText="1"/>
    </xf>
    <xf numFmtId="194" fontId="6" fillId="86" borderId="145" xfId="7" applyNumberFormat="1" applyFont="1" applyFill="1" applyBorder="1" applyAlignment="1">
      <alignment vertical="center"/>
    </xf>
    <xf numFmtId="194" fontId="6" fillId="86" borderId="154" xfId="7" applyNumberFormat="1" applyFont="1" applyFill="1" applyBorder="1" applyAlignment="1">
      <alignment vertical="center"/>
    </xf>
    <xf numFmtId="0" fontId="144" fillId="82" borderId="145" xfId="0" applyFont="1" applyFill="1" applyBorder="1" applyAlignment="1">
      <alignment horizontal="left" vertical="center" wrapText="1" indent="3"/>
    </xf>
    <xf numFmtId="194" fontId="6" fillId="35" borderId="145" xfId="7" applyNumberFormat="1" applyFont="1" applyFill="1" applyBorder="1" applyAlignment="1">
      <alignment vertical="center"/>
    </xf>
    <xf numFmtId="0" fontId="151" fillId="82" borderId="145" xfId="0" applyFont="1" applyFill="1" applyBorder="1" applyAlignment="1">
      <alignment horizontal="left" vertical="center" wrapText="1" indent="5"/>
    </xf>
    <xf numFmtId="0" fontId="152" fillId="83" borderId="145" xfId="0" applyFont="1" applyFill="1" applyBorder="1" applyAlignment="1" applyProtection="1">
      <alignment horizontal="left" vertical="center" wrapText="1" indent="1"/>
    </xf>
    <xf numFmtId="194" fontId="152" fillId="83" borderId="145" xfId="7" applyNumberFormat="1" applyFont="1" applyFill="1" applyBorder="1" applyAlignment="1">
      <alignment vertical="center"/>
    </xf>
    <xf numFmtId="194" fontId="152" fillId="84" borderId="154" xfId="7" applyNumberFormat="1" applyFont="1" applyFill="1" applyBorder="1" applyAlignment="1">
      <alignment vertical="center"/>
    </xf>
    <xf numFmtId="194" fontId="153" fillId="82" borderId="145" xfId="7" applyNumberFormat="1" applyFont="1" applyFill="1" applyBorder="1" applyAlignment="1">
      <alignment vertical="center"/>
    </xf>
    <xf numFmtId="194" fontId="153" fillId="84" borderId="154" xfId="7" applyNumberFormat="1" applyFont="1" applyFill="1" applyBorder="1" applyAlignment="1">
      <alignment vertical="center"/>
    </xf>
    <xf numFmtId="0" fontId="151" fillId="82" borderId="152" xfId="0" applyFont="1" applyFill="1" applyBorder="1" applyAlignment="1">
      <alignment horizontal="left" vertical="center" wrapText="1" indent="5"/>
    </xf>
    <xf numFmtId="194" fontId="153" fillId="82" borderId="152" xfId="7" applyNumberFormat="1" applyFont="1" applyFill="1" applyBorder="1" applyAlignment="1">
      <alignment vertical="center"/>
    </xf>
    <xf numFmtId="194" fontId="153" fillId="84" borderId="151" xfId="7" applyNumberFormat="1" applyFont="1" applyFill="1" applyBorder="1" applyAlignment="1">
      <alignment vertical="center"/>
    </xf>
    <xf numFmtId="0" fontId="7" fillId="0" borderId="145" xfId="13" applyFont="1" applyFill="1" applyBorder="1" applyAlignment="1" applyProtection="1">
      <alignment wrapText="1"/>
      <protection locked="0"/>
    </xf>
    <xf numFmtId="0" fontId="7" fillId="0" borderId="3" xfId="13" applyFont="1" applyFill="1" applyBorder="1" applyAlignment="1" applyProtection="1">
      <alignment vertical="center" wrapText="1"/>
      <protection locked="0"/>
    </xf>
    <xf numFmtId="49" fontId="154" fillId="0" borderId="96" xfId="0" applyNumberFormat="1" applyFont="1" applyFill="1" applyBorder="1" applyAlignment="1">
      <alignment horizontal="right" vertical="center"/>
    </xf>
    <xf numFmtId="0" fontId="154" fillId="0" borderId="145" xfId="12672" applyFont="1" applyFill="1" applyBorder="1" applyAlignment="1">
      <alignment horizontal="left" vertical="center" wrapText="1"/>
    </xf>
    <xf numFmtId="0" fontId="154" fillId="0" borderId="146" xfId="0" applyNumberFormat="1" applyFont="1" applyFill="1" applyBorder="1" applyAlignment="1">
      <alignment horizontal="left" vertical="top" wrapText="1"/>
    </xf>
    <xf numFmtId="0" fontId="154" fillId="0" borderId="145" xfId="0" applyFont="1" applyFill="1" applyBorder="1" applyAlignment="1">
      <alignment vertical="center" wrapText="1"/>
    </xf>
    <xf numFmtId="0" fontId="131" fillId="0" borderId="145" xfId="21414" applyFont="1" applyFill="1" applyBorder="1" applyAlignment="1">
      <alignment horizontal="left" vertical="center" wrapText="1"/>
    </xf>
    <xf numFmtId="0" fontId="4" fillId="0" borderId="145" xfId="0" applyFont="1" applyFill="1" applyBorder="1"/>
    <xf numFmtId="0" fontId="11" fillId="0" borderId="145" xfId="17" applyFill="1" applyBorder="1" applyAlignment="1" applyProtection="1"/>
    <xf numFmtId="0" fontId="138" fillId="3" borderId="145" xfId="5" applyFont="1" applyFill="1" applyBorder="1" applyProtection="1">
      <protection locked="0"/>
    </xf>
    <xf numFmtId="0" fontId="138" fillId="0" borderId="145" xfId="21416" applyFont="1" applyFill="1" applyBorder="1" applyAlignment="1" applyProtection="1">
      <alignment horizontal="center" vertical="top" wrapText="1"/>
      <protection locked="0"/>
    </xf>
    <xf numFmtId="0" fontId="155" fillId="3" borderId="145" xfId="21416" applyFont="1" applyFill="1" applyBorder="1" applyAlignment="1" applyProtection="1">
      <alignment wrapText="1"/>
      <protection locked="0"/>
    </xf>
    <xf numFmtId="3" fontId="138" fillId="80" borderId="145" xfId="5" applyNumberFormat="1" applyFont="1" applyFill="1" applyBorder="1" applyAlignment="1" applyProtection="1"/>
    <xf numFmtId="0" fontId="136" fillId="3" borderId="145" xfId="21416" applyFont="1" applyFill="1" applyBorder="1" applyAlignment="1" applyProtection="1">
      <alignment horizontal="right" wrapText="1"/>
      <protection locked="0"/>
    </xf>
    <xf numFmtId="3" fontId="138" fillId="0" borderId="145" xfId="5" applyNumberFormat="1" applyFont="1" applyFill="1" applyBorder="1" applyProtection="1"/>
    <xf numFmtId="0" fontId="156" fillId="0" borderId="0" xfId="21415" applyFont="1" applyFill="1" applyAlignment="1" applyProtection="1">
      <alignment vertical="center"/>
      <protection locked="0"/>
    </xf>
    <xf numFmtId="0" fontId="111" fillId="76" borderId="148" xfId="21412" applyFont="1" applyFill="1" applyBorder="1" applyAlignment="1" applyProtection="1">
      <alignment vertical="center" wrapText="1"/>
      <protection locked="0"/>
    </xf>
    <xf numFmtId="0" fontId="61" fillId="76" borderId="147" xfId="21412" applyFont="1" applyFill="1" applyBorder="1" applyAlignment="1" applyProtection="1">
      <alignment vertical="center"/>
      <protection locked="0"/>
    </xf>
    <xf numFmtId="0" fontId="112" fillId="69" borderId="146" xfId="21412" applyFont="1" applyFill="1" applyBorder="1" applyAlignment="1" applyProtection="1">
      <alignment horizontal="center" vertical="center"/>
      <protection locked="0"/>
    </xf>
    <xf numFmtId="0" fontId="112" fillId="0" borderId="147" xfId="21412" applyFont="1" applyFill="1" applyBorder="1" applyAlignment="1" applyProtection="1">
      <alignment horizontal="left" vertical="center" wrapText="1"/>
      <protection locked="0"/>
    </xf>
    <xf numFmtId="164" fontId="112" fillId="0" borderId="145" xfId="948" applyNumberFormat="1" applyFont="1" applyFill="1" applyBorder="1" applyAlignment="1" applyProtection="1">
      <alignment horizontal="right" vertical="center"/>
      <protection locked="0"/>
    </xf>
    <xf numFmtId="0" fontId="111" fillId="77" borderId="145" xfId="21412" applyFont="1" applyFill="1" applyBorder="1" applyAlignment="1" applyProtection="1">
      <alignment horizontal="center" vertical="center"/>
      <protection locked="0"/>
    </xf>
    <xf numFmtId="0" fontId="111" fillId="77" borderId="147" xfId="21412" applyFont="1" applyFill="1" applyBorder="1" applyAlignment="1" applyProtection="1">
      <alignment vertical="top" wrapText="1"/>
      <protection locked="0"/>
    </xf>
    <xf numFmtId="164" fontId="112" fillId="77" borderId="145" xfId="948" applyNumberFormat="1" applyFont="1" applyFill="1" applyBorder="1" applyAlignment="1" applyProtection="1">
      <alignment horizontal="right" vertical="center"/>
    </xf>
    <xf numFmtId="0" fontId="111" fillId="76" borderId="148" xfId="21412" applyFont="1" applyFill="1" applyBorder="1" applyAlignment="1" applyProtection="1">
      <alignment vertical="center"/>
      <protection locked="0"/>
    </xf>
    <xf numFmtId="164" fontId="61" fillId="76" borderId="147" xfId="948" applyNumberFormat="1" applyFont="1" applyFill="1" applyBorder="1" applyAlignment="1" applyProtection="1">
      <alignment horizontal="right" vertical="center"/>
      <protection locked="0"/>
    </xf>
    <xf numFmtId="0" fontId="113" fillId="69" borderId="146" xfId="21412" applyFont="1" applyFill="1" applyBorder="1" applyAlignment="1" applyProtection="1">
      <alignment horizontal="center" vertical="center"/>
      <protection locked="0"/>
    </xf>
    <xf numFmtId="0" fontId="112" fillId="69" borderId="145" xfId="21412" applyFont="1" applyFill="1" applyBorder="1" applyAlignment="1" applyProtection="1">
      <alignment vertical="center" wrapText="1"/>
      <protection locked="0"/>
    </xf>
    <xf numFmtId="0" fontId="112" fillId="69" borderId="145" xfId="21412" applyFont="1" applyFill="1" applyBorder="1" applyAlignment="1" applyProtection="1">
      <alignment horizontal="left" vertical="center" wrapText="1"/>
      <protection locked="0"/>
    </xf>
    <xf numFmtId="0" fontId="112" fillId="0" borderId="145" xfId="21412" applyFont="1" applyFill="1" applyBorder="1" applyAlignment="1" applyProtection="1">
      <alignment horizontal="left" vertical="center" wrapText="1"/>
      <protection locked="0"/>
    </xf>
    <xf numFmtId="0" fontId="113" fillId="3" borderId="146" xfId="21412" applyFont="1" applyFill="1" applyBorder="1" applyAlignment="1" applyProtection="1">
      <alignment horizontal="center" vertical="center"/>
      <protection locked="0"/>
    </xf>
    <xf numFmtId="0" fontId="112" fillId="0" borderId="145" xfId="21412" applyFont="1" applyFill="1" applyBorder="1" applyAlignment="1" applyProtection="1">
      <alignment vertical="center" wrapText="1"/>
      <protection locked="0"/>
    </xf>
    <xf numFmtId="0" fontId="114" fillId="77" borderId="145" xfId="21412" applyFont="1" applyFill="1" applyBorder="1" applyAlignment="1" applyProtection="1">
      <alignment horizontal="center" vertical="center"/>
      <protection locked="0"/>
    </xf>
    <xf numFmtId="0" fontId="111" fillId="77" borderId="147" xfId="21412" applyFont="1" applyFill="1" applyBorder="1" applyAlignment="1" applyProtection="1">
      <alignment vertical="center" wrapText="1"/>
      <protection locked="0"/>
    </xf>
    <xf numFmtId="164" fontId="111" fillId="76" borderId="147" xfId="948" applyNumberFormat="1" applyFont="1" applyFill="1" applyBorder="1" applyAlignment="1" applyProtection="1">
      <alignment horizontal="right" vertical="center"/>
      <protection locked="0"/>
    </xf>
    <xf numFmtId="0" fontId="112" fillId="69" borderId="147" xfId="21412" applyFont="1" applyFill="1" applyBorder="1" applyAlignment="1" applyProtection="1">
      <alignment vertical="center" wrapText="1"/>
      <protection locked="0"/>
    </xf>
    <xf numFmtId="0" fontId="61" fillId="76" borderId="148" xfId="21412" applyFont="1" applyFill="1" applyBorder="1" applyAlignment="1" applyProtection="1">
      <alignment vertical="center"/>
      <protection locked="0"/>
    </xf>
    <xf numFmtId="164" fontId="112" fillId="3" borderId="145" xfId="948" applyNumberFormat="1" applyFont="1" applyFill="1" applyBorder="1" applyAlignment="1" applyProtection="1">
      <alignment horizontal="right" vertical="center"/>
      <protection locked="0"/>
    </xf>
    <xf numFmtId="0" fontId="113" fillId="3" borderId="145" xfId="21412" applyFont="1" applyFill="1" applyBorder="1" applyAlignment="1" applyProtection="1">
      <alignment horizontal="center" vertical="center"/>
      <protection locked="0"/>
    </xf>
    <xf numFmtId="0" fontId="112" fillId="69" borderId="147" xfId="21412" applyFont="1" applyFill="1" applyBorder="1" applyAlignment="1" applyProtection="1">
      <alignment horizontal="left" vertical="center" wrapText="1"/>
      <protection locked="0"/>
    </xf>
    <xf numFmtId="0" fontId="7" fillId="0" borderId="0" xfId="0" applyFont="1" applyFill="1"/>
    <xf numFmtId="0" fontId="155" fillId="3" borderId="0" xfId="21415" applyFont="1" applyFill="1" applyAlignment="1" applyProtection="1">
      <alignment vertical="center"/>
      <protection locked="0"/>
    </xf>
    <xf numFmtId="0" fontId="138" fillId="3" borderId="145" xfId="5" applyFont="1" applyFill="1" applyBorder="1" applyAlignment="1" applyProtection="1">
      <alignment vertical="center" wrapText="1"/>
      <protection locked="0"/>
    </xf>
    <xf numFmtId="0" fontId="138" fillId="0" borderId="145" xfId="21416" applyFont="1" applyFill="1" applyBorder="1" applyAlignment="1" applyProtection="1">
      <alignment horizontal="center" vertical="center" wrapText="1"/>
      <protection locked="0"/>
    </xf>
    <xf numFmtId="3" fontId="138" fillId="3" borderId="145" xfId="1" applyNumberFormat="1" applyFont="1" applyFill="1" applyBorder="1" applyAlignment="1" applyProtection="1">
      <alignment horizontal="center" vertical="center" wrapText="1"/>
      <protection locked="0"/>
    </xf>
    <xf numFmtId="9" fontId="138" fillId="3" borderId="145" xfId="15" applyNumberFormat="1" applyFont="1" applyFill="1" applyBorder="1" applyAlignment="1" applyProtection="1">
      <alignment horizontal="center" vertical="center" wrapText="1"/>
      <protection locked="0"/>
    </xf>
    <xf numFmtId="0" fontId="138" fillId="3" borderId="145" xfId="21416" applyFont="1" applyFill="1" applyBorder="1" applyAlignment="1" applyProtection="1">
      <alignment horizontal="center" vertical="center" wrapText="1"/>
      <protection locked="0"/>
    </xf>
    <xf numFmtId="0" fontId="155" fillId="3" borderId="145" xfId="21416" applyFont="1" applyFill="1" applyBorder="1" applyAlignment="1" applyProtection="1">
      <protection locked="0"/>
    </xf>
    <xf numFmtId="0" fontId="158" fillId="3" borderId="145" xfId="21416" applyFont="1" applyFill="1" applyBorder="1" applyAlignment="1" applyProtection="1">
      <alignment horizontal="right"/>
      <protection locked="0"/>
    </xf>
    <xf numFmtId="195" fontId="138" fillId="80" borderId="145" xfId="5" applyNumberFormat="1" applyFont="1" applyFill="1" applyBorder="1" applyAlignment="1" applyProtection="1">
      <protection locked="0"/>
    </xf>
    <xf numFmtId="164" fontId="138" fillId="80" borderId="145" xfId="1" applyNumberFormat="1" applyFont="1" applyFill="1" applyBorder="1" applyAlignment="1" applyProtection="1"/>
    <xf numFmtId="0" fontId="138" fillId="3" borderId="145" xfId="21416" applyFont="1" applyFill="1" applyBorder="1" applyAlignment="1" applyProtection="1">
      <alignment horizontal="left" vertical="center"/>
      <protection locked="0"/>
    </xf>
    <xf numFmtId="3" fontId="138" fillId="3" borderId="145" xfId="5" applyNumberFormat="1" applyFont="1" applyFill="1" applyBorder="1" applyAlignment="1" applyProtection="1">
      <protection locked="0"/>
    </xf>
    <xf numFmtId="0" fontId="136" fillId="3" borderId="145" xfId="21416" applyFont="1" applyFill="1" applyBorder="1" applyAlignment="1" applyProtection="1">
      <alignment horizontal="right"/>
      <protection locked="0"/>
    </xf>
    <xf numFmtId="0" fontId="138" fillId="0" borderId="145" xfId="21416" applyFont="1" applyFill="1" applyBorder="1" applyAlignment="1" applyProtection="1">
      <alignment horizontal="left" vertical="center"/>
      <protection locked="0"/>
    </xf>
    <xf numFmtId="0" fontId="155" fillId="3" borderId="145" xfId="16" applyFont="1" applyFill="1" applyBorder="1" applyAlignment="1" applyProtection="1">
      <protection locked="0"/>
    </xf>
    <xf numFmtId="3" fontId="155" fillId="76" borderId="145" xfId="16" applyNumberFormat="1" applyFont="1" applyFill="1" applyBorder="1" applyAlignment="1" applyProtection="1"/>
    <xf numFmtId="164" fontId="0" fillId="0" borderId="96" xfId="7" applyNumberFormat="1" applyFont="1" applyBorder="1"/>
    <xf numFmtId="164" fontId="0" fillId="35" borderId="96" xfId="7" applyNumberFormat="1" applyFont="1" applyFill="1" applyBorder="1"/>
    <xf numFmtId="43" fontId="0" fillId="0" borderId="0" xfId="7" applyFont="1"/>
    <xf numFmtId="164" fontId="7" fillId="0" borderId="0" xfId="7" applyNumberFormat="1" applyFont="1"/>
    <xf numFmtId="164" fontId="4" fillId="0" borderId="0" xfId="7" applyNumberFormat="1" applyFont="1"/>
    <xf numFmtId="164" fontId="0" fillId="0" borderId="0" xfId="7" applyNumberFormat="1" applyFont="1"/>
    <xf numFmtId="164" fontId="7" fillId="0" borderId="0" xfId="7" applyNumberFormat="1" applyFont="1" applyBorder="1"/>
    <xf numFmtId="164" fontId="4" fillId="0" borderId="0" xfId="7" applyNumberFormat="1" applyFont="1" applyBorder="1"/>
    <xf numFmtId="164" fontId="0" fillId="0" borderId="0" xfId="7" applyNumberFormat="1" applyFont="1" applyBorder="1"/>
    <xf numFmtId="164" fontId="9" fillId="0" borderId="96" xfId="7" applyNumberFormat="1" applyFont="1" applyFill="1" applyBorder="1" applyAlignment="1" applyProtection="1">
      <alignment horizontal="center" vertical="center" wrapText="1"/>
    </xf>
    <xf numFmtId="164" fontId="0" fillId="0" borderId="96" xfId="7" applyNumberFormat="1" applyFont="1" applyBorder="1" applyAlignment="1">
      <alignment vertical="center"/>
    </xf>
    <xf numFmtId="164" fontId="0" fillId="35" borderId="96" xfId="7" applyNumberFormat="1" applyFont="1" applyFill="1" applyBorder="1" applyAlignment="1">
      <alignment vertical="center"/>
    </xf>
    <xf numFmtId="164" fontId="0" fillId="0" borderId="0" xfId="0" applyNumberFormat="1"/>
    <xf numFmtId="164" fontId="0" fillId="0" borderId="145" xfId="7" applyNumberFormat="1" applyFont="1" applyBorder="1" applyAlignment="1">
      <alignment horizontal="right"/>
    </xf>
    <xf numFmtId="164" fontId="0" fillId="0" borderId="145" xfId="7" applyNumberFormat="1" applyFont="1" applyBorder="1" applyAlignment="1">
      <alignment horizontal="right" vertical="center"/>
    </xf>
    <xf numFmtId="164" fontId="0" fillId="35" borderId="145" xfId="7" applyNumberFormat="1" applyFont="1" applyFill="1" applyBorder="1" applyAlignment="1">
      <alignment horizontal="right"/>
    </xf>
    <xf numFmtId="164" fontId="0" fillId="0" borderId="145" xfId="7" applyNumberFormat="1" applyFont="1" applyBorder="1"/>
    <xf numFmtId="164" fontId="0" fillId="35" borderId="145" xfId="7" applyNumberFormat="1" applyFont="1" applyFill="1" applyBorder="1"/>
    <xf numFmtId="164" fontId="0" fillId="0" borderId="145" xfId="7" applyNumberFormat="1" applyFont="1" applyBorder="1" applyProtection="1"/>
    <xf numFmtId="164" fontId="9" fillId="0" borderId="145" xfId="7" applyNumberFormat="1" applyFont="1" applyFill="1" applyBorder="1" applyAlignment="1" applyProtection="1">
      <alignment horizontal="right"/>
    </xf>
    <xf numFmtId="164" fontId="9" fillId="35" borderId="145" xfId="7" applyNumberFormat="1" applyFont="1" applyFill="1" applyBorder="1" applyAlignment="1" applyProtection="1">
      <alignment horizontal="right"/>
    </xf>
    <xf numFmtId="164" fontId="9" fillId="35" borderId="154" xfId="7" applyNumberFormat="1" applyFont="1" applyFill="1" applyBorder="1" applyAlignment="1" applyProtection="1">
      <alignment horizontal="right"/>
    </xf>
    <xf numFmtId="164" fontId="20" fillId="0" borderId="145" xfId="7" applyNumberFormat="1" applyFont="1" applyBorder="1" applyAlignment="1">
      <alignment vertical="center" wrapText="1"/>
    </xf>
    <xf numFmtId="164" fontId="20" fillId="0" borderId="148" xfId="7" applyNumberFormat="1" applyFont="1" applyBorder="1" applyAlignment="1">
      <alignment vertical="center" wrapText="1"/>
    </xf>
    <xf numFmtId="164" fontId="20" fillId="0" borderId="21" xfId="7" applyNumberFormat="1" applyFont="1" applyBorder="1" applyAlignment="1">
      <alignment vertical="center" wrapText="1"/>
    </xf>
    <xf numFmtId="164" fontId="20" fillId="0" borderId="145" xfId="7" applyNumberFormat="1" applyFont="1" applyFill="1" applyBorder="1" applyAlignment="1">
      <alignment vertical="center" wrapText="1"/>
    </xf>
    <xf numFmtId="164" fontId="20" fillId="0" borderId="21" xfId="7" applyNumberFormat="1" applyFont="1" applyFill="1" applyBorder="1" applyAlignment="1">
      <alignment vertical="center" wrapText="1"/>
    </xf>
    <xf numFmtId="164" fontId="13" fillId="0" borderId="148" xfId="7" applyNumberFormat="1" applyFont="1" applyBorder="1" applyAlignment="1">
      <alignment wrapText="1"/>
    </xf>
    <xf numFmtId="164" fontId="4" fillId="0" borderId="154" xfId="7" applyNumberFormat="1" applyFont="1" applyBorder="1" applyAlignment="1"/>
    <xf numFmtId="164" fontId="9" fillId="0" borderId="148" xfId="7" applyNumberFormat="1" applyFont="1" applyBorder="1" applyAlignment="1">
      <alignment wrapText="1"/>
    </xf>
    <xf numFmtId="164" fontId="9" fillId="0" borderId="154" xfId="7" applyNumberFormat="1" applyFont="1" applyBorder="1" applyAlignment="1">
      <alignment wrapText="1"/>
    </xf>
    <xf numFmtId="0" fontId="13" fillId="0" borderId="148" xfId="0" applyFont="1" applyBorder="1" applyAlignment="1">
      <alignment wrapText="1"/>
    </xf>
    <xf numFmtId="9" fontId="4" fillId="0" borderId="21" xfId="0" applyNumberFormat="1" applyFont="1" applyBorder="1" applyAlignment="1"/>
    <xf numFmtId="0" fontId="13" fillId="0" borderId="144" xfId="0" applyFont="1" applyBorder="1" applyAlignment="1">
      <alignment wrapText="1"/>
    </xf>
    <xf numFmtId="0" fontId="9" fillId="0" borderId="155" xfId="0" applyFont="1" applyBorder="1" applyAlignment="1">
      <alignment vertical="center"/>
    </xf>
    <xf numFmtId="0" fontId="9" fillId="0" borderId="155" xfId="0" applyNumberFormat="1" applyFont="1" applyBorder="1"/>
    <xf numFmtId="0" fontId="9" fillId="0" borderId="153" xfId="0" applyNumberFormat="1" applyFont="1" applyBorder="1"/>
    <xf numFmtId="164" fontId="4" fillId="0" borderId="145" xfId="7" applyNumberFormat="1" applyFont="1" applyFill="1" applyBorder="1" applyAlignment="1">
      <alignment vertical="center" wrapText="1"/>
    </xf>
    <xf numFmtId="164" fontId="4" fillId="0" borderId="145" xfId="7" applyNumberFormat="1" applyFont="1" applyBorder="1" applyAlignment="1">
      <alignment vertical="center"/>
    </xf>
    <xf numFmtId="164" fontId="6" fillId="35" borderId="152" xfId="7" applyNumberFormat="1" applyFont="1" applyFill="1" applyBorder="1" applyAlignment="1">
      <alignment horizontal="center" vertical="center"/>
    </xf>
    <xf numFmtId="193" fontId="0" fillId="0" borderId="154" xfId="0" applyNumberFormat="1" applyBorder="1" applyAlignment="1"/>
    <xf numFmtId="164" fontId="0" fillId="0" borderId="154" xfId="7" applyNumberFormat="1" applyFont="1" applyBorder="1" applyAlignment="1">
      <alignment wrapText="1"/>
    </xf>
    <xf numFmtId="164" fontId="0" fillId="0" borderId="154" xfId="7" applyNumberFormat="1" applyFont="1" applyBorder="1" applyAlignment="1"/>
    <xf numFmtId="164" fontId="0" fillId="0" borderId="154" xfId="7" applyNumberFormat="1" applyFont="1" applyFill="1" applyBorder="1" applyAlignment="1">
      <alignment wrapText="1"/>
    </xf>
    <xf numFmtId="164" fontId="7" fillId="35" borderId="154" xfId="7" applyNumberFormat="1" applyFont="1" applyFill="1" applyBorder="1" applyAlignment="1" applyProtection="1">
      <alignment vertical="top"/>
    </xf>
    <xf numFmtId="164" fontId="7" fillId="3" borderId="154" xfId="7" applyNumberFormat="1" applyFont="1" applyFill="1" applyBorder="1" applyAlignment="1" applyProtection="1">
      <alignment vertical="top"/>
      <protection locked="0"/>
    </xf>
    <xf numFmtId="164" fontId="7" fillId="35" borderId="154" xfId="7" applyNumberFormat="1" applyFont="1" applyFill="1" applyBorder="1" applyAlignment="1" applyProtection="1">
      <alignment vertical="top" wrapText="1"/>
    </xf>
    <xf numFmtId="164" fontId="7" fillId="3" borderId="154" xfId="7" applyNumberFormat="1" applyFont="1" applyFill="1" applyBorder="1" applyAlignment="1" applyProtection="1">
      <alignment vertical="top" wrapText="1"/>
      <protection locked="0"/>
    </xf>
    <xf numFmtId="164" fontId="7" fillId="35" borderId="154" xfId="7" applyNumberFormat="1" applyFont="1" applyFill="1" applyBorder="1" applyAlignment="1" applyProtection="1">
      <alignment vertical="top" wrapText="1"/>
      <protection locked="0"/>
    </xf>
    <xf numFmtId="164" fontId="7" fillId="35" borderId="151" xfId="7" applyNumberFormat="1" applyFont="1" applyFill="1" applyBorder="1" applyAlignment="1" applyProtection="1">
      <alignment vertical="top" wrapText="1"/>
    </xf>
    <xf numFmtId="164" fontId="4" fillId="0" borderId="111" xfId="7" applyNumberFormat="1" applyFont="1" applyFill="1" applyBorder="1" applyAlignment="1">
      <alignment horizontal="right" vertical="center" wrapText="1"/>
    </xf>
    <xf numFmtId="164" fontId="6" fillId="35" borderId="111" xfId="7" applyNumberFormat="1" applyFont="1" applyFill="1" applyBorder="1" applyAlignment="1">
      <alignment horizontal="right" vertical="center" wrapText="1"/>
    </xf>
    <xf numFmtId="164" fontId="108" fillId="0" borderId="111" xfId="7" applyNumberFormat="1" applyFont="1" applyFill="1" applyBorder="1" applyAlignment="1">
      <alignment horizontal="right" vertical="center" wrapText="1"/>
    </xf>
    <xf numFmtId="164" fontId="6" fillId="35" borderId="111" xfId="7" applyNumberFormat="1" applyFont="1" applyFill="1" applyBorder="1" applyAlignment="1">
      <alignment horizontal="center" vertical="center" wrapText="1"/>
    </xf>
    <xf numFmtId="164" fontId="7" fillId="0" borderId="24" xfId="7" applyNumberFormat="1" applyFont="1" applyFill="1" applyBorder="1" applyAlignment="1" applyProtection="1">
      <alignment horizontal="right" vertical="center"/>
    </xf>
    <xf numFmtId="10" fontId="108" fillId="0" borderId="145" xfId="20961" applyNumberFormat="1" applyFont="1" applyFill="1" applyBorder="1" applyAlignment="1">
      <alignment horizontal="left" vertical="center" wrapText="1"/>
    </xf>
    <xf numFmtId="164" fontId="21" fillId="0" borderId="160" xfId="7" applyNumberFormat="1" applyFont="1" applyBorder="1" applyAlignment="1">
      <alignment horizontal="center" vertical="center"/>
    </xf>
    <xf numFmtId="164" fontId="22" fillId="0" borderId="161" xfId="7" applyNumberFormat="1" applyFont="1" applyBorder="1" applyAlignment="1">
      <alignment horizontal="center"/>
    </xf>
    <xf numFmtId="164" fontId="22" fillId="0" borderId="12" xfId="7" applyNumberFormat="1" applyFont="1" applyBorder="1" applyAlignment="1">
      <alignment horizontal="center" vertical="center"/>
    </xf>
    <xf numFmtId="164" fontId="22" fillId="0" borderId="57" xfId="7" applyNumberFormat="1" applyFont="1" applyBorder="1" applyAlignment="1">
      <alignment horizontal="center"/>
    </xf>
    <xf numFmtId="164" fontId="21" fillId="0" borderId="12" xfId="7" applyNumberFormat="1" applyFont="1" applyBorder="1" applyAlignment="1">
      <alignment horizontal="center" vertical="center"/>
    </xf>
    <xf numFmtId="164" fontId="18" fillId="0" borderId="12" xfId="7" applyNumberFormat="1" applyFont="1" applyBorder="1" applyAlignment="1">
      <alignment horizontal="center" vertical="center"/>
    </xf>
    <xf numFmtId="164" fontId="18" fillId="0" borderId="57" xfId="7" applyNumberFormat="1" applyFont="1" applyBorder="1" applyAlignment="1">
      <alignment horizontal="center"/>
    </xf>
    <xf numFmtId="164" fontId="103" fillId="0" borderId="12" xfId="7" applyNumberFormat="1" applyFont="1" applyBorder="1" applyAlignment="1">
      <alignment horizontal="center" vertical="center"/>
    </xf>
    <xf numFmtId="164" fontId="22" fillId="0" borderId="12" xfId="7" applyNumberFormat="1" applyFont="1" applyFill="1" applyBorder="1" applyAlignment="1">
      <alignment horizontal="center" vertical="center"/>
    </xf>
    <xf numFmtId="164" fontId="17" fillId="0" borderId="57" xfId="7" applyNumberFormat="1" applyFont="1" applyFill="1" applyBorder="1" applyAlignment="1">
      <alignment horizontal="center"/>
    </xf>
    <xf numFmtId="164" fontId="22" fillId="0" borderId="13" xfId="7" applyNumberFormat="1" applyFont="1" applyBorder="1" applyAlignment="1">
      <alignment horizontal="center" vertical="center"/>
    </xf>
    <xf numFmtId="164" fontId="22" fillId="0" borderId="59" xfId="7" applyNumberFormat="1" applyFont="1" applyBorder="1" applyAlignment="1">
      <alignment horizontal="center"/>
    </xf>
    <xf numFmtId="164" fontId="21" fillId="0" borderId="14" xfId="7" applyNumberFormat="1" applyFont="1" applyFill="1" applyBorder="1" applyAlignment="1">
      <alignment horizontal="center" vertical="center"/>
    </xf>
    <xf numFmtId="164" fontId="21" fillId="0" borderId="55" xfId="7" applyNumberFormat="1" applyFont="1" applyFill="1" applyBorder="1" applyAlignment="1">
      <alignment horizontal="center"/>
    </xf>
    <xf numFmtId="164" fontId="21" fillId="0" borderId="15" xfId="7" applyNumberFormat="1" applyFont="1" applyBorder="1" applyAlignment="1">
      <alignment horizontal="center" vertical="center"/>
    </xf>
    <xf numFmtId="164" fontId="18" fillId="81" borderId="56" xfId="7" applyNumberFormat="1" applyFont="1" applyFill="1" applyBorder="1" applyAlignment="1">
      <alignment horizontal="center"/>
    </xf>
    <xf numFmtId="164" fontId="21" fillId="0" borderId="13" xfId="7" applyNumberFormat="1" applyFont="1" applyBorder="1" applyAlignment="1">
      <alignment horizontal="center" vertical="center"/>
    </xf>
    <xf numFmtId="164" fontId="18" fillId="0" borderId="13" xfId="7" applyNumberFormat="1" applyFont="1" applyBorder="1" applyAlignment="1">
      <alignment vertical="center"/>
    </xf>
    <xf numFmtId="164" fontId="22" fillId="0" borderId="60" xfId="7" applyNumberFormat="1" applyFont="1" applyBorder="1" applyAlignment="1">
      <alignment horizontal="center"/>
    </xf>
    <xf numFmtId="164" fontId="22" fillId="0" borderId="145" xfId="7" applyNumberFormat="1" applyFont="1" applyBorder="1" applyAlignment="1">
      <alignment horizontal="center" vertical="center"/>
    </xf>
    <xf numFmtId="164" fontId="22" fillId="0" borderId="154" xfId="7" applyNumberFormat="1" applyFont="1" applyBorder="1" applyAlignment="1">
      <alignment horizontal="center"/>
    </xf>
    <xf numFmtId="164" fontId="21" fillId="0" borderId="145" xfId="7" applyNumberFormat="1" applyFont="1" applyFill="1" applyBorder="1" applyAlignment="1">
      <alignment horizontal="center" vertical="center"/>
    </xf>
    <xf numFmtId="164" fontId="22" fillId="0" borderId="154" xfId="7" applyNumberFormat="1" applyFont="1" applyFill="1" applyBorder="1" applyAlignment="1">
      <alignment horizontal="center"/>
    </xf>
    <xf numFmtId="164" fontId="21" fillId="0" borderId="145" xfId="7" applyNumberFormat="1" applyFont="1" applyBorder="1" applyAlignment="1">
      <alignment horizontal="center"/>
    </xf>
    <xf numFmtId="164" fontId="22" fillId="0" borderId="154" xfId="7" applyNumberFormat="1" applyFont="1" applyBorder="1"/>
    <xf numFmtId="164" fontId="22" fillId="0" borderId="145" xfId="7" applyNumberFormat="1" applyFont="1" applyBorder="1" applyAlignment="1">
      <alignment horizontal="center"/>
    </xf>
    <xf numFmtId="164" fontId="22" fillId="0" borderId="145" xfId="7" applyNumberFormat="1" applyFont="1" applyBorder="1"/>
    <xf numFmtId="164" fontId="21" fillId="0" borderId="145" xfId="7" applyNumberFormat="1" applyFont="1" applyBorder="1" applyAlignment="1">
      <alignment horizontal="center" vertical="center"/>
    </xf>
    <xf numFmtId="164" fontId="4" fillId="0" borderId="145" xfId="7" applyNumberFormat="1" applyFont="1" applyBorder="1" applyAlignment="1"/>
    <xf numFmtId="164" fontId="4" fillId="0" borderId="148" xfId="7" applyNumberFormat="1" applyFont="1" applyBorder="1" applyAlignment="1"/>
    <xf numFmtId="167" fontId="4" fillId="0" borderId="154" xfId="0" applyNumberFormat="1" applyFont="1" applyBorder="1" applyAlignment="1"/>
    <xf numFmtId="193" fontId="4" fillId="35" borderId="152" xfId="0" applyNumberFormat="1" applyFont="1" applyFill="1" applyBorder="1"/>
    <xf numFmtId="164" fontId="4" fillId="35" borderId="151" xfId="7" applyNumberFormat="1" applyFont="1" applyFill="1" applyBorder="1"/>
    <xf numFmtId="164" fontId="4" fillId="0" borderId="155" xfId="7" applyNumberFormat="1" applyFont="1" applyBorder="1" applyAlignment="1"/>
    <xf numFmtId="164" fontId="4" fillId="0" borderId="21" xfId="7" applyNumberFormat="1" applyFont="1" applyBorder="1" applyAlignment="1">
      <alignment wrapText="1"/>
    </xf>
    <xf numFmtId="164" fontId="4" fillId="0" borderId="21" xfId="7" applyNumberFormat="1" applyFont="1" applyBorder="1" applyAlignment="1"/>
    <xf numFmtId="164" fontId="4" fillId="35" borderId="162" xfId="7" applyNumberFormat="1" applyFont="1" applyFill="1" applyBorder="1" applyAlignment="1"/>
    <xf numFmtId="164" fontId="4" fillId="35" borderId="153" xfId="7" applyNumberFormat="1" applyFont="1" applyFill="1" applyBorder="1"/>
    <xf numFmtId="164" fontId="4" fillId="35" borderId="152" xfId="7" applyNumberFormat="1" applyFont="1" applyFill="1" applyBorder="1"/>
    <xf numFmtId="164" fontId="4" fillId="35" borderId="51" xfId="7" applyNumberFormat="1" applyFont="1" applyFill="1" applyBorder="1"/>
    <xf numFmtId="164" fontId="4" fillId="0" borderId="145" xfId="7" applyNumberFormat="1" applyFont="1" applyBorder="1"/>
    <xf numFmtId="164" fontId="4" fillId="0" borderId="145" xfId="7" applyNumberFormat="1" applyFont="1" applyFill="1" applyBorder="1"/>
    <xf numFmtId="164" fontId="4" fillId="0" borderId="148" xfId="7" applyNumberFormat="1" applyFont="1" applyBorder="1"/>
    <xf numFmtId="9" fontId="4" fillId="0" borderId="154" xfId="20961" applyFont="1" applyBorder="1"/>
    <xf numFmtId="164" fontId="4" fillId="0" borderId="148" xfId="7" applyNumberFormat="1" applyFont="1" applyFill="1" applyBorder="1"/>
    <xf numFmtId="9" fontId="4" fillId="35" borderId="151" xfId="20961" applyFont="1" applyFill="1" applyBorder="1"/>
    <xf numFmtId="164" fontId="25" fillId="36" borderId="0" xfId="7" applyNumberFormat="1" applyFont="1" applyFill="1" applyBorder="1"/>
    <xf numFmtId="164" fontId="4" fillId="0" borderId="52" xfId="7" applyNumberFormat="1" applyFont="1" applyFill="1" applyBorder="1" applyAlignment="1">
      <alignment vertical="center"/>
    </xf>
    <xf numFmtId="164" fontId="4" fillId="0" borderId="62" xfId="7" applyNumberFormat="1" applyFont="1" applyFill="1" applyBorder="1" applyAlignment="1">
      <alignment vertical="center"/>
    </xf>
    <xf numFmtId="0" fontId="4" fillId="3" borderId="150" xfId="0" applyFont="1" applyFill="1" applyBorder="1" applyAlignment="1">
      <alignment vertical="center"/>
    </xf>
    <xf numFmtId="164" fontId="4" fillId="3" borderId="150" xfId="7" applyNumberFormat="1" applyFont="1" applyFill="1" applyBorder="1" applyAlignment="1">
      <alignment vertical="center"/>
    </xf>
    <xf numFmtId="164" fontId="4" fillId="3" borderId="21" xfId="7" applyNumberFormat="1" applyFont="1" applyFill="1" applyBorder="1" applyAlignment="1">
      <alignment vertical="center"/>
    </xf>
    <xf numFmtId="164" fontId="4" fillId="0" borderId="145" xfId="7" applyNumberFormat="1" applyFont="1" applyFill="1" applyBorder="1" applyAlignment="1">
      <alignment vertical="center"/>
    </xf>
    <xf numFmtId="164" fontId="4" fillId="0" borderId="148" xfId="7" applyNumberFormat="1" applyFont="1" applyFill="1" applyBorder="1" applyAlignment="1">
      <alignment vertical="center"/>
    </xf>
    <xf numFmtId="164" fontId="4" fillId="0" borderId="154" xfId="7" applyNumberFormat="1" applyFont="1" applyFill="1" applyBorder="1" applyAlignment="1">
      <alignment vertical="center"/>
    </xf>
    <xf numFmtId="164" fontId="4" fillId="0" borderId="152" xfId="7" applyNumberFormat="1" applyFont="1" applyFill="1" applyBorder="1" applyAlignment="1">
      <alignment vertical="center"/>
    </xf>
    <xf numFmtId="164" fontId="4" fillId="0" borderId="25" xfId="7" applyNumberFormat="1" applyFont="1" applyFill="1" applyBorder="1" applyAlignment="1">
      <alignment vertical="center"/>
    </xf>
    <xf numFmtId="164" fontId="4" fillId="0" borderId="151" xfId="7" applyNumberFormat="1" applyFont="1" applyFill="1" applyBorder="1" applyAlignment="1">
      <alignment vertical="center"/>
    </xf>
    <xf numFmtId="164" fontId="4" fillId="0" borderId="26" xfId="7" applyNumberFormat="1" applyFont="1" applyFill="1" applyBorder="1" applyAlignment="1">
      <alignment vertical="center"/>
    </xf>
    <xf numFmtId="164" fontId="4" fillId="0" borderId="18" xfId="7" applyNumberFormat="1" applyFont="1" applyFill="1" applyBorder="1" applyAlignment="1">
      <alignment vertical="center"/>
    </xf>
    <xf numFmtId="164" fontId="4" fillId="0" borderId="144" xfId="7" applyNumberFormat="1" applyFont="1" applyFill="1" applyBorder="1" applyAlignment="1">
      <alignment vertical="center"/>
    </xf>
    <xf numFmtId="164" fontId="4" fillId="0" borderId="105" xfId="7" applyNumberFormat="1" applyFont="1" applyFill="1" applyBorder="1" applyAlignment="1">
      <alignment vertical="center"/>
    </xf>
    <xf numFmtId="9" fontId="4" fillId="0" borderId="91" xfId="20961" applyFont="1" applyFill="1" applyBorder="1" applyAlignment="1">
      <alignment vertical="center"/>
    </xf>
    <xf numFmtId="9" fontId="4" fillId="0" borderId="107" xfId="20961" applyFont="1" applyFill="1" applyBorder="1" applyAlignment="1">
      <alignment vertical="center"/>
    </xf>
    <xf numFmtId="10" fontId="112" fillId="77" borderId="145" xfId="20961" applyNumberFormat="1" applyFont="1" applyFill="1" applyBorder="1" applyAlignment="1" applyProtection="1">
      <alignment horizontal="right" vertical="center"/>
    </xf>
    <xf numFmtId="164" fontId="4" fillId="0" borderId="154" xfId="7" applyNumberFormat="1" applyFont="1" applyBorder="1"/>
    <xf numFmtId="169" fontId="25" fillId="36" borderId="145" xfId="20" applyBorder="1"/>
    <xf numFmtId="164" fontId="6" fillId="0" borderId="154" xfId="7" applyNumberFormat="1" applyFont="1" applyBorder="1"/>
    <xf numFmtId="10" fontId="6" fillId="0" borderId="151" xfId="20961" applyNumberFormat="1" applyFont="1" applyBorder="1"/>
    <xf numFmtId="164" fontId="4" fillId="0" borderId="0" xfId="7" applyNumberFormat="1" applyFont="1" applyFill="1" applyBorder="1"/>
    <xf numFmtId="164" fontId="119" fillId="0" borderId="145" xfId="7" applyNumberFormat="1" applyFont="1" applyBorder="1"/>
    <xf numFmtId="164" fontId="115" fillId="0" borderId="145" xfId="7" applyNumberFormat="1" applyFont="1" applyBorder="1"/>
    <xf numFmtId="164" fontId="115" fillId="0" borderId="145" xfId="7" applyNumberFormat="1" applyFont="1" applyFill="1" applyBorder="1"/>
    <xf numFmtId="164" fontId="118" fillId="0" borderId="145" xfId="7" applyNumberFormat="1" applyFont="1" applyBorder="1"/>
    <xf numFmtId="164" fontId="116" fillId="0" borderId="145" xfId="7" applyNumberFormat="1" applyFont="1" applyBorder="1"/>
    <xf numFmtId="164" fontId="115" fillId="0" borderId="145" xfId="7" applyNumberFormat="1" applyFont="1" applyBorder="1" applyAlignment="1">
      <alignment horizontal="left" indent="1"/>
    </xf>
    <xf numFmtId="164" fontId="118" fillId="80" borderId="145" xfId="7" applyNumberFormat="1" applyFont="1" applyFill="1" applyBorder="1"/>
    <xf numFmtId="164" fontId="118" fillId="0" borderId="67" xfId="7" applyNumberFormat="1" applyFont="1" applyBorder="1"/>
    <xf numFmtId="164" fontId="115" fillId="0" borderId="154" xfId="7" applyNumberFormat="1" applyFont="1" applyBorder="1"/>
    <xf numFmtId="164" fontId="115" fillId="0" borderId="155" xfId="7" applyNumberFormat="1" applyFont="1" applyBorder="1" applyAlignment="1">
      <alignment horizontal="left" indent="1"/>
    </xf>
    <xf numFmtId="164" fontId="115" fillId="0" borderId="155" xfId="7" applyNumberFormat="1" applyFont="1" applyBorder="1" applyAlignment="1">
      <alignment horizontal="left" indent="2"/>
    </xf>
    <xf numFmtId="164" fontId="115" fillId="0" borderId="155" xfId="7" applyNumberFormat="1" applyFont="1" applyFill="1" applyBorder="1" applyAlignment="1">
      <alignment horizontal="left" indent="3"/>
    </xf>
    <xf numFmtId="164" fontId="115" fillId="0" borderId="155" xfId="7" applyNumberFormat="1" applyFont="1" applyFill="1" applyBorder="1" applyAlignment="1">
      <alignment horizontal="left" indent="1"/>
    </xf>
    <xf numFmtId="164" fontId="115" fillId="79" borderId="155" xfId="7" applyNumberFormat="1" applyFont="1" applyFill="1" applyBorder="1"/>
    <xf numFmtId="164" fontId="115" fillId="79" borderId="145" xfId="7" applyNumberFormat="1" applyFont="1" applyFill="1" applyBorder="1"/>
    <xf numFmtId="164" fontId="115" fillId="79" borderId="154" xfId="7" applyNumberFormat="1" applyFont="1" applyFill="1" applyBorder="1"/>
    <xf numFmtId="164" fontId="115" fillId="0" borderId="155" xfId="7" applyNumberFormat="1" applyFont="1" applyFill="1" applyBorder="1" applyAlignment="1">
      <alignment horizontal="left" vertical="top" wrapText="1" indent="2"/>
    </xf>
    <xf numFmtId="164" fontId="115" fillId="0" borderId="154" xfId="7" applyNumberFormat="1" applyFont="1" applyFill="1" applyBorder="1"/>
    <xf numFmtId="164" fontId="115" fillId="0" borderId="155" xfId="7" applyNumberFormat="1" applyFont="1" applyFill="1" applyBorder="1" applyAlignment="1">
      <alignment horizontal="left" wrapText="1" indent="3"/>
    </xf>
    <xf numFmtId="164" fontId="115" fillId="0" borderId="155" xfId="7" applyNumberFormat="1" applyFont="1" applyFill="1" applyBorder="1" applyAlignment="1">
      <alignment horizontal="left" wrapText="1" indent="2"/>
    </xf>
    <xf numFmtId="164" fontId="115" fillId="0" borderId="155" xfId="7" applyNumberFormat="1" applyFont="1" applyFill="1" applyBorder="1" applyAlignment="1">
      <alignment horizontal="left" wrapText="1" indent="1"/>
    </xf>
    <xf numFmtId="164" fontId="115" fillId="0" borderId="153" xfId="7" applyNumberFormat="1" applyFont="1" applyFill="1" applyBorder="1" applyAlignment="1">
      <alignment horizontal="left" wrapText="1" indent="1"/>
    </xf>
    <xf numFmtId="164" fontId="115" fillId="0" borderId="152" xfId="7" applyNumberFormat="1" applyFont="1" applyFill="1" applyBorder="1"/>
    <xf numFmtId="164" fontId="115" fillId="0" borderId="151" xfId="7" applyNumberFormat="1" applyFont="1" applyFill="1" applyBorder="1"/>
    <xf numFmtId="164" fontId="115" fillId="0" borderId="145" xfId="7" applyNumberFormat="1" applyFont="1" applyFill="1" applyBorder="1" applyAlignment="1">
      <alignment horizontal="left" vertical="center" wrapText="1"/>
    </xf>
    <xf numFmtId="164" fontId="115" fillId="0" borderId="145" xfId="7" applyNumberFormat="1" applyFont="1" applyBorder="1" applyAlignment="1">
      <alignment horizontal="center" vertical="center" wrapText="1"/>
    </xf>
    <xf numFmtId="164" fontId="115" fillId="0" borderId="145" xfId="7" applyNumberFormat="1" applyFont="1" applyBorder="1" applyAlignment="1">
      <alignment horizontal="center" vertical="center"/>
    </xf>
    <xf numFmtId="164" fontId="118" fillId="0" borderId="145" xfId="7" applyNumberFormat="1" applyFont="1" applyFill="1" applyBorder="1" applyAlignment="1">
      <alignment horizontal="left" vertical="center" wrapText="1"/>
    </xf>
    <xf numFmtId="164" fontId="118" fillId="0" borderId="145" xfId="7" applyNumberFormat="1" applyFont="1" applyBorder="1" applyAlignment="1">
      <alignment horizontal="center" vertical="center"/>
    </xf>
    <xf numFmtId="164" fontId="118" fillId="0" borderId="145" xfId="7" applyNumberFormat="1" applyFont="1" applyFill="1" applyBorder="1"/>
    <xf numFmtId="164" fontId="120" fillId="0" borderId="145" xfId="7" applyNumberFormat="1" applyFont="1" applyBorder="1"/>
    <xf numFmtId="164" fontId="120" fillId="0" borderId="146" xfId="7" applyNumberFormat="1" applyFont="1" applyBorder="1"/>
    <xf numFmtId="165" fontId="120" fillId="0" borderId="145" xfId="20961" applyNumberFormat="1" applyFont="1" applyBorder="1"/>
    <xf numFmtId="165" fontId="120" fillId="0" borderId="146" xfId="20961" applyNumberFormat="1" applyFont="1" applyBorder="1"/>
    <xf numFmtId="43" fontId="138" fillId="3" borderId="145" xfId="5" applyNumberFormat="1" applyFont="1" applyFill="1" applyBorder="1" applyAlignment="1" applyProtection="1">
      <protection locked="0"/>
    </xf>
    <xf numFmtId="3" fontId="22" fillId="0" borderId="0" xfId="0" applyNumberFormat="1" applyFont="1"/>
    <xf numFmtId="193" fontId="0" fillId="0" borderId="0" xfId="0" applyNumberFormat="1"/>
    <xf numFmtId="9" fontId="0" fillId="0" borderId="0" xfId="20961" applyFont="1"/>
    <xf numFmtId="10" fontId="4" fillId="0" borderId="154" xfId="20961" applyNumberFormat="1" applyFont="1" applyBorder="1" applyAlignment="1"/>
    <xf numFmtId="10" fontId="4" fillId="0" borderId="105" xfId="20961" applyNumberFormat="1" applyFont="1" applyBorder="1" applyAlignment="1"/>
    <xf numFmtId="10" fontId="4" fillId="0" borderId="151" xfId="20961" applyNumberFormat="1" applyFont="1" applyBorder="1" applyAlignment="1"/>
    <xf numFmtId="0" fontId="9" fillId="0" borderId="154" xfId="0" applyFont="1" applyBorder="1" applyAlignment="1">
      <alignment vertical="center" wrapText="1"/>
    </xf>
    <xf numFmtId="164" fontId="9" fillId="0" borderId="148" xfId="7" applyNumberFormat="1" applyFont="1" applyBorder="1" applyAlignment="1">
      <alignment horizontal="center" vertical="center" wrapText="1"/>
    </xf>
    <xf numFmtId="164" fontId="9" fillId="0" borderId="154" xfId="7" applyNumberFormat="1" applyFont="1" applyBorder="1" applyAlignment="1">
      <alignment vertical="center" wrapText="1"/>
    </xf>
    <xf numFmtId="14" fontId="4" fillId="0" borderId="0" xfId="0" applyNumberFormat="1" applyFont="1" applyAlignment="1">
      <alignment horizontal="left"/>
    </xf>
    <xf numFmtId="0" fontId="162" fillId="0" borderId="0" xfId="0" applyFont="1" applyAlignment="1">
      <alignment horizontal="left" vertical="center" wrapText="1"/>
    </xf>
    <xf numFmtId="193" fontId="0" fillId="35" borderId="18" xfId="0" applyNumberFormat="1" applyFill="1" applyBorder="1" applyAlignment="1"/>
    <xf numFmtId="193" fontId="0" fillId="35" borderId="154" xfId="0" applyNumberFormat="1" applyFill="1" applyBorder="1" applyAlignment="1">
      <alignment wrapText="1"/>
    </xf>
    <xf numFmtId="193" fontId="0" fillId="35" borderId="151" xfId="0" applyNumberFormat="1" applyFill="1" applyBorder="1" applyAlignment="1">
      <alignment wrapText="1"/>
    </xf>
    <xf numFmtId="0" fontId="7" fillId="0" borderId="0" xfId="0" applyFont="1" applyAlignment="1">
      <alignment horizontal="left"/>
    </xf>
    <xf numFmtId="14" fontId="116" fillId="0" borderId="0" xfId="0" applyNumberFormat="1" applyFont="1" applyAlignment="1">
      <alignment horizontal="left"/>
    </xf>
    <xf numFmtId="10" fontId="9" fillId="2" borderId="23" xfId="20961" applyNumberFormat="1" applyFont="1" applyFill="1" applyBorder="1" applyAlignment="1" applyProtection="1">
      <alignment vertical="center"/>
      <protection locked="0"/>
    </xf>
    <xf numFmtId="10" fontId="7" fillId="0" borderId="145" xfId="20961" applyNumberFormat="1" applyFont="1" applyFill="1" applyBorder="1" applyAlignment="1" applyProtection="1">
      <alignment vertical="center" wrapText="1"/>
      <protection locked="0"/>
    </xf>
    <xf numFmtId="10" fontId="7" fillId="0" borderId="154" xfId="20961" applyNumberFormat="1" applyFont="1" applyFill="1" applyBorder="1" applyAlignment="1" applyProtection="1">
      <alignment vertical="center" wrapText="1"/>
      <protection locked="0"/>
    </xf>
    <xf numFmtId="10" fontId="25" fillId="36" borderId="0" xfId="20" applyNumberFormat="1" applyBorder="1"/>
    <xf numFmtId="10" fontId="25" fillId="36" borderId="90" xfId="20" applyNumberFormat="1" applyBorder="1"/>
    <xf numFmtId="10" fontId="9" fillId="2" borderId="96" xfId="20961" applyNumberFormat="1" applyFont="1" applyFill="1" applyBorder="1" applyAlignment="1" applyProtection="1">
      <alignment vertical="center"/>
      <protection locked="0"/>
    </xf>
    <xf numFmtId="0" fontId="103" fillId="0" borderId="64" xfId="0" applyFont="1" applyBorder="1" applyAlignment="1">
      <alignment horizontal="left" vertical="center" wrapText="1"/>
    </xf>
    <xf numFmtId="0" fontId="103" fillId="0" borderId="63" xfId="0" applyFont="1" applyBorder="1" applyAlignment="1">
      <alignment horizontal="left" vertical="center" wrapText="1"/>
    </xf>
    <xf numFmtId="0" fontId="140" fillId="0" borderId="158" xfId="0" applyFont="1" applyBorder="1" applyAlignment="1">
      <alignment horizontal="center" vertical="center"/>
    </xf>
    <xf numFmtId="0" fontId="140" fillId="0" borderId="29" xfId="0" applyFont="1" applyBorder="1" applyAlignment="1">
      <alignment horizontal="center" vertical="center"/>
    </xf>
    <xf numFmtId="0" fontId="140" fillId="0" borderId="159" xfId="0" applyFont="1" applyBorder="1" applyAlignment="1">
      <alignment horizontal="center" vertical="center"/>
    </xf>
    <xf numFmtId="164" fontId="0" fillId="0" borderId="97" xfId="7" applyNumberFormat="1" applyFont="1" applyBorder="1" applyAlignment="1">
      <alignment horizontal="center"/>
    </xf>
    <xf numFmtId="164" fontId="0" fillId="0" borderId="94" xfId="7" applyNumberFormat="1" applyFont="1" applyBorder="1" applyAlignment="1">
      <alignment horizontal="center"/>
    </xf>
    <xf numFmtId="164" fontId="0" fillId="0" borderId="95" xfId="7" applyNumberFormat="1" applyFont="1" applyBorder="1" applyAlignment="1">
      <alignment horizontal="center"/>
    </xf>
    <xf numFmtId="164" fontId="0" fillId="0" borderId="148" xfId="7" applyNumberFormat="1" applyFont="1" applyBorder="1" applyAlignment="1">
      <alignment horizontal="right"/>
    </xf>
    <xf numFmtId="164" fontId="0" fillId="0" borderId="150" xfId="7" applyNumberFormat="1" applyFont="1" applyBorder="1" applyAlignment="1">
      <alignment horizontal="right"/>
    </xf>
    <xf numFmtId="164" fontId="0" fillId="0" borderId="147" xfId="7" applyNumberFormat="1" applyFont="1" applyBorder="1" applyAlignment="1">
      <alignment horizontal="right"/>
    </xf>
    <xf numFmtId="0" fontId="0" fillId="0" borderId="137" xfId="0" applyBorder="1" applyAlignment="1">
      <alignment horizontal="center" vertical="center"/>
    </xf>
    <xf numFmtId="0" fontId="127" fillId="0" borderId="92" xfId="0" applyFont="1" applyBorder="1" applyAlignment="1">
      <alignment horizontal="center" vertical="center"/>
    </xf>
    <xf numFmtId="0" fontId="127" fillId="0" borderId="7" xfId="0" applyFont="1" applyBorder="1" applyAlignment="1">
      <alignment horizontal="center" vertical="center"/>
    </xf>
    <xf numFmtId="164" fontId="10" fillId="0" borderId="17" xfId="7" applyNumberFormat="1" applyFont="1" applyFill="1" applyBorder="1" applyAlignment="1" applyProtection="1">
      <alignment horizontal="center" vertical="center"/>
    </xf>
    <xf numFmtId="164" fontId="10" fillId="0" borderId="18" xfId="7" applyNumberFormat="1" applyFont="1" applyFill="1" applyBorder="1" applyAlignment="1" applyProtection="1">
      <alignment horizontal="center" vertical="center"/>
    </xf>
    <xf numFmtId="0" fontId="127" fillId="0" borderId="141" xfId="0" applyFont="1" applyBorder="1" applyAlignment="1">
      <alignment horizontal="center" vertical="center" wrapText="1"/>
    </xf>
    <xf numFmtId="0" fontId="127" fillId="0" borderId="7" xfId="0" applyFont="1" applyBorder="1" applyAlignment="1">
      <alignment horizontal="center" vertical="center" wrapText="1"/>
    </xf>
    <xf numFmtId="0" fontId="10" fillId="0" borderId="17" xfId="0" applyFont="1" applyFill="1" applyBorder="1" applyAlignment="1" applyProtection="1">
      <alignment horizontal="center" vertical="center"/>
    </xf>
    <xf numFmtId="0" fontId="10" fillId="0" borderId="18" xfId="0" applyFont="1" applyFill="1" applyBorder="1" applyAlignment="1" applyProtection="1">
      <alignment horizontal="center" vertical="center"/>
    </xf>
    <xf numFmtId="0" fontId="0" fillId="0" borderId="127" xfId="0" applyBorder="1" applyAlignment="1">
      <alignment horizontal="center" vertical="center"/>
    </xf>
    <xf numFmtId="0" fontId="0" fillId="0" borderId="11" xfId="0" applyBorder="1" applyAlignment="1">
      <alignment horizontal="center" vertical="center"/>
    </xf>
    <xf numFmtId="0" fontId="0" fillId="0" borderId="137" xfId="0" applyBorder="1" applyAlignment="1">
      <alignment horizontal="center" vertical="center" wrapText="1"/>
    </xf>
    <xf numFmtId="0" fontId="10" fillId="0" borderId="17" xfId="0" applyFont="1" applyFill="1" applyBorder="1" applyAlignment="1" applyProtection="1">
      <alignment horizontal="center"/>
    </xf>
    <xf numFmtId="0" fontId="10" fillId="0" borderId="18" xfId="0" applyFont="1" applyFill="1" applyBorder="1" applyAlignment="1" applyProtection="1">
      <alignment horizontal="center"/>
    </xf>
    <xf numFmtId="0" fontId="13" fillId="0" borderId="3" xfId="0" applyFont="1" applyBorder="1" applyAlignment="1">
      <alignment wrapText="1"/>
    </xf>
    <xf numFmtId="0" fontId="4" fillId="0" borderId="20" xfId="0" applyFont="1" applyBorder="1" applyAlignment="1"/>
    <xf numFmtId="0" fontId="10" fillId="0" borderId="8" xfId="0" applyFont="1" applyBorder="1" applyAlignment="1">
      <alignment horizontal="center" vertical="center" wrapText="1"/>
    </xf>
    <xf numFmtId="0" fontId="10" fillId="0" borderId="21" xfId="0" applyFont="1" applyBorder="1" applyAlignment="1">
      <alignment horizontal="center" vertical="center" wrapText="1"/>
    </xf>
    <xf numFmtId="0" fontId="4" fillId="0" borderId="96" xfId="0" applyFont="1" applyFill="1" applyBorder="1" applyAlignment="1">
      <alignment horizontal="center" vertical="center" wrapText="1"/>
    </xf>
    <xf numFmtId="0" fontId="4" fillId="0" borderId="97" xfId="0" applyFont="1" applyFill="1" applyBorder="1" applyAlignment="1">
      <alignment horizontal="center"/>
    </xf>
    <xf numFmtId="0" fontId="4" fillId="0" borderId="21" xfId="0" applyFont="1" applyFill="1" applyBorder="1" applyAlignment="1">
      <alignment horizontal="center"/>
    </xf>
    <xf numFmtId="0" fontId="6" fillId="35" borderId="115" xfId="0" applyFont="1" applyFill="1" applyBorder="1" applyAlignment="1">
      <alignment horizontal="center" vertical="center" wrapText="1"/>
    </xf>
    <xf numFmtId="0" fontId="6" fillId="35" borderId="28" xfId="0" applyFont="1" applyFill="1" applyBorder="1" applyAlignment="1">
      <alignment horizontal="center" vertical="center" wrapText="1"/>
    </xf>
    <xf numFmtId="0" fontId="6" fillId="35" borderId="112" xfId="0" applyFont="1" applyFill="1" applyBorder="1" applyAlignment="1">
      <alignment horizontal="center" vertical="center" wrapText="1"/>
    </xf>
    <xf numFmtId="0" fontId="6" fillId="35" borderId="95" xfId="0" applyFont="1" applyFill="1" applyBorder="1" applyAlignment="1">
      <alignment horizontal="center" vertical="center" wrapText="1"/>
    </xf>
    <xf numFmtId="0" fontId="4" fillId="85" borderId="7" xfId="0" applyFont="1" applyFill="1" applyBorder="1" applyAlignment="1" applyProtection="1">
      <alignment horizontal="center" vertical="center" wrapText="1"/>
    </xf>
    <xf numFmtId="0" fontId="4" fillId="85" borderId="145" xfId="0" applyFont="1" applyFill="1" applyBorder="1" applyAlignment="1" applyProtection="1">
      <alignment horizontal="center" vertical="center" wrapText="1"/>
    </xf>
    <xf numFmtId="0" fontId="4" fillId="85" borderId="7" xfId="11" applyFont="1" applyFill="1" applyBorder="1" applyAlignment="1">
      <alignment horizontal="center" vertical="top"/>
    </xf>
    <xf numFmtId="0" fontId="6" fillId="86" borderId="62" xfId="0" applyFont="1" applyFill="1" applyBorder="1" applyAlignment="1" applyProtection="1">
      <alignment horizontal="center" vertical="center" wrapText="1"/>
    </xf>
    <xf numFmtId="0" fontId="6" fillId="86" borderId="154" xfId="0" applyFont="1" applyFill="1" applyBorder="1" applyAlignment="1" applyProtection="1">
      <alignment horizontal="center" vertical="center" wrapText="1"/>
    </xf>
    <xf numFmtId="0" fontId="100" fillId="3" borderId="65" xfId="13" applyFont="1" applyFill="1" applyBorder="1" applyAlignment="1" applyProtection="1">
      <alignment horizontal="center" vertical="center" wrapText="1"/>
      <protection locked="0"/>
    </xf>
    <xf numFmtId="0" fontId="100" fillId="3" borderId="62"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15" fillId="3" borderId="16" xfId="1" applyNumberFormat="1" applyFont="1" applyFill="1" applyBorder="1" applyAlignment="1" applyProtection="1">
      <alignment horizontal="center"/>
      <protection locked="0"/>
    </xf>
    <xf numFmtId="164" fontId="15" fillId="3" borderId="17" xfId="1" applyNumberFormat="1" applyFont="1" applyFill="1" applyBorder="1" applyAlignment="1" applyProtection="1">
      <alignment horizontal="center"/>
      <protection locked="0"/>
    </xf>
    <xf numFmtId="164" fontId="15" fillId="3" borderId="18" xfId="1" applyNumberFormat="1" applyFont="1" applyFill="1" applyBorder="1" applyAlignment="1" applyProtection="1">
      <alignment horizontal="center"/>
      <protection locked="0"/>
    </xf>
    <xf numFmtId="0" fontId="6" fillId="0" borderId="49" xfId="0" applyFont="1" applyBorder="1" applyAlignment="1">
      <alignment horizontal="center" vertical="center" wrapText="1"/>
    </xf>
    <xf numFmtId="0" fontId="6" fillId="0" borderId="50" xfId="0" applyFont="1" applyBorder="1" applyAlignment="1">
      <alignment horizontal="center" vertical="center" wrapText="1"/>
    </xf>
    <xf numFmtId="164" fontId="15" fillId="0" borderId="88" xfId="1" applyNumberFormat="1" applyFont="1" applyFill="1" applyBorder="1" applyAlignment="1" applyProtection="1">
      <alignment horizontal="center" vertical="center" wrapText="1"/>
      <protection locked="0"/>
    </xf>
    <xf numFmtId="164" fontId="15" fillId="0" borderId="89" xfId="1"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65"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8" xfId="0" applyFont="1" applyFill="1" applyBorder="1" applyAlignment="1">
      <alignment horizontal="center" wrapText="1"/>
    </xf>
    <xf numFmtId="0" fontId="4" fillId="0" borderId="10" xfId="0" applyFont="1" applyFill="1" applyBorder="1" applyAlignment="1">
      <alignment horizontal="center" wrapText="1"/>
    </xf>
    <xf numFmtId="0" fontId="4" fillId="0" borderId="58" xfId="0" applyFont="1" applyFill="1" applyBorder="1" applyAlignment="1">
      <alignment horizontal="center" vertical="center" wrapText="1"/>
    </xf>
    <xf numFmtId="0" fontId="4" fillId="0" borderId="54" xfId="0" applyFont="1" applyFill="1" applyBorder="1" applyAlignment="1">
      <alignment horizontal="center" vertical="center" wrapText="1"/>
    </xf>
    <xf numFmtId="0" fontId="4" fillId="0" borderId="103" xfId="0" applyFont="1" applyFill="1" applyBorder="1" applyAlignment="1">
      <alignment horizontal="center" vertical="center" wrapText="1"/>
    </xf>
    <xf numFmtId="0" fontId="14" fillId="0" borderId="53" xfId="0" applyFont="1" applyFill="1" applyBorder="1" applyAlignment="1">
      <alignment horizontal="left" vertical="center"/>
    </xf>
    <xf numFmtId="0" fontId="14" fillId="0" borderId="54" xfId="0" applyFont="1" applyFill="1" applyBorder="1" applyAlignment="1">
      <alignment horizontal="left" vertical="center"/>
    </xf>
    <xf numFmtId="0" fontId="4" fillId="0" borderId="17" xfId="0" applyFont="1" applyBorder="1" applyAlignment="1">
      <alignment horizontal="center"/>
    </xf>
    <xf numFmtId="0" fontId="4" fillId="0" borderId="18" xfId="0" applyFont="1" applyBorder="1" applyAlignment="1">
      <alignment horizontal="center" vertical="center" wrapText="1"/>
    </xf>
    <xf numFmtId="0" fontId="4" fillId="0" borderId="111" xfId="0" applyFont="1" applyBorder="1" applyAlignment="1">
      <alignment horizontal="center" vertical="center" wrapText="1"/>
    </xf>
    <xf numFmtId="0" fontId="118" fillId="0" borderId="118" xfId="0" applyNumberFormat="1" applyFont="1" applyFill="1" applyBorder="1" applyAlignment="1">
      <alignment horizontal="left" vertical="center" wrapText="1"/>
    </xf>
    <xf numFmtId="0" fontId="118" fillId="0" borderId="119" xfId="0" applyNumberFormat="1" applyFont="1" applyFill="1" applyBorder="1" applyAlignment="1">
      <alignment horizontal="left" vertical="center" wrapText="1"/>
    </xf>
    <xf numFmtId="0" fontId="118" fillId="0" borderId="121" xfId="0" applyNumberFormat="1" applyFont="1" applyFill="1" applyBorder="1" applyAlignment="1">
      <alignment horizontal="left" vertical="center" wrapText="1"/>
    </xf>
    <xf numFmtId="0" fontId="118" fillId="0" borderId="122" xfId="0" applyNumberFormat="1" applyFont="1" applyFill="1" applyBorder="1" applyAlignment="1">
      <alignment horizontal="left" vertical="center" wrapText="1"/>
    </xf>
    <xf numFmtId="0" fontId="118" fillId="0" borderId="124" xfId="0" applyNumberFormat="1" applyFont="1" applyFill="1" applyBorder="1" applyAlignment="1">
      <alignment horizontal="left" vertical="center" wrapText="1"/>
    </xf>
    <xf numFmtId="0" fontId="118" fillId="0" borderId="125" xfId="0" applyNumberFormat="1" applyFont="1" applyFill="1" applyBorder="1" applyAlignment="1">
      <alignment horizontal="left" vertical="center" wrapText="1"/>
    </xf>
    <xf numFmtId="0" fontId="119" fillId="0" borderId="144" xfId="0" applyFont="1" applyFill="1" applyBorder="1" applyAlignment="1">
      <alignment horizontal="center" vertical="center" wrapText="1"/>
    </xf>
    <xf numFmtId="0" fontId="119" fillId="0" borderId="143" xfId="0" applyFont="1" applyFill="1" applyBorder="1" applyAlignment="1">
      <alignment horizontal="center" vertical="center" wrapText="1"/>
    </xf>
    <xf numFmtId="0" fontId="119" fillId="0" borderId="120" xfId="0" applyFont="1" applyFill="1" applyBorder="1" applyAlignment="1">
      <alignment horizontal="center" vertical="center" wrapText="1"/>
    </xf>
    <xf numFmtId="0" fontId="119" fillId="0" borderId="52" xfId="0" applyFont="1" applyFill="1" applyBorder="1" applyAlignment="1">
      <alignment horizontal="center" vertical="center" wrapText="1"/>
    </xf>
    <xf numFmtId="0" fontId="119" fillId="0" borderId="123" xfId="0" applyFont="1" applyFill="1" applyBorder="1" applyAlignment="1">
      <alignment horizontal="center" vertical="center" wrapText="1"/>
    </xf>
    <xf numFmtId="0" fontId="119" fillId="0" borderId="11" xfId="0" applyFont="1" applyFill="1" applyBorder="1" applyAlignment="1">
      <alignment horizontal="center" vertical="center" wrapText="1"/>
    </xf>
    <xf numFmtId="0" fontId="115" fillId="0" borderId="146" xfId="0" applyFont="1" applyBorder="1" applyAlignment="1">
      <alignment horizontal="center" vertical="center" wrapText="1"/>
    </xf>
    <xf numFmtId="0" fontId="115" fillId="0" borderId="7" xfId="0" applyFont="1" applyBorder="1" applyAlignment="1">
      <alignment horizontal="center" vertical="center" wrapText="1"/>
    </xf>
    <xf numFmtId="0" fontId="115" fillId="0" borderId="145" xfId="0" applyFont="1" applyBorder="1" applyAlignment="1">
      <alignment horizontal="center" vertical="center" wrapText="1"/>
    </xf>
    <xf numFmtId="0" fontId="115" fillId="0" borderId="148" xfId="0" applyFont="1" applyBorder="1" applyAlignment="1">
      <alignment horizontal="center" vertical="center" wrapText="1"/>
    </xf>
    <xf numFmtId="0" fontId="115" fillId="0" borderId="147" xfId="0" applyFont="1" applyBorder="1" applyAlignment="1">
      <alignment horizontal="center" vertical="center" wrapText="1"/>
    </xf>
    <xf numFmtId="0" fontId="123" fillId="0" borderId="145" xfId="0" applyFont="1" applyFill="1" applyBorder="1" applyAlignment="1">
      <alignment horizontal="center" vertical="center"/>
    </xf>
    <xf numFmtId="0" fontId="117" fillId="0" borderId="144" xfId="0" applyFont="1" applyFill="1" applyBorder="1" applyAlignment="1">
      <alignment horizontal="center" vertical="center"/>
    </xf>
    <xf numFmtId="0" fontId="117" fillId="0" borderId="149" xfId="0" applyFont="1" applyFill="1" applyBorder="1" applyAlignment="1">
      <alignment horizontal="center" vertical="center"/>
    </xf>
    <xf numFmtId="0" fontId="117" fillId="0" borderId="52" xfId="0" applyFont="1" applyFill="1" applyBorder="1" applyAlignment="1">
      <alignment horizontal="center" vertical="center"/>
    </xf>
    <xf numFmtId="0" fontId="117" fillId="0" borderId="11" xfId="0" applyFont="1" applyFill="1" applyBorder="1" applyAlignment="1">
      <alignment horizontal="center" vertical="center"/>
    </xf>
    <xf numFmtId="0" fontId="118" fillId="0" borderId="145" xfId="0" applyFont="1" applyFill="1" applyBorder="1" applyAlignment="1">
      <alignment horizontal="center" vertical="center" wrapText="1"/>
    </xf>
    <xf numFmtId="0" fontId="118" fillId="0" borderId="144" xfId="0" applyFont="1" applyFill="1" applyBorder="1" applyAlignment="1">
      <alignment horizontal="center" vertical="center" wrapText="1"/>
    </xf>
    <xf numFmtId="0" fontId="118" fillId="0" borderId="149" xfId="0" applyFont="1" applyFill="1" applyBorder="1" applyAlignment="1">
      <alignment horizontal="center" vertical="center" wrapText="1"/>
    </xf>
    <xf numFmtId="0" fontId="118" fillId="0" borderId="126" xfId="0" applyFont="1" applyFill="1" applyBorder="1" applyAlignment="1">
      <alignment horizontal="center" vertical="center" wrapText="1"/>
    </xf>
    <xf numFmtId="0" fontId="118" fillId="0" borderId="127" xfId="0" applyFont="1" applyFill="1" applyBorder="1" applyAlignment="1">
      <alignment horizontal="center" vertical="center" wrapText="1"/>
    </xf>
    <xf numFmtId="0" fontId="118" fillId="0" borderId="52" xfId="0" applyFont="1" applyFill="1" applyBorder="1" applyAlignment="1">
      <alignment horizontal="center" vertical="center" wrapText="1"/>
    </xf>
    <xf numFmtId="0" fontId="118" fillId="0" borderId="11" xfId="0" applyFont="1" applyFill="1" applyBorder="1" applyAlignment="1">
      <alignment horizontal="center" vertical="center" wrapText="1"/>
    </xf>
    <xf numFmtId="0" fontId="115" fillId="0" borderId="148" xfId="0" applyFont="1" applyFill="1" applyBorder="1" applyAlignment="1">
      <alignment horizontal="center" vertical="center" wrapText="1"/>
    </xf>
    <xf numFmtId="0" fontId="115" fillId="0" borderId="150" xfId="0" applyFont="1" applyFill="1" applyBorder="1" applyAlignment="1">
      <alignment horizontal="center" vertical="center" wrapText="1"/>
    </xf>
    <xf numFmtId="0" fontId="118" fillId="0" borderId="128" xfId="0" applyFont="1" applyFill="1" applyBorder="1" applyAlignment="1">
      <alignment horizontal="center" vertical="center" wrapText="1"/>
    </xf>
    <xf numFmtId="0" fontId="118" fillId="0" borderId="7" xfId="0" applyFont="1" applyFill="1" applyBorder="1" applyAlignment="1">
      <alignment horizontal="center" vertical="center" wrapText="1"/>
    </xf>
    <xf numFmtId="0" fontId="115" fillId="0" borderId="128" xfId="0" applyFont="1" applyFill="1" applyBorder="1" applyAlignment="1">
      <alignment horizontal="center" vertical="center" wrapText="1"/>
    </xf>
    <xf numFmtId="0" fontId="115" fillId="0" borderId="144" xfId="0" applyFont="1" applyFill="1" applyBorder="1" applyAlignment="1">
      <alignment horizontal="center" vertical="center" wrapText="1"/>
    </xf>
    <xf numFmtId="0" fontId="115" fillId="0" borderId="143" xfId="0" applyFont="1" applyFill="1" applyBorder="1" applyAlignment="1">
      <alignment horizontal="center" vertical="center" wrapText="1"/>
    </xf>
    <xf numFmtId="0" fontId="115" fillId="0" borderId="149" xfId="0" applyFont="1" applyFill="1" applyBorder="1" applyAlignment="1">
      <alignment horizontal="center" vertical="center" wrapText="1"/>
    </xf>
    <xf numFmtId="0" fontId="115" fillId="0" borderId="11" xfId="0" applyFont="1" applyBorder="1" applyAlignment="1">
      <alignment horizontal="center" vertical="center" wrapText="1"/>
    </xf>
    <xf numFmtId="0" fontId="115" fillId="0" borderId="154" xfId="0" applyFont="1" applyBorder="1" applyAlignment="1">
      <alignment horizontal="center" vertical="center" wrapText="1"/>
    </xf>
    <xf numFmtId="0" fontId="115" fillId="0" borderId="53" xfId="0" applyFont="1" applyFill="1" applyBorder="1" applyAlignment="1">
      <alignment horizontal="center" vertical="center" wrapText="1"/>
    </xf>
    <xf numFmtId="0" fontId="115" fillId="0" borderId="54" xfId="0" applyFont="1" applyFill="1" applyBorder="1" applyAlignment="1">
      <alignment horizontal="center" vertical="center" wrapText="1"/>
    </xf>
    <xf numFmtId="0" fontId="115" fillId="0" borderId="103" xfId="0" applyFont="1" applyFill="1" applyBorder="1" applyAlignment="1">
      <alignment horizontal="center" vertical="center" wrapText="1"/>
    </xf>
    <xf numFmtId="0" fontId="118" fillId="0" borderId="53" xfId="0" applyNumberFormat="1" applyFont="1" applyFill="1" applyBorder="1" applyAlignment="1">
      <alignment horizontal="left" vertical="top" wrapText="1"/>
    </xf>
    <xf numFmtId="0" fontId="118" fillId="0" borderId="103" xfId="0" applyNumberFormat="1" applyFont="1" applyFill="1" applyBorder="1" applyAlignment="1">
      <alignment horizontal="left" vertical="top" wrapText="1"/>
    </xf>
    <xf numFmtId="0" fontId="118" fillId="0" borderId="61" xfId="0" applyNumberFormat="1" applyFont="1" applyFill="1" applyBorder="1" applyAlignment="1">
      <alignment horizontal="left" vertical="top" wrapText="1"/>
    </xf>
    <xf numFmtId="0" fontId="118" fillId="0" borderId="90" xfId="0" applyNumberFormat="1" applyFont="1" applyFill="1" applyBorder="1" applyAlignment="1">
      <alignment horizontal="left" vertical="top" wrapText="1"/>
    </xf>
    <xf numFmtId="0" fontId="118" fillId="0" borderId="117" xfId="0" applyNumberFormat="1" applyFont="1" applyFill="1" applyBorder="1" applyAlignment="1">
      <alignment horizontal="left" vertical="top" wrapText="1"/>
    </xf>
    <xf numFmtId="0" fontId="118" fillId="0" borderId="156" xfId="0" applyNumberFormat="1" applyFont="1" applyFill="1" applyBorder="1" applyAlignment="1">
      <alignment horizontal="left" vertical="top" wrapText="1"/>
    </xf>
    <xf numFmtId="0" fontId="115" fillId="0" borderId="146" xfId="0" applyFont="1" applyFill="1" applyBorder="1" applyAlignment="1">
      <alignment horizontal="center" vertical="center" wrapText="1"/>
    </xf>
    <xf numFmtId="0" fontId="118" fillId="0" borderId="157" xfId="0" applyFont="1" applyFill="1" applyBorder="1" applyAlignment="1">
      <alignment horizontal="center" vertical="center" wrapText="1"/>
    </xf>
    <xf numFmtId="0" fontId="118" fillId="0" borderId="67" xfId="0" applyFont="1" applyFill="1" applyBorder="1" applyAlignment="1">
      <alignment horizontal="center" vertical="center" wrapText="1"/>
    </xf>
    <xf numFmtId="0" fontId="115" fillId="0" borderId="144" xfId="0" applyFont="1" applyBorder="1" applyAlignment="1">
      <alignment horizontal="center" vertical="top" wrapText="1"/>
    </xf>
    <xf numFmtId="0" fontId="115" fillId="0" borderId="143" xfId="0" applyFont="1" applyBorder="1" applyAlignment="1">
      <alignment horizontal="center" vertical="top" wrapText="1"/>
    </xf>
    <xf numFmtId="0" fontId="115" fillId="0" borderId="144" xfId="0" applyFont="1" applyFill="1" applyBorder="1" applyAlignment="1">
      <alignment horizontal="center" vertical="top" wrapText="1"/>
    </xf>
    <xf numFmtId="0" fontId="115" fillId="0" borderId="150" xfId="0" applyFont="1" applyFill="1" applyBorder="1" applyAlignment="1">
      <alignment horizontal="center" vertical="top" wrapText="1"/>
    </xf>
    <xf numFmtId="0" fontId="115" fillId="0" borderId="147" xfId="0" applyFont="1" applyFill="1" applyBorder="1" applyAlignment="1">
      <alignment horizontal="center" vertical="top" wrapText="1"/>
    </xf>
    <xf numFmtId="0" fontId="104" fillId="0" borderId="129" xfId="0" applyNumberFormat="1" applyFont="1" applyFill="1" applyBorder="1" applyAlignment="1">
      <alignment horizontal="left" vertical="top" wrapText="1"/>
    </xf>
    <xf numFmtId="0" fontId="104" fillId="0" borderId="130" xfId="0" applyNumberFormat="1" applyFont="1" applyFill="1" applyBorder="1" applyAlignment="1">
      <alignment horizontal="left" vertical="top" wrapText="1"/>
    </xf>
    <xf numFmtId="0" fontId="121" fillId="0" borderId="145" xfId="0" applyFont="1" applyBorder="1" applyAlignment="1">
      <alignment horizontal="center" vertical="center"/>
    </xf>
    <xf numFmtId="0" fontId="120" fillId="0" borderId="145" xfId="0" applyFont="1" applyBorder="1" applyAlignment="1">
      <alignment horizontal="center" vertical="center" wrapText="1"/>
    </xf>
    <xf numFmtId="0" fontId="120" fillId="0" borderId="146" xfId="0" applyFont="1" applyBorder="1" applyAlignment="1">
      <alignment horizontal="center" vertical="center" wrapText="1"/>
    </xf>
    <xf numFmtId="0" fontId="104" fillId="75" borderId="148" xfId="0" applyFont="1" applyFill="1" applyBorder="1" applyAlignment="1">
      <alignment horizontal="center" vertical="center" wrapText="1"/>
    </xf>
    <xf numFmtId="0" fontId="104" fillId="75" borderId="147" xfId="0" applyFont="1" applyFill="1" applyBorder="1" applyAlignment="1">
      <alignment horizontal="center" vertical="center" wrapText="1"/>
    </xf>
    <xf numFmtId="0" fontId="105" fillId="0" borderId="148" xfId="0" applyFont="1" applyFill="1" applyBorder="1" applyAlignment="1">
      <alignment horizontal="left" vertical="center" wrapText="1"/>
    </xf>
    <xf numFmtId="0" fontId="105" fillId="0" borderId="147" xfId="0" applyFont="1" applyFill="1" applyBorder="1" applyAlignment="1">
      <alignment horizontal="left" vertical="center" wrapText="1"/>
    </xf>
    <xf numFmtId="0" fontId="105" fillId="0" borderId="148" xfId="13" applyFont="1" applyFill="1" applyBorder="1" applyAlignment="1" applyProtection="1">
      <alignment horizontal="left" vertical="top" wrapText="1"/>
      <protection locked="0"/>
    </xf>
    <xf numFmtId="0" fontId="105" fillId="0" borderId="147" xfId="13" applyFont="1" applyFill="1" applyBorder="1" applyAlignment="1" applyProtection="1">
      <alignment horizontal="left" vertical="top" wrapText="1"/>
      <protection locked="0"/>
    </xf>
    <xf numFmtId="0" fontId="154" fillId="0" borderId="148" xfId="13" applyFont="1" applyFill="1" applyBorder="1" applyAlignment="1" applyProtection="1">
      <alignment horizontal="left" vertical="top" wrapText="1"/>
      <protection locked="0"/>
    </xf>
    <xf numFmtId="0" fontId="154" fillId="0" borderId="147" xfId="13" applyFont="1" applyFill="1" applyBorder="1" applyAlignment="1" applyProtection="1">
      <alignment horizontal="left" vertical="top" wrapText="1"/>
      <protection locked="0"/>
    </xf>
    <xf numFmtId="0" fontId="105" fillId="0" borderId="148" xfId="0" applyNumberFormat="1" applyFont="1" applyFill="1" applyBorder="1" applyAlignment="1">
      <alignment horizontal="left" vertical="center" wrapText="1"/>
    </xf>
    <xf numFmtId="0" fontId="105" fillId="0" borderId="147" xfId="0" applyNumberFormat="1" applyFont="1" applyFill="1" applyBorder="1" applyAlignment="1">
      <alignment horizontal="left" vertical="center" wrapText="1"/>
    </xf>
    <xf numFmtId="0" fontId="105" fillId="0" borderId="148" xfId="0" applyNumberFormat="1" applyFont="1" applyFill="1" applyBorder="1" applyAlignment="1">
      <alignment horizontal="left" vertical="top" wrapText="1"/>
    </xf>
    <xf numFmtId="0" fontId="105" fillId="0" borderId="147" xfId="0" applyNumberFormat="1" applyFont="1" applyFill="1" applyBorder="1" applyAlignment="1">
      <alignment horizontal="left" vertical="top" wrapText="1"/>
    </xf>
    <xf numFmtId="49" fontId="105" fillId="0" borderId="0" xfId="0" applyNumberFormat="1" applyFont="1" applyFill="1" applyBorder="1" applyAlignment="1">
      <alignment horizontal="center" vertical="center"/>
    </xf>
    <xf numFmtId="0" fontId="105" fillId="0" borderId="145" xfId="0" applyFont="1" applyFill="1" applyBorder="1" applyAlignment="1">
      <alignment horizontal="left" vertical="top" wrapText="1"/>
    </xf>
    <xf numFmtId="0" fontId="105" fillId="0" borderId="148" xfId="0" applyFont="1" applyFill="1" applyBorder="1" applyAlignment="1">
      <alignment horizontal="left" vertical="top" wrapText="1"/>
    </xf>
    <xf numFmtId="0" fontId="105" fillId="0" borderId="145" xfId="0" applyFont="1" applyFill="1" applyBorder="1" applyAlignment="1">
      <alignment horizontal="left" vertical="center" wrapText="1"/>
    </xf>
    <xf numFmtId="0" fontId="104" fillId="75" borderId="145" xfId="0" applyFont="1" applyFill="1" applyBorder="1" applyAlignment="1">
      <alignment horizontal="center" vertical="center" wrapText="1"/>
    </xf>
    <xf numFmtId="0" fontId="105" fillId="0" borderId="145" xfId="0" applyNumberFormat="1" applyFont="1" applyFill="1" applyBorder="1" applyAlignment="1">
      <alignment horizontal="left" vertical="top" wrapText="1"/>
    </xf>
    <xf numFmtId="0" fontId="105" fillId="0" borderId="145" xfId="0" applyFont="1" applyBorder="1" applyAlignment="1">
      <alignment horizontal="center"/>
    </xf>
    <xf numFmtId="0" fontId="105" fillId="0" borderId="97" xfId="0" applyFont="1" applyFill="1" applyBorder="1" applyAlignment="1">
      <alignment horizontal="left" vertical="center" wrapText="1"/>
    </xf>
    <xf numFmtId="0" fontId="105" fillId="0" borderId="95" xfId="0" applyFont="1" applyFill="1" applyBorder="1" applyAlignment="1">
      <alignment horizontal="left" vertical="center" wrapText="1"/>
    </xf>
    <xf numFmtId="0" fontId="104" fillId="0" borderId="145" xfId="0" applyFont="1" applyFill="1" applyBorder="1" applyAlignment="1">
      <alignment horizontal="center" vertical="center"/>
    </xf>
    <xf numFmtId="0" fontId="105" fillId="3" borderId="148" xfId="13" applyFont="1" applyFill="1" applyBorder="1" applyAlignment="1" applyProtection="1">
      <alignment horizontal="left" vertical="top" wrapText="1"/>
      <protection locked="0"/>
    </xf>
    <xf numFmtId="0" fontId="105" fillId="3" borderId="147" xfId="13" applyFont="1" applyFill="1" applyBorder="1" applyAlignment="1" applyProtection="1">
      <alignment horizontal="left" vertical="top" wrapText="1"/>
      <protection locked="0"/>
    </xf>
    <xf numFmtId="0" fontId="104" fillId="0" borderId="83" xfId="0" applyFont="1" applyFill="1" applyBorder="1" applyAlignment="1">
      <alignment horizontal="center" vertical="center"/>
    </xf>
    <xf numFmtId="0" fontId="104" fillId="75" borderId="80" xfId="0" applyFont="1" applyFill="1" applyBorder="1" applyAlignment="1">
      <alignment horizontal="center" vertical="center" wrapText="1"/>
    </xf>
    <xf numFmtId="0" fontId="104" fillId="75" borderId="0" xfId="0" applyFont="1" applyFill="1" applyBorder="1" applyAlignment="1">
      <alignment horizontal="center" vertical="center" wrapText="1"/>
    </xf>
    <xf numFmtId="0" fontId="104" fillId="75" borderId="81" xfId="0" applyFont="1" applyFill="1" applyBorder="1" applyAlignment="1">
      <alignment horizontal="center" vertical="center" wrapText="1"/>
    </xf>
    <xf numFmtId="0" fontId="105" fillId="0" borderId="97" xfId="0" applyFont="1" applyFill="1" applyBorder="1" applyAlignment="1">
      <alignment vertical="center" wrapText="1"/>
    </xf>
    <xf numFmtId="0" fontId="105" fillId="0" borderId="95" xfId="0" applyFont="1" applyFill="1" applyBorder="1" applyAlignment="1">
      <alignment vertical="center" wrapText="1"/>
    </xf>
    <xf numFmtId="0" fontId="104" fillId="75" borderId="85" xfId="0" applyFont="1" applyFill="1" applyBorder="1" applyAlignment="1">
      <alignment horizontal="center" vertical="center"/>
    </xf>
    <xf numFmtId="0" fontId="104" fillId="75" borderId="86" xfId="0" applyFont="1" applyFill="1" applyBorder="1" applyAlignment="1">
      <alignment horizontal="center" vertical="center"/>
    </xf>
    <xf numFmtId="0" fontId="104" fillId="75" borderId="87" xfId="0" applyFont="1" applyFill="1" applyBorder="1" applyAlignment="1">
      <alignment horizontal="center" vertical="center"/>
    </xf>
    <xf numFmtId="0" fontId="105" fillId="3" borderId="97" xfId="0" applyFont="1" applyFill="1" applyBorder="1" applyAlignment="1">
      <alignment horizontal="left" vertical="center" wrapText="1"/>
    </xf>
    <xf numFmtId="0" fontId="105" fillId="3" borderId="95" xfId="0" applyFont="1" applyFill="1" applyBorder="1" applyAlignment="1">
      <alignment horizontal="left" vertical="center" wrapText="1"/>
    </xf>
    <xf numFmtId="0" fontId="105" fillId="0" borderId="75" xfId="0" applyFont="1" applyFill="1" applyBorder="1" applyAlignment="1">
      <alignment horizontal="left" vertical="center" wrapText="1"/>
    </xf>
    <xf numFmtId="0" fontId="105" fillId="0" borderId="76" xfId="0" applyFont="1" applyFill="1" applyBorder="1" applyAlignment="1">
      <alignment horizontal="left" vertical="center" wrapText="1"/>
    </xf>
    <xf numFmtId="0" fontId="104" fillId="75" borderId="71" xfId="0" applyFont="1" applyFill="1" applyBorder="1" applyAlignment="1">
      <alignment horizontal="center" vertical="center" wrapText="1"/>
    </xf>
    <xf numFmtId="0" fontId="104" fillId="75" borderId="72" xfId="0" applyFont="1" applyFill="1" applyBorder="1" applyAlignment="1">
      <alignment horizontal="center" vertical="center" wrapText="1"/>
    </xf>
    <xf numFmtId="0" fontId="104" fillId="75" borderId="73" xfId="0" applyFont="1" applyFill="1" applyBorder="1" applyAlignment="1">
      <alignment horizontal="center" vertical="center" wrapText="1"/>
    </xf>
    <xf numFmtId="0" fontId="105" fillId="0" borderId="52" xfId="0" applyFont="1" applyFill="1" applyBorder="1" applyAlignment="1">
      <alignment horizontal="left" vertical="center" wrapText="1"/>
    </xf>
    <xf numFmtId="0" fontId="105" fillId="0" borderId="11" xfId="0" applyFont="1" applyFill="1" applyBorder="1" applyAlignment="1">
      <alignment horizontal="left" vertical="center" wrapText="1"/>
    </xf>
    <xf numFmtId="0" fontId="154" fillId="3" borderId="97" xfId="0" applyFont="1" applyFill="1" applyBorder="1" applyAlignment="1">
      <alignment horizontal="left" vertical="center" wrapText="1"/>
    </xf>
    <xf numFmtId="0" fontId="154" fillId="3" borderId="95" xfId="0" applyFont="1" applyFill="1" applyBorder="1" applyAlignment="1">
      <alignment horizontal="left" vertical="center" wrapText="1"/>
    </xf>
    <xf numFmtId="0" fontId="105" fillId="0" borderId="138" xfId="0" applyFont="1" applyFill="1" applyBorder="1" applyAlignment="1">
      <alignment horizontal="left" vertical="center" wrapText="1"/>
    </xf>
    <xf numFmtId="0" fontId="105" fillId="0" borderId="139" xfId="0" applyFont="1" applyFill="1" applyBorder="1" applyAlignment="1">
      <alignment horizontal="left" vertical="center" wrapText="1"/>
    </xf>
    <xf numFmtId="0" fontId="105" fillId="0" borderId="140" xfId="0" applyFont="1" applyFill="1" applyBorder="1" applyAlignment="1">
      <alignment horizontal="left" vertical="center" wrapText="1"/>
    </xf>
    <xf numFmtId="0" fontId="105" fillId="3" borderId="75" xfId="0" applyFont="1" applyFill="1" applyBorder="1" applyAlignment="1">
      <alignment horizontal="left" vertical="center" wrapText="1"/>
    </xf>
    <xf numFmtId="0" fontId="105" fillId="3" borderId="76" xfId="0" applyFont="1" applyFill="1" applyBorder="1" applyAlignment="1">
      <alignment horizontal="left" vertical="center" wrapText="1"/>
    </xf>
    <xf numFmtId="0" fontId="105" fillId="0" borderId="78" xfId="0" applyFont="1" applyFill="1" applyBorder="1" applyAlignment="1">
      <alignment horizontal="left" vertical="center" wrapText="1"/>
    </xf>
    <xf numFmtId="0" fontId="105" fillId="0" borderId="79" xfId="0" applyFont="1" applyFill="1" applyBorder="1" applyAlignment="1">
      <alignment horizontal="left" vertical="center" wrapText="1"/>
    </xf>
    <xf numFmtId="0" fontId="105" fillId="0" borderId="52" xfId="0" applyFont="1" applyFill="1" applyBorder="1" applyAlignment="1">
      <alignment vertical="center" wrapText="1"/>
    </xf>
    <xf numFmtId="0" fontId="105" fillId="0" borderId="11" xfId="0" applyFont="1" applyFill="1" applyBorder="1" applyAlignment="1">
      <alignment vertical="center" wrapText="1"/>
    </xf>
    <xf numFmtId="0" fontId="105" fillId="3" borderId="97" xfId="0" applyFont="1" applyFill="1" applyBorder="1" applyAlignment="1">
      <alignment vertical="center" wrapText="1"/>
    </xf>
    <xf numFmtId="0" fontId="105" fillId="3" borderId="95" xfId="0" applyFont="1" applyFill="1" applyBorder="1" applyAlignment="1">
      <alignment vertical="center" wrapText="1"/>
    </xf>
    <xf numFmtId="0" fontId="104" fillId="0" borderId="68" xfId="0" applyFont="1" applyFill="1" applyBorder="1" applyAlignment="1">
      <alignment horizontal="center" vertical="center"/>
    </xf>
    <xf numFmtId="0" fontId="104" fillId="0" borderId="69" xfId="0" applyFont="1" applyFill="1" applyBorder="1" applyAlignment="1">
      <alignment horizontal="center" vertical="center"/>
    </xf>
    <xf numFmtId="0" fontId="104" fillId="0" borderId="70" xfId="0" applyFont="1" applyFill="1" applyBorder="1" applyAlignment="1">
      <alignment horizontal="center" vertical="center"/>
    </xf>
    <xf numFmtId="0" fontId="105" fillId="0" borderId="96" xfId="0" applyFont="1" applyFill="1" applyBorder="1" applyAlignment="1">
      <alignment horizontal="left" vertical="center" wrapText="1"/>
    </xf>
    <xf numFmtId="0" fontId="154" fillId="3" borderId="97" xfId="0" applyFont="1" applyFill="1" applyBorder="1" applyAlignment="1">
      <alignment vertical="center" wrapText="1"/>
    </xf>
    <xf numFmtId="0" fontId="154" fillId="3" borderId="95" xfId="0" applyFont="1" applyFill="1" applyBorder="1" applyAlignment="1">
      <alignment vertical="center" wrapText="1"/>
    </xf>
    <xf numFmtId="0" fontId="105" fillId="0" borderId="97" xfId="0" applyFont="1" applyFill="1" applyBorder="1" applyAlignment="1">
      <alignment horizontal="left"/>
    </xf>
    <xf numFmtId="0" fontId="105" fillId="0" borderId="95" xfId="0" applyFont="1" applyFill="1" applyBorder="1" applyAlignment="1">
      <alignment horizontal="left"/>
    </xf>
    <xf numFmtId="164" fontId="116" fillId="0" borderId="0" xfId="7" applyNumberFormat="1" applyFont="1"/>
    <xf numFmtId="164" fontId="116" fillId="0" borderId="0" xfId="0" applyNumberFormat="1" applyFont="1"/>
    <xf numFmtId="43" fontId="115" fillId="0" borderId="0" xfId="0" applyNumberFormat="1" applyFont="1"/>
  </cellXfs>
  <cellStyles count="21417">
    <cellStyle name="_RC VALUTEBIS WRILSI " xfId="18" xr:uid="{00000000-0005-0000-0000-000000000000}"/>
    <cellStyle name="=C:\WINNT35\SYSTEM32\COMMAND.COM" xfId="21412"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2 2" xfId="21408" xr:uid="{00000000-0005-0000-0000-0000C3020000}"/>
    <cellStyle name="Calculation 2 10 3" xfId="724" xr:uid="{00000000-0005-0000-0000-0000C4020000}"/>
    <cellStyle name="Calculation 2 10 3 2" xfId="21407" xr:uid="{00000000-0005-0000-0000-0000C5020000}"/>
    <cellStyle name="Calculation 2 10 4" xfId="725" xr:uid="{00000000-0005-0000-0000-0000C6020000}"/>
    <cellStyle name="Calculation 2 10 4 2" xfId="21406" xr:uid="{00000000-0005-0000-0000-0000C7020000}"/>
    <cellStyle name="Calculation 2 10 5" xfId="726" xr:uid="{00000000-0005-0000-0000-0000C8020000}"/>
    <cellStyle name="Calculation 2 10 5 2" xfId="21405" xr:uid="{00000000-0005-0000-0000-0000C9020000}"/>
    <cellStyle name="Calculation 2 11" xfId="727" xr:uid="{00000000-0005-0000-0000-0000CA020000}"/>
    <cellStyle name="Calculation 2 11 2" xfId="728" xr:uid="{00000000-0005-0000-0000-0000CB020000}"/>
    <cellStyle name="Calculation 2 11 2 2" xfId="21403" xr:uid="{00000000-0005-0000-0000-0000CC020000}"/>
    <cellStyle name="Calculation 2 11 3" xfId="729" xr:uid="{00000000-0005-0000-0000-0000CD020000}"/>
    <cellStyle name="Calculation 2 11 3 2" xfId="21402" xr:uid="{00000000-0005-0000-0000-0000CE020000}"/>
    <cellStyle name="Calculation 2 11 4" xfId="730" xr:uid="{00000000-0005-0000-0000-0000CF020000}"/>
    <cellStyle name="Calculation 2 11 4 2" xfId="21401" xr:uid="{00000000-0005-0000-0000-0000D0020000}"/>
    <cellStyle name="Calculation 2 11 5" xfId="731" xr:uid="{00000000-0005-0000-0000-0000D1020000}"/>
    <cellStyle name="Calculation 2 11 5 2" xfId="21400" xr:uid="{00000000-0005-0000-0000-0000D2020000}"/>
    <cellStyle name="Calculation 2 11 6" xfId="21404" xr:uid="{00000000-0005-0000-0000-0000D3020000}"/>
    <cellStyle name="Calculation 2 12" xfId="732" xr:uid="{00000000-0005-0000-0000-0000D4020000}"/>
    <cellStyle name="Calculation 2 12 2" xfId="733" xr:uid="{00000000-0005-0000-0000-0000D5020000}"/>
    <cellStyle name="Calculation 2 12 2 2" xfId="21398" xr:uid="{00000000-0005-0000-0000-0000D6020000}"/>
    <cellStyle name="Calculation 2 12 3" xfId="734" xr:uid="{00000000-0005-0000-0000-0000D7020000}"/>
    <cellStyle name="Calculation 2 12 3 2" xfId="21397" xr:uid="{00000000-0005-0000-0000-0000D8020000}"/>
    <cellStyle name="Calculation 2 12 4" xfId="735" xr:uid="{00000000-0005-0000-0000-0000D9020000}"/>
    <cellStyle name="Calculation 2 12 4 2" xfId="21396" xr:uid="{00000000-0005-0000-0000-0000DA020000}"/>
    <cellStyle name="Calculation 2 12 5" xfId="736" xr:uid="{00000000-0005-0000-0000-0000DB020000}"/>
    <cellStyle name="Calculation 2 12 5 2" xfId="21395" xr:uid="{00000000-0005-0000-0000-0000DC020000}"/>
    <cellStyle name="Calculation 2 12 6" xfId="21399" xr:uid="{00000000-0005-0000-0000-0000DD020000}"/>
    <cellStyle name="Calculation 2 13" xfId="737" xr:uid="{00000000-0005-0000-0000-0000DE020000}"/>
    <cellStyle name="Calculation 2 13 2" xfId="738" xr:uid="{00000000-0005-0000-0000-0000DF020000}"/>
    <cellStyle name="Calculation 2 13 2 2" xfId="21393" xr:uid="{00000000-0005-0000-0000-0000E0020000}"/>
    <cellStyle name="Calculation 2 13 3" xfId="739" xr:uid="{00000000-0005-0000-0000-0000E1020000}"/>
    <cellStyle name="Calculation 2 13 3 2" xfId="21392" xr:uid="{00000000-0005-0000-0000-0000E2020000}"/>
    <cellStyle name="Calculation 2 13 4" xfId="740" xr:uid="{00000000-0005-0000-0000-0000E3020000}"/>
    <cellStyle name="Calculation 2 13 4 2" xfId="21391" xr:uid="{00000000-0005-0000-0000-0000E4020000}"/>
    <cellStyle name="Calculation 2 13 5" xfId="21394" xr:uid="{00000000-0005-0000-0000-0000E5020000}"/>
    <cellStyle name="Calculation 2 14" xfId="741" xr:uid="{00000000-0005-0000-0000-0000E6020000}"/>
    <cellStyle name="Calculation 2 14 2" xfId="21390" xr:uid="{00000000-0005-0000-0000-0000E7020000}"/>
    <cellStyle name="Calculation 2 15" xfId="742" xr:uid="{00000000-0005-0000-0000-0000E8020000}"/>
    <cellStyle name="Calculation 2 15 2" xfId="21389" xr:uid="{00000000-0005-0000-0000-0000E9020000}"/>
    <cellStyle name="Calculation 2 16" xfId="743" xr:uid="{00000000-0005-0000-0000-0000EA020000}"/>
    <cellStyle name="Calculation 2 16 2" xfId="21388" xr:uid="{00000000-0005-0000-0000-0000EB020000}"/>
    <cellStyle name="Calculation 2 17" xfId="21409" xr:uid="{00000000-0005-0000-0000-0000EC020000}"/>
    <cellStyle name="Calculation 2 2" xfId="744" xr:uid="{00000000-0005-0000-0000-0000ED020000}"/>
    <cellStyle name="Calculation 2 2 10" xfId="21387" xr:uid="{00000000-0005-0000-0000-0000EE020000}"/>
    <cellStyle name="Calculation 2 2 2" xfId="745" xr:uid="{00000000-0005-0000-0000-0000EF020000}"/>
    <cellStyle name="Calculation 2 2 2 2" xfId="746" xr:uid="{00000000-0005-0000-0000-0000F0020000}"/>
    <cellStyle name="Calculation 2 2 2 2 2" xfId="21385" xr:uid="{00000000-0005-0000-0000-0000F1020000}"/>
    <cellStyle name="Calculation 2 2 2 3" xfId="747" xr:uid="{00000000-0005-0000-0000-0000F2020000}"/>
    <cellStyle name="Calculation 2 2 2 3 2" xfId="21384" xr:uid="{00000000-0005-0000-0000-0000F3020000}"/>
    <cellStyle name="Calculation 2 2 2 4" xfId="748" xr:uid="{00000000-0005-0000-0000-0000F4020000}"/>
    <cellStyle name="Calculation 2 2 2 4 2" xfId="21383" xr:uid="{00000000-0005-0000-0000-0000F5020000}"/>
    <cellStyle name="Calculation 2 2 2 5" xfId="21386" xr:uid="{00000000-0005-0000-0000-0000F6020000}"/>
    <cellStyle name="Calculation 2 2 3" xfId="749" xr:uid="{00000000-0005-0000-0000-0000F7020000}"/>
    <cellStyle name="Calculation 2 2 3 2" xfId="750" xr:uid="{00000000-0005-0000-0000-0000F8020000}"/>
    <cellStyle name="Calculation 2 2 3 2 2" xfId="21381" xr:uid="{00000000-0005-0000-0000-0000F9020000}"/>
    <cellStyle name="Calculation 2 2 3 3" xfId="751" xr:uid="{00000000-0005-0000-0000-0000FA020000}"/>
    <cellStyle name="Calculation 2 2 3 3 2" xfId="21380" xr:uid="{00000000-0005-0000-0000-0000FB020000}"/>
    <cellStyle name="Calculation 2 2 3 4" xfId="752" xr:uid="{00000000-0005-0000-0000-0000FC020000}"/>
    <cellStyle name="Calculation 2 2 3 4 2" xfId="21379" xr:uid="{00000000-0005-0000-0000-0000FD020000}"/>
    <cellStyle name="Calculation 2 2 3 5" xfId="21382" xr:uid="{00000000-0005-0000-0000-0000FE020000}"/>
    <cellStyle name="Calculation 2 2 4" xfId="753" xr:uid="{00000000-0005-0000-0000-0000FF020000}"/>
    <cellStyle name="Calculation 2 2 4 2" xfId="754" xr:uid="{00000000-0005-0000-0000-000000030000}"/>
    <cellStyle name="Calculation 2 2 4 2 2" xfId="21377" xr:uid="{00000000-0005-0000-0000-000001030000}"/>
    <cellStyle name="Calculation 2 2 4 3" xfId="755" xr:uid="{00000000-0005-0000-0000-000002030000}"/>
    <cellStyle name="Calculation 2 2 4 3 2" xfId="21376" xr:uid="{00000000-0005-0000-0000-000003030000}"/>
    <cellStyle name="Calculation 2 2 4 4" xfId="756" xr:uid="{00000000-0005-0000-0000-000004030000}"/>
    <cellStyle name="Calculation 2 2 4 4 2" xfId="21375" xr:uid="{00000000-0005-0000-0000-000005030000}"/>
    <cellStyle name="Calculation 2 2 4 5" xfId="21378" xr:uid="{00000000-0005-0000-0000-000006030000}"/>
    <cellStyle name="Calculation 2 2 5" xfId="757" xr:uid="{00000000-0005-0000-0000-000007030000}"/>
    <cellStyle name="Calculation 2 2 5 2" xfId="758" xr:uid="{00000000-0005-0000-0000-000008030000}"/>
    <cellStyle name="Calculation 2 2 5 2 2" xfId="21373" xr:uid="{00000000-0005-0000-0000-000009030000}"/>
    <cellStyle name="Calculation 2 2 5 3" xfId="759" xr:uid="{00000000-0005-0000-0000-00000A030000}"/>
    <cellStyle name="Calculation 2 2 5 3 2" xfId="21372" xr:uid="{00000000-0005-0000-0000-00000B030000}"/>
    <cellStyle name="Calculation 2 2 5 4" xfId="760" xr:uid="{00000000-0005-0000-0000-00000C030000}"/>
    <cellStyle name="Calculation 2 2 5 4 2" xfId="21371" xr:uid="{00000000-0005-0000-0000-00000D030000}"/>
    <cellStyle name="Calculation 2 2 5 5" xfId="21374" xr:uid="{00000000-0005-0000-0000-00000E030000}"/>
    <cellStyle name="Calculation 2 2 6" xfId="761" xr:uid="{00000000-0005-0000-0000-00000F030000}"/>
    <cellStyle name="Calculation 2 2 6 2" xfId="21370" xr:uid="{00000000-0005-0000-0000-000010030000}"/>
    <cellStyle name="Calculation 2 2 7" xfId="762" xr:uid="{00000000-0005-0000-0000-000011030000}"/>
    <cellStyle name="Calculation 2 2 7 2" xfId="21369" xr:uid="{00000000-0005-0000-0000-000012030000}"/>
    <cellStyle name="Calculation 2 2 8" xfId="763" xr:uid="{00000000-0005-0000-0000-000013030000}"/>
    <cellStyle name="Calculation 2 2 8 2" xfId="21368" xr:uid="{00000000-0005-0000-0000-000014030000}"/>
    <cellStyle name="Calculation 2 2 9" xfId="764" xr:uid="{00000000-0005-0000-0000-000015030000}"/>
    <cellStyle name="Calculation 2 2 9 2" xfId="21367" xr:uid="{00000000-0005-0000-0000-000016030000}"/>
    <cellStyle name="Calculation 2 3" xfId="765" xr:uid="{00000000-0005-0000-0000-000017030000}"/>
    <cellStyle name="Calculation 2 3 2" xfId="766" xr:uid="{00000000-0005-0000-0000-000018030000}"/>
    <cellStyle name="Calculation 2 3 2 2" xfId="21366" xr:uid="{00000000-0005-0000-0000-000019030000}"/>
    <cellStyle name="Calculation 2 3 3" xfId="767" xr:uid="{00000000-0005-0000-0000-00001A030000}"/>
    <cellStyle name="Calculation 2 3 3 2" xfId="21365" xr:uid="{00000000-0005-0000-0000-00001B030000}"/>
    <cellStyle name="Calculation 2 3 4" xfId="768" xr:uid="{00000000-0005-0000-0000-00001C030000}"/>
    <cellStyle name="Calculation 2 3 4 2" xfId="21364" xr:uid="{00000000-0005-0000-0000-00001D030000}"/>
    <cellStyle name="Calculation 2 3 5" xfId="769" xr:uid="{00000000-0005-0000-0000-00001E030000}"/>
    <cellStyle name="Calculation 2 3 5 2" xfId="21363" xr:uid="{00000000-0005-0000-0000-00001F030000}"/>
    <cellStyle name="Calculation 2 4" xfId="770" xr:uid="{00000000-0005-0000-0000-000020030000}"/>
    <cellStyle name="Calculation 2 4 2" xfId="771" xr:uid="{00000000-0005-0000-0000-000021030000}"/>
    <cellStyle name="Calculation 2 4 2 2" xfId="21362" xr:uid="{00000000-0005-0000-0000-000022030000}"/>
    <cellStyle name="Calculation 2 4 3" xfId="772" xr:uid="{00000000-0005-0000-0000-000023030000}"/>
    <cellStyle name="Calculation 2 4 3 2" xfId="21361" xr:uid="{00000000-0005-0000-0000-000024030000}"/>
    <cellStyle name="Calculation 2 4 4" xfId="773" xr:uid="{00000000-0005-0000-0000-000025030000}"/>
    <cellStyle name="Calculation 2 4 4 2" xfId="21360" xr:uid="{00000000-0005-0000-0000-000026030000}"/>
    <cellStyle name="Calculation 2 4 5" xfId="774" xr:uid="{00000000-0005-0000-0000-000027030000}"/>
    <cellStyle name="Calculation 2 4 5 2" xfId="21359" xr:uid="{00000000-0005-0000-0000-000028030000}"/>
    <cellStyle name="Calculation 2 5" xfId="775" xr:uid="{00000000-0005-0000-0000-000029030000}"/>
    <cellStyle name="Calculation 2 5 2" xfId="776" xr:uid="{00000000-0005-0000-0000-00002A030000}"/>
    <cellStyle name="Calculation 2 5 2 2" xfId="21358" xr:uid="{00000000-0005-0000-0000-00002B030000}"/>
    <cellStyle name="Calculation 2 5 3" xfId="777" xr:uid="{00000000-0005-0000-0000-00002C030000}"/>
    <cellStyle name="Calculation 2 5 3 2" xfId="21357" xr:uid="{00000000-0005-0000-0000-00002D030000}"/>
    <cellStyle name="Calculation 2 5 4" xfId="778" xr:uid="{00000000-0005-0000-0000-00002E030000}"/>
    <cellStyle name="Calculation 2 5 4 2" xfId="21356" xr:uid="{00000000-0005-0000-0000-00002F030000}"/>
    <cellStyle name="Calculation 2 5 5" xfId="779" xr:uid="{00000000-0005-0000-0000-000030030000}"/>
    <cellStyle name="Calculation 2 5 5 2" xfId="21355" xr:uid="{00000000-0005-0000-0000-000031030000}"/>
    <cellStyle name="Calculation 2 6" xfId="780" xr:uid="{00000000-0005-0000-0000-000032030000}"/>
    <cellStyle name="Calculation 2 6 2" xfId="781" xr:uid="{00000000-0005-0000-0000-000033030000}"/>
    <cellStyle name="Calculation 2 6 2 2" xfId="21354" xr:uid="{00000000-0005-0000-0000-000034030000}"/>
    <cellStyle name="Calculation 2 6 3" xfId="782" xr:uid="{00000000-0005-0000-0000-000035030000}"/>
    <cellStyle name="Calculation 2 6 3 2" xfId="21353" xr:uid="{00000000-0005-0000-0000-000036030000}"/>
    <cellStyle name="Calculation 2 6 4" xfId="783" xr:uid="{00000000-0005-0000-0000-000037030000}"/>
    <cellStyle name="Calculation 2 6 4 2" xfId="21352" xr:uid="{00000000-0005-0000-0000-000038030000}"/>
    <cellStyle name="Calculation 2 6 5" xfId="784" xr:uid="{00000000-0005-0000-0000-000039030000}"/>
    <cellStyle name="Calculation 2 6 5 2" xfId="21351" xr:uid="{00000000-0005-0000-0000-00003A030000}"/>
    <cellStyle name="Calculation 2 7" xfId="785" xr:uid="{00000000-0005-0000-0000-00003B030000}"/>
    <cellStyle name="Calculation 2 7 2" xfId="786" xr:uid="{00000000-0005-0000-0000-00003C030000}"/>
    <cellStyle name="Calculation 2 7 2 2" xfId="21350" xr:uid="{00000000-0005-0000-0000-00003D030000}"/>
    <cellStyle name="Calculation 2 7 3" xfId="787" xr:uid="{00000000-0005-0000-0000-00003E030000}"/>
    <cellStyle name="Calculation 2 7 3 2" xfId="21349" xr:uid="{00000000-0005-0000-0000-00003F030000}"/>
    <cellStyle name="Calculation 2 7 4" xfId="788" xr:uid="{00000000-0005-0000-0000-000040030000}"/>
    <cellStyle name="Calculation 2 7 4 2" xfId="21348" xr:uid="{00000000-0005-0000-0000-000041030000}"/>
    <cellStyle name="Calculation 2 7 5" xfId="789" xr:uid="{00000000-0005-0000-0000-000042030000}"/>
    <cellStyle name="Calculation 2 7 5 2" xfId="21347" xr:uid="{00000000-0005-0000-0000-000043030000}"/>
    <cellStyle name="Calculation 2 8" xfId="790" xr:uid="{00000000-0005-0000-0000-000044030000}"/>
    <cellStyle name="Calculation 2 8 2" xfId="791" xr:uid="{00000000-0005-0000-0000-000045030000}"/>
    <cellStyle name="Calculation 2 8 2 2" xfId="21346" xr:uid="{00000000-0005-0000-0000-000046030000}"/>
    <cellStyle name="Calculation 2 8 3" xfId="792" xr:uid="{00000000-0005-0000-0000-000047030000}"/>
    <cellStyle name="Calculation 2 8 3 2" xfId="21345" xr:uid="{00000000-0005-0000-0000-000048030000}"/>
    <cellStyle name="Calculation 2 8 4" xfId="793" xr:uid="{00000000-0005-0000-0000-000049030000}"/>
    <cellStyle name="Calculation 2 8 4 2" xfId="21344" xr:uid="{00000000-0005-0000-0000-00004A030000}"/>
    <cellStyle name="Calculation 2 8 5" xfId="794" xr:uid="{00000000-0005-0000-0000-00004B030000}"/>
    <cellStyle name="Calculation 2 8 5 2" xfId="21343" xr:uid="{00000000-0005-0000-0000-00004C030000}"/>
    <cellStyle name="Calculation 2 9" xfId="795" xr:uid="{00000000-0005-0000-0000-00004D030000}"/>
    <cellStyle name="Calculation 2 9 2" xfId="796" xr:uid="{00000000-0005-0000-0000-00004E030000}"/>
    <cellStyle name="Calculation 2 9 2 2" xfId="21342" xr:uid="{00000000-0005-0000-0000-00004F030000}"/>
    <cellStyle name="Calculation 2 9 3" xfId="797" xr:uid="{00000000-0005-0000-0000-000050030000}"/>
    <cellStyle name="Calculation 2 9 3 2" xfId="21341" xr:uid="{00000000-0005-0000-0000-000051030000}"/>
    <cellStyle name="Calculation 2 9 4" xfId="798" xr:uid="{00000000-0005-0000-0000-000052030000}"/>
    <cellStyle name="Calculation 2 9 4 2" xfId="21340" xr:uid="{00000000-0005-0000-0000-000053030000}"/>
    <cellStyle name="Calculation 2 9 5" xfId="799" xr:uid="{00000000-0005-0000-0000-000054030000}"/>
    <cellStyle name="Calculation 2 9 5 2" xfId="21339" xr:uid="{00000000-0005-0000-0000-000055030000}"/>
    <cellStyle name="Calculation 3" xfId="800" xr:uid="{00000000-0005-0000-0000-000056030000}"/>
    <cellStyle name="Calculation 3 2" xfId="801" xr:uid="{00000000-0005-0000-0000-000057030000}"/>
    <cellStyle name="Calculation 3 2 2" xfId="21337" xr:uid="{00000000-0005-0000-0000-000058030000}"/>
    <cellStyle name="Calculation 3 3" xfId="802" xr:uid="{00000000-0005-0000-0000-000059030000}"/>
    <cellStyle name="Calculation 3 3 2" xfId="21336" xr:uid="{00000000-0005-0000-0000-00005A030000}"/>
    <cellStyle name="Calculation 3 4" xfId="21338" xr:uid="{00000000-0005-0000-0000-00005B030000}"/>
    <cellStyle name="Calculation 4" xfId="803" xr:uid="{00000000-0005-0000-0000-00005C030000}"/>
    <cellStyle name="Calculation 4 2" xfId="804" xr:uid="{00000000-0005-0000-0000-00005D030000}"/>
    <cellStyle name="Calculation 4 2 2" xfId="21334" xr:uid="{00000000-0005-0000-0000-00005E030000}"/>
    <cellStyle name="Calculation 4 3" xfId="805" xr:uid="{00000000-0005-0000-0000-00005F030000}"/>
    <cellStyle name="Calculation 4 3 2" xfId="21333" xr:uid="{00000000-0005-0000-0000-000060030000}"/>
    <cellStyle name="Calculation 4 4" xfId="21335" xr:uid="{00000000-0005-0000-0000-000061030000}"/>
    <cellStyle name="Calculation 5" xfId="806" xr:uid="{00000000-0005-0000-0000-000062030000}"/>
    <cellStyle name="Calculation 5 2" xfId="807" xr:uid="{00000000-0005-0000-0000-000063030000}"/>
    <cellStyle name="Calculation 5 2 2" xfId="21331" xr:uid="{00000000-0005-0000-0000-000064030000}"/>
    <cellStyle name="Calculation 5 3" xfId="808" xr:uid="{00000000-0005-0000-0000-000065030000}"/>
    <cellStyle name="Calculation 5 3 2" xfId="21330" xr:uid="{00000000-0005-0000-0000-000066030000}"/>
    <cellStyle name="Calculation 5 4" xfId="21332" xr:uid="{00000000-0005-0000-0000-000067030000}"/>
    <cellStyle name="Calculation 6" xfId="809" xr:uid="{00000000-0005-0000-0000-000068030000}"/>
    <cellStyle name="Calculation 6 2" xfId="810" xr:uid="{00000000-0005-0000-0000-000069030000}"/>
    <cellStyle name="Calculation 6 2 2" xfId="21328" xr:uid="{00000000-0005-0000-0000-00006A030000}"/>
    <cellStyle name="Calculation 6 3" xfId="811" xr:uid="{00000000-0005-0000-0000-00006B030000}"/>
    <cellStyle name="Calculation 6 3 2" xfId="21327" xr:uid="{00000000-0005-0000-0000-00006C030000}"/>
    <cellStyle name="Calculation 6 4" xfId="21329" xr:uid="{00000000-0005-0000-0000-00006D030000}"/>
    <cellStyle name="Calculation 7" xfId="812" xr:uid="{00000000-0005-0000-0000-00006E030000}"/>
    <cellStyle name="Calculation 7 2" xfId="21326" xr:uid="{00000000-0005-0000-0000-00006F030000}"/>
    <cellStyle name="Check Cell 2" xfId="813" xr:uid="{00000000-0005-0000-0000-000070030000}"/>
    <cellStyle name="Check Cell 2 10" xfId="814" xr:uid="{00000000-0005-0000-0000-000071030000}"/>
    <cellStyle name="Check Cell 2 11" xfId="815" xr:uid="{00000000-0005-0000-0000-000072030000}"/>
    <cellStyle name="Check Cell 2 12" xfId="816" xr:uid="{00000000-0005-0000-0000-000073030000}"/>
    <cellStyle name="Check Cell 2 2" xfId="817" xr:uid="{00000000-0005-0000-0000-000074030000}"/>
    <cellStyle name="Check Cell 2 2 2" xfId="818" xr:uid="{00000000-0005-0000-0000-000075030000}"/>
    <cellStyle name="Check Cell 2 2 3" xfId="819" xr:uid="{00000000-0005-0000-0000-000076030000}"/>
    <cellStyle name="Check Cell 2 2 4" xfId="820" xr:uid="{00000000-0005-0000-0000-000077030000}"/>
    <cellStyle name="Check Cell 2 3" xfId="821" xr:uid="{00000000-0005-0000-0000-000078030000}"/>
    <cellStyle name="Check Cell 2 3 2" xfId="822" xr:uid="{00000000-0005-0000-0000-000079030000}"/>
    <cellStyle name="Check Cell 2 3 3" xfId="823" xr:uid="{00000000-0005-0000-0000-00007A030000}"/>
    <cellStyle name="Check Cell 2 4" xfId="824" xr:uid="{00000000-0005-0000-0000-00007B030000}"/>
    <cellStyle name="Check Cell 2 4 2" xfId="825" xr:uid="{00000000-0005-0000-0000-00007C030000}"/>
    <cellStyle name="Check Cell 2 4 3" xfId="826" xr:uid="{00000000-0005-0000-0000-00007D030000}"/>
    <cellStyle name="Check Cell 2 5" xfId="827" xr:uid="{00000000-0005-0000-0000-00007E030000}"/>
    <cellStyle name="Check Cell 2 5 2" xfId="828" xr:uid="{00000000-0005-0000-0000-00007F030000}"/>
    <cellStyle name="Check Cell 2 5 3" xfId="829" xr:uid="{00000000-0005-0000-0000-000080030000}"/>
    <cellStyle name="Check Cell 2 6" xfId="830" xr:uid="{00000000-0005-0000-0000-000081030000}"/>
    <cellStyle name="Check Cell 2 6 2" xfId="831" xr:uid="{00000000-0005-0000-0000-000082030000}"/>
    <cellStyle name="Check Cell 2 6 3" xfId="832" xr:uid="{00000000-0005-0000-0000-000083030000}"/>
    <cellStyle name="Check Cell 2 7" xfId="833" xr:uid="{00000000-0005-0000-0000-000084030000}"/>
    <cellStyle name="Check Cell 2 7 2" xfId="834" xr:uid="{00000000-0005-0000-0000-000085030000}"/>
    <cellStyle name="Check Cell 2 7 3" xfId="835" xr:uid="{00000000-0005-0000-0000-000086030000}"/>
    <cellStyle name="Check Cell 2 8" xfId="836" xr:uid="{00000000-0005-0000-0000-000087030000}"/>
    <cellStyle name="Check Cell 2 9" xfId="837" xr:uid="{00000000-0005-0000-0000-000088030000}"/>
    <cellStyle name="Check Cell 3" xfId="838" xr:uid="{00000000-0005-0000-0000-000089030000}"/>
    <cellStyle name="Check Cell 3 2" xfId="839" xr:uid="{00000000-0005-0000-0000-00008A030000}"/>
    <cellStyle name="Check Cell 3 2 2" xfId="840" xr:uid="{00000000-0005-0000-0000-00008B030000}"/>
    <cellStyle name="Check Cell 3 2 3" xfId="841" xr:uid="{00000000-0005-0000-0000-00008C030000}"/>
    <cellStyle name="Check Cell 3 3" xfId="842" xr:uid="{00000000-0005-0000-0000-00008D030000}"/>
    <cellStyle name="Check Cell 3 3 2" xfId="843" xr:uid="{00000000-0005-0000-0000-00008E030000}"/>
    <cellStyle name="Check Cell 3 3 3" xfId="844" xr:uid="{00000000-0005-0000-0000-00008F030000}"/>
    <cellStyle name="Check Cell 3 4" xfId="845" xr:uid="{00000000-0005-0000-0000-000090030000}"/>
    <cellStyle name="Check Cell 3 4 2" xfId="846" xr:uid="{00000000-0005-0000-0000-000091030000}"/>
    <cellStyle name="Check Cell 3 4 3" xfId="847" xr:uid="{00000000-0005-0000-0000-000092030000}"/>
    <cellStyle name="Check Cell 3 5" xfId="848" xr:uid="{00000000-0005-0000-0000-000093030000}"/>
    <cellStyle name="Check Cell 3 5 2" xfId="849" xr:uid="{00000000-0005-0000-0000-000094030000}"/>
    <cellStyle name="Check Cell 3 5 3" xfId="850" xr:uid="{00000000-0005-0000-0000-000095030000}"/>
    <cellStyle name="Check Cell 3 6" xfId="851" xr:uid="{00000000-0005-0000-0000-000096030000}"/>
    <cellStyle name="Check Cell 3 6 2" xfId="852" xr:uid="{00000000-0005-0000-0000-000097030000}"/>
    <cellStyle name="Check Cell 3 6 3" xfId="853" xr:uid="{00000000-0005-0000-0000-000098030000}"/>
    <cellStyle name="Check Cell 3 7" xfId="854" xr:uid="{00000000-0005-0000-0000-000099030000}"/>
    <cellStyle name="Check Cell 3 7 2" xfId="855" xr:uid="{00000000-0005-0000-0000-00009A030000}"/>
    <cellStyle name="Check Cell 3 7 3" xfId="856" xr:uid="{00000000-0005-0000-0000-00009B030000}"/>
    <cellStyle name="Check Cell 3 8" xfId="857" xr:uid="{00000000-0005-0000-0000-00009C030000}"/>
    <cellStyle name="Check Cell 3 9" xfId="858" xr:uid="{00000000-0005-0000-0000-00009D030000}"/>
    <cellStyle name="Check Cell 4" xfId="859" xr:uid="{00000000-0005-0000-0000-00009E030000}"/>
    <cellStyle name="Check Cell 4 2" xfId="860" xr:uid="{00000000-0005-0000-0000-00009F030000}"/>
    <cellStyle name="Check Cell 4 2 2" xfId="861" xr:uid="{00000000-0005-0000-0000-0000A0030000}"/>
    <cellStyle name="Check Cell 4 2 3" xfId="862" xr:uid="{00000000-0005-0000-0000-0000A1030000}"/>
    <cellStyle name="Check Cell 4 3" xfId="863" xr:uid="{00000000-0005-0000-0000-0000A2030000}"/>
    <cellStyle name="Check Cell 4 3 2" xfId="864" xr:uid="{00000000-0005-0000-0000-0000A3030000}"/>
    <cellStyle name="Check Cell 4 3 3" xfId="865" xr:uid="{00000000-0005-0000-0000-0000A4030000}"/>
    <cellStyle name="Check Cell 4 4" xfId="866" xr:uid="{00000000-0005-0000-0000-0000A5030000}"/>
    <cellStyle name="Check Cell 4 4 2" xfId="867" xr:uid="{00000000-0005-0000-0000-0000A6030000}"/>
    <cellStyle name="Check Cell 4 4 3" xfId="868" xr:uid="{00000000-0005-0000-0000-0000A7030000}"/>
    <cellStyle name="Check Cell 4 5" xfId="869" xr:uid="{00000000-0005-0000-0000-0000A8030000}"/>
    <cellStyle name="Check Cell 4 5 2" xfId="870" xr:uid="{00000000-0005-0000-0000-0000A9030000}"/>
    <cellStyle name="Check Cell 4 5 3" xfId="871" xr:uid="{00000000-0005-0000-0000-0000AA030000}"/>
    <cellStyle name="Check Cell 4 6" xfId="872" xr:uid="{00000000-0005-0000-0000-0000AB030000}"/>
    <cellStyle name="Check Cell 4 6 2" xfId="873" xr:uid="{00000000-0005-0000-0000-0000AC030000}"/>
    <cellStyle name="Check Cell 4 6 3" xfId="874" xr:uid="{00000000-0005-0000-0000-0000AD030000}"/>
    <cellStyle name="Check Cell 4 7" xfId="875" xr:uid="{00000000-0005-0000-0000-0000AE030000}"/>
    <cellStyle name="Check Cell 4 7 2" xfId="876" xr:uid="{00000000-0005-0000-0000-0000AF030000}"/>
    <cellStyle name="Check Cell 4 7 3" xfId="877" xr:uid="{00000000-0005-0000-0000-0000B0030000}"/>
    <cellStyle name="Check Cell 4 8" xfId="878" xr:uid="{00000000-0005-0000-0000-0000B1030000}"/>
    <cellStyle name="Check Cell 4 9" xfId="879" xr:uid="{00000000-0005-0000-0000-0000B2030000}"/>
    <cellStyle name="Check Cell 5" xfId="880" xr:uid="{00000000-0005-0000-0000-0000B3030000}"/>
    <cellStyle name="Check Cell 5 2" xfId="881" xr:uid="{00000000-0005-0000-0000-0000B4030000}"/>
    <cellStyle name="Check Cell 5 2 2" xfId="882" xr:uid="{00000000-0005-0000-0000-0000B5030000}"/>
    <cellStyle name="Check Cell 5 2 3" xfId="883" xr:uid="{00000000-0005-0000-0000-0000B6030000}"/>
    <cellStyle name="Check Cell 5 3" xfId="884" xr:uid="{00000000-0005-0000-0000-0000B7030000}"/>
    <cellStyle name="Check Cell 5 3 2" xfId="885" xr:uid="{00000000-0005-0000-0000-0000B8030000}"/>
    <cellStyle name="Check Cell 5 3 3" xfId="886" xr:uid="{00000000-0005-0000-0000-0000B9030000}"/>
    <cellStyle name="Check Cell 5 4" xfId="887" xr:uid="{00000000-0005-0000-0000-0000BA030000}"/>
    <cellStyle name="Check Cell 5 4 2" xfId="888" xr:uid="{00000000-0005-0000-0000-0000BB030000}"/>
    <cellStyle name="Check Cell 5 4 3" xfId="889" xr:uid="{00000000-0005-0000-0000-0000BC030000}"/>
    <cellStyle name="Check Cell 5 5" xfId="890" xr:uid="{00000000-0005-0000-0000-0000BD030000}"/>
    <cellStyle name="Check Cell 5 5 2" xfId="891" xr:uid="{00000000-0005-0000-0000-0000BE030000}"/>
    <cellStyle name="Check Cell 5 5 3" xfId="892" xr:uid="{00000000-0005-0000-0000-0000BF030000}"/>
    <cellStyle name="Check Cell 5 6" xfId="893" xr:uid="{00000000-0005-0000-0000-0000C0030000}"/>
    <cellStyle name="Check Cell 5 6 2" xfId="894" xr:uid="{00000000-0005-0000-0000-0000C1030000}"/>
    <cellStyle name="Check Cell 5 6 3" xfId="895" xr:uid="{00000000-0005-0000-0000-0000C2030000}"/>
    <cellStyle name="Check Cell 5 7" xfId="896" xr:uid="{00000000-0005-0000-0000-0000C3030000}"/>
    <cellStyle name="Check Cell 5 7 2" xfId="897" xr:uid="{00000000-0005-0000-0000-0000C4030000}"/>
    <cellStyle name="Check Cell 5 7 3" xfId="898" xr:uid="{00000000-0005-0000-0000-0000C5030000}"/>
    <cellStyle name="Check Cell 5 8" xfId="899" xr:uid="{00000000-0005-0000-0000-0000C6030000}"/>
    <cellStyle name="Check Cell 5 9" xfId="900" xr:uid="{00000000-0005-0000-0000-0000C7030000}"/>
    <cellStyle name="Check Cell 6" xfId="901" xr:uid="{00000000-0005-0000-0000-0000C8030000}"/>
    <cellStyle name="Check Cell 6 2" xfId="902" xr:uid="{00000000-0005-0000-0000-0000C9030000}"/>
    <cellStyle name="Check Cell 6 2 2" xfId="903" xr:uid="{00000000-0005-0000-0000-0000CA030000}"/>
    <cellStyle name="Check Cell 6 2 3" xfId="904" xr:uid="{00000000-0005-0000-0000-0000CB030000}"/>
    <cellStyle name="Check Cell 6 3" xfId="905" xr:uid="{00000000-0005-0000-0000-0000CC030000}"/>
    <cellStyle name="Check Cell 6 3 2" xfId="906" xr:uid="{00000000-0005-0000-0000-0000CD030000}"/>
    <cellStyle name="Check Cell 6 3 3" xfId="907" xr:uid="{00000000-0005-0000-0000-0000CE030000}"/>
    <cellStyle name="Check Cell 6 4" xfId="908" xr:uid="{00000000-0005-0000-0000-0000CF030000}"/>
    <cellStyle name="Check Cell 6 4 2" xfId="909" xr:uid="{00000000-0005-0000-0000-0000D0030000}"/>
    <cellStyle name="Check Cell 6 4 3" xfId="910" xr:uid="{00000000-0005-0000-0000-0000D1030000}"/>
    <cellStyle name="Check Cell 6 5" xfId="911" xr:uid="{00000000-0005-0000-0000-0000D2030000}"/>
    <cellStyle name="Check Cell 6 5 2" xfId="912" xr:uid="{00000000-0005-0000-0000-0000D3030000}"/>
    <cellStyle name="Check Cell 6 5 3" xfId="913" xr:uid="{00000000-0005-0000-0000-0000D4030000}"/>
    <cellStyle name="Check Cell 6 6" xfId="914" xr:uid="{00000000-0005-0000-0000-0000D5030000}"/>
    <cellStyle name="Check Cell 6 6 2" xfId="915" xr:uid="{00000000-0005-0000-0000-0000D6030000}"/>
    <cellStyle name="Check Cell 6 6 3" xfId="916" xr:uid="{00000000-0005-0000-0000-0000D7030000}"/>
    <cellStyle name="Check Cell 6 7" xfId="917" xr:uid="{00000000-0005-0000-0000-0000D8030000}"/>
    <cellStyle name="Check Cell 6 7 2" xfId="918" xr:uid="{00000000-0005-0000-0000-0000D9030000}"/>
    <cellStyle name="Check Cell 6 7 3" xfId="919" xr:uid="{00000000-0005-0000-0000-0000DA030000}"/>
    <cellStyle name="Check Cell 6 8" xfId="920" xr:uid="{00000000-0005-0000-0000-0000DB030000}"/>
    <cellStyle name="Check Cell 6 9" xfId="921" xr:uid="{00000000-0005-0000-0000-0000DC030000}"/>
    <cellStyle name="Check Cell 7" xfId="922" xr:uid="{00000000-0005-0000-0000-0000DD030000}"/>
    <cellStyle name="Comma" xfId="7" builtinId="3"/>
    <cellStyle name="Comma [0] 10" xfId="923" xr:uid="{00000000-0005-0000-0000-0000DF030000}"/>
    <cellStyle name="Comma [0] 11" xfId="924" xr:uid="{00000000-0005-0000-0000-0000E0030000}"/>
    <cellStyle name="Comma [0] 2" xfId="925" xr:uid="{00000000-0005-0000-0000-0000E1030000}"/>
    <cellStyle name="Comma [0] 2 2" xfId="926" xr:uid="{00000000-0005-0000-0000-0000E2030000}"/>
    <cellStyle name="Comma [0] 2 2 2" xfId="927" xr:uid="{00000000-0005-0000-0000-0000E3030000}"/>
    <cellStyle name="Comma [0] 2 3" xfId="928" xr:uid="{00000000-0005-0000-0000-0000E4030000}"/>
    <cellStyle name="Comma [0] 3" xfId="929" xr:uid="{00000000-0005-0000-0000-0000E5030000}"/>
    <cellStyle name="Comma [0] 3 2" xfId="930" xr:uid="{00000000-0005-0000-0000-0000E6030000}"/>
    <cellStyle name="Comma [0] 3 2 2" xfId="931" xr:uid="{00000000-0005-0000-0000-0000E7030000}"/>
    <cellStyle name="Comma [0] 3 3" xfId="932" xr:uid="{00000000-0005-0000-0000-0000E8030000}"/>
    <cellStyle name="Comma [0] 3 4" xfId="933" xr:uid="{00000000-0005-0000-0000-0000E9030000}"/>
    <cellStyle name="Comma [0] 4" xfId="934" xr:uid="{00000000-0005-0000-0000-0000EA030000}"/>
    <cellStyle name="Comma [0] 4 2" xfId="935" xr:uid="{00000000-0005-0000-0000-0000EB030000}"/>
    <cellStyle name="Comma [0] 4 2 2" xfId="936" xr:uid="{00000000-0005-0000-0000-0000EC030000}"/>
    <cellStyle name="Comma [0] 4 3" xfId="937" xr:uid="{00000000-0005-0000-0000-0000ED030000}"/>
    <cellStyle name="Comma [0] 5" xfId="938" xr:uid="{00000000-0005-0000-0000-0000EE030000}"/>
    <cellStyle name="Comma [0] 5 2" xfId="939" xr:uid="{00000000-0005-0000-0000-0000EF030000}"/>
    <cellStyle name="Comma [0] 5 2 2" xfId="940" xr:uid="{00000000-0005-0000-0000-0000F0030000}"/>
    <cellStyle name="Comma [0] 6" xfId="941" xr:uid="{00000000-0005-0000-0000-0000F1030000}"/>
    <cellStyle name="Comma [0] 6 2" xfId="942" xr:uid="{00000000-0005-0000-0000-0000F2030000}"/>
    <cellStyle name="Comma [0] 7" xfId="943" xr:uid="{00000000-0005-0000-0000-0000F3030000}"/>
    <cellStyle name="Comma [0] 7 2" xfId="944" xr:uid="{00000000-0005-0000-0000-0000F4030000}"/>
    <cellStyle name="Comma [0] 8" xfId="945" xr:uid="{00000000-0005-0000-0000-0000F5030000}"/>
    <cellStyle name="Comma [0] 9" xfId="946" xr:uid="{00000000-0005-0000-0000-0000F6030000}"/>
    <cellStyle name="Comma [00]" xfId="947" xr:uid="{00000000-0005-0000-0000-0000F7030000}"/>
    <cellStyle name="Comma 10" xfId="948" xr:uid="{00000000-0005-0000-0000-0000F8030000}"/>
    <cellStyle name="Comma 10 10" xfId="949" xr:uid="{00000000-0005-0000-0000-0000F9030000}"/>
    <cellStyle name="Comma 10 11" xfId="950" xr:uid="{00000000-0005-0000-0000-0000FA030000}"/>
    <cellStyle name="Comma 10 12" xfId="951" xr:uid="{00000000-0005-0000-0000-0000FB030000}"/>
    <cellStyle name="Comma 10 12 2" xfId="952" xr:uid="{00000000-0005-0000-0000-0000FC030000}"/>
    <cellStyle name="Comma 10 13" xfId="953" xr:uid="{00000000-0005-0000-0000-0000FD030000}"/>
    <cellStyle name="Comma 10 14" xfId="954" xr:uid="{00000000-0005-0000-0000-0000FE030000}"/>
    <cellStyle name="Comma 10 2" xfId="955" xr:uid="{00000000-0005-0000-0000-0000FF030000}"/>
    <cellStyle name="Comma 10 2 2" xfId="956" xr:uid="{00000000-0005-0000-0000-000000040000}"/>
    <cellStyle name="Comma 10 2 2 2" xfId="957" xr:uid="{00000000-0005-0000-0000-000001040000}"/>
    <cellStyle name="Comma 10 2 3" xfId="958" xr:uid="{00000000-0005-0000-0000-000002040000}"/>
    <cellStyle name="Comma 10 2 4" xfId="959" xr:uid="{00000000-0005-0000-0000-000003040000}"/>
    <cellStyle name="Comma 10 2 5" xfId="960" xr:uid="{00000000-0005-0000-0000-000004040000}"/>
    <cellStyle name="Comma 10 2 6" xfId="961" xr:uid="{00000000-0005-0000-0000-000005040000}"/>
    <cellStyle name="Comma 10 2 7" xfId="962" xr:uid="{00000000-0005-0000-0000-000006040000}"/>
    <cellStyle name="Comma 10 3" xfId="963" xr:uid="{00000000-0005-0000-0000-000007040000}"/>
    <cellStyle name="Comma 10 4" xfId="964" xr:uid="{00000000-0005-0000-0000-000008040000}"/>
    <cellStyle name="Comma 10 5" xfId="965" xr:uid="{00000000-0005-0000-0000-000009040000}"/>
    <cellStyle name="Comma 10 6" xfId="966" xr:uid="{00000000-0005-0000-0000-00000A040000}"/>
    <cellStyle name="Comma 10 7" xfId="967" xr:uid="{00000000-0005-0000-0000-00000B040000}"/>
    <cellStyle name="Comma 10 8" xfId="968" xr:uid="{00000000-0005-0000-0000-00000C040000}"/>
    <cellStyle name="Comma 10 9" xfId="969" xr:uid="{00000000-0005-0000-0000-00000D040000}"/>
    <cellStyle name="Comma 100" xfId="970" xr:uid="{00000000-0005-0000-0000-00000E040000}"/>
    <cellStyle name="Comma 101" xfId="971" xr:uid="{00000000-0005-0000-0000-00000F040000}"/>
    <cellStyle name="Comma 102" xfId="972" xr:uid="{00000000-0005-0000-0000-000010040000}"/>
    <cellStyle name="Comma 103" xfId="973" xr:uid="{00000000-0005-0000-0000-000011040000}"/>
    <cellStyle name="Comma 104" xfId="974" xr:uid="{00000000-0005-0000-0000-000012040000}"/>
    <cellStyle name="Comma 105" xfId="975" xr:uid="{00000000-0005-0000-0000-000013040000}"/>
    <cellStyle name="Comma 106" xfId="976" xr:uid="{00000000-0005-0000-0000-000014040000}"/>
    <cellStyle name="Comma 107" xfId="977" xr:uid="{00000000-0005-0000-0000-000015040000}"/>
    <cellStyle name="Comma 107 2" xfId="978" xr:uid="{00000000-0005-0000-0000-000016040000}"/>
    <cellStyle name="Comma 107 2 2" xfId="979" xr:uid="{00000000-0005-0000-0000-000017040000}"/>
    <cellStyle name="Comma 107 2 3" xfId="980" xr:uid="{00000000-0005-0000-0000-000018040000}"/>
    <cellStyle name="Comma 107 2 4" xfId="981" xr:uid="{00000000-0005-0000-0000-000019040000}"/>
    <cellStyle name="Comma 107 3" xfId="982" xr:uid="{00000000-0005-0000-0000-00001A040000}"/>
    <cellStyle name="Comma 107 4" xfId="983" xr:uid="{00000000-0005-0000-0000-00001B040000}"/>
    <cellStyle name="Comma 107 5" xfId="984" xr:uid="{00000000-0005-0000-0000-00001C040000}"/>
    <cellStyle name="Comma 108" xfId="985" xr:uid="{00000000-0005-0000-0000-00001D040000}"/>
    <cellStyle name="Comma 109" xfId="986" xr:uid="{00000000-0005-0000-0000-00001E040000}"/>
    <cellStyle name="Comma 109 2" xfId="987" xr:uid="{00000000-0005-0000-0000-00001F040000}"/>
    <cellStyle name="Comma 109 3" xfId="988" xr:uid="{00000000-0005-0000-0000-000020040000}"/>
    <cellStyle name="Comma 109 4" xfId="989" xr:uid="{00000000-0005-0000-0000-000021040000}"/>
    <cellStyle name="Comma 11" xfId="990" xr:uid="{00000000-0005-0000-0000-000022040000}"/>
    <cellStyle name="Comma 11 2" xfId="991" xr:uid="{00000000-0005-0000-0000-000023040000}"/>
    <cellStyle name="Comma 11 2 2" xfId="992" xr:uid="{00000000-0005-0000-0000-000024040000}"/>
    <cellStyle name="Comma 11 2 3" xfId="993" xr:uid="{00000000-0005-0000-0000-000025040000}"/>
    <cellStyle name="Comma 11 2 4" xfId="994" xr:uid="{00000000-0005-0000-0000-000026040000}"/>
    <cellStyle name="Comma 11 2 5" xfId="995" xr:uid="{00000000-0005-0000-0000-000027040000}"/>
    <cellStyle name="Comma 11 2 6" xfId="996" xr:uid="{00000000-0005-0000-0000-000028040000}"/>
    <cellStyle name="Comma 11 2 7" xfId="997" xr:uid="{00000000-0005-0000-0000-000029040000}"/>
    <cellStyle name="Comma 11 2 8" xfId="998" xr:uid="{00000000-0005-0000-0000-00002A040000}"/>
    <cellStyle name="Comma 11 2 9" xfId="999" xr:uid="{00000000-0005-0000-0000-00002B040000}"/>
    <cellStyle name="Comma 11 3" xfId="1000" xr:uid="{00000000-0005-0000-0000-00002C040000}"/>
    <cellStyle name="Comma 11 3 2" xfId="1001" xr:uid="{00000000-0005-0000-0000-00002D040000}"/>
    <cellStyle name="Comma 11 3 3" xfId="1002" xr:uid="{00000000-0005-0000-0000-00002E040000}"/>
    <cellStyle name="Comma 11 4" xfId="1003" xr:uid="{00000000-0005-0000-0000-00002F040000}"/>
    <cellStyle name="Comma 11 4 2" xfId="1004" xr:uid="{00000000-0005-0000-0000-000030040000}"/>
    <cellStyle name="Comma 11 5" xfId="1005" xr:uid="{00000000-0005-0000-0000-000031040000}"/>
    <cellStyle name="Comma 110" xfId="1006" xr:uid="{00000000-0005-0000-0000-000032040000}"/>
    <cellStyle name="Comma 110 2" xfId="1007" xr:uid="{00000000-0005-0000-0000-000033040000}"/>
    <cellStyle name="Comma 111" xfId="21413" xr:uid="{00000000-0005-0000-0000-000034040000}"/>
    <cellStyle name="Comma 12" xfId="1008" xr:uid="{00000000-0005-0000-0000-000035040000}"/>
    <cellStyle name="Comma 12 2" xfId="1009" xr:uid="{00000000-0005-0000-0000-000036040000}"/>
    <cellStyle name="Comma 12 2 2" xfId="1010" xr:uid="{00000000-0005-0000-0000-000037040000}"/>
    <cellStyle name="Comma 12 2 2 2" xfId="1011" xr:uid="{00000000-0005-0000-0000-000038040000}"/>
    <cellStyle name="Comma 12 2 3" xfId="1012" xr:uid="{00000000-0005-0000-0000-000039040000}"/>
    <cellStyle name="Comma 12 2 4" xfId="1013" xr:uid="{00000000-0005-0000-0000-00003A040000}"/>
    <cellStyle name="Comma 12 2 5" xfId="1014" xr:uid="{00000000-0005-0000-0000-00003B040000}"/>
    <cellStyle name="Comma 12 2 6" xfId="1015" xr:uid="{00000000-0005-0000-0000-00003C040000}"/>
    <cellStyle name="Comma 12 2 7" xfId="1016" xr:uid="{00000000-0005-0000-0000-00003D040000}"/>
    <cellStyle name="Comma 12 3" xfId="1017" xr:uid="{00000000-0005-0000-0000-00003E040000}"/>
    <cellStyle name="Comma 12 3 2" xfId="1018" xr:uid="{00000000-0005-0000-0000-00003F040000}"/>
    <cellStyle name="Comma 12 4" xfId="1019" xr:uid="{00000000-0005-0000-0000-000040040000}"/>
    <cellStyle name="Comma 12 4 2" xfId="1020" xr:uid="{00000000-0005-0000-0000-000041040000}"/>
    <cellStyle name="Comma 13" xfId="1021" xr:uid="{00000000-0005-0000-0000-000042040000}"/>
    <cellStyle name="Comma 13 2" xfId="1022" xr:uid="{00000000-0005-0000-0000-000043040000}"/>
    <cellStyle name="Comma 13 2 2" xfId="1023" xr:uid="{00000000-0005-0000-0000-000044040000}"/>
    <cellStyle name="Comma 13 2 3" xfId="1024" xr:uid="{00000000-0005-0000-0000-000045040000}"/>
    <cellStyle name="Comma 13 2 4" xfId="1025" xr:uid="{00000000-0005-0000-0000-000046040000}"/>
    <cellStyle name="Comma 13 2 5" xfId="1026" xr:uid="{00000000-0005-0000-0000-000047040000}"/>
    <cellStyle name="Comma 13 2 6" xfId="1027" xr:uid="{00000000-0005-0000-0000-000048040000}"/>
    <cellStyle name="Comma 13 2 7" xfId="1028" xr:uid="{00000000-0005-0000-0000-000049040000}"/>
    <cellStyle name="Comma 13 3" xfId="1029" xr:uid="{00000000-0005-0000-0000-00004A040000}"/>
    <cellStyle name="Comma 13 3 2" xfId="1030" xr:uid="{00000000-0005-0000-0000-00004B040000}"/>
    <cellStyle name="Comma 14" xfId="1031" xr:uid="{00000000-0005-0000-0000-00004C040000}"/>
    <cellStyle name="Comma 14 2" xfId="1032" xr:uid="{00000000-0005-0000-0000-00004D040000}"/>
    <cellStyle name="Comma 14 2 2" xfId="1033" xr:uid="{00000000-0005-0000-0000-00004E040000}"/>
    <cellStyle name="Comma 14 3" xfId="1034" xr:uid="{00000000-0005-0000-0000-00004F040000}"/>
    <cellStyle name="Comma 15" xfId="1035" xr:uid="{00000000-0005-0000-0000-000050040000}"/>
    <cellStyle name="Comma 15 2" xfId="1036" xr:uid="{00000000-0005-0000-0000-000051040000}"/>
    <cellStyle name="Comma 15 2 2" xfId="1037" xr:uid="{00000000-0005-0000-0000-000052040000}"/>
    <cellStyle name="Comma 15 2 3" xfId="1038" xr:uid="{00000000-0005-0000-0000-000053040000}"/>
    <cellStyle name="Comma 15 2 4" xfId="1039" xr:uid="{00000000-0005-0000-0000-000054040000}"/>
    <cellStyle name="Comma 15 2 5" xfId="1040" xr:uid="{00000000-0005-0000-0000-000055040000}"/>
    <cellStyle name="Comma 15 2 6" xfId="1041" xr:uid="{00000000-0005-0000-0000-000056040000}"/>
    <cellStyle name="Comma 15 2 7" xfId="1042" xr:uid="{00000000-0005-0000-0000-000057040000}"/>
    <cellStyle name="Comma 15 3" xfId="1043" xr:uid="{00000000-0005-0000-0000-000058040000}"/>
    <cellStyle name="Comma 16" xfId="1044" xr:uid="{00000000-0005-0000-0000-000059040000}"/>
    <cellStyle name="Comma 16 10" xfId="1045" xr:uid="{00000000-0005-0000-0000-00005A040000}"/>
    <cellStyle name="Comma 16 11" xfId="1046" xr:uid="{00000000-0005-0000-0000-00005B040000}"/>
    <cellStyle name="Comma 16 2" xfId="1047" xr:uid="{00000000-0005-0000-0000-00005C040000}"/>
    <cellStyle name="Comma 16 3" xfId="1048" xr:uid="{00000000-0005-0000-0000-00005D040000}"/>
    <cellStyle name="Comma 16 4" xfId="1049" xr:uid="{00000000-0005-0000-0000-00005E040000}"/>
    <cellStyle name="Comma 16 5" xfId="1050" xr:uid="{00000000-0005-0000-0000-00005F040000}"/>
    <cellStyle name="Comma 16 6" xfId="1051" xr:uid="{00000000-0005-0000-0000-000060040000}"/>
    <cellStyle name="Comma 16 7" xfId="1052" xr:uid="{00000000-0005-0000-0000-000061040000}"/>
    <cellStyle name="Comma 16 8" xfId="1053" xr:uid="{00000000-0005-0000-0000-000062040000}"/>
    <cellStyle name="Comma 16 9" xfId="1054" xr:uid="{00000000-0005-0000-0000-000063040000}"/>
    <cellStyle name="Comma 17" xfId="1055" xr:uid="{00000000-0005-0000-0000-000064040000}"/>
    <cellStyle name="Comma 17 2" xfId="1056" xr:uid="{00000000-0005-0000-0000-000065040000}"/>
    <cellStyle name="Comma 17 2 2" xfId="1057" xr:uid="{00000000-0005-0000-0000-000066040000}"/>
    <cellStyle name="Comma 18" xfId="1058" xr:uid="{00000000-0005-0000-0000-000067040000}"/>
    <cellStyle name="Comma 18 2" xfId="1059" xr:uid="{00000000-0005-0000-0000-000068040000}"/>
    <cellStyle name="Comma 18 2 2" xfId="1060" xr:uid="{00000000-0005-0000-0000-000069040000}"/>
    <cellStyle name="Comma 19" xfId="1061" xr:uid="{00000000-0005-0000-0000-00006A040000}"/>
    <cellStyle name="Comma 19 10" xfId="1062" xr:uid="{00000000-0005-0000-0000-00006B040000}"/>
    <cellStyle name="Comma 19 11" xfId="1063" xr:uid="{00000000-0005-0000-0000-00006C040000}"/>
    <cellStyle name="Comma 19 2" xfId="1064" xr:uid="{00000000-0005-0000-0000-00006D040000}"/>
    <cellStyle name="Comma 19 3" xfId="1065" xr:uid="{00000000-0005-0000-0000-00006E040000}"/>
    <cellStyle name="Comma 19 4" xfId="1066" xr:uid="{00000000-0005-0000-0000-00006F040000}"/>
    <cellStyle name="Comma 19 5" xfId="1067" xr:uid="{00000000-0005-0000-0000-000070040000}"/>
    <cellStyle name="Comma 19 6" xfId="1068" xr:uid="{00000000-0005-0000-0000-000071040000}"/>
    <cellStyle name="Comma 19 7" xfId="1069" xr:uid="{00000000-0005-0000-0000-000072040000}"/>
    <cellStyle name="Comma 19 8" xfId="1070" xr:uid="{00000000-0005-0000-0000-000073040000}"/>
    <cellStyle name="Comma 19 9" xfId="1071" xr:uid="{00000000-0005-0000-0000-000074040000}"/>
    <cellStyle name="Comma 2" xfId="1" xr:uid="{00000000-0005-0000-0000-000075040000}"/>
    <cellStyle name="Comma 2 10" xfId="1072" xr:uid="{00000000-0005-0000-0000-000076040000}"/>
    <cellStyle name="Comma 2 10 10" xfId="1073" xr:uid="{00000000-0005-0000-0000-000077040000}"/>
    <cellStyle name="Comma 2 10 2" xfId="1074" xr:uid="{00000000-0005-0000-0000-000078040000}"/>
    <cellStyle name="Comma 2 10 2 10" xfId="1075" xr:uid="{00000000-0005-0000-0000-000079040000}"/>
    <cellStyle name="Comma 2 10 2 2" xfId="1076" xr:uid="{00000000-0005-0000-0000-00007A040000}"/>
    <cellStyle name="Comma 2 10 2 2 2" xfId="1077" xr:uid="{00000000-0005-0000-0000-00007B040000}"/>
    <cellStyle name="Comma 2 10 2 2 2 2" xfId="1078" xr:uid="{00000000-0005-0000-0000-00007C040000}"/>
    <cellStyle name="Comma 2 10 2 2 2 2 2" xfId="1079" xr:uid="{00000000-0005-0000-0000-00007D040000}"/>
    <cellStyle name="Comma 2 10 2 2 2 2 3" xfId="1080" xr:uid="{00000000-0005-0000-0000-00007E040000}"/>
    <cellStyle name="Comma 2 10 2 2 2 2 4" xfId="1081" xr:uid="{00000000-0005-0000-0000-00007F040000}"/>
    <cellStyle name="Comma 2 10 2 2 2 3" xfId="1082" xr:uid="{00000000-0005-0000-0000-000080040000}"/>
    <cellStyle name="Comma 2 10 2 2 2 4" xfId="1083" xr:uid="{00000000-0005-0000-0000-000081040000}"/>
    <cellStyle name="Comma 2 10 2 2 2 5" xfId="1084" xr:uid="{00000000-0005-0000-0000-000082040000}"/>
    <cellStyle name="Comma 2 10 2 2 3" xfId="1085" xr:uid="{00000000-0005-0000-0000-000083040000}"/>
    <cellStyle name="Comma 2 10 2 2 3 2" xfId="1086" xr:uid="{00000000-0005-0000-0000-000084040000}"/>
    <cellStyle name="Comma 2 10 2 2 3 3" xfId="1087" xr:uid="{00000000-0005-0000-0000-000085040000}"/>
    <cellStyle name="Comma 2 10 2 2 3 4" xfId="1088" xr:uid="{00000000-0005-0000-0000-000086040000}"/>
    <cellStyle name="Comma 2 10 2 2 4" xfId="1089" xr:uid="{00000000-0005-0000-0000-000087040000}"/>
    <cellStyle name="Comma 2 10 2 2 5" xfId="1090" xr:uid="{00000000-0005-0000-0000-000088040000}"/>
    <cellStyle name="Comma 2 10 2 2 6" xfId="1091" xr:uid="{00000000-0005-0000-0000-000089040000}"/>
    <cellStyle name="Comma 2 10 2 3" xfId="1092" xr:uid="{00000000-0005-0000-0000-00008A040000}"/>
    <cellStyle name="Comma 2 10 2 3 2" xfId="1093" xr:uid="{00000000-0005-0000-0000-00008B040000}"/>
    <cellStyle name="Comma 2 10 2 3 2 2" xfId="1094" xr:uid="{00000000-0005-0000-0000-00008C040000}"/>
    <cellStyle name="Comma 2 10 2 3 2 2 2" xfId="1095" xr:uid="{00000000-0005-0000-0000-00008D040000}"/>
    <cellStyle name="Comma 2 10 2 3 2 2 3" xfId="1096" xr:uid="{00000000-0005-0000-0000-00008E040000}"/>
    <cellStyle name="Comma 2 10 2 3 2 2 4" xfId="1097" xr:uid="{00000000-0005-0000-0000-00008F040000}"/>
    <cellStyle name="Comma 2 10 2 3 2 3" xfId="1098" xr:uid="{00000000-0005-0000-0000-000090040000}"/>
    <cellStyle name="Comma 2 10 2 3 2 4" xfId="1099" xr:uid="{00000000-0005-0000-0000-000091040000}"/>
    <cellStyle name="Comma 2 10 2 3 2 5" xfId="1100" xr:uid="{00000000-0005-0000-0000-000092040000}"/>
    <cellStyle name="Comma 2 10 2 3 3" xfId="1101" xr:uid="{00000000-0005-0000-0000-000093040000}"/>
    <cellStyle name="Comma 2 10 2 3 3 2" xfId="1102" xr:uid="{00000000-0005-0000-0000-000094040000}"/>
    <cellStyle name="Comma 2 10 2 3 3 3" xfId="1103" xr:uid="{00000000-0005-0000-0000-000095040000}"/>
    <cellStyle name="Comma 2 10 2 3 3 4" xfId="1104" xr:uid="{00000000-0005-0000-0000-000096040000}"/>
    <cellStyle name="Comma 2 10 2 3 4" xfId="1105" xr:uid="{00000000-0005-0000-0000-000097040000}"/>
    <cellStyle name="Comma 2 10 2 3 5" xfId="1106" xr:uid="{00000000-0005-0000-0000-000098040000}"/>
    <cellStyle name="Comma 2 10 2 3 6" xfId="1107" xr:uid="{00000000-0005-0000-0000-000099040000}"/>
    <cellStyle name="Comma 2 10 2 4" xfId="1108" xr:uid="{00000000-0005-0000-0000-00009A040000}"/>
    <cellStyle name="Comma 2 10 2 5" xfId="1109" xr:uid="{00000000-0005-0000-0000-00009B040000}"/>
    <cellStyle name="Comma 2 10 2 5 2" xfId="1110" xr:uid="{00000000-0005-0000-0000-00009C040000}"/>
    <cellStyle name="Comma 2 10 2 5 2 2" xfId="1111" xr:uid="{00000000-0005-0000-0000-00009D040000}"/>
    <cellStyle name="Comma 2 10 2 5 2 3" xfId="1112" xr:uid="{00000000-0005-0000-0000-00009E040000}"/>
    <cellStyle name="Comma 2 10 2 5 2 4" xfId="1113" xr:uid="{00000000-0005-0000-0000-00009F040000}"/>
    <cellStyle name="Comma 2 10 2 5 3" xfId="1114" xr:uid="{00000000-0005-0000-0000-0000A0040000}"/>
    <cellStyle name="Comma 2 10 2 5 4" xfId="1115" xr:uid="{00000000-0005-0000-0000-0000A1040000}"/>
    <cellStyle name="Comma 2 10 2 5 5" xfId="1116" xr:uid="{00000000-0005-0000-0000-0000A2040000}"/>
    <cellStyle name="Comma 2 10 2 6" xfId="1117" xr:uid="{00000000-0005-0000-0000-0000A3040000}"/>
    <cellStyle name="Comma 2 10 2 7" xfId="1118" xr:uid="{00000000-0005-0000-0000-0000A4040000}"/>
    <cellStyle name="Comma 2 10 2 7 2" xfId="1119" xr:uid="{00000000-0005-0000-0000-0000A5040000}"/>
    <cellStyle name="Comma 2 10 2 7 3" xfId="1120" xr:uid="{00000000-0005-0000-0000-0000A6040000}"/>
    <cellStyle name="Comma 2 10 2 7 4" xfId="1121" xr:uid="{00000000-0005-0000-0000-0000A7040000}"/>
    <cellStyle name="Comma 2 10 2 8" xfId="1122" xr:uid="{00000000-0005-0000-0000-0000A8040000}"/>
    <cellStyle name="Comma 2 10 2 9" xfId="1123" xr:uid="{00000000-0005-0000-0000-0000A9040000}"/>
    <cellStyle name="Comma 2 10 3" xfId="1124" xr:uid="{00000000-0005-0000-0000-0000AA040000}"/>
    <cellStyle name="Comma 2 10 3 2" xfId="1125" xr:uid="{00000000-0005-0000-0000-0000AB040000}"/>
    <cellStyle name="Comma 2 10 3 2 2" xfId="1126" xr:uid="{00000000-0005-0000-0000-0000AC040000}"/>
    <cellStyle name="Comma 2 10 3 2 2 2" xfId="1127" xr:uid="{00000000-0005-0000-0000-0000AD040000}"/>
    <cellStyle name="Comma 2 10 3 2 2 3" xfId="1128" xr:uid="{00000000-0005-0000-0000-0000AE040000}"/>
    <cellStyle name="Comma 2 10 3 2 2 4" xfId="1129" xr:uid="{00000000-0005-0000-0000-0000AF040000}"/>
    <cellStyle name="Comma 2 10 3 2 3" xfId="1130" xr:uid="{00000000-0005-0000-0000-0000B0040000}"/>
    <cellStyle name="Comma 2 10 3 2 4" xfId="1131" xr:uid="{00000000-0005-0000-0000-0000B1040000}"/>
    <cellStyle name="Comma 2 10 3 2 5" xfId="1132" xr:uid="{00000000-0005-0000-0000-0000B2040000}"/>
    <cellStyle name="Comma 2 10 3 3" xfId="1133" xr:uid="{00000000-0005-0000-0000-0000B3040000}"/>
    <cellStyle name="Comma 2 10 3 3 2" xfId="1134" xr:uid="{00000000-0005-0000-0000-0000B4040000}"/>
    <cellStyle name="Comma 2 10 3 3 3" xfId="1135" xr:uid="{00000000-0005-0000-0000-0000B5040000}"/>
    <cellStyle name="Comma 2 10 3 3 4" xfId="1136" xr:uid="{00000000-0005-0000-0000-0000B6040000}"/>
    <cellStyle name="Comma 2 10 3 4" xfId="1137" xr:uid="{00000000-0005-0000-0000-0000B7040000}"/>
    <cellStyle name="Comma 2 10 3 5" xfId="1138" xr:uid="{00000000-0005-0000-0000-0000B8040000}"/>
    <cellStyle name="Comma 2 10 3 6" xfId="1139" xr:uid="{00000000-0005-0000-0000-0000B9040000}"/>
    <cellStyle name="Comma 2 10 4" xfId="1140" xr:uid="{00000000-0005-0000-0000-0000BA040000}"/>
    <cellStyle name="Comma 2 10 4 2" xfId="1141" xr:uid="{00000000-0005-0000-0000-0000BB040000}"/>
    <cellStyle name="Comma 2 10 4 2 2" xfId="1142" xr:uid="{00000000-0005-0000-0000-0000BC040000}"/>
    <cellStyle name="Comma 2 10 4 2 2 2" xfId="1143" xr:uid="{00000000-0005-0000-0000-0000BD040000}"/>
    <cellStyle name="Comma 2 10 4 2 2 3" xfId="1144" xr:uid="{00000000-0005-0000-0000-0000BE040000}"/>
    <cellStyle name="Comma 2 10 4 2 2 4" xfId="1145" xr:uid="{00000000-0005-0000-0000-0000BF040000}"/>
    <cellStyle name="Comma 2 10 4 2 3" xfId="1146" xr:uid="{00000000-0005-0000-0000-0000C0040000}"/>
    <cellStyle name="Comma 2 10 4 2 4" xfId="1147" xr:uid="{00000000-0005-0000-0000-0000C1040000}"/>
    <cellStyle name="Comma 2 10 4 2 5" xfId="1148" xr:uid="{00000000-0005-0000-0000-0000C2040000}"/>
    <cellStyle name="Comma 2 10 4 3" xfId="1149" xr:uid="{00000000-0005-0000-0000-0000C3040000}"/>
    <cellStyle name="Comma 2 10 4 3 2" xfId="1150" xr:uid="{00000000-0005-0000-0000-0000C4040000}"/>
    <cellStyle name="Comma 2 10 4 3 3" xfId="1151" xr:uid="{00000000-0005-0000-0000-0000C5040000}"/>
    <cellStyle name="Comma 2 10 4 3 4" xfId="1152" xr:uid="{00000000-0005-0000-0000-0000C6040000}"/>
    <cellStyle name="Comma 2 10 4 4" xfId="1153" xr:uid="{00000000-0005-0000-0000-0000C7040000}"/>
    <cellStyle name="Comma 2 10 4 5" xfId="1154" xr:uid="{00000000-0005-0000-0000-0000C8040000}"/>
    <cellStyle name="Comma 2 10 4 6" xfId="1155" xr:uid="{00000000-0005-0000-0000-0000C9040000}"/>
    <cellStyle name="Comma 2 10 5" xfId="1156" xr:uid="{00000000-0005-0000-0000-0000CA040000}"/>
    <cellStyle name="Comma 2 10 6" xfId="1157" xr:uid="{00000000-0005-0000-0000-0000CB040000}"/>
    <cellStyle name="Comma 2 10 6 2" xfId="1158" xr:uid="{00000000-0005-0000-0000-0000CC040000}"/>
    <cellStyle name="Comma 2 10 6 2 2" xfId="1159" xr:uid="{00000000-0005-0000-0000-0000CD040000}"/>
    <cellStyle name="Comma 2 10 6 2 3" xfId="1160" xr:uid="{00000000-0005-0000-0000-0000CE040000}"/>
    <cellStyle name="Comma 2 10 6 2 4" xfId="1161" xr:uid="{00000000-0005-0000-0000-0000CF040000}"/>
    <cellStyle name="Comma 2 10 6 3" xfId="1162" xr:uid="{00000000-0005-0000-0000-0000D0040000}"/>
    <cellStyle name="Comma 2 10 6 4" xfId="1163" xr:uid="{00000000-0005-0000-0000-0000D1040000}"/>
    <cellStyle name="Comma 2 10 6 5" xfId="1164" xr:uid="{00000000-0005-0000-0000-0000D2040000}"/>
    <cellStyle name="Comma 2 10 7" xfId="1165" xr:uid="{00000000-0005-0000-0000-0000D3040000}"/>
    <cellStyle name="Comma 2 10 7 2" xfId="1166" xr:uid="{00000000-0005-0000-0000-0000D4040000}"/>
    <cellStyle name="Comma 2 10 7 3" xfId="1167" xr:uid="{00000000-0005-0000-0000-0000D5040000}"/>
    <cellStyle name="Comma 2 10 7 4" xfId="1168" xr:uid="{00000000-0005-0000-0000-0000D6040000}"/>
    <cellStyle name="Comma 2 10 8" xfId="1169" xr:uid="{00000000-0005-0000-0000-0000D7040000}"/>
    <cellStyle name="Comma 2 10 9" xfId="1170" xr:uid="{00000000-0005-0000-0000-0000D8040000}"/>
    <cellStyle name="Comma 2 100" xfId="1171" xr:uid="{00000000-0005-0000-0000-0000D9040000}"/>
    <cellStyle name="Comma 2 101" xfId="1172" xr:uid="{00000000-0005-0000-0000-0000DA040000}"/>
    <cellStyle name="Comma 2 102" xfId="1173" xr:uid="{00000000-0005-0000-0000-0000DB040000}"/>
    <cellStyle name="Comma 2 103" xfId="1174" xr:uid="{00000000-0005-0000-0000-0000DC040000}"/>
    <cellStyle name="Comma 2 104" xfId="1175" xr:uid="{00000000-0005-0000-0000-0000DD040000}"/>
    <cellStyle name="Comma 2 105" xfId="1176" xr:uid="{00000000-0005-0000-0000-0000DE040000}"/>
    <cellStyle name="Comma 2 106" xfId="1177" xr:uid="{00000000-0005-0000-0000-0000DF040000}"/>
    <cellStyle name="Comma 2 107" xfId="1178" xr:uid="{00000000-0005-0000-0000-0000E0040000}"/>
    <cellStyle name="Comma 2 107 2" xfId="1179" xr:uid="{00000000-0005-0000-0000-0000E1040000}"/>
    <cellStyle name="Comma 2 107 3" xfId="1180" xr:uid="{00000000-0005-0000-0000-0000E2040000}"/>
    <cellStyle name="Comma 2 108" xfId="1181" xr:uid="{00000000-0005-0000-0000-0000E3040000}"/>
    <cellStyle name="Comma 2 109" xfId="1182" xr:uid="{00000000-0005-0000-0000-0000E4040000}"/>
    <cellStyle name="Comma 2 11" xfId="1183" xr:uid="{00000000-0005-0000-0000-0000E5040000}"/>
    <cellStyle name="Comma 2 11 2" xfId="1184" xr:uid="{00000000-0005-0000-0000-0000E6040000}"/>
    <cellStyle name="Comma 2 11 2 2" xfId="1185" xr:uid="{00000000-0005-0000-0000-0000E7040000}"/>
    <cellStyle name="Comma 2 11 2 3" xfId="1186" xr:uid="{00000000-0005-0000-0000-0000E8040000}"/>
    <cellStyle name="Comma 2 11 2 3 2" xfId="1187" xr:uid="{00000000-0005-0000-0000-0000E9040000}"/>
    <cellStyle name="Comma 2 11 2 3 2 2" xfId="1188" xr:uid="{00000000-0005-0000-0000-0000EA040000}"/>
    <cellStyle name="Comma 2 11 2 3 2 3" xfId="1189" xr:uid="{00000000-0005-0000-0000-0000EB040000}"/>
    <cellStyle name="Comma 2 11 2 3 2 4" xfId="1190" xr:uid="{00000000-0005-0000-0000-0000EC040000}"/>
    <cellStyle name="Comma 2 11 2 3 3" xfId="1191" xr:uid="{00000000-0005-0000-0000-0000ED040000}"/>
    <cellStyle name="Comma 2 11 2 3 4" xfId="1192" xr:uid="{00000000-0005-0000-0000-0000EE040000}"/>
    <cellStyle name="Comma 2 11 2 3 5" xfId="1193" xr:uid="{00000000-0005-0000-0000-0000EF040000}"/>
    <cellStyle name="Comma 2 11 2 4" xfId="1194" xr:uid="{00000000-0005-0000-0000-0000F0040000}"/>
    <cellStyle name="Comma 2 11 2 5" xfId="1195" xr:uid="{00000000-0005-0000-0000-0000F1040000}"/>
    <cellStyle name="Comma 2 11 2 5 2" xfId="1196" xr:uid="{00000000-0005-0000-0000-0000F2040000}"/>
    <cellStyle name="Comma 2 11 2 5 3" xfId="1197" xr:uid="{00000000-0005-0000-0000-0000F3040000}"/>
    <cellStyle name="Comma 2 11 2 5 4" xfId="1198" xr:uid="{00000000-0005-0000-0000-0000F4040000}"/>
    <cellStyle name="Comma 2 11 2 6" xfId="1199" xr:uid="{00000000-0005-0000-0000-0000F5040000}"/>
    <cellStyle name="Comma 2 11 2 7" xfId="1200" xr:uid="{00000000-0005-0000-0000-0000F6040000}"/>
    <cellStyle name="Comma 2 11 2 8" xfId="1201" xr:uid="{00000000-0005-0000-0000-0000F7040000}"/>
    <cellStyle name="Comma 2 11 3" xfId="1202" xr:uid="{00000000-0005-0000-0000-0000F8040000}"/>
    <cellStyle name="Comma 2 11 3 2" xfId="1203" xr:uid="{00000000-0005-0000-0000-0000F9040000}"/>
    <cellStyle name="Comma 2 11 3 2 2" xfId="1204" xr:uid="{00000000-0005-0000-0000-0000FA040000}"/>
    <cellStyle name="Comma 2 11 3 2 2 2" xfId="1205" xr:uid="{00000000-0005-0000-0000-0000FB040000}"/>
    <cellStyle name="Comma 2 11 3 2 2 3" xfId="1206" xr:uid="{00000000-0005-0000-0000-0000FC040000}"/>
    <cellStyle name="Comma 2 11 3 2 2 4" xfId="1207" xr:uid="{00000000-0005-0000-0000-0000FD040000}"/>
    <cellStyle name="Comma 2 11 3 2 3" xfId="1208" xr:uid="{00000000-0005-0000-0000-0000FE040000}"/>
    <cellStyle name="Comma 2 11 3 2 4" xfId="1209" xr:uid="{00000000-0005-0000-0000-0000FF040000}"/>
    <cellStyle name="Comma 2 11 3 2 5" xfId="1210" xr:uid="{00000000-0005-0000-0000-000000050000}"/>
    <cellStyle name="Comma 2 11 3 3" xfId="1211" xr:uid="{00000000-0005-0000-0000-000001050000}"/>
    <cellStyle name="Comma 2 11 3 3 2" xfId="1212" xr:uid="{00000000-0005-0000-0000-000002050000}"/>
    <cellStyle name="Comma 2 11 3 3 3" xfId="1213" xr:uid="{00000000-0005-0000-0000-000003050000}"/>
    <cellStyle name="Comma 2 11 3 3 4" xfId="1214" xr:uid="{00000000-0005-0000-0000-000004050000}"/>
    <cellStyle name="Comma 2 11 3 4" xfId="1215" xr:uid="{00000000-0005-0000-0000-000005050000}"/>
    <cellStyle name="Comma 2 11 3 5" xfId="1216" xr:uid="{00000000-0005-0000-0000-000006050000}"/>
    <cellStyle name="Comma 2 11 3 6" xfId="1217" xr:uid="{00000000-0005-0000-0000-000007050000}"/>
    <cellStyle name="Comma 2 11 4" xfId="1218" xr:uid="{00000000-0005-0000-0000-000008050000}"/>
    <cellStyle name="Comma 2 11 5" xfId="1219" xr:uid="{00000000-0005-0000-0000-000009050000}"/>
    <cellStyle name="Comma 2 11 5 2" xfId="1220" xr:uid="{00000000-0005-0000-0000-00000A050000}"/>
    <cellStyle name="Comma 2 11 5 2 2" xfId="1221" xr:uid="{00000000-0005-0000-0000-00000B050000}"/>
    <cellStyle name="Comma 2 11 5 2 3" xfId="1222" xr:uid="{00000000-0005-0000-0000-00000C050000}"/>
    <cellStyle name="Comma 2 11 5 2 4" xfId="1223" xr:uid="{00000000-0005-0000-0000-00000D050000}"/>
    <cellStyle name="Comma 2 11 5 3" xfId="1224" xr:uid="{00000000-0005-0000-0000-00000E050000}"/>
    <cellStyle name="Comma 2 11 5 4" xfId="1225" xr:uid="{00000000-0005-0000-0000-00000F050000}"/>
    <cellStyle name="Comma 2 11 5 5" xfId="1226" xr:uid="{00000000-0005-0000-0000-000010050000}"/>
    <cellStyle name="Comma 2 11 6" xfId="1227" xr:uid="{00000000-0005-0000-0000-000011050000}"/>
    <cellStyle name="Comma 2 11 6 2" xfId="1228" xr:uid="{00000000-0005-0000-0000-000012050000}"/>
    <cellStyle name="Comma 2 11 6 3" xfId="1229" xr:uid="{00000000-0005-0000-0000-000013050000}"/>
    <cellStyle name="Comma 2 11 6 4" xfId="1230" xr:uid="{00000000-0005-0000-0000-000014050000}"/>
    <cellStyle name="Comma 2 11 7" xfId="1231" xr:uid="{00000000-0005-0000-0000-000015050000}"/>
    <cellStyle name="Comma 2 11 8" xfId="1232" xr:uid="{00000000-0005-0000-0000-000016050000}"/>
    <cellStyle name="Comma 2 11 9" xfId="1233" xr:uid="{00000000-0005-0000-0000-000017050000}"/>
    <cellStyle name="Comma 2 110" xfId="1234" xr:uid="{00000000-0005-0000-0000-000018050000}"/>
    <cellStyle name="Comma 2 12" xfId="1235" xr:uid="{00000000-0005-0000-0000-000019050000}"/>
    <cellStyle name="Comma 2 12 2" xfId="1236" xr:uid="{00000000-0005-0000-0000-00001A050000}"/>
    <cellStyle name="Comma 2 12 2 2" xfId="1237" xr:uid="{00000000-0005-0000-0000-00001B050000}"/>
    <cellStyle name="Comma 2 12 2 3" xfId="1238" xr:uid="{00000000-0005-0000-0000-00001C050000}"/>
    <cellStyle name="Comma 2 12 2 3 2" xfId="1239" xr:uid="{00000000-0005-0000-0000-00001D050000}"/>
    <cellStyle name="Comma 2 12 2 3 2 2" xfId="1240" xr:uid="{00000000-0005-0000-0000-00001E050000}"/>
    <cellStyle name="Comma 2 12 2 3 2 3" xfId="1241" xr:uid="{00000000-0005-0000-0000-00001F050000}"/>
    <cellStyle name="Comma 2 12 2 3 2 4" xfId="1242" xr:uid="{00000000-0005-0000-0000-000020050000}"/>
    <cellStyle name="Comma 2 12 2 3 3" xfId="1243" xr:uid="{00000000-0005-0000-0000-000021050000}"/>
    <cellStyle name="Comma 2 12 2 3 4" xfId="1244" xr:uid="{00000000-0005-0000-0000-000022050000}"/>
    <cellStyle name="Comma 2 12 2 3 5" xfId="1245" xr:uid="{00000000-0005-0000-0000-000023050000}"/>
    <cellStyle name="Comma 2 12 2 4" xfId="1246" xr:uid="{00000000-0005-0000-0000-000024050000}"/>
    <cellStyle name="Comma 2 12 2 5" xfId="1247" xr:uid="{00000000-0005-0000-0000-000025050000}"/>
    <cellStyle name="Comma 2 12 2 5 2" xfId="1248" xr:uid="{00000000-0005-0000-0000-000026050000}"/>
    <cellStyle name="Comma 2 12 2 5 3" xfId="1249" xr:uid="{00000000-0005-0000-0000-000027050000}"/>
    <cellStyle name="Comma 2 12 2 5 4" xfId="1250" xr:uid="{00000000-0005-0000-0000-000028050000}"/>
    <cellStyle name="Comma 2 12 2 6" xfId="1251" xr:uid="{00000000-0005-0000-0000-000029050000}"/>
    <cellStyle name="Comma 2 12 2 7" xfId="1252" xr:uid="{00000000-0005-0000-0000-00002A050000}"/>
    <cellStyle name="Comma 2 12 2 8" xfId="1253" xr:uid="{00000000-0005-0000-0000-00002B050000}"/>
    <cellStyle name="Comma 2 12 3" xfId="1254" xr:uid="{00000000-0005-0000-0000-00002C050000}"/>
    <cellStyle name="Comma 2 12 3 2" xfId="1255" xr:uid="{00000000-0005-0000-0000-00002D050000}"/>
    <cellStyle name="Comma 2 12 3 3" xfId="1256" xr:uid="{00000000-0005-0000-0000-00002E050000}"/>
    <cellStyle name="Comma 2 12 3 3 2" xfId="1257" xr:uid="{00000000-0005-0000-0000-00002F050000}"/>
    <cellStyle name="Comma 2 12 3 3 2 2" xfId="1258" xr:uid="{00000000-0005-0000-0000-000030050000}"/>
    <cellStyle name="Comma 2 12 3 3 2 3" xfId="1259" xr:uid="{00000000-0005-0000-0000-000031050000}"/>
    <cellStyle name="Comma 2 12 3 3 2 4" xfId="1260" xr:uid="{00000000-0005-0000-0000-000032050000}"/>
    <cellStyle name="Comma 2 12 3 3 3" xfId="1261" xr:uid="{00000000-0005-0000-0000-000033050000}"/>
    <cellStyle name="Comma 2 12 3 3 4" xfId="1262" xr:uid="{00000000-0005-0000-0000-000034050000}"/>
    <cellStyle name="Comma 2 12 3 3 5" xfId="1263" xr:uid="{00000000-0005-0000-0000-000035050000}"/>
    <cellStyle name="Comma 2 12 3 4" xfId="1264" xr:uid="{00000000-0005-0000-0000-000036050000}"/>
    <cellStyle name="Comma 2 12 3 4 2" xfId="1265" xr:uid="{00000000-0005-0000-0000-000037050000}"/>
    <cellStyle name="Comma 2 12 3 4 3" xfId="1266" xr:uid="{00000000-0005-0000-0000-000038050000}"/>
    <cellStyle name="Comma 2 12 3 4 4" xfId="1267" xr:uid="{00000000-0005-0000-0000-000039050000}"/>
    <cellStyle name="Comma 2 12 3 5" xfId="1268" xr:uid="{00000000-0005-0000-0000-00003A050000}"/>
    <cellStyle name="Comma 2 12 3 6" xfId="1269" xr:uid="{00000000-0005-0000-0000-00003B050000}"/>
    <cellStyle name="Comma 2 12 3 7" xfId="1270" xr:uid="{00000000-0005-0000-0000-00003C050000}"/>
    <cellStyle name="Comma 2 12 4" xfId="1271" xr:uid="{00000000-0005-0000-0000-00003D050000}"/>
    <cellStyle name="Comma 2 12 5" xfId="1272" xr:uid="{00000000-0005-0000-0000-00003E050000}"/>
    <cellStyle name="Comma 2 12 5 2" xfId="1273" xr:uid="{00000000-0005-0000-0000-00003F050000}"/>
    <cellStyle name="Comma 2 12 5 2 2" xfId="1274" xr:uid="{00000000-0005-0000-0000-000040050000}"/>
    <cellStyle name="Comma 2 12 5 2 3" xfId="1275" xr:uid="{00000000-0005-0000-0000-000041050000}"/>
    <cellStyle name="Comma 2 12 5 2 4" xfId="1276" xr:uid="{00000000-0005-0000-0000-000042050000}"/>
    <cellStyle name="Comma 2 12 5 3" xfId="1277" xr:uid="{00000000-0005-0000-0000-000043050000}"/>
    <cellStyle name="Comma 2 12 5 4" xfId="1278" xr:uid="{00000000-0005-0000-0000-000044050000}"/>
    <cellStyle name="Comma 2 12 5 5" xfId="1279" xr:uid="{00000000-0005-0000-0000-000045050000}"/>
    <cellStyle name="Comma 2 12 6" xfId="1280" xr:uid="{00000000-0005-0000-0000-000046050000}"/>
    <cellStyle name="Comma 2 12 6 2" xfId="1281" xr:uid="{00000000-0005-0000-0000-000047050000}"/>
    <cellStyle name="Comma 2 12 6 3" xfId="1282" xr:uid="{00000000-0005-0000-0000-000048050000}"/>
    <cellStyle name="Comma 2 12 6 4" xfId="1283" xr:uid="{00000000-0005-0000-0000-000049050000}"/>
    <cellStyle name="Comma 2 12 7" xfId="1284" xr:uid="{00000000-0005-0000-0000-00004A050000}"/>
    <cellStyle name="Comma 2 12 8" xfId="1285" xr:uid="{00000000-0005-0000-0000-00004B050000}"/>
    <cellStyle name="Comma 2 12 9" xfId="1286" xr:uid="{00000000-0005-0000-0000-00004C050000}"/>
    <cellStyle name="Comma 2 13" xfId="1287" xr:uid="{00000000-0005-0000-0000-00004D050000}"/>
    <cellStyle name="Comma 2 13 10" xfId="1288" xr:uid="{00000000-0005-0000-0000-00004E050000}"/>
    <cellStyle name="Comma 2 13 2" xfId="1289" xr:uid="{00000000-0005-0000-0000-00004F050000}"/>
    <cellStyle name="Comma 2 13 2 2" xfId="1290" xr:uid="{00000000-0005-0000-0000-000050050000}"/>
    <cellStyle name="Comma 2 13 3" xfId="1291" xr:uid="{00000000-0005-0000-0000-000051050000}"/>
    <cellStyle name="Comma 2 13 4" xfId="1292" xr:uid="{00000000-0005-0000-0000-000052050000}"/>
    <cellStyle name="Comma 2 13 5" xfId="1293" xr:uid="{00000000-0005-0000-0000-000053050000}"/>
    <cellStyle name="Comma 2 13 6" xfId="1294" xr:uid="{00000000-0005-0000-0000-000054050000}"/>
    <cellStyle name="Comma 2 13 6 2" xfId="1295" xr:uid="{00000000-0005-0000-0000-000055050000}"/>
    <cellStyle name="Comma 2 13 6 2 2" xfId="1296" xr:uid="{00000000-0005-0000-0000-000056050000}"/>
    <cellStyle name="Comma 2 13 6 2 3" xfId="1297" xr:uid="{00000000-0005-0000-0000-000057050000}"/>
    <cellStyle name="Comma 2 13 6 2 4" xfId="1298" xr:uid="{00000000-0005-0000-0000-000058050000}"/>
    <cellStyle name="Comma 2 13 6 3" xfId="1299" xr:uid="{00000000-0005-0000-0000-000059050000}"/>
    <cellStyle name="Comma 2 13 6 4" xfId="1300" xr:uid="{00000000-0005-0000-0000-00005A050000}"/>
    <cellStyle name="Comma 2 13 6 5" xfId="1301" xr:uid="{00000000-0005-0000-0000-00005B050000}"/>
    <cellStyle name="Comma 2 13 7" xfId="1302" xr:uid="{00000000-0005-0000-0000-00005C050000}"/>
    <cellStyle name="Comma 2 13 7 2" xfId="1303" xr:uid="{00000000-0005-0000-0000-00005D050000}"/>
    <cellStyle name="Comma 2 13 7 3" xfId="1304" xr:uid="{00000000-0005-0000-0000-00005E050000}"/>
    <cellStyle name="Comma 2 13 7 4" xfId="1305" xr:uid="{00000000-0005-0000-0000-00005F050000}"/>
    <cellStyle name="Comma 2 13 8" xfId="1306" xr:uid="{00000000-0005-0000-0000-000060050000}"/>
    <cellStyle name="Comma 2 13 9" xfId="1307" xr:uid="{00000000-0005-0000-0000-000061050000}"/>
    <cellStyle name="Comma 2 14" xfId="1308" xr:uid="{00000000-0005-0000-0000-000062050000}"/>
    <cellStyle name="Comma 2 14 2" xfId="1309" xr:uid="{00000000-0005-0000-0000-000063050000}"/>
    <cellStyle name="Comma 2 14 2 2" xfId="1310" xr:uid="{00000000-0005-0000-0000-000064050000}"/>
    <cellStyle name="Comma 2 14 3" xfId="1311" xr:uid="{00000000-0005-0000-0000-000065050000}"/>
    <cellStyle name="Comma 2 14 3 2" xfId="1312" xr:uid="{00000000-0005-0000-0000-000066050000}"/>
    <cellStyle name="Comma 2 14 4" xfId="1313" xr:uid="{00000000-0005-0000-0000-000067050000}"/>
    <cellStyle name="Comma 2 14 5" xfId="1314" xr:uid="{00000000-0005-0000-0000-000068050000}"/>
    <cellStyle name="Comma 2 14 5 2" xfId="1315" xr:uid="{00000000-0005-0000-0000-000069050000}"/>
    <cellStyle name="Comma 2 14 5 2 2" xfId="1316" xr:uid="{00000000-0005-0000-0000-00006A050000}"/>
    <cellStyle name="Comma 2 14 5 2 3" xfId="1317" xr:uid="{00000000-0005-0000-0000-00006B050000}"/>
    <cellStyle name="Comma 2 14 5 2 4" xfId="1318" xr:uid="{00000000-0005-0000-0000-00006C050000}"/>
    <cellStyle name="Comma 2 14 5 3" xfId="1319" xr:uid="{00000000-0005-0000-0000-00006D050000}"/>
    <cellStyle name="Comma 2 14 5 4" xfId="1320" xr:uid="{00000000-0005-0000-0000-00006E050000}"/>
    <cellStyle name="Comma 2 14 5 5" xfId="1321" xr:uid="{00000000-0005-0000-0000-00006F050000}"/>
    <cellStyle name="Comma 2 14 6" xfId="1322" xr:uid="{00000000-0005-0000-0000-000070050000}"/>
    <cellStyle name="Comma 2 14 6 2" xfId="1323" xr:uid="{00000000-0005-0000-0000-000071050000}"/>
    <cellStyle name="Comma 2 14 6 3" xfId="1324" xr:uid="{00000000-0005-0000-0000-000072050000}"/>
    <cellStyle name="Comma 2 14 6 4" xfId="1325" xr:uid="{00000000-0005-0000-0000-000073050000}"/>
    <cellStyle name="Comma 2 14 7" xfId="1326" xr:uid="{00000000-0005-0000-0000-000074050000}"/>
    <cellStyle name="Comma 2 14 8" xfId="1327" xr:uid="{00000000-0005-0000-0000-000075050000}"/>
    <cellStyle name="Comma 2 14 9" xfId="1328" xr:uid="{00000000-0005-0000-0000-000076050000}"/>
    <cellStyle name="Comma 2 15" xfId="1329" xr:uid="{00000000-0005-0000-0000-000077050000}"/>
    <cellStyle name="Comma 2 15 2" xfId="1330" xr:uid="{00000000-0005-0000-0000-000078050000}"/>
    <cellStyle name="Comma 2 15 3" xfId="1331" xr:uid="{00000000-0005-0000-0000-000079050000}"/>
    <cellStyle name="Comma 2 15 3 2" xfId="1332" xr:uid="{00000000-0005-0000-0000-00007A050000}"/>
    <cellStyle name="Comma 2 15 3 3" xfId="1333" xr:uid="{00000000-0005-0000-0000-00007B050000}"/>
    <cellStyle name="Comma 2 15 3 4" xfId="1334" xr:uid="{00000000-0005-0000-0000-00007C050000}"/>
    <cellStyle name="Comma 2 16" xfId="1335" xr:uid="{00000000-0005-0000-0000-00007D050000}"/>
    <cellStyle name="Comma 2 16 2" xfId="1336" xr:uid="{00000000-0005-0000-0000-00007E050000}"/>
    <cellStyle name="Comma 2 16 2 2" xfId="1337" xr:uid="{00000000-0005-0000-0000-00007F050000}"/>
    <cellStyle name="Comma 2 17" xfId="1338" xr:uid="{00000000-0005-0000-0000-000080050000}"/>
    <cellStyle name="Comma 2 17 2" xfId="1339" xr:uid="{00000000-0005-0000-0000-000081050000}"/>
    <cellStyle name="Comma 2 17 3" xfId="1340" xr:uid="{00000000-0005-0000-0000-000082050000}"/>
    <cellStyle name="Comma 2 17 3 2" xfId="1341" xr:uid="{00000000-0005-0000-0000-000083050000}"/>
    <cellStyle name="Comma 2 17 3 3" xfId="1342" xr:uid="{00000000-0005-0000-0000-000084050000}"/>
    <cellStyle name="Comma 2 17 3 4" xfId="1343" xr:uid="{00000000-0005-0000-0000-000085050000}"/>
    <cellStyle name="Comma 2 18" xfId="1344" xr:uid="{00000000-0005-0000-0000-000086050000}"/>
    <cellStyle name="Comma 2 18 2" xfId="1345" xr:uid="{00000000-0005-0000-0000-000087050000}"/>
    <cellStyle name="Comma 2 18 3" xfId="1346" xr:uid="{00000000-0005-0000-0000-000088050000}"/>
    <cellStyle name="Comma 2 18 3 2" xfId="1347" xr:uid="{00000000-0005-0000-0000-000089050000}"/>
    <cellStyle name="Comma 2 18 3 3" xfId="1348" xr:uid="{00000000-0005-0000-0000-00008A050000}"/>
    <cellStyle name="Comma 2 18 3 4" xfId="1349" xr:uid="{00000000-0005-0000-0000-00008B050000}"/>
    <cellStyle name="Comma 2 19" xfId="1350" xr:uid="{00000000-0005-0000-0000-00008C050000}"/>
    <cellStyle name="Comma 2 19 2" xfId="1351" xr:uid="{00000000-0005-0000-0000-00008D050000}"/>
    <cellStyle name="Comma 2 19 3" xfId="1352" xr:uid="{00000000-0005-0000-0000-00008E050000}"/>
    <cellStyle name="Comma 2 19 3 2" xfId="1353" xr:uid="{00000000-0005-0000-0000-00008F050000}"/>
    <cellStyle name="Comma 2 19 3 3" xfId="1354" xr:uid="{00000000-0005-0000-0000-000090050000}"/>
    <cellStyle name="Comma 2 19 3 4" xfId="1355" xr:uid="{00000000-0005-0000-0000-000091050000}"/>
    <cellStyle name="Comma 2 2" xfId="1356" xr:uid="{00000000-0005-0000-0000-000092050000}"/>
    <cellStyle name="Comma 2 2 10" xfId="1357" xr:uid="{00000000-0005-0000-0000-000093050000}"/>
    <cellStyle name="Comma 2 2 10 2" xfId="1358" xr:uid="{00000000-0005-0000-0000-000094050000}"/>
    <cellStyle name="Comma 2 2 10 3" xfId="1359" xr:uid="{00000000-0005-0000-0000-000095050000}"/>
    <cellStyle name="Comma 2 2 10 3 2" xfId="1360" xr:uid="{00000000-0005-0000-0000-000096050000}"/>
    <cellStyle name="Comma 2 2 10 3 2 2" xfId="1361" xr:uid="{00000000-0005-0000-0000-000097050000}"/>
    <cellStyle name="Comma 2 2 10 3 2 3" xfId="1362" xr:uid="{00000000-0005-0000-0000-000098050000}"/>
    <cellStyle name="Comma 2 2 10 3 2 4" xfId="1363" xr:uid="{00000000-0005-0000-0000-000099050000}"/>
    <cellStyle name="Comma 2 2 10 3 3" xfId="1364" xr:uid="{00000000-0005-0000-0000-00009A050000}"/>
    <cellStyle name="Comma 2 2 10 3 4" xfId="1365" xr:uid="{00000000-0005-0000-0000-00009B050000}"/>
    <cellStyle name="Comma 2 2 10 3 5" xfId="1366" xr:uid="{00000000-0005-0000-0000-00009C050000}"/>
    <cellStyle name="Comma 2 2 10 4" xfId="1367" xr:uid="{00000000-0005-0000-0000-00009D050000}"/>
    <cellStyle name="Comma 2 2 10 4 2" xfId="1368" xr:uid="{00000000-0005-0000-0000-00009E050000}"/>
    <cellStyle name="Comma 2 2 10 4 3" xfId="1369" xr:uid="{00000000-0005-0000-0000-00009F050000}"/>
    <cellStyle name="Comma 2 2 10 4 4" xfId="1370" xr:uid="{00000000-0005-0000-0000-0000A0050000}"/>
    <cellStyle name="Comma 2 2 10 5" xfId="1371" xr:uid="{00000000-0005-0000-0000-0000A1050000}"/>
    <cellStyle name="Comma 2 2 10 5 2" xfId="1372" xr:uid="{00000000-0005-0000-0000-0000A2050000}"/>
    <cellStyle name="Comma 2 2 10 5 3" xfId="1373" xr:uid="{00000000-0005-0000-0000-0000A3050000}"/>
    <cellStyle name="Comma 2 2 10 5 4" xfId="1374" xr:uid="{00000000-0005-0000-0000-0000A4050000}"/>
    <cellStyle name="Comma 2 2 10 6" xfId="1375" xr:uid="{00000000-0005-0000-0000-0000A5050000}"/>
    <cellStyle name="Comma 2 2 10 7" xfId="1376" xr:uid="{00000000-0005-0000-0000-0000A6050000}"/>
    <cellStyle name="Comma 2 2 10 8" xfId="1377" xr:uid="{00000000-0005-0000-0000-0000A7050000}"/>
    <cellStyle name="Comma 2 2 11" xfId="1378" xr:uid="{00000000-0005-0000-0000-0000A8050000}"/>
    <cellStyle name="Comma 2 2 11 2" xfId="1379" xr:uid="{00000000-0005-0000-0000-0000A9050000}"/>
    <cellStyle name="Comma 2 2 11 3" xfId="1380" xr:uid="{00000000-0005-0000-0000-0000AA050000}"/>
    <cellStyle name="Comma 2 2 11 3 2" xfId="1381" xr:uid="{00000000-0005-0000-0000-0000AB050000}"/>
    <cellStyle name="Comma 2 2 11 3 2 2" xfId="1382" xr:uid="{00000000-0005-0000-0000-0000AC050000}"/>
    <cellStyle name="Comma 2 2 11 3 2 3" xfId="1383" xr:uid="{00000000-0005-0000-0000-0000AD050000}"/>
    <cellStyle name="Comma 2 2 11 3 2 4" xfId="1384" xr:uid="{00000000-0005-0000-0000-0000AE050000}"/>
    <cellStyle name="Comma 2 2 11 3 3" xfId="1385" xr:uid="{00000000-0005-0000-0000-0000AF050000}"/>
    <cellStyle name="Comma 2 2 11 3 4" xfId="1386" xr:uid="{00000000-0005-0000-0000-0000B0050000}"/>
    <cellStyle name="Comma 2 2 11 3 5" xfId="1387" xr:uid="{00000000-0005-0000-0000-0000B1050000}"/>
    <cellStyle name="Comma 2 2 11 4" xfId="1388" xr:uid="{00000000-0005-0000-0000-0000B2050000}"/>
    <cellStyle name="Comma 2 2 11 4 2" xfId="1389" xr:uid="{00000000-0005-0000-0000-0000B3050000}"/>
    <cellStyle name="Comma 2 2 11 4 3" xfId="1390" xr:uid="{00000000-0005-0000-0000-0000B4050000}"/>
    <cellStyle name="Comma 2 2 11 4 4" xfId="1391" xr:uid="{00000000-0005-0000-0000-0000B5050000}"/>
    <cellStyle name="Comma 2 2 11 5" xfId="1392" xr:uid="{00000000-0005-0000-0000-0000B6050000}"/>
    <cellStyle name="Comma 2 2 11 5 2" xfId="1393" xr:uid="{00000000-0005-0000-0000-0000B7050000}"/>
    <cellStyle name="Comma 2 2 11 5 3" xfId="1394" xr:uid="{00000000-0005-0000-0000-0000B8050000}"/>
    <cellStyle name="Comma 2 2 11 5 4" xfId="1395" xr:uid="{00000000-0005-0000-0000-0000B9050000}"/>
    <cellStyle name="Comma 2 2 11 6" xfId="1396" xr:uid="{00000000-0005-0000-0000-0000BA050000}"/>
    <cellStyle name="Comma 2 2 11 7" xfId="1397" xr:uid="{00000000-0005-0000-0000-0000BB050000}"/>
    <cellStyle name="Comma 2 2 11 8" xfId="1398" xr:uid="{00000000-0005-0000-0000-0000BC050000}"/>
    <cellStyle name="Comma 2 2 12" xfId="1399" xr:uid="{00000000-0005-0000-0000-0000BD050000}"/>
    <cellStyle name="Comma 2 2 12 2" xfId="1400" xr:uid="{00000000-0005-0000-0000-0000BE050000}"/>
    <cellStyle name="Comma 2 2 12 2 2" xfId="1401" xr:uid="{00000000-0005-0000-0000-0000BF050000}"/>
    <cellStyle name="Comma 2 2 12 2 3" xfId="1402" xr:uid="{00000000-0005-0000-0000-0000C0050000}"/>
    <cellStyle name="Comma 2 2 12 2 4" xfId="1403" xr:uid="{00000000-0005-0000-0000-0000C1050000}"/>
    <cellStyle name="Comma 2 2 13" xfId="1404" xr:uid="{00000000-0005-0000-0000-0000C2050000}"/>
    <cellStyle name="Comma 2 2 13 2" xfId="1405" xr:uid="{00000000-0005-0000-0000-0000C3050000}"/>
    <cellStyle name="Comma 2 2 13 2 2" xfId="1406" xr:uid="{00000000-0005-0000-0000-0000C4050000}"/>
    <cellStyle name="Comma 2 2 13 2 3" xfId="1407" xr:uid="{00000000-0005-0000-0000-0000C5050000}"/>
    <cellStyle name="Comma 2 2 13 2 4" xfId="1408" xr:uid="{00000000-0005-0000-0000-0000C6050000}"/>
    <cellStyle name="Comma 2 2 14" xfId="1409" xr:uid="{00000000-0005-0000-0000-0000C7050000}"/>
    <cellStyle name="Comma 2 2 14 2" xfId="1410" xr:uid="{00000000-0005-0000-0000-0000C8050000}"/>
    <cellStyle name="Comma 2 2 14 2 2" xfId="1411" xr:uid="{00000000-0005-0000-0000-0000C9050000}"/>
    <cellStyle name="Comma 2 2 14 2 3" xfId="1412" xr:uid="{00000000-0005-0000-0000-0000CA050000}"/>
    <cellStyle name="Comma 2 2 14 2 4" xfId="1413" xr:uid="{00000000-0005-0000-0000-0000CB050000}"/>
    <cellStyle name="Comma 2 2 15" xfId="1414" xr:uid="{00000000-0005-0000-0000-0000CC050000}"/>
    <cellStyle name="Comma 2 2 15 2" xfId="1415" xr:uid="{00000000-0005-0000-0000-0000CD050000}"/>
    <cellStyle name="Comma 2 2 15 2 2" xfId="1416" xr:uid="{00000000-0005-0000-0000-0000CE050000}"/>
    <cellStyle name="Comma 2 2 15 2 3" xfId="1417" xr:uid="{00000000-0005-0000-0000-0000CF050000}"/>
    <cellStyle name="Comma 2 2 15 2 4" xfId="1418" xr:uid="{00000000-0005-0000-0000-0000D0050000}"/>
    <cellStyle name="Comma 2 2 16" xfId="1419" xr:uid="{00000000-0005-0000-0000-0000D1050000}"/>
    <cellStyle name="Comma 2 2 16 2" xfId="1420" xr:uid="{00000000-0005-0000-0000-0000D2050000}"/>
    <cellStyle name="Comma 2 2 16 2 2" xfId="1421" xr:uid="{00000000-0005-0000-0000-0000D3050000}"/>
    <cellStyle name="Comma 2 2 16 2 3" xfId="1422" xr:uid="{00000000-0005-0000-0000-0000D4050000}"/>
    <cellStyle name="Comma 2 2 16 2 4" xfId="1423" xr:uid="{00000000-0005-0000-0000-0000D5050000}"/>
    <cellStyle name="Comma 2 2 17" xfId="1424" xr:uid="{00000000-0005-0000-0000-0000D6050000}"/>
    <cellStyle name="Comma 2 2 17 2" xfId="1425" xr:uid="{00000000-0005-0000-0000-0000D7050000}"/>
    <cellStyle name="Comma 2 2 17 2 2" xfId="1426" xr:uid="{00000000-0005-0000-0000-0000D8050000}"/>
    <cellStyle name="Comma 2 2 17 2 3" xfId="1427" xr:uid="{00000000-0005-0000-0000-0000D9050000}"/>
    <cellStyle name="Comma 2 2 17 2 4" xfId="1428" xr:uid="{00000000-0005-0000-0000-0000DA050000}"/>
    <cellStyle name="Comma 2 2 18" xfId="1429" xr:uid="{00000000-0005-0000-0000-0000DB050000}"/>
    <cellStyle name="Comma 2 2 18 2" xfId="1430" xr:uid="{00000000-0005-0000-0000-0000DC050000}"/>
    <cellStyle name="Comma 2 2 18 3" xfId="1431" xr:uid="{00000000-0005-0000-0000-0000DD050000}"/>
    <cellStyle name="Comma 2 2 18 3 2" xfId="1432" xr:uid="{00000000-0005-0000-0000-0000DE050000}"/>
    <cellStyle name="Comma 2 2 18 3 3" xfId="1433" xr:uid="{00000000-0005-0000-0000-0000DF050000}"/>
    <cellStyle name="Comma 2 2 18 3 4" xfId="1434" xr:uid="{00000000-0005-0000-0000-0000E0050000}"/>
    <cellStyle name="Comma 2 2 18 4" xfId="1435" xr:uid="{00000000-0005-0000-0000-0000E1050000}"/>
    <cellStyle name="Comma 2 2 18 5" xfId="1436" xr:uid="{00000000-0005-0000-0000-0000E2050000}"/>
    <cellStyle name="Comma 2 2 18 6" xfId="1437" xr:uid="{00000000-0005-0000-0000-0000E3050000}"/>
    <cellStyle name="Comma 2 2 19" xfId="1438" xr:uid="{00000000-0005-0000-0000-0000E4050000}"/>
    <cellStyle name="Comma 2 2 2" xfId="1439" xr:uid="{00000000-0005-0000-0000-0000E5050000}"/>
    <cellStyle name="Comma 2 2 2 10" xfId="1440" xr:uid="{00000000-0005-0000-0000-0000E6050000}"/>
    <cellStyle name="Comma 2 2 2 10 2" xfId="1441" xr:uid="{00000000-0005-0000-0000-0000E7050000}"/>
    <cellStyle name="Comma 2 2 2 10 3" xfId="1442" xr:uid="{00000000-0005-0000-0000-0000E8050000}"/>
    <cellStyle name="Comma 2 2 2 10 3 2" xfId="1443" xr:uid="{00000000-0005-0000-0000-0000E9050000}"/>
    <cellStyle name="Comma 2 2 2 10 3 2 2" xfId="1444" xr:uid="{00000000-0005-0000-0000-0000EA050000}"/>
    <cellStyle name="Comma 2 2 2 10 3 2 3" xfId="1445" xr:uid="{00000000-0005-0000-0000-0000EB050000}"/>
    <cellStyle name="Comma 2 2 2 10 3 2 4" xfId="1446" xr:uid="{00000000-0005-0000-0000-0000EC050000}"/>
    <cellStyle name="Comma 2 2 2 10 3 3" xfId="1447" xr:uid="{00000000-0005-0000-0000-0000ED050000}"/>
    <cellStyle name="Comma 2 2 2 10 3 4" xfId="1448" xr:uid="{00000000-0005-0000-0000-0000EE050000}"/>
    <cellStyle name="Comma 2 2 2 10 3 5" xfId="1449" xr:uid="{00000000-0005-0000-0000-0000EF050000}"/>
    <cellStyle name="Comma 2 2 2 10 4" xfId="1450" xr:uid="{00000000-0005-0000-0000-0000F0050000}"/>
    <cellStyle name="Comma 2 2 2 10 4 2" xfId="1451" xr:uid="{00000000-0005-0000-0000-0000F1050000}"/>
    <cellStyle name="Comma 2 2 2 10 4 3" xfId="1452" xr:uid="{00000000-0005-0000-0000-0000F2050000}"/>
    <cellStyle name="Comma 2 2 2 10 4 4" xfId="1453" xr:uid="{00000000-0005-0000-0000-0000F3050000}"/>
    <cellStyle name="Comma 2 2 2 10 5" xfId="1454" xr:uid="{00000000-0005-0000-0000-0000F4050000}"/>
    <cellStyle name="Comma 2 2 2 10 6" xfId="1455" xr:uid="{00000000-0005-0000-0000-0000F5050000}"/>
    <cellStyle name="Comma 2 2 2 10 7" xfId="1456" xr:uid="{00000000-0005-0000-0000-0000F6050000}"/>
    <cellStyle name="Comma 2 2 2 11" xfId="1457" xr:uid="{00000000-0005-0000-0000-0000F7050000}"/>
    <cellStyle name="Comma 2 2 2 12" xfId="1458" xr:uid="{00000000-0005-0000-0000-0000F8050000}"/>
    <cellStyle name="Comma 2 2 2 13" xfId="1459" xr:uid="{00000000-0005-0000-0000-0000F9050000}"/>
    <cellStyle name="Comma 2 2 2 14" xfId="1460" xr:uid="{00000000-0005-0000-0000-0000FA050000}"/>
    <cellStyle name="Comma 2 2 2 15" xfId="1461" xr:uid="{00000000-0005-0000-0000-0000FB050000}"/>
    <cellStyle name="Comma 2 2 2 15 2" xfId="1462" xr:uid="{00000000-0005-0000-0000-0000FC050000}"/>
    <cellStyle name="Comma 2 2 2 16" xfId="1463" xr:uid="{00000000-0005-0000-0000-0000FD050000}"/>
    <cellStyle name="Comma 2 2 2 16 2" xfId="1464" xr:uid="{00000000-0005-0000-0000-0000FE050000}"/>
    <cellStyle name="Comma 2 2 2 17" xfId="1465" xr:uid="{00000000-0005-0000-0000-0000FF050000}"/>
    <cellStyle name="Comma 2 2 2 17 2" xfId="1466" xr:uid="{00000000-0005-0000-0000-000000060000}"/>
    <cellStyle name="Comma 2 2 2 18" xfId="1467" xr:uid="{00000000-0005-0000-0000-000001060000}"/>
    <cellStyle name="Comma 2 2 2 18 2" xfId="1468" xr:uid="{00000000-0005-0000-0000-000002060000}"/>
    <cellStyle name="Comma 2 2 2 18 3" xfId="1469" xr:uid="{00000000-0005-0000-0000-000003060000}"/>
    <cellStyle name="Comma 2 2 2 18 3 2" xfId="1470" xr:uid="{00000000-0005-0000-0000-000004060000}"/>
    <cellStyle name="Comma 2 2 2 18 3 3" xfId="1471" xr:uid="{00000000-0005-0000-0000-000005060000}"/>
    <cellStyle name="Comma 2 2 2 18 3 4" xfId="1472" xr:uid="{00000000-0005-0000-0000-000006060000}"/>
    <cellStyle name="Comma 2 2 2 18 4" xfId="1473" xr:uid="{00000000-0005-0000-0000-000007060000}"/>
    <cellStyle name="Comma 2 2 2 18 5" xfId="1474" xr:uid="{00000000-0005-0000-0000-000008060000}"/>
    <cellStyle name="Comma 2 2 2 18 6" xfId="1475" xr:uid="{00000000-0005-0000-0000-000009060000}"/>
    <cellStyle name="Comma 2 2 2 19" xfId="1476" xr:uid="{00000000-0005-0000-0000-00000A060000}"/>
    <cellStyle name="Comma 2 2 2 19 2" xfId="1477" xr:uid="{00000000-0005-0000-0000-00000B060000}"/>
    <cellStyle name="Comma 2 2 2 19 3" xfId="1478" xr:uid="{00000000-0005-0000-0000-00000C060000}"/>
    <cellStyle name="Comma 2 2 2 19 4" xfId="1479" xr:uid="{00000000-0005-0000-0000-00000D060000}"/>
    <cellStyle name="Comma 2 2 2 2" xfId="1480" xr:uid="{00000000-0005-0000-0000-00000E060000}"/>
    <cellStyle name="Comma 2 2 2 2 10" xfId="1481" xr:uid="{00000000-0005-0000-0000-00000F060000}"/>
    <cellStyle name="Comma 2 2 2 2 10 2" xfId="1482" xr:uid="{00000000-0005-0000-0000-000010060000}"/>
    <cellStyle name="Comma 2 2 2 2 10 2 2" xfId="1483" xr:uid="{00000000-0005-0000-0000-000011060000}"/>
    <cellStyle name="Comma 2 2 2 2 10 2 3" xfId="1484" xr:uid="{00000000-0005-0000-0000-000012060000}"/>
    <cellStyle name="Comma 2 2 2 2 10 2 4" xfId="1485" xr:uid="{00000000-0005-0000-0000-000013060000}"/>
    <cellStyle name="Comma 2 2 2 2 11" xfId="1486" xr:uid="{00000000-0005-0000-0000-000014060000}"/>
    <cellStyle name="Comma 2 2 2 2 11 2" xfId="1487" xr:uid="{00000000-0005-0000-0000-000015060000}"/>
    <cellStyle name="Comma 2 2 2 2 11 2 2" xfId="1488" xr:uid="{00000000-0005-0000-0000-000016060000}"/>
    <cellStyle name="Comma 2 2 2 2 11 2 3" xfId="1489" xr:uid="{00000000-0005-0000-0000-000017060000}"/>
    <cellStyle name="Comma 2 2 2 2 11 2 4" xfId="1490" xr:uid="{00000000-0005-0000-0000-000018060000}"/>
    <cellStyle name="Comma 2 2 2 2 12" xfId="1491" xr:uid="{00000000-0005-0000-0000-000019060000}"/>
    <cellStyle name="Comma 2 2 2 2 12 2" xfId="1492" xr:uid="{00000000-0005-0000-0000-00001A060000}"/>
    <cellStyle name="Comma 2 2 2 2 12 2 2" xfId="1493" xr:uid="{00000000-0005-0000-0000-00001B060000}"/>
    <cellStyle name="Comma 2 2 2 2 12 2 3" xfId="1494" xr:uid="{00000000-0005-0000-0000-00001C060000}"/>
    <cellStyle name="Comma 2 2 2 2 12 2 4" xfId="1495" xr:uid="{00000000-0005-0000-0000-00001D060000}"/>
    <cellStyle name="Comma 2 2 2 2 13" xfId="1496" xr:uid="{00000000-0005-0000-0000-00001E060000}"/>
    <cellStyle name="Comma 2 2 2 2 13 2" xfId="1497" xr:uid="{00000000-0005-0000-0000-00001F060000}"/>
    <cellStyle name="Comma 2 2 2 2 13 2 2" xfId="1498" xr:uid="{00000000-0005-0000-0000-000020060000}"/>
    <cellStyle name="Comma 2 2 2 2 13 2 3" xfId="1499" xr:uid="{00000000-0005-0000-0000-000021060000}"/>
    <cellStyle name="Comma 2 2 2 2 13 2 4" xfId="1500" xr:uid="{00000000-0005-0000-0000-000022060000}"/>
    <cellStyle name="Comma 2 2 2 2 14" xfId="1501" xr:uid="{00000000-0005-0000-0000-000023060000}"/>
    <cellStyle name="Comma 2 2 2 2 14 2" xfId="1502" xr:uid="{00000000-0005-0000-0000-000024060000}"/>
    <cellStyle name="Comma 2 2 2 2 14 2 2" xfId="1503" xr:uid="{00000000-0005-0000-0000-000025060000}"/>
    <cellStyle name="Comma 2 2 2 2 14 2 3" xfId="1504" xr:uid="{00000000-0005-0000-0000-000026060000}"/>
    <cellStyle name="Comma 2 2 2 2 14 2 4" xfId="1505" xr:uid="{00000000-0005-0000-0000-000027060000}"/>
    <cellStyle name="Comma 2 2 2 2 15" xfId="1506" xr:uid="{00000000-0005-0000-0000-000028060000}"/>
    <cellStyle name="Comma 2 2 2 2 15 2" xfId="1507" xr:uid="{00000000-0005-0000-0000-000029060000}"/>
    <cellStyle name="Comma 2 2 2 2 15 2 2" xfId="1508" xr:uid="{00000000-0005-0000-0000-00002A060000}"/>
    <cellStyle name="Comma 2 2 2 2 15 2 3" xfId="1509" xr:uid="{00000000-0005-0000-0000-00002B060000}"/>
    <cellStyle name="Comma 2 2 2 2 15 2 4" xfId="1510" xr:uid="{00000000-0005-0000-0000-00002C060000}"/>
    <cellStyle name="Comma 2 2 2 2 15 3" xfId="1511" xr:uid="{00000000-0005-0000-0000-00002D060000}"/>
    <cellStyle name="Comma 2 2 2 2 15 3 2" xfId="1512" xr:uid="{00000000-0005-0000-0000-00002E060000}"/>
    <cellStyle name="Comma 2 2 2 2 15 3 3" xfId="1513" xr:uid="{00000000-0005-0000-0000-00002F060000}"/>
    <cellStyle name="Comma 2 2 2 2 15 3 4" xfId="1514" xr:uid="{00000000-0005-0000-0000-000030060000}"/>
    <cellStyle name="Comma 2 2 2 2 15 4" xfId="1515" xr:uid="{00000000-0005-0000-0000-000031060000}"/>
    <cellStyle name="Comma 2 2 2 2 15 5" xfId="1516" xr:uid="{00000000-0005-0000-0000-000032060000}"/>
    <cellStyle name="Comma 2 2 2 2 15 6" xfId="1517" xr:uid="{00000000-0005-0000-0000-000033060000}"/>
    <cellStyle name="Comma 2 2 2 2 16" xfId="1518" xr:uid="{00000000-0005-0000-0000-000034060000}"/>
    <cellStyle name="Comma 2 2 2 2 17" xfId="1519" xr:uid="{00000000-0005-0000-0000-000035060000}"/>
    <cellStyle name="Comma 2 2 2 2 17 2" xfId="1520" xr:uid="{00000000-0005-0000-0000-000036060000}"/>
    <cellStyle name="Comma 2 2 2 2 17 3" xfId="1521" xr:uid="{00000000-0005-0000-0000-000037060000}"/>
    <cellStyle name="Comma 2 2 2 2 17 4" xfId="1522" xr:uid="{00000000-0005-0000-0000-000038060000}"/>
    <cellStyle name="Comma 2 2 2 2 18" xfId="1523" xr:uid="{00000000-0005-0000-0000-000039060000}"/>
    <cellStyle name="Comma 2 2 2 2 19" xfId="1524" xr:uid="{00000000-0005-0000-0000-00003A060000}"/>
    <cellStyle name="Comma 2 2 2 2 2" xfId="1525" xr:uid="{00000000-0005-0000-0000-00003B060000}"/>
    <cellStyle name="Comma 2 2 2 2 2 10" xfId="1526" xr:uid="{00000000-0005-0000-0000-00003C060000}"/>
    <cellStyle name="Comma 2 2 2 2 2 11" xfId="1527" xr:uid="{00000000-0005-0000-0000-00003D060000}"/>
    <cellStyle name="Comma 2 2 2 2 2 12" xfId="1528" xr:uid="{00000000-0005-0000-0000-00003E060000}"/>
    <cellStyle name="Comma 2 2 2 2 2 13" xfId="1529" xr:uid="{00000000-0005-0000-0000-00003F060000}"/>
    <cellStyle name="Comma 2 2 2 2 2 13 2" xfId="1530" xr:uid="{00000000-0005-0000-0000-000040060000}"/>
    <cellStyle name="Comma 2 2 2 2 2 14" xfId="1531" xr:uid="{00000000-0005-0000-0000-000041060000}"/>
    <cellStyle name="Comma 2 2 2 2 2 14 2" xfId="1532" xr:uid="{00000000-0005-0000-0000-000042060000}"/>
    <cellStyle name="Comma 2 2 2 2 2 15" xfId="1533" xr:uid="{00000000-0005-0000-0000-000043060000}"/>
    <cellStyle name="Comma 2 2 2 2 2 15 2" xfId="1534" xr:uid="{00000000-0005-0000-0000-000044060000}"/>
    <cellStyle name="Comma 2 2 2 2 2 15 3" xfId="1535" xr:uid="{00000000-0005-0000-0000-000045060000}"/>
    <cellStyle name="Comma 2 2 2 2 2 15 3 2" xfId="1536" xr:uid="{00000000-0005-0000-0000-000046060000}"/>
    <cellStyle name="Comma 2 2 2 2 2 15 3 3" xfId="1537" xr:uid="{00000000-0005-0000-0000-000047060000}"/>
    <cellStyle name="Comma 2 2 2 2 2 15 3 4" xfId="1538" xr:uid="{00000000-0005-0000-0000-000048060000}"/>
    <cellStyle name="Comma 2 2 2 2 2 15 4" xfId="1539" xr:uid="{00000000-0005-0000-0000-000049060000}"/>
    <cellStyle name="Comma 2 2 2 2 2 15 5" xfId="1540" xr:uid="{00000000-0005-0000-0000-00004A060000}"/>
    <cellStyle name="Comma 2 2 2 2 2 15 6" xfId="1541" xr:uid="{00000000-0005-0000-0000-00004B060000}"/>
    <cellStyle name="Comma 2 2 2 2 2 16" xfId="1542" xr:uid="{00000000-0005-0000-0000-00004C060000}"/>
    <cellStyle name="Comma 2 2 2 2 2 16 2" xfId="1543" xr:uid="{00000000-0005-0000-0000-00004D060000}"/>
    <cellStyle name="Comma 2 2 2 2 2 16 3" xfId="1544" xr:uid="{00000000-0005-0000-0000-00004E060000}"/>
    <cellStyle name="Comma 2 2 2 2 2 16 4" xfId="1545" xr:uid="{00000000-0005-0000-0000-00004F060000}"/>
    <cellStyle name="Comma 2 2 2 2 2 17" xfId="1546" xr:uid="{00000000-0005-0000-0000-000050060000}"/>
    <cellStyle name="Comma 2 2 2 2 2 17 2" xfId="1547" xr:uid="{00000000-0005-0000-0000-000051060000}"/>
    <cellStyle name="Comma 2 2 2 2 2 17 3" xfId="1548" xr:uid="{00000000-0005-0000-0000-000052060000}"/>
    <cellStyle name="Comma 2 2 2 2 2 17 4" xfId="1549" xr:uid="{00000000-0005-0000-0000-000053060000}"/>
    <cellStyle name="Comma 2 2 2 2 2 18" xfId="1550" xr:uid="{00000000-0005-0000-0000-000054060000}"/>
    <cellStyle name="Comma 2 2 2 2 2 19" xfId="1551" xr:uid="{00000000-0005-0000-0000-000055060000}"/>
    <cellStyle name="Comma 2 2 2 2 2 2" xfId="1552" xr:uid="{00000000-0005-0000-0000-000056060000}"/>
    <cellStyle name="Comma 2 2 2 2 2 2 2" xfId="1553" xr:uid="{00000000-0005-0000-0000-000057060000}"/>
    <cellStyle name="Comma 2 2 2 2 2 2 2 2" xfId="1554" xr:uid="{00000000-0005-0000-0000-000058060000}"/>
    <cellStyle name="Comma 2 2 2 2 2 2 2 3" xfId="1555" xr:uid="{00000000-0005-0000-0000-000059060000}"/>
    <cellStyle name="Comma 2 2 2 2 2 2 2 4" xfId="1556" xr:uid="{00000000-0005-0000-0000-00005A060000}"/>
    <cellStyle name="Comma 2 2 2 2 2 2 2 5" xfId="1557" xr:uid="{00000000-0005-0000-0000-00005B060000}"/>
    <cellStyle name="Comma 2 2 2 2 2 2 2 5 2" xfId="1558" xr:uid="{00000000-0005-0000-0000-00005C060000}"/>
    <cellStyle name="Comma 2 2 2 2 2 2 2 5 3" xfId="1559" xr:uid="{00000000-0005-0000-0000-00005D060000}"/>
    <cellStyle name="Comma 2 2 2 2 2 2 2 5 4" xfId="1560" xr:uid="{00000000-0005-0000-0000-00005E060000}"/>
    <cellStyle name="Comma 2 2 2 2 2 2 3" xfId="1561" xr:uid="{00000000-0005-0000-0000-00005F060000}"/>
    <cellStyle name="Comma 2 2 2 2 2 2 3 2" xfId="1562" xr:uid="{00000000-0005-0000-0000-000060060000}"/>
    <cellStyle name="Comma 2 2 2 2 2 2 3 2 2" xfId="1563" xr:uid="{00000000-0005-0000-0000-000061060000}"/>
    <cellStyle name="Comma 2 2 2 2 2 2 3 2 3" xfId="1564" xr:uid="{00000000-0005-0000-0000-000062060000}"/>
    <cellStyle name="Comma 2 2 2 2 2 2 3 2 4" xfId="1565" xr:uid="{00000000-0005-0000-0000-000063060000}"/>
    <cellStyle name="Comma 2 2 2 2 2 2 4" xfId="1566" xr:uid="{00000000-0005-0000-0000-000064060000}"/>
    <cellStyle name="Comma 2 2 2 2 2 2 4 2" xfId="1567" xr:uid="{00000000-0005-0000-0000-000065060000}"/>
    <cellStyle name="Comma 2 2 2 2 2 2 4 2 2" xfId="1568" xr:uid="{00000000-0005-0000-0000-000066060000}"/>
    <cellStyle name="Comma 2 2 2 2 2 2 4 2 3" xfId="1569" xr:uid="{00000000-0005-0000-0000-000067060000}"/>
    <cellStyle name="Comma 2 2 2 2 2 2 4 2 4" xfId="1570" xr:uid="{00000000-0005-0000-0000-000068060000}"/>
    <cellStyle name="Comma 2 2 2 2 2 2 5" xfId="1571" xr:uid="{00000000-0005-0000-0000-000069060000}"/>
    <cellStyle name="Comma 2 2 2 2 2 20" xfId="1572" xr:uid="{00000000-0005-0000-0000-00006A060000}"/>
    <cellStyle name="Comma 2 2 2 2 2 3" xfId="1573" xr:uid="{00000000-0005-0000-0000-00006B060000}"/>
    <cellStyle name="Comma 2 2 2 2 2 3 2" xfId="1574" xr:uid="{00000000-0005-0000-0000-00006C060000}"/>
    <cellStyle name="Comma 2 2 2 2 2 3 2 2" xfId="1575" xr:uid="{00000000-0005-0000-0000-00006D060000}"/>
    <cellStyle name="Comma 2 2 2 2 2 3 2 2 2" xfId="1576" xr:uid="{00000000-0005-0000-0000-00006E060000}"/>
    <cellStyle name="Comma 2 2 2 2 2 3 2 2 2 2" xfId="1577" xr:uid="{00000000-0005-0000-0000-00006F060000}"/>
    <cellStyle name="Comma 2 2 2 2 2 3 2 2 2 3" xfId="1578" xr:uid="{00000000-0005-0000-0000-000070060000}"/>
    <cellStyle name="Comma 2 2 2 2 2 3 2 2 2 4" xfId="1579" xr:uid="{00000000-0005-0000-0000-000071060000}"/>
    <cellStyle name="Comma 2 2 2 2 2 3 2 2 3" xfId="1580" xr:uid="{00000000-0005-0000-0000-000072060000}"/>
    <cellStyle name="Comma 2 2 2 2 2 3 2 2 4" xfId="1581" xr:uid="{00000000-0005-0000-0000-000073060000}"/>
    <cellStyle name="Comma 2 2 2 2 2 3 2 2 5" xfId="1582" xr:uid="{00000000-0005-0000-0000-000074060000}"/>
    <cellStyle name="Comma 2 2 2 2 2 3 2 3" xfId="1583" xr:uid="{00000000-0005-0000-0000-000075060000}"/>
    <cellStyle name="Comma 2 2 2 2 2 3 2 3 2" xfId="1584" xr:uid="{00000000-0005-0000-0000-000076060000}"/>
    <cellStyle name="Comma 2 2 2 2 2 3 2 3 3" xfId="1585" xr:uid="{00000000-0005-0000-0000-000077060000}"/>
    <cellStyle name="Comma 2 2 2 2 2 3 2 3 4" xfId="1586" xr:uid="{00000000-0005-0000-0000-000078060000}"/>
    <cellStyle name="Comma 2 2 2 2 2 3 2 4" xfId="1587" xr:uid="{00000000-0005-0000-0000-000079060000}"/>
    <cellStyle name="Comma 2 2 2 2 2 3 2 5" xfId="1588" xr:uid="{00000000-0005-0000-0000-00007A060000}"/>
    <cellStyle name="Comma 2 2 2 2 2 3 2 6" xfId="1589" xr:uid="{00000000-0005-0000-0000-00007B060000}"/>
    <cellStyle name="Comma 2 2 2 2 2 3 3" xfId="1590" xr:uid="{00000000-0005-0000-0000-00007C060000}"/>
    <cellStyle name="Comma 2 2 2 2 2 3 3 2" xfId="1591" xr:uid="{00000000-0005-0000-0000-00007D060000}"/>
    <cellStyle name="Comma 2 2 2 2 2 3 3 2 2" xfId="1592" xr:uid="{00000000-0005-0000-0000-00007E060000}"/>
    <cellStyle name="Comma 2 2 2 2 2 3 3 2 2 2" xfId="1593" xr:uid="{00000000-0005-0000-0000-00007F060000}"/>
    <cellStyle name="Comma 2 2 2 2 2 3 3 2 2 3" xfId="1594" xr:uid="{00000000-0005-0000-0000-000080060000}"/>
    <cellStyle name="Comma 2 2 2 2 2 3 3 2 2 4" xfId="1595" xr:uid="{00000000-0005-0000-0000-000081060000}"/>
    <cellStyle name="Comma 2 2 2 2 2 3 3 2 3" xfId="1596" xr:uid="{00000000-0005-0000-0000-000082060000}"/>
    <cellStyle name="Comma 2 2 2 2 2 3 3 2 4" xfId="1597" xr:uid="{00000000-0005-0000-0000-000083060000}"/>
    <cellStyle name="Comma 2 2 2 2 2 3 3 2 5" xfId="1598" xr:uid="{00000000-0005-0000-0000-000084060000}"/>
    <cellStyle name="Comma 2 2 2 2 2 3 3 3" xfId="1599" xr:uid="{00000000-0005-0000-0000-000085060000}"/>
    <cellStyle name="Comma 2 2 2 2 2 3 3 3 2" xfId="1600" xr:uid="{00000000-0005-0000-0000-000086060000}"/>
    <cellStyle name="Comma 2 2 2 2 2 3 3 3 3" xfId="1601" xr:uid="{00000000-0005-0000-0000-000087060000}"/>
    <cellStyle name="Comma 2 2 2 2 2 3 3 3 4" xfId="1602" xr:uid="{00000000-0005-0000-0000-000088060000}"/>
    <cellStyle name="Comma 2 2 2 2 2 3 3 4" xfId="1603" xr:uid="{00000000-0005-0000-0000-000089060000}"/>
    <cellStyle name="Comma 2 2 2 2 2 3 3 5" xfId="1604" xr:uid="{00000000-0005-0000-0000-00008A060000}"/>
    <cellStyle name="Comma 2 2 2 2 2 3 3 6" xfId="1605" xr:uid="{00000000-0005-0000-0000-00008B060000}"/>
    <cellStyle name="Comma 2 2 2 2 2 3 4" xfId="1606" xr:uid="{00000000-0005-0000-0000-00008C060000}"/>
    <cellStyle name="Comma 2 2 2 2 2 3 5" xfId="1607" xr:uid="{00000000-0005-0000-0000-00008D060000}"/>
    <cellStyle name="Comma 2 2 2 2 2 3 5 2" xfId="1608" xr:uid="{00000000-0005-0000-0000-00008E060000}"/>
    <cellStyle name="Comma 2 2 2 2 2 3 5 2 2" xfId="1609" xr:uid="{00000000-0005-0000-0000-00008F060000}"/>
    <cellStyle name="Comma 2 2 2 2 2 3 5 2 3" xfId="1610" xr:uid="{00000000-0005-0000-0000-000090060000}"/>
    <cellStyle name="Comma 2 2 2 2 2 3 5 2 4" xfId="1611" xr:uid="{00000000-0005-0000-0000-000091060000}"/>
    <cellStyle name="Comma 2 2 2 2 2 3 5 3" xfId="1612" xr:uid="{00000000-0005-0000-0000-000092060000}"/>
    <cellStyle name="Comma 2 2 2 2 2 3 5 4" xfId="1613" xr:uid="{00000000-0005-0000-0000-000093060000}"/>
    <cellStyle name="Comma 2 2 2 2 2 3 5 5" xfId="1614" xr:uid="{00000000-0005-0000-0000-000094060000}"/>
    <cellStyle name="Comma 2 2 2 2 2 3 6" xfId="1615" xr:uid="{00000000-0005-0000-0000-000095060000}"/>
    <cellStyle name="Comma 2 2 2 2 2 3 6 2" xfId="1616" xr:uid="{00000000-0005-0000-0000-000096060000}"/>
    <cellStyle name="Comma 2 2 2 2 2 3 6 3" xfId="1617" xr:uid="{00000000-0005-0000-0000-000097060000}"/>
    <cellStyle name="Comma 2 2 2 2 2 3 6 4" xfId="1618" xr:uid="{00000000-0005-0000-0000-000098060000}"/>
    <cellStyle name="Comma 2 2 2 2 2 3 7" xfId="1619" xr:uid="{00000000-0005-0000-0000-000099060000}"/>
    <cellStyle name="Comma 2 2 2 2 2 3 8" xfId="1620" xr:uid="{00000000-0005-0000-0000-00009A060000}"/>
    <cellStyle name="Comma 2 2 2 2 2 3 9" xfId="1621" xr:uid="{00000000-0005-0000-0000-00009B060000}"/>
    <cellStyle name="Comma 2 2 2 2 2 4" xfId="1622" xr:uid="{00000000-0005-0000-0000-00009C060000}"/>
    <cellStyle name="Comma 2 2 2 2 2 4 2" xfId="1623" xr:uid="{00000000-0005-0000-0000-00009D060000}"/>
    <cellStyle name="Comma 2 2 2 2 2 4 3" xfId="1624" xr:uid="{00000000-0005-0000-0000-00009E060000}"/>
    <cellStyle name="Comma 2 2 2 2 2 4 3 2" xfId="1625" xr:uid="{00000000-0005-0000-0000-00009F060000}"/>
    <cellStyle name="Comma 2 2 2 2 2 4 3 2 2" xfId="1626" xr:uid="{00000000-0005-0000-0000-0000A0060000}"/>
    <cellStyle name="Comma 2 2 2 2 2 4 3 2 3" xfId="1627" xr:uid="{00000000-0005-0000-0000-0000A1060000}"/>
    <cellStyle name="Comma 2 2 2 2 2 4 3 2 4" xfId="1628" xr:uid="{00000000-0005-0000-0000-0000A2060000}"/>
    <cellStyle name="Comma 2 2 2 2 2 4 3 3" xfId="1629" xr:uid="{00000000-0005-0000-0000-0000A3060000}"/>
    <cellStyle name="Comma 2 2 2 2 2 4 3 4" xfId="1630" xr:uid="{00000000-0005-0000-0000-0000A4060000}"/>
    <cellStyle name="Comma 2 2 2 2 2 4 3 5" xfId="1631" xr:uid="{00000000-0005-0000-0000-0000A5060000}"/>
    <cellStyle name="Comma 2 2 2 2 2 4 4" xfId="1632" xr:uid="{00000000-0005-0000-0000-0000A6060000}"/>
    <cellStyle name="Comma 2 2 2 2 2 4 4 2" xfId="1633" xr:uid="{00000000-0005-0000-0000-0000A7060000}"/>
    <cellStyle name="Comma 2 2 2 2 2 4 4 3" xfId="1634" xr:uid="{00000000-0005-0000-0000-0000A8060000}"/>
    <cellStyle name="Comma 2 2 2 2 2 4 4 4" xfId="1635" xr:uid="{00000000-0005-0000-0000-0000A9060000}"/>
    <cellStyle name="Comma 2 2 2 2 2 4 5" xfId="1636" xr:uid="{00000000-0005-0000-0000-0000AA060000}"/>
    <cellStyle name="Comma 2 2 2 2 2 4 6" xfId="1637" xr:uid="{00000000-0005-0000-0000-0000AB060000}"/>
    <cellStyle name="Comma 2 2 2 2 2 4 7" xfId="1638" xr:uid="{00000000-0005-0000-0000-0000AC060000}"/>
    <cellStyle name="Comma 2 2 2 2 2 5" xfId="1639" xr:uid="{00000000-0005-0000-0000-0000AD060000}"/>
    <cellStyle name="Comma 2 2 2 2 2 5 2" xfId="1640" xr:uid="{00000000-0005-0000-0000-0000AE060000}"/>
    <cellStyle name="Comma 2 2 2 2 2 5 3" xfId="1641" xr:uid="{00000000-0005-0000-0000-0000AF060000}"/>
    <cellStyle name="Comma 2 2 2 2 2 5 3 2" xfId="1642" xr:uid="{00000000-0005-0000-0000-0000B0060000}"/>
    <cellStyle name="Comma 2 2 2 2 2 5 3 2 2" xfId="1643" xr:uid="{00000000-0005-0000-0000-0000B1060000}"/>
    <cellStyle name="Comma 2 2 2 2 2 5 3 2 3" xfId="1644" xr:uid="{00000000-0005-0000-0000-0000B2060000}"/>
    <cellStyle name="Comma 2 2 2 2 2 5 3 2 4" xfId="1645" xr:uid="{00000000-0005-0000-0000-0000B3060000}"/>
    <cellStyle name="Comma 2 2 2 2 2 5 3 3" xfId="1646" xr:uid="{00000000-0005-0000-0000-0000B4060000}"/>
    <cellStyle name="Comma 2 2 2 2 2 5 3 4" xfId="1647" xr:uid="{00000000-0005-0000-0000-0000B5060000}"/>
    <cellStyle name="Comma 2 2 2 2 2 5 3 5" xfId="1648" xr:uid="{00000000-0005-0000-0000-0000B6060000}"/>
    <cellStyle name="Comma 2 2 2 2 2 5 4" xfId="1649" xr:uid="{00000000-0005-0000-0000-0000B7060000}"/>
    <cellStyle name="Comma 2 2 2 2 2 5 4 2" xfId="1650" xr:uid="{00000000-0005-0000-0000-0000B8060000}"/>
    <cellStyle name="Comma 2 2 2 2 2 5 4 3" xfId="1651" xr:uid="{00000000-0005-0000-0000-0000B9060000}"/>
    <cellStyle name="Comma 2 2 2 2 2 5 4 4" xfId="1652" xr:uid="{00000000-0005-0000-0000-0000BA060000}"/>
    <cellStyle name="Comma 2 2 2 2 2 5 5" xfId="1653" xr:uid="{00000000-0005-0000-0000-0000BB060000}"/>
    <cellStyle name="Comma 2 2 2 2 2 5 6" xfId="1654" xr:uid="{00000000-0005-0000-0000-0000BC060000}"/>
    <cellStyle name="Comma 2 2 2 2 2 5 7" xfId="1655" xr:uid="{00000000-0005-0000-0000-0000BD060000}"/>
    <cellStyle name="Comma 2 2 2 2 2 6" xfId="1656" xr:uid="{00000000-0005-0000-0000-0000BE060000}"/>
    <cellStyle name="Comma 2 2 2 2 2 7" xfId="1657" xr:uid="{00000000-0005-0000-0000-0000BF060000}"/>
    <cellStyle name="Comma 2 2 2 2 2 8" xfId="1658" xr:uid="{00000000-0005-0000-0000-0000C0060000}"/>
    <cellStyle name="Comma 2 2 2 2 2 9" xfId="1659" xr:uid="{00000000-0005-0000-0000-0000C1060000}"/>
    <cellStyle name="Comma 2 2 2 2 20" xfId="1660" xr:uid="{00000000-0005-0000-0000-0000C2060000}"/>
    <cellStyle name="Comma 2 2 2 2 3" xfId="1661" xr:uid="{00000000-0005-0000-0000-0000C3060000}"/>
    <cellStyle name="Comma 2 2 2 2 3 10" xfId="1662" xr:uid="{00000000-0005-0000-0000-0000C4060000}"/>
    <cellStyle name="Comma 2 2 2 2 3 11" xfId="1663" xr:uid="{00000000-0005-0000-0000-0000C5060000}"/>
    <cellStyle name="Comma 2 2 2 2 3 2" xfId="1664" xr:uid="{00000000-0005-0000-0000-0000C6060000}"/>
    <cellStyle name="Comma 2 2 2 2 3 2 2" xfId="1665" xr:uid="{00000000-0005-0000-0000-0000C7060000}"/>
    <cellStyle name="Comma 2 2 2 2 3 2 2 2" xfId="1666" xr:uid="{00000000-0005-0000-0000-0000C8060000}"/>
    <cellStyle name="Comma 2 2 2 2 3 2 2 2 2" xfId="1667" xr:uid="{00000000-0005-0000-0000-0000C9060000}"/>
    <cellStyle name="Comma 2 2 2 2 3 2 2 2 2 2" xfId="1668" xr:uid="{00000000-0005-0000-0000-0000CA060000}"/>
    <cellStyle name="Comma 2 2 2 2 3 2 2 2 2 3" xfId="1669" xr:uid="{00000000-0005-0000-0000-0000CB060000}"/>
    <cellStyle name="Comma 2 2 2 2 3 2 2 2 2 4" xfId="1670" xr:uid="{00000000-0005-0000-0000-0000CC060000}"/>
    <cellStyle name="Comma 2 2 2 2 3 2 2 2 3" xfId="1671" xr:uid="{00000000-0005-0000-0000-0000CD060000}"/>
    <cellStyle name="Comma 2 2 2 2 3 2 2 2 4" xfId="1672" xr:uid="{00000000-0005-0000-0000-0000CE060000}"/>
    <cellStyle name="Comma 2 2 2 2 3 2 2 2 5" xfId="1673" xr:uid="{00000000-0005-0000-0000-0000CF060000}"/>
    <cellStyle name="Comma 2 2 2 2 3 2 2 3" xfId="1674" xr:uid="{00000000-0005-0000-0000-0000D0060000}"/>
    <cellStyle name="Comma 2 2 2 2 3 2 2 3 2" xfId="1675" xr:uid="{00000000-0005-0000-0000-0000D1060000}"/>
    <cellStyle name="Comma 2 2 2 2 3 2 2 3 3" xfId="1676" xr:uid="{00000000-0005-0000-0000-0000D2060000}"/>
    <cellStyle name="Comma 2 2 2 2 3 2 2 3 4" xfId="1677" xr:uid="{00000000-0005-0000-0000-0000D3060000}"/>
    <cellStyle name="Comma 2 2 2 2 3 2 2 4" xfId="1678" xr:uid="{00000000-0005-0000-0000-0000D4060000}"/>
    <cellStyle name="Comma 2 2 2 2 3 2 2 4 2" xfId="1679" xr:uid="{00000000-0005-0000-0000-0000D5060000}"/>
    <cellStyle name="Comma 2 2 2 2 3 2 2 4 3" xfId="1680" xr:uid="{00000000-0005-0000-0000-0000D6060000}"/>
    <cellStyle name="Comma 2 2 2 2 3 2 2 4 4" xfId="1681" xr:uid="{00000000-0005-0000-0000-0000D7060000}"/>
    <cellStyle name="Comma 2 2 2 2 3 2 2 5" xfId="1682" xr:uid="{00000000-0005-0000-0000-0000D8060000}"/>
    <cellStyle name="Comma 2 2 2 2 3 2 2 6" xfId="1683" xr:uid="{00000000-0005-0000-0000-0000D9060000}"/>
    <cellStyle name="Comma 2 2 2 2 3 2 2 7" xfId="1684" xr:uid="{00000000-0005-0000-0000-0000DA060000}"/>
    <cellStyle name="Comma 2 2 2 2 3 2 3" xfId="1685" xr:uid="{00000000-0005-0000-0000-0000DB060000}"/>
    <cellStyle name="Comma 2 2 2 2 3 2 3 2" xfId="1686" xr:uid="{00000000-0005-0000-0000-0000DC060000}"/>
    <cellStyle name="Comma 2 2 2 2 3 2 3 2 2" xfId="1687" xr:uid="{00000000-0005-0000-0000-0000DD060000}"/>
    <cellStyle name="Comma 2 2 2 2 3 2 3 2 2 2" xfId="1688" xr:uid="{00000000-0005-0000-0000-0000DE060000}"/>
    <cellStyle name="Comma 2 2 2 2 3 2 3 2 2 3" xfId="1689" xr:uid="{00000000-0005-0000-0000-0000DF060000}"/>
    <cellStyle name="Comma 2 2 2 2 3 2 3 2 2 4" xfId="1690" xr:uid="{00000000-0005-0000-0000-0000E0060000}"/>
    <cellStyle name="Comma 2 2 2 2 3 2 3 2 3" xfId="1691" xr:uid="{00000000-0005-0000-0000-0000E1060000}"/>
    <cellStyle name="Comma 2 2 2 2 3 2 3 2 4" xfId="1692" xr:uid="{00000000-0005-0000-0000-0000E2060000}"/>
    <cellStyle name="Comma 2 2 2 2 3 2 3 2 5" xfId="1693" xr:uid="{00000000-0005-0000-0000-0000E3060000}"/>
    <cellStyle name="Comma 2 2 2 2 3 2 3 3" xfId="1694" xr:uid="{00000000-0005-0000-0000-0000E4060000}"/>
    <cellStyle name="Comma 2 2 2 2 3 2 3 3 2" xfId="1695" xr:uid="{00000000-0005-0000-0000-0000E5060000}"/>
    <cellStyle name="Comma 2 2 2 2 3 2 3 3 3" xfId="1696" xr:uid="{00000000-0005-0000-0000-0000E6060000}"/>
    <cellStyle name="Comma 2 2 2 2 3 2 3 3 4" xfId="1697" xr:uid="{00000000-0005-0000-0000-0000E7060000}"/>
    <cellStyle name="Comma 2 2 2 2 3 2 3 4" xfId="1698" xr:uid="{00000000-0005-0000-0000-0000E8060000}"/>
    <cellStyle name="Comma 2 2 2 2 3 2 3 4 2" xfId="1699" xr:uid="{00000000-0005-0000-0000-0000E9060000}"/>
    <cellStyle name="Comma 2 2 2 2 3 2 3 4 3" xfId="1700" xr:uid="{00000000-0005-0000-0000-0000EA060000}"/>
    <cellStyle name="Comma 2 2 2 2 3 2 3 4 4" xfId="1701" xr:uid="{00000000-0005-0000-0000-0000EB060000}"/>
    <cellStyle name="Comma 2 2 2 2 3 2 3 5" xfId="1702" xr:uid="{00000000-0005-0000-0000-0000EC060000}"/>
    <cellStyle name="Comma 2 2 2 2 3 2 3 6" xfId="1703" xr:uid="{00000000-0005-0000-0000-0000ED060000}"/>
    <cellStyle name="Comma 2 2 2 2 3 2 3 7" xfId="1704" xr:uid="{00000000-0005-0000-0000-0000EE060000}"/>
    <cellStyle name="Comma 2 2 2 2 3 2 4" xfId="1705" xr:uid="{00000000-0005-0000-0000-0000EF060000}"/>
    <cellStyle name="Comma 2 2 2 2 3 2 4 2" xfId="1706" xr:uid="{00000000-0005-0000-0000-0000F0060000}"/>
    <cellStyle name="Comma 2 2 2 2 3 2 4 2 2" xfId="1707" xr:uid="{00000000-0005-0000-0000-0000F1060000}"/>
    <cellStyle name="Comma 2 2 2 2 3 2 4 2 3" xfId="1708" xr:uid="{00000000-0005-0000-0000-0000F2060000}"/>
    <cellStyle name="Comma 2 2 2 2 3 2 4 2 4" xfId="1709" xr:uid="{00000000-0005-0000-0000-0000F3060000}"/>
    <cellStyle name="Comma 2 2 2 2 3 2 4 3" xfId="1710" xr:uid="{00000000-0005-0000-0000-0000F4060000}"/>
    <cellStyle name="Comma 2 2 2 2 3 2 4 3 2" xfId="1711" xr:uid="{00000000-0005-0000-0000-0000F5060000}"/>
    <cellStyle name="Comma 2 2 2 2 3 2 4 3 3" xfId="1712" xr:uid="{00000000-0005-0000-0000-0000F6060000}"/>
    <cellStyle name="Comma 2 2 2 2 3 2 4 3 4" xfId="1713" xr:uid="{00000000-0005-0000-0000-0000F7060000}"/>
    <cellStyle name="Comma 2 2 2 2 3 2 4 4" xfId="1714" xr:uid="{00000000-0005-0000-0000-0000F8060000}"/>
    <cellStyle name="Comma 2 2 2 2 3 2 4 5" xfId="1715" xr:uid="{00000000-0005-0000-0000-0000F9060000}"/>
    <cellStyle name="Comma 2 2 2 2 3 2 4 6" xfId="1716" xr:uid="{00000000-0005-0000-0000-0000FA060000}"/>
    <cellStyle name="Comma 2 2 2 2 3 2 5" xfId="1717" xr:uid="{00000000-0005-0000-0000-0000FB060000}"/>
    <cellStyle name="Comma 2 2 2 2 3 2 6" xfId="1718" xr:uid="{00000000-0005-0000-0000-0000FC060000}"/>
    <cellStyle name="Comma 2 2 2 2 3 2 6 2" xfId="1719" xr:uid="{00000000-0005-0000-0000-0000FD060000}"/>
    <cellStyle name="Comma 2 2 2 2 3 2 6 3" xfId="1720" xr:uid="{00000000-0005-0000-0000-0000FE060000}"/>
    <cellStyle name="Comma 2 2 2 2 3 2 6 4" xfId="1721" xr:uid="{00000000-0005-0000-0000-0000FF060000}"/>
    <cellStyle name="Comma 2 2 2 2 3 2 7" xfId="1722" xr:uid="{00000000-0005-0000-0000-000000070000}"/>
    <cellStyle name="Comma 2 2 2 2 3 2 8" xfId="1723" xr:uid="{00000000-0005-0000-0000-000001070000}"/>
    <cellStyle name="Comma 2 2 2 2 3 2 9" xfId="1724" xr:uid="{00000000-0005-0000-0000-000002070000}"/>
    <cellStyle name="Comma 2 2 2 2 3 3" xfId="1725" xr:uid="{00000000-0005-0000-0000-000003070000}"/>
    <cellStyle name="Comma 2 2 2 2 3 3 2" xfId="1726" xr:uid="{00000000-0005-0000-0000-000004070000}"/>
    <cellStyle name="Comma 2 2 2 2 3 3 2 2" xfId="1727" xr:uid="{00000000-0005-0000-0000-000005070000}"/>
    <cellStyle name="Comma 2 2 2 2 3 3 2 2 2" xfId="1728" xr:uid="{00000000-0005-0000-0000-000006070000}"/>
    <cellStyle name="Comma 2 2 2 2 3 3 2 2 3" xfId="1729" xr:uid="{00000000-0005-0000-0000-000007070000}"/>
    <cellStyle name="Comma 2 2 2 2 3 3 2 2 4" xfId="1730" xr:uid="{00000000-0005-0000-0000-000008070000}"/>
    <cellStyle name="Comma 2 2 2 2 3 3 2 3" xfId="1731" xr:uid="{00000000-0005-0000-0000-000009070000}"/>
    <cellStyle name="Comma 2 2 2 2 3 3 2 4" xfId="1732" xr:uid="{00000000-0005-0000-0000-00000A070000}"/>
    <cellStyle name="Comma 2 2 2 2 3 3 2 5" xfId="1733" xr:uid="{00000000-0005-0000-0000-00000B070000}"/>
    <cellStyle name="Comma 2 2 2 2 3 3 3" xfId="1734" xr:uid="{00000000-0005-0000-0000-00000C070000}"/>
    <cellStyle name="Comma 2 2 2 2 3 3 4" xfId="1735" xr:uid="{00000000-0005-0000-0000-00000D070000}"/>
    <cellStyle name="Comma 2 2 2 2 3 3 4 2" xfId="1736" xr:uid="{00000000-0005-0000-0000-00000E070000}"/>
    <cellStyle name="Comma 2 2 2 2 3 3 4 3" xfId="1737" xr:uid="{00000000-0005-0000-0000-00000F070000}"/>
    <cellStyle name="Comma 2 2 2 2 3 3 4 4" xfId="1738" xr:uid="{00000000-0005-0000-0000-000010070000}"/>
    <cellStyle name="Comma 2 2 2 2 3 3 5" xfId="1739" xr:uid="{00000000-0005-0000-0000-000011070000}"/>
    <cellStyle name="Comma 2 2 2 2 3 3 6" xfId="1740" xr:uid="{00000000-0005-0000-0000-000012070000}"/>
    <cellStyle name="Comma 2 2 2 2 3 3 7" xfId="1741" xr:uid="{00000000-0005-0000-0000-000013070000}"/>
    <cellStyle name="Comma 2 2 2 2 3 4" xfId="1742" xr:uid="{00000000-0005-0000-0000-000014070000}"/>
    <cellStyle name="Comma 2 2 2 2 3 4 2" xfId="1743" xr:uid="{00000000-0005-0000-0000-000015070000}"/>
    <cellStyle name="Comma 2 2 2 2 3 4 2 2" xfId="1744" xr:uid="{00000000-0005-0000-0000-000016070000}"/>
    <cellStyle name="Comma 2 2 2 2 3 4 2 2 2" xfId="1745" xr:uid="{00000000-0005-0000-0000-000017070000}"/>
    <cellStyle name="Comma 2 2 2 2 3 4 2 2 3" xfId="1746" xr:uid="{00000000-0005-0000-0000-000018070000}"/>
    <cellStyle name="Comma 2 2 2 2 3 4 2 2 4" xfId="1747" xr:uid="{00000000-0005-0000-0000-000019070000}"/>
    <cellStyle name="Comma 2 2 2 2 3 4 2 3" xfId="1748" xr:uid="{00000000-0005-0000-0000-00001A070000}"/>
    <cellStyle name="Comma 2 2 2 2 3 4 2 4" xfId="1749" xr:uid="{00000000-0005-0000-0000-00001B070000}"/>
    <cellStyle name="Comma 2 2 2 2 3 4 2 5" xfId="1750" xr:uid="{00000000-0005-0000-0000-00001C070000}"/>
    <cellStyle name="Comma 2 2 2 2 3 4 3" xfId="1751" xr:uid="{00000000-0005-0000-0000-00001D070000}"/>
    <cellStyle name="Comma 2 2 2 2 3 4 4" xfId="1752" xr:uid="{00000000-0005-0000-0000-00001E070000}"/>
    <cellStyle name="Comma 2 2 2 2 3 4 4 2" xfId="1753" xr:uid="{00000000-0005-0000-0000-00001F070000}"/>
    <cellStyle name="Comma 2 2 2 2 3 4 4 3" xfId="1754" xr:uid="{00000000-0005-0000-0000-000020070000}"/>
    <cellStyle name="Comma 2 2 2 2 3 4 4 4" xfId="1755" xr:uid="{00000000-0005-0000-0000-000021070000}"/>
    <cellStyle name="Comma 2 2 2 2 3 4 5" xfId="1756" xr:uid="{00000000-0005-0000-0000-000022070000}"/>
    <cellStyle name="Comma 2 2 2 2 3 4 6" xfId="1757" xr:uid="{00000000-0005-0000-0000-000023070000}"/>
    <cellStyle name="Comma 2 2 2 2 3 4 7" xfId="1758" xr:uid="{00000000-0005-0000-0000-000024070000}"/>
    <cellStyle name="Comma 2 2 2 2 3 5" xfId="1759" xr:uid="{00000000-0005-0000-0000-000025070000}"/>
    <cellStyle name="Comma 2 2 2 2 3 6" xfId="1760" xr:uid="{00000000-0005-0000-0000-000026070000}"/>
    <cellStyle name="Comma 2 2 2 2 3 6 2" xfId="1761" xr:uid="{00000000-0005-0000-0000-000027070000}"/>
    <cellStyle name="Comma 2 2 2 2 3 6 2 2" xfId="1762" xr:uid="{00000000-0005-0000-0000-000028070000}"/>
    <cellStyle name="Comma 2 2 2 2 3 6 2 3" xfId="1763" xr:uid="{00000000-0005-0000-0000-000029070000}"/>
    <cellStyle name="Comma 2 2 2 2 3 6 2 4" xfId="1764" xr:uid="{00000000-0005-0000-0000-00002A070000}"/>
    <cellStyle name="Comma 2 2 2 2 3 6 3" xfId="1765" xr:uid="{00000000-0005-0000-0000-00002B070000}"/>
    <cellStyle name="Comma 2 2 2 2 3 6 4" xfId="1766" xr:uid="{00000000-0005-0000-0000-00002C070000}"/>
    <cellStyle name="Comma 2 2 2 2 3 6 5" xfId="1767" xr:uid="{00000000-0005-0000-0000-00002D070000}"/>
    <cellStyle name="Comma 2 2 2 2 3 7" xfId="1768" xr:uid="{00000000-0005-0000-0000-00002E070000}"/>
    <cellStyle name="Comma 2 2 2 2 3 7 2" xfId="1769" xr:uid="{00000000-0005-0000-0000-00002F070000}"/>
    <cellStyle name="Comma 2 2 2 2 3 7 3" xfId="1770" xr:uid="{00000000-0005-0000-0000-000030070000}"/>
    <cellStyle name="Comma 2 2 2 2 3 7 4" xfId="1771" xr:uid="{00000000-0005-0000-0000-000031070000}"/>
    <cellStyle name="Comma 2 2 2 2 3 8" xfId="1772" xr:uid="{00000000-0005-0000-0000-000032070000}"/>
    <cellStyle name="Comma 2 2 2 2 3 8 2" xfId="1773" xr:uid="{00000000-0005-0000-0000-000033070000}"/>
    <cellStyle name="Comma 2 2 2 2 3 8 3" xfId="1774" xr:uid="{00000000-0005-0000-0000-000034070000}"/>
    <cellStyle name="Comma 2 2 2 2 3 8 4" xfId="1775" xr:uid="{00000000-0005-0000-0000-000035070000}"/>
    <cellStyle name="Comma 2 2 2 2 3 9" xfId="1776" xr:uid="{00000000-0005-0000-0000-000036070000}"/>
    <cellStyle name="Comma 2 2 2 2 4" xfId="1777" xr:uid="{00000000-0005-0000-0000-000037070000}"/>
    <cellStyle name="Comma 2 2 2 2 4 2" xfId="1778" xr:uid="{00000000-0005-0000-0000-000038070000}"/>
    <cellStyle name="Comma 2 2 2 2 4 3" xfId="1779" xr:uid="{00000000-0005-0000-0000-000039070000}"/>
    <cellStyle name="Comma 2 2 2 2 4 3 2" xfId="1780" xr:uid="{00000000-0005-0000-0000-00003A070000}"/>
    <cellStyle name="Comma 2 2 2 2 4 3 3" xfId="1781" xr:uid="{00000000-0005-0000-0000-00003B070000}"/>
    <cellStyle name="Comma 2 2 2 2 4 3 4" xfId="1782" xr:uid="{00000000-0005-0000-0000-00003C070000}"/>
    <cellStyle name="Comma 2 2 2 2 5" xfId="1783" xr:uid="{00000000-0005-0000-0000-00003D070000}"/>
    <cellStyle name="Comma 2 2 2 2 5 10" xfId="1784" xr:uid="{00000000-0005-0000-0000-00003E070000}"/>
    <cellStyle name="Comma 2 2 2 2 5 11" xfId="1785" xr:uid="{00000000-0005-0000-0000-00003F070000}"/>
    <cellStyle name="Comma 2 2 2 2 5 2" xfId="1786" xr:uid="{00000000-0005-0000-0000-000040070000}"/>
    <cellStyle name="Comma 2 2 2 2 5 2 2" xfId="1787" xr:uid="{00000000-0005-0000-0000-000041070000}"/>
    <cellStyle name="Comma 2 2 2 2 5 2 2 2" xfId="1788" xr:uid="{00000000-0005-0000-0000-000042070000}"/>
    <cellStyle name="Comma 2 2 2 2 5 2 2 2 2" xfId="1789" xr:uid="{00000000-0005-0000-0000-000043070000}"/>
    <cellStyle name="Comma 2 2 2 2 5 2 2 2 2 2" xfId="1790" xr:uid="{00000000-0005-0000-0000-000044070000}"/>
    <cellStyle name="Comma 2 2 2 2 5 2 2 2 2 3" xfId="1791" xr:uid="{00000000-0005-0000-0000-000045070000}"/>
    <cellStyle name="Comma 2 2 2 2 5 2 2 2 2 4" xfId="1792" xr:uid="{00000000-0005-0000-0000-000046070000}"/>
    <cellStyle name="Comma 2 2 2 2 5 2 2 2 3" xfId="1793" xr:uid="{00000000-0005-0000-0000-000047070000}"/>
    <cellStyle name="Comma 2 2 2 2 5 2 2 2 4" xfId="1794" xr:uid="{00000000-0005-0000-0000-000048070000}"/>
    <cellStyle name="Comma 2 2 2 2 5 2 2 2 5" xfId="1795" xr:uid="{00000000-0005-0000-0000-000049070000}"/>
    <cellStyle name="Comma 2 2 2 2 5 2 2 3" xfId="1796" xr:uid="{00000000-0005-0000-0000-00004A070000}"/>
    <cellStyle name="Comma 2 2 2 2 5 2 2 3 2" xfId="1797" xr:uid="{00000000-0005-0000-0000-00004B070000}"/>
    <cellStyle name="Comma 2 2 2 2 5 2 2 3 3" xfId="1798" xr:uid="{00000000-0005-0000-0000-00004C070000}"/>
    <cellStyle name="Comma 2 2 2 2 5 2 2 3 4" xfId="1799" xr:uid="{00000000-0005-0000-0000-00004D070000}"/>
    <cellStyle name="Comma 2 2 2 2 5 2 2 4" xfId="1800" xr:uid="{00000000-0005-0000-0000-00004E070000}"/>
    <cellStyle name="Comma 2 2 2 2 5 2 2 5" xfId="1801" xr:uid="{00000000-0005-0000-0000-00004F070000}"/>
    <cellStyle name="Comma 2 2 2 2 5 2 2 6" xfId="1802" xr:uid="{00000000-0005-0000-0000-000050070000}"/>
    <cellStyle name="Comma 2 2 2 2 5 2 3" xfId="1803" xr:uid="{00000000-0005-0000-0000-000051070000}"/>
    <cellStyle name="Comma 2 2 2 2 5 2 3 2" xfId="1804" xr:uid="{00000000-0005-0000-0000-000052070000}"/>
    <cellStyle name="Comma 2 2 2 2 5 2 3 2 2" xfId="1805" xr:uid="{00000000-0005-0000-0000-000053070000}"/>
    <cellStyle name="Comma 2 2 2 2 5 2 3 2 2 2" xfId="1806" xr:uid="{00000000-0005-0000-0000-000054070000}"/>
    <cellStyle name="Comma 2 2 2 2 5 2 3 2 2 3" xfId="1807" xr:uid="{00000000-0005-0000-0000-000055070000}"/>
    <cellStyle name="Comma 2 2 2 2 5 2 3 2 2 4" xfId="1808" xr:uid="{00000000-0005-0000-0000-000056070000}"/>
    <cellStyle name="Comma 2 2 2 2 5 2 3 2 3" xfId="1809" xr:uid="{00000000-0005-0000-0000-000057070000}"/>
    <cellStyle name="Comma 2 2 2 2 5 2 3 2 4" xfId="1810" xr:uid="{00000000-0005-0000-0000-000058070000}"/>
    <cellStyle name="Comma 2 2 2 2 5 2 3 2 5" xfId="1811" xr:uid="{00000000-0005-0000-0000-000059070000}"/>
    <cellStyle name="Comma 2 2 2 2 5 2 3 3" xfId="1812" xr:uid="{00000000-0005-0000-0000-00005A070000}"/>
    <cellStyle name="Comma 2 2 2 2 5 2 3 3 2" xfId="1813" xr:uid="{00000000-0005-0000-0000-00005B070000}"/>
    <cellStyle name="Comma 2 2 2 2 5 2 3 3 3" xfId="1814" xr:uid="{00000000-0005-0000-0000-00005C070000}"/>
    <cellStyle name="Comma 2 2 2 2 5 2 3 3 4" xfId="1815" xr:uid="{00000000-0005-0000-0000-00005D070000}"/>
    <cellStyle name="Comma 2 2 2 2 5 2 3 4" xfId="1816" xr:uid="{00000000-0005-0000-0000-00005E070000}"/>
    <cellStyle name="Comma 2 2 2 2 5 2 3 5" xfId="1817" xr:uid="{00000000-0005-0000-0000-00005F070000}"/>
    <cellStyle name="Comma 2 2 2 2 5 2 3 6" xfId="1818" xr:uid="{00000000-0005-0000-0000-000060070000}"/>
    <cellStyle name="Comma 2 2 2 2 5 2 4" xfId="1819" xr:uid="{00000000-0005-0000-0000-000061070000}"/>
    <cellStyle name="Comma 2 2 2 2 5 2 4 2" xfId="1820" xr:uid="{00000000-0005-0000-0000-000062070000}"/>
    <cellStyle name="Comma 2 2 2 2 5 2 4 2 2" xfId="1821" xr:uid="{00000000-0005-0000-0000-000063070000}"/>
    <cellStyle name="Comma 2 2 2 2 5 2 4 2 3" xfId="1822" xr:uid="{00000000-0005-0000-0000-000064070000}"/>
    <cellStyle name="Comma 2 2 2 2 5 2 4 2 4" xfId="1823" xr:uid="{00000000-0005-0000-0000-000065070000}"/>
    <cellStyle name="Comma 2 2 2 2 5 2 4 3" xfId="1824" xr:uid="{00000000-0005-0000-0000-000066070000}"/>
    <cellStyle name="Comma 2 2 2 2 5 2 4 4" xfId="1825" xr:uid="{00000000-0005-0000-0000-000067070000}"/>
    <cellStyle name="Comma 2 2 2 2 5 2 4 5" xfId="1826" xr:uid="{00000000-0005-0000-0000-000068070000}"/>
    <cellStyle name="Comma 2 2 2 2 5 2 5" xfId="1827" xr:uid="{00000000-0005-0000-0000-000069070000}"/>
    <cellStyle name="Comma 2 2 2 2 5 2 5 2" xfId="1828" xr:uid="{00000000-0005-0000-0000-00006A070000}"/>
    <cellStyle name="Comma 2 2 2 2 5 2 5 3" xfId="1829" xr:uid="{00000000-0005-0000-0000-00006B070000}"/>
    <cellStyle name="Comma 2 2 2 2 5 2 5 4" xfId="1830" xr:uid="{00000000-0005-0000-0000-00006C070000}"/>
    <cellStyle name="Comma 2 2 2 2 5 2 6" xfId="1831" xr:uid="{00000000-0005-0000-0000-00006D070000}"/>
    <cellStyle name="Comma 2 2 2 2 5 2 7" xfId="1832" xr:uid="{00000000-0005-0000-0000-00006E070000}"/>
    <cellStyle name="Comma 2 2 2 2 5 2 8" xfId="1833" xr:uid="{00000000-0005-0000-0000-00006F070000}"/>
    <cellStyle name="Comma 2 2 2 2 5 3" xfId="1834" xr:uid="{00000000-0005-0000-0000-000070070000}"/>
    <cellStyle name="Comma 2 2 2 2 5 3 2" xfId="1835" xr:uid="{00000000-0005-0000-0000-000071070000}"/>
    <cellStyle name="Comma 2 2 2 2 5 3 2 2" xfId="1836" xr:uid="{00000000-0005-0000-0000-000072070000}"/>
    <cellStyle name="Comma 2 2 2 2 5 3 2 2 2" xfId="1837" xr:uid="{00000000-0005-0000-0000-000073070000}"/>
    <cellStyle name="Comma 2 2 2 2 5 3 2 2 3" xfId="1838" xr:uid="{00000000-0005-0000-0000-000074070000}"/>
    <cellStyle name="Comma 2 2 2 2 5 3 2 2 4" xfId="1839" xr:uid="{00000000-0005-0000-0000-000075070000}"/>
    <cellStyle name="Comma 2 2 2 2 5 3 2 3" xfId="1840" xr:uid="{00000000-0005-0000-0000-000076070000}"/>
    <cellStyle name="Comma 2 2 2 2 5 3 2 4" xfId="1841" xr:uid="{00000000-0005-0000-0000-000077070000}"/>
    <cellStyle name="Comma 2 2 2 2 5 3 2 5" xfId="1842" xr:uid="{00000000-0005-0000-0000-000078070000}"/>
    <cellStyle name="Comma 2 2 2 2 5 3 3" xfId="1843" xr:uid="{00000000-0005-0000-0000-000079070000}"/>
    <cellStyle name="Comma 2 2 2 2 5 3 3 2" xfId="1844" xr:uid="{00000000-0005-0000-0000-00007A070000}"/>
    <cellStyle name="Comma 2 2 2 2 5 3 3 3" xfId="1845" xr:uid="{00000000-0005-0000-0000-00007B070000}"/>
    <cellStyle name="Comma 2 2 2 2 5 3 3 4" xfId="1846" xr:uid="{00000000-0005-0000-0000-00007C070000}"/>
    <cellStyle name="Comma 2 2 2 2 5 3 4" xfId="1847" xr:uid="{00000000-0005-0000-0000-00007D070000}"/>
    <cellStyle name="Comma 2 2 2 2 5 3 5" xfId="1848" xr:uid="{00000000-0005-0000-0000-00007E070000}"/>
    <cellStyle name="Comma 2 2 2 2 5 3 6" xfId="1849" xr:uid="{00000000-0005-0000-0000-00007F070000}"/>
    <cellStyle name="Comma 2 2 2 2 5 4" xfId="1850" xr:uid="{00000000-0005-0000-0000-000080070000}"/>
    <cellStyle name="Comma 2 2 2 2 5 4 2" xfId="1851" xr:uid="{00000000-0005-0000-0000-000081070000}"/>
    <cellStyle name="Comma 2 2 2 2 5 4 2 2" xfId="1852" xr:uid="{00000000-0005-0000-0000-000082070000}"/>
    <cellStyle name="Comma 2 2 2 2 5 4 2 2 2" xfId="1853" xr:uid="{00000000-0005-0000-0000-000083070000}"/>
    <cellStyle name="Comma 2 2 2 2 5 4 2 2 3" xfId="1854" xr:uid="{00000000-0005-0000-0000-000084070000}"/>
    <cellStyle name="Comma 2 2 2 2 5 4 2 2 4" xfId="1855" xr:uid="{00000000-0005-0000-0000-000085070000}"/>
    <cellStyle name="Comma 2 2 2 2 5 4 2 3" xfId="1856" xr:uid="{00000000-0005-0000-0000-000086070000}"/>
    <cellStyle name="Comma 2 2 2 2 5 4 2 4" xfId="1857" xr:uid="{00000000-0005-0000-0000-000087070000}"/>
    <cellStyle name="Comma 2 2 2 2 5 4 2 5" xfId="1858" xr:uid="{00000000-0005-0000-0000-000088070000}"/>
    <cellStyle name="Comma 2 2 2 2 5 4 3" xfId="1859" xr:uid="{00000000-0005-0000-0000-000089070000}"/>
    <cellStyle name="Comma 2 2 2 2 5 4 3 2" xfId="1860" xr:uid="{00000000-0005-0000-0000-00008A070000}"/>
    <cellStyle name="Comma 2 2 2 2 5 4 3 3" xfId="1861" xr:uid="{00000000-0005-0000-0000-00008B070000}"/>
    <cellStyle name="Comma 2 2 2 2 5 4 3 4" xfId="1862" xr:uid="{00000000-0005-0000-0000-00008C070000}"/>
    <cellStyle name="Comma 2 2 2 2 5 4 4" xfId="1863" xr:uid="{00000000-0005-0000-0000-00008D070000}"/>
    <cellStyle name="Comma 2 2 2 2 5 4 5" xfId="1864" xr:uid="{00000000-0005-0000-0000-00008E070000}"/>
    <cellStyle name="Comma 2 2 2 2 5 4 6" xfId="1865" xr:uid="{00000000-0005-0000-0000-00008F070000}"/>
    <cellStyle name="Comma 2 2 2 2 5 5" xfId="1866" xr:uid="{00000000-0005-0000-0000-000090070000}"/>
    <cellStyle name="Comma 2 2 2 2 5 6" xfId="1867" xr:uid="{00000000-0005-0000-0000-000091070000}"/>
    <cellStyle name="Comma 2 2 2 2 5 6 2" xfId="1868" xr:uid="{00000000-0005-0000-0000-000092070000}"/>
    <cellStyle name="Comma 2 2 2 2 5 6 2 2" xfId="1869" xr:uid="{00000000-0005-0000-0000-000093070000}"/>
    <cellStyle name="Comma 2 2 2 2 5 6 2 3" xfId="1870" xr:uid="{00000000-0005-0000-0000-000094070000}"/>
    <cellStyle name="Comma 2 2 2 2 5 6 2 4" xfId="1871" xr:uid="{00000000-0005-0000-0000-000095070000}"/>
    <cellStyle name="Comma 2 2 2 2 5 6 3" xfId="1872" xr:uid="{00000000-0005-0000-0000-000096070000}"/>
    <cellStyle name="Comma 2 2 2 2 5 6 4" xfId="1873" xr:uid="{00000000-0005-0000-0000-000097070000}"/>
    <cellStyle name="Comma 2 2 2 2 5 6 5" xfId="1874" xr:uid="{00000000-0005-0000-0000-000098070000}"/>
    <cellStyle name="Comma 2 2 2 2 5 7" xfId="1875" xr:uid="{00000000-0005-0000-0000-000099070000}"/>
    <cellStyle name="Comma 2 2 2 2 5 7 2" xfId="1876" xr:uid="{00000000-0005-0000-0000-00009A070000}"/>
    <cellStyle name="Comma 2 2 2 2 5 7 3" xfId="1877" xr:uid="{00000000-0005-0000-0000-00009B070000}"/>
    <cellStyle name="Comma 2 2 2 2 5 7 4" xfId="1878" xr:uid="{00000000-0005-0000-0000-00009C070000}"/>
    <cellStyle name="Comma 2 2 2 2 5 8" xfId="1879" xr:uid="{00000000-0005-0000-0000-00009D070000}"/>
    <cellStyle name="Comma 2 2 2 2 5 8 2" xfId="1880" xr:uid="{00000000-0005-0000-0000-00009E070000}"/>
    <cellStyle name="Comma 2 2 2 2 5 8 3" xfId="1881" xr:uid="{00000000-0005-0000-0000-00009F070000}"/>
    <cellStyle name="Comma 2 2 2 2 5 8 4" xfId="1882" xr:uid="{00000000-0005-0000-0000-0000A0070000}"/>
    <cellStyle name="Comma 2 2 2 2 5 9" xfId="1883" xr:uid="{00000000-0005-0000-0000-0000A1070000}"/>
    <cellStyle name="Comma 2 2 2 2 6" xfId="1884" xr:uid="{00000000-0005-0000-0000-0000A2070000}"/>
    <cellStyle name="Comma 2 2 2 2 6 10" xfId="1885" xr:uid="{00000000-0005-0000-0000-0000A3070000}"/>
    <cellStyle name="Comma 2 2 2 2 6 2" xfId="1886" xr:uid="{00000000-0005-0000-0000-0000A4070000}"/>
    <cellStyle name="Comma 2 2 2 2 6 2 2" xfId="1887" xr:uid="{00000000-0005-0000-0000-0000A5070000}"/>
    <cellStyle name="Comma 2 2 2 2 6 2 2 2" xfId="1888" xr:uid="{00000000-0005-0000-0000-0000A6070000}"/>
    <cellStyle name="Comma 2 2 2 2 6 2 2 2 2" xfId="1889" xr:uid="{00000000-0005-0000-0000-0000A7070000}"/>
    <cellStyle name="Comma 2 2 2 2 6 2 2 2 3" xfId="1890" xr:uid="{00000000-0005-0000-0000-0000A8070000}"/>
    <cellStyle name="Comma 2 2 2 2 6 2 2 2 4" xfId="1891" xr:uid="{00000000-0005-0000-0000-0000A9070000}"/>
    <cellStyle name="Comma 2 2 2 2 6 2 2 3" xfId="1892" xr:uid="{00000000-0005-0000-0000-0000AA070000}"/>
    <cellStyle name="Comma 2 2 2 2 6 2 2 4" xfId="1893" xr:uid="{00000000-0005-0000-0000-0000AB070000}"/>
    <cellStyle name="Comma 2 2 2 2 6 2 2 5" xfId="1894" xr:uid="{00000000-0005-0000-0000-0000AC070000}"/>
    <cellStyle name="Comma 2 2 2 2 6 2 3" xfId="1895" xr:uid="{00000000-0005-0000-0000-0000AD070000}"/>
    <cellStyle name="Comma 2 2 2 2 6 2 3 2" xfId="1896" xr:uid="{00000000-0005-0000-0000-0000AE070000}"/>
    <cellStyle name="Comma 2 2 2 2 6 2 3 3" xfId="1897" xr:uid="{00000000-0005-0000-0000-0000AF070000}"/>
    <cellStyle name="Comma 2 2 2 2 6 2 3 4" xfId="1898" xr:uid="{00000000-0005-0000-0000-0000B0070000}"/>
    <cellStyle name="Comma 2 2 2 2 6 2 4" xfId="1899" xr:uid="{00000000-0005-0000-0000-0000B1070000}"/>
    <cellStyle name="Comma 2 2 2 2 6 2 5" xfId="1900" xr:uid="{00000000-0005-0000-0000-0000B2070000}"/>
    <cellStyle name="Comma 2 2 2 2 6 2 6" xfId="1901" xr:uid="{00000000-0005-0000-0000-0000B3070000}"/>
    <cellStyle name="Comma 2 2 2 2 6 3" xfId="1902" xr:uid="{00000000-0005-0000-0000-0000B4070000}"/>
    <cellStyle name="Comma 2 2 2 2 6 3 2" xfId="1903" xr:uid="{00000000-0005-0000-0000-0000B5070000}"/>
    <cellStyle name="Comma 2 2 2 2 6 3 2 2" xfId="1904" xr:uid="{00000000-0005-0000-0000-0000B6070000}"/>
    <cellStyle name="Comma 2 2 2 2 6 3 2 2 2" xfId="1905" xr:uid="{00000000-0005-0000-0000-0000B7070000}"/>
    <cellStyle name="Comma 2 2 2 2 6 3 2 2 3" xfId="1906" xr:uid="{00000000-0005-0000-0000-0000B8070000}"/>
    <cellStyle name="Comma 2 2 2 2 6 3 2 2 4" xfId="1907" xr:uid="{00000000-0005-0000-0000-0000B9070000}"/>
    <cellStyle name="Comma 2 2 2 2 6 3 2 3" xfId="1908" xr:uid="{00000000-0005-0000-0000-0000BA070000}"/>
    <cellStyle name="Comma 2 2 2 2 6 3 2 4" xfId="1909" xr:uid="{00000000-0005-0000-0000-0000BB070000}"/>
    <cellStyle name="Comma 2 2 2 2 6 3 2 5" xfId="1910" xr:uid="{00000000-0005-0000-0000-0000BC070000}"/>
    <cellStyle name="Comma 2 2 2 2 6 3 3" xfId="1911" xr:uid="{00000000-0005-0000-0000-0000BD070000}"/>
    <cellStyle name="Comma 2 2 2 2 6 3 3 2" xfId="1912" xr:uid="{00000000-0005-0000-0000-0000BE070000}"/>
    <cellStyle name="Comma 2 2 2 2 6 3 3 3" xfId="1913" xr:uid="{00000000-0005-0000-0000-0000BF070000}"/>
    <cellStyle name="Comma 2 2 2 2 6 3 3 4" xfId="1914" xr:uid="{00000000-0005-0000-0000-0000C0070000}"/>
    <cellStyle name="Comma 2 2 2 2 6 3 4" xfId="1915" xr:uid="{00000000-0005-0000-0000-0000C1070000}"/>
    <cellStyle name="Comma 2 2 2 2 6 3 5" xfId="1916" xr:uid="{00000000-0005-0000-0000-0000C2070000}"/>
    <cellStyle name="Comma 2 2 2 2 6 3 6" xfId="1917" xr:uid="{00000000-0005-0000-0000-0000C3070000}"/>
    <cellStyle name="Comma 2 2 2 2 6 4" xfId="1918" xr:uid="{00000000-0005-0000-0000-0000C4070000}"/>
    <cellStyle name="Comma 2 2 2 2 6 5" xfId="1919" xr:uid="{00000000-0005-0000-0000-0000C5070000}"/>
    <cellStyle name="Comma 2 2 2 2 6 5 2" xfId="1920" xr:uid="{00000000-0005-0000-0000-0000C6070000}"/>
    <cellStyle name="Comma 2 2 2 2 6 5 2 2" xfId="1921" xr:uid="{00000000-0005-0000-0000-0000C7070000}"/>
    <cellStyle name="Comma 2 2 2 2 6 5 2 3" xfId="1922" xr:uid="{00000000-0005-0000-0000-0000C8070000}"/>
    <cellStyle name="Comma 2 2 2 2 6 5 2 4" xfId="1923" xr:uid="{00000000-0005-0000-0000-0000C9070000}"/>
    <cellStyle name="Comma 2 2 2 2 6 5 3" xfId="1924" xr:uid="{00000000-0005-0000-0000-0000CA070000}"/>
    <cellStyle name="Comma 2 2 2 2 6 5 4" xfId="1925" xr:uid="{00000000-0005-0000-0000-0000CB070000}"/>
    <cellStyle name="Comma 2 2 2 2 6 5 5" xfId="1926" xr:uid="{00000000-0005-0000-0000-0000CC070000}"/>
    <cellStyle name="Comma 2 2 2 2 6 6" xfId="1927" xr:uid="{00000000-0005-0000-0000-0000CD070000}"/>
    <cellStyle name="Comma 2 2 2 2 6 6 2" xfId="1928" xr:uid="{00000000-0005-0000-0000-0000CE070000}"/>
    <cellStyle name="Comma 2 2 2 2 6 6 3" xfId="1929" xr:uid="{00000000-0005-0000-0000-0000CF070000}"/>
    <cellStyle name="Comma 2 2 2 2 6 6 4" xfId="1930" xr:uid="{00000000-0005-0000-0000-0000D0070000}"/>
    <cellStyle name="Comma 2 2 2 2 6 7" xfId="1931" xr:uid="{00000000-0005-0000-0000-0000D1070000}"/>
    <cellStyle name="Comma 2 2 2 2 6 7 2" xfId="1932" xr:uid="{00000000-0005-0000-0000-0000D2070000}"/>
    <cellStyle name="Comma 2 2 2 2 6 7 3" xfId="1933" xr:uid="{00000000-0005-0000-0000-0000D3070000}"/>
    <cellStyle name="Comma 2 2 2 2 6 7 4" xfId="1934" xr:uid="{00000000-0005-0000-0000-0000D4070000}"/>
    <cellStyle name="Comma 2 2 2 2 6 8" xfId="1935" xr:uid="{00000000-0005-0000-0000-0000D5070000}"/>
    <cellStyle name="Comma 2 2 2 2 6 9" xfId="1936" xr:uid="{00000000-0005-0000-0000-0000D6070000}"/>
    <cellStyle name="Comma 2 2 2 2 7" xfId="1937" xr:uid="{00000000-0005-0000-0000-0000D7070000}"/>
    <cellStyle name="Comma 2 2 2 2 7 10" xfId="1938" xr:uid="{00000000-0005-0000-0000-0000D8070000}"/>
    <cellStyle name="Comma 2 2 2 2 7 2" xfId="1939" xr:uid="{00000000-0005-0000-0000-0000D9070000}"/>
    <cellStyle name="Comma 2 2 2 2 7 2 2" xfId="1940" xr:uid="{00000000-0005-0000-0000-0000DA070000}"/>
    <cellStyle name="Comma 2 2 2 2 7 2 2 2" xfId="1941" xr:uid="{00000000-0005-0000-0000-0000DB070000}"/>
    <cellStyle name="Comma 2 2 2 2 7 2 2 2 2" xfId="1942" xr:uid="{00000000-0005-0000-0000-0000DC070000}"/>
    <cellStyle name="Comma 2 2 2 2 7 2 2 2 3" xfId="1943" xr:uid="{00000000-0005-0000-0000-0000DD070000}"/>
    <cellStyle name="Comma 2 2 2 2 7 2 2 2 4" xfId="1944" xr:uid="{00000000-0005-0000-0000-0000DE070000}"/>
    <cellStyle name="Comma 2 2 2 2 7 2 2 3" xfId="1945" xr:uid="{00000000-0005-0000-0000-0000DF070000}"/>
    <cellStyle name="Comma 2 2 2 2 7 2 2 4" xfId="1946" xr:uid="{00000000-0005-0000-0000-0000E0070000}"/>
    <cellStyle name="Comma 2 2 2 2 7 2 2 5" xfId="1947" xr:uid="{00000000-0005-0000-0000-0000E1070000}"/>
    <cellStyle name="Comma 2 2 2 2 7 2 3" xfId="1948" xr:uid="{00000000-0005-0000-0000-0000E2070000}"/>
    <cellStyle name="Comma 2 2 2 2 7 2 3 2" xfId="1949" xr:uid="{00000000-0005-0000-0000-0000E3070000}"/>
    <cellStyle name="Comma 2 2 2 2 7 2 3 3" xfId="1950" xr:uid="{00000000-0005-0000-0000-0000E4070000}"/>
    <cellStyle name="Comma 2 2 2 2 7 2 3 4" xfId="1951" xr:uid="{00000000-0005-0000-0000-0000E5070000}"/>
    <cellStyle name="Comma 2 2 2 2 7 2 4" xfId="1952" xr:uid="{00000000-0005-0000-0000-0000E6070000}"/>
    <cellStyle name="Comma 2 2 2 2 7 2 5" xfId="1953" xr:uid="{00000000-0005-0000-0000-0000E7070000}"/>
    <cellStyle name="Comma 2 2 2 2 7 2 6" xfId="1954" xr:uid="{00000000-0005-0000-0000-0000E8070000}"/>
    <cellStyle name="Comma 2 2 2 2 7 3" xfId="1955" xr:uid="{00000000-0005-0000-0000-0000E9070000}"/>
    <cellStyle name="Comma 2 2 2 2 7 3 2" xfId="1956" xr:uid="{00000000-0005-0000-0000-0000EA070000}"/>
    <cellStyle name="Comma 2 2 2 2 7 3 2 2" xfId="1957" xr:uid="{00000000-0005-0000-0000-0000EB070000}"/>
    <cellStyle name="Comma 2 2 2 2 7 3 2 2 2" xfId="1958" xr:uid="{00000000-0005-0000-0000-0000EC070000}"/>
    <cellStyle name="Comma 2 2 2 2 7 3 2 2 3" xfId="1959" xr:uid="{00000000-0005-0000-0000-0000ED070000}"/>
    <cellStyle name="Comma 2 2 2 2 7 3 2 2 4" xfId="1960" xr:uid="{00000000-0005-0000-0000-0000EE070000}"/>
    <cellStyle name="Comma 2 2 2 2 7 3 2 3" xfId="1961" xr:uid="{00000000-0005-0000-0000-0000EF070000}"/>
    <cellStyle name="Comma 2 2 2 2 7 3 2 4" xfId="1962" xr:uid="{00000000-0005-0000-0000-0000F0070000}"/>
    <cellStyle name="Comma 2 2 2 2 7 3 2 5" xfId="1963" xr:uid="{00000000-0005-0000-0000-0000F1070000}"/>
    <cellStyle name="Comma 2 2 2 2 7 3 3" xfId="1964" xr:uid="{00000000-0005-0000-0000-0000F2070000}"/>
    <cellStyle name="Comma 2 2 2 2 7 3 3 2" xfId="1965" xr:uid="{00000000-0005-0000-0000-0000F3070000}"/>
    <cellStyle name="Comma 2 2 2 2 7 3 3 3" xfId="1966" xr:uid="{00000000-0005-0000-0000-0000F4070000}"/>
    <cellStyle name="Comma 2 2 2 2 7 3 3 4" xfId="1967" xr:uid="{00000000-0005-0000-0000-0000F5070000}"/>
    <cellStyle name="Comma 2 2 2 2 7 3 4" xfId="1968" xr:uid="{00000000-0005-0000-0000-0000F6070000}"/>
    <cellStyle name="Comma 2 2 2 2 7 3 5" xfId="1969" xr:uid="{00000000-0005-0000-0000-0000F7070000}"/>
    <cellStyle name="Comma 2 2 2 2 7 3 6" xfId="1970" xr:uid="{00000000-0005-0000-0000-0000F8070000}"/>
    <cellStyle name="Comma 2 2 2 2 7 4" xfId="1971" xr:uid="{00000000-0005-0000-0000-0000F9070000}"/>
    <cellStyle name="Comma 2 2 2 2 7 5" xfId="1972" xr:uid="{00000000-0005-0000-0000-0000FA070000}"/>
    <cellStyle name="Comma 2 2 2 2 7 5 2" xfId="1973" xr:uid="{00000000-0005-0000-0000-0000FB070000}"/>
    <cellStyle name="Comma 2 2 2 2 7 5 2 2" xfId="1974" xr:uid="{00000000-0005-0000-0000-0000FC070000}"/>
    <cellStyle name="Comma 2 2 2 2 7 5 2 3" xfId="1975" xr:uid="{00000000-0005-0000-0000-0000FD070000}"/>
    <cellStyle name="Comma 2 2 2 2 7 5 2 4" xfId="1976" xr:uid="{00000000-0005-0000-0000-0000FE070000}"/>
    <cellStyle name="Comma 2 2 2 2 7 5 3" xfId="1977" xr:uid="{00000000-0005-0000-0000-0000FF070000}"/>
    <cellStyle name="Comma 2 2 2 2 7 5 4" xfId="1978" xr:uid="{00000000-0005-0000-0000-000000080000}"/>
    <cellStyle name="Comma 2 2 2 2 7 5 5" xfId="1979" xr:uid="{00000000-0005-0000-0000-000001080000}"/>
    <cellStyle name="Comma 2 2 2 2 7 6" xfId="1980" xr:uid="{00000000-0005-0000-0000-000002080000}"/>
    <cellStyle name="Comma 2 2 2 2 7 6 2" xfId="1981" xr:uid="{00000000-0005-0000-0000-000003080000}"/>
    <cellStyle name="Comma 2 2 2 2 7 6 3" xfId="1982" xr:uid="{00000000-0005-0000-0000-000004080000}"/>
    <cellStyle name="Comma 2 2 2 2 7 6 4" xfId="1983" xr:uid="{00000000-0005-0000-0000-000005080000}"/>
    <cellStyle name="Comma 2 2 2 2 7 7" xfId="1984" xr:uid="{00000000-0005-0000-0000-000006080000}"/>
    <cellStyle name="Comma 2 2 2 2 7 7 2" xfId="1985" xr:uid="{00000000-0005-0000-0000-000007080000}"/>
    <cellStyle name="Comma 2 2 2 2 7 7 3" xfId="1986" xr:uid="{00000000-0005-0000-0000-000008080000}"/>
    <cellStyle name="Comma 2 2 2 2 7 7 4" xfId="1987" xr:uid="{00000000-0005-0000-0000-000009080000}"/>
    <cellStyle name="Comma 2 2 2 2 7 8" xfId="1988" xr:uid="{00000000-0005-0000-0000-00000A080000}"/>
    <cellStyle name="Comma 2 2 2 2 7 9" xfId="1989" xr:uid="{00000000-0005-0000-0000-00000B080000}"/>
    <cellStyle name="Comma 2 2 2 2 8" xfId="1990" xr:uid="{00000000-0005-0000-0000-00000C080000}"/>
    <cellStyle name="Comma 2 2 2 2 8 2" xfId="1991" xr:uid="{00000000-0005-0000-0000-00000D080000}"/>
    <cellStyle name="Comma 2 2 2 2 8 3" xfId="1992" xr:uid="{00000000-0005-0000-0000-00000E080000}"/>
    <cellStyle name="Comma 2 2 2 2 8 3 2" xfId="1993" xr:uid="{00000000-0005-0000-0000-00000F080000}"/>
    <cellStyle name="Comma 2 2 2 2 8 3 2 2" xfId="1994" xr:uid="{00000000-0005-0000-0000-000010080000}"/>
    <cellStyle name="Comma 2 2 2 2 8 3 2 3" xfId="1995" xr:uid="{00000000-0005-0000-0000-000011080000}"/>
    <cellStyle name="Comma 2 2 2 2 8 3 2 4" xfId="1996" xr:uid="{00000000-0005-0000-0000-000012080000}"/>
    <cellStyle name="Comma 2 2 2 2 8 3 3" xfId="1997" xr:uid="{00000000-0005-0000-0000-000013080000}"/>
    <cellStyle name="Comma 2 2 2 2 8 3 4" xfId="1998" xr:uid="{00000000-0005-0000-0000-000014080000}"/>
    <cellStyle name="Comma 2 2 2 2 8 3 5" xfId="1999" xr:uid="{00000000-0005-0000-0000-000015080000}"/>
    <cellStyle name="Comma 2 2 2 2 8 4" xfId="2000" xr:uid="{00000000-0005-0000-0000-000016080000}"/>
    <cellStyle name="Comma 2 2 2 2 8 4 2" xfId="2001" xr:uid="{00000000-0005-0000-0000-000017080000}"/>
    <cellStyle name="Comma 2 2 2 2 8 4 3" xfId="2002" xr:uid="{00000000-0005-0000-0000-000018080000}"/>
    <cellStyle name="Comma 2 2 2 2 8 4 4" xfId="2003" xr:uid="{00000000-0005-0000-0000-000019080000}"/>
    <cellStyle name="Comma 2 2 2 2 8 5" xfId="2004" xr:uid="{00000000-0005-0000-0000-00001A080000}"/>
    <cellStyle name="Comma 2 2 2 2 8 5 2" xfId="2005" xr:uid="{00000000-0005-0000-0000-00001B080000}"/>
    <cellStyle name="Comma 2 2 2 2 8 5 3" xfId="2006" xr:uid="{00000000-0005-0000-0000-00001C080000}"/>
    <cellStyle name="Comma 2 2 2 2 8 5 4" xfId="2007" xr:uid="{00000000-0005-0000-0000-00001D080000}"/>
    <cellStyle name="Comma 2 2 2 2 8 6" xfId="2008" xr:uid="{00000000-0005-0000-0000-00001E080000}"/>
    <cellStyle name="Comma 2 2 2 2 8 7" xfId="2009" xr:uid="{00000000-0005-0000-0000-00001F080000}"/>
    <cellStyle name="Comma 2 2 2 2 8 8" xfId="2010" xr:uid="{00000000-0005-0000-0000-000020080000}"/>
    <cellStyle name="Comma 2 2 2 2 9" xfId="2011" xr:uid="{00000000-0005-0000-0000-000021080000}"/>
    <cellStyle name="Comma 2 2 2 2 9 2" xfId="2012" xr:uid="{00000000-0005-0000-0000-000022080000}"/>
    <cellStyle name="Comma 2 2 2 2 9 3" xfId="2013" xr:uid="{00000000-0005-0000-0000-000023080000}"/>
    <cellStyle name="Comma 2 2 2 2 9 3 2" xfId="2014" xr:uid="{00000000-0005-0000-0000-000024080000}"/>
    <cellStyle name="Comma 2 2 2 2 9 3 2 2" xfId="2015" xr:uid="{00000000-0005-0000-0000-000025080000}"/>
    <cellStyle name="Comma 2 2 2 2 9 3 2 3" xfId="2016" xr:uid="{00000000-0005-0000-0000-000026080000}"/>
    <cellStyle name="Comma 2 2 2 2 9 3 2 4" xfId="2017" xr:uid="{00000000-0005-0000-0000-000027080000}"/>
    <cellStyle name="Comma 2 2 2 2 9 3 3" xfId="2018" xr:uid="{00000000-0005-0000-0000-000028080000}"/>
    <cellStyle name="Comma 2 2 2 2 9 3 4" xfId="2019" xr:uid="{00000000-0005-0000-0000-000029080000}"/>
    <cellStyle name="Comma 2 2 2 2 9 3 5" xfId="2020" xr:uid="{00000000-0005-0000-0000-00002A080000}"/>
    <cellStyle name="Comma 2 2 2 2 9 4" xfId="2021" xr:uid="{00000000-0005-0000-0000-00002B080000}"/>
    <cellStyle name="Comma 2 2 2 2 9 4 2" xfId="2022" xr:uid="{00000000-0005-0000-0000-00002C080000}"/>
    <cellStyle name="Comma 2 2 2 2 9 4 3" xfId="2023" xr:uid="{00000000-0005-0000-0000-00002D080000}"/>
    <cellStyle name="Comma 2 2 2 2 9 4 4" xfId="2024" xr:uid="{00000000-0005-0000-0000-00002E080000}"/>
    <cellStyle name="Comma 2 2 2 2 9 5" xfId="2025" xr:uid="{00000000-0005-0000-0000-00002F080000}"/>
    <cellStyle name="Comma 2 2 2 2 9 5 2" xfId="2026" xr:uid="{00000000-0005-0000-0000-000030080000}"/>
    <cellStyle name="Comma 2 2 2 2 9 5 3" xfId="2027" xr:uid="{00000000-0005-0000-0000-000031080000}"/>
    <cellStyle name="Comma 2 2 2 2 9 5 4" xfId="2028" xr:uid="{00000000-0005-0000-0000-000032080000}"/>
    <cellStyle name="Comma 2 2 2 2 9 6" xfId="2029" xr:uid="{00000000-0005-0000-0000-000033080000}"/>
    <cellStyle name="Comma 2 2 2 2 9 7" xfId="2030" xr:uid="{00000000-0005-0000-0000-000034080000}"/>
    <cellStyle name="Comma 2 2 2 2 9 8" xfId="2031" xr:uid="{00000000-0005-0000-0000-000035080000}"/>
    <cellStyle name="Comma 2 2 2 20" xfId="2032" xr:uid="{00000000-0005-0000-0000-000036080000}"/>
    <cellStyle name="Comma 2 2 2 20 2" xfId="2033" xr:uid="{00000000-0005-0000-0000-000037080000}"/>
    <cellStyle name="Comma 2 2 2 20 3" xfId="2034" xr:uid="{00000000-0005-0000-0000-000038080000}"/>
    <cellStyle name="Comma 2 2 2 20 4" xfId="2035" xr:uid="{00000000-0005-0000-0000-000039080000}"/>
    <cellStyle name="Comma 2 2 2 21" xfId="2036" xr:uid="{00000000-0005-0000-0000-00003A080000}"/>
    <cellStyle name="Comma 2 2 2 22" xfId="2037" xr:uid="{00000000-0005-0000-0000-00003B080000}"/>
    <cellStyle name="Comma 2 2 2 23" xfId="2038" xr:uid="{00000000-0005-0000-0000-00003C080000}"/>
    <cellStyle name="Comma 2 2 2 3" xfId="2039" xr:uid="{00000000-0005-0000-0000-00003D080000}"/>
    <cellStyle name="Comma 2 2 2 3 10" xfId="2040" xr:uid="{00000000-0005-0000-0000-00003E080000}"/>
    <cellStyle name="Comma 2 2 2 3 2" xfId="2041" xr:uid="{00000000-0005-0000-0000-00003F080000}"/>
    <cellStyle name="Comma 2 2 2 3 2 2" xfId="2042" xr:uid="{00000000-0005-0000-0000-000040080000}"/>
    <cellStyle name="Comma 2 2 2 3 2 2 2" xfId="2043" xr:uid="{00000000-0005-0000-0000-000041080000}"/>
    <cellStyle name="Comma 2 2 2 3 2 2 2 2" xfId="2044" xr:uid="{00000000-0005-0000-0000-000042080000}"/>
    <cellStyle name="Comma 2 2 2 3 2 2 2 2 2" xfId="2045" xr:uid="{00000000-0005-0000-0000-000043080000}"/>
    <cellStyle name="Comma 2 2 2 3 2 2 2 2 3" xfId="2046" xr:uid="{00000000-0005-0000-0000-000044080000}"/>
    <cellStyle name="Comma 2 2 2 3 2 2 2 2 4" xfId="2047" xr:uid="{00000000-0005-0000-0000-000045080000}"/>
    <cellStyle name="Comma 2 2 2 3 2 2 2 3" xfId="2048" xr:uid="{00000000-0005-0000-0000-000046080000}"/>
    <cellStyle name="Comma 2 2 2 3 2 2 2 4" xfId="2049" xr:uid="{00000000-0005-0000-0000-000047080000}"/>
    <cellStyle name="Comma 2 2 2 3 2 2 2 5" xfId="2050" xr:uid="{00000000-0005-0000-0000-000048080000}"/>
    <cellStyle name="Comma 2 2 2 3 2 2 3" xfId="2051" xr:uid="{00000000-0005-0000-0000-000049080000}"/>
    <cellStyle name="Comma 2 2 2 3 2 2 4" xfId="2052" xr:uid="{00000000-0005-0000-0000-00004A080000}"/>
    <cellStyle name="Comma 2 2 2 3 2 2 4 2" xfId="2053" xr:uid="{00000000-0005-0000-0000-00004B080000}"/>
    <cellStyle name="Comma 2 2 2 3 2 2 4 3" xfId="2054" xr:uid="{00000000-0005-0000-0000-00004C080000}"/>
    <cellStyle name="Comma 2 2 2 3 2 2 4 4" xfId="2055" xr:uid="{00000000-0005-0000-0000-00004D080000}"/>
    <cellStyle name="Comma 2 2 2 3 2 2 5" xfId="2056" xr:uid="{00000000-0005-0000-0000-00004E080000}"/>
    <cellStyle name="Comma 2 2 2 3 2 2 6" xfId="2057" xr:uid="{00000000-0005-0000-0000-00004F080000}"/>
    <cellStyle name="Comma 2 2 2 3 2 2 7" xfId="2058" xr:uid="{00000000-0005-0000-0000-000050080000}"/>
    <cellStyle name="Comma 2 2 2 3 2 3" xfId="2059" xr:uid="{00000000-0005-0000-0000-000051080000}"/>
    <cellStyle name="Comma 2 2 2 3 2 3 2" xfId="2060" xr:uid="{00000000-0005-0000-0000-000052080000}"/>
    <cellStyle name="Comma 2 2 2 3 2 3 2 2" xfId="2061" xr:uid="{00000000-0005-0000-0000-000053080000}"/>
    <cellStyle name="Comma 2 2 2 3 2 3 2 2 2" xfId="2062" xr:uid="{00000000-0005-0000-0000-000054080000}"/>
    <cellStyle name="Comma 2 2 2 3 2 3 2 2 3" xfId="2063" xr:uid="{00000000-0005-0000-0000-000055080000}"/>
    <cellStyle name="Comma 2 2 2 3 2 3 2 2 4" xfId="2064" xr:uid="{00000000-0005-0000-0000-000056080000}"/>
    <cellStyle name="Comma 2 2 2 3 2 3 2 3" xfId="2065" xr:uid="{00000000-0005-0000-0000-000057080000}"/>
    <cellStyle name="Comma 2 2 2 3 2 3 2 4" xfId="2066" xr:uid="{00000000-0005-0000-0000-000058080000}"/>
    <cellStyle name="Comma 2 2 2 3 2 3 2 5" xfId="2067" xr:uid="{00000000-0005-0000-0000-000059080000}"/>
    <cellStyle name="Comma 2 2 2 3 2 3 3" xfId="2068" xr:uid="{00000000-0005-0000-0000-00005A080000}"/>
    <cellStyle name="Comma 2 2 2 3 2 3 4" xfId="2069" xr:uid="{00000000-0005-0000-0000-00005B080000}"/>
    <cellStyle name="Comma 2 2 2 3 2 3 4 2" xfId="2070" xr:uid="{00000000-0005-0000-0000-00005C080000}"/>
    <cellStyle name="Comma 2 2 2 3 2 3 4 3" xfId="2071" xr:uid="{00000000-0005-0000-0000-00005D080000}"/>
    <cellStyle name="Comma 2 2 2 3 2 3 4 4" xfId="2072" xr:uid="{00000000-0005-0000-0000-00005E080000}"/>
    <cellStyle name="Comma 2 2 2 3 2 3 5" xfId="2073" xr:uid="{00000000-0005-0000-0000-00005F080000}"/>
    <cellStyle name="Comma 2 2 2 3 2 3 6" xfId="2074" xr:uid="{00000000-0005-0000-0000-000060080000}"/>
    <cellStyle name="Comma 2 2 2 3 2 3 7" xfId="2075" xr:uid="{00000000-0005-0000-0000-000061080000}"/>
    <cellStyle name="Comma 2 2 2 3 2 4" xfId="2076" xr:uid="{00000000-0005-0000-0000-000062080000}"/>
    <cellStyle name="Comma 2 2 2 3 2 4 2" xfId="2077" xr:uid="{00000000-0005-0000-0000-000063080000}"/>
    <cellStyle name="Comma 2 2 2 3 2 4 3" xfId="2078" xr:uid="{00000000-0005-0000-0000-000064080000}"/>
    <cellStyle name="Comma 2 2 2 3 2 4 3 2" xfId="2079" xr:uid="{00000000-0005-0000-0000-000065080000}"/>
    <cellStyle name="Comma 2 2 2 3 2 4 3 3" xfId="2080" xr:uid="{00000000-0005-0000-0000-000066080000}"/>
    <cellStyle name="Comma 2 2 2 3 2 4 3 4" xfId="2081" xr:uid="{00000000-0005-0000-0000-000067080000}"/>
    <cellStyle name="Comma 2 2 2 3 2 4 4" xfId="2082" xr:uid="{00000000-0005-0000-0000-000068080000}"/>
    <cellStyle name="Comma 2 2 2 3 2 4 5" xfId="2083" xr:uid="{00000000-0005-0000-0000-000069080000}"/>
    <cellStyle name="Comma 2 2 2 3 2 4 6" xfId="2084" xr:uid="{00000000-0005-0000-0000-00006A080000}"/>
    <cellStyle name="Comma 2 2 2 3 2 5" xfId="2085" xr:uid="{00000000-0005-0000-0000-00006B080000}"/>
    <cellStyle name="Comma 2 2 2 3 2 5 2" xfId="2086" xr:uid="{00000000-0005-0000-0000-00006C080000}"/>
    <cellStyle name="Comma 2 2 2 3 2 5 3" xfId="2087" xr:uid="{00000000-0005-0000-0000-00006D080000}"/>
    <cellStyle name="Comma 2 2 2 3 2 5 4" xfId="2088" xr:uid="{00000000-0005-0000-0000-00006E080000}"/>
    <cellStyle name="Comma 2 2 2 3 2 6" xfId="2089" xr:uid="{00000000-0005-0000-0000-00006F080000}"/>
    <cellStyle name="Comma 2 2 2 3 2 6 2" xfId="2090" xr:uid="{00000000-0005-0000-0000-000070080000}"/>
    <cellStyle name="Comma 2 2 2 3 2 6 3" xfId="2091" xr:uid="{00000000-0005-0000-0000-000071080000}"/>
    <cellStyle name="Comma 2 2 2 3 2 6 4" xfId="2092" xr:uid="{00000000-0005-0000-0000-000072080000}"/>
    <cellStyle name="Comma 2 2 2 3 2 7" xfId="2093" xr:uid="{00000000-0005-0000-0000-000073080000}"/>
    <cellStyle name="Comma 2 2 2 3 2 8" xfId="2094" xr:uid="{00000000-0005-0000-0000-000074080000}"/>
    <cellStyle name="Comma 2 2 2 3 2 9" xfId="2095" xr:uid="{00000000-0005-0000-0000-000075080000}"/>
    <cellStyle name="Comma 2 2 2 3 3" xfId="2096" xr:uid="{00000000-0005-0000-0000-000076080000}"/>
    <cellStyle name="Comma 2 2 2 3 3 2" xfId="2097" xr:uid="{00000000-0005-0000-0000-000077080000}"/>
    <cellStyle name="Comma 2 2 2 3 3 2 2" xfId="2098" xr:uid="{00000000-0005-0000-0000-000078080000}"/>
    <cellStyle name="Comma 2 2 2 3 3 2 2 2" xfId="2099" xr:uid="{00000000-0005-0000-0000-000079080000}"/>
    <cellStyle name="Comma 2 2 2 3 3 2 2 3" xfId="2100" xr:uid="{00000000-0005-0000-0000-00007A080000}"/>
    <cellStyle name="Comma 2 2 2 3 3 2 2 4" xfId="2101" xr:uid="{00000000-0005-0000-0000-00007B080000}"/>
    <cellStyle name="Comma 2 2 2 3 3 2 3" xfId="2102" xr:uid="{00000000-0005-0000-0000-00007C080000}"/>
    <cellStyle name="Comma 2 2 2 3 3 2 4" xfId="2103" xr:uid="{00000000-0005-0000-0000-00007D080000}"/>
    <cellStyle name="Comma 2 2 2 3 3 2 5" xfId="2104" xr:uid="{00000000-0005-0000-0000-00007E080000}"/>
    <cellStyle name="Comma 2 2 2 3 3 3" xfId="2105" xr:uid="{00000000-0005-0000-0000-00007F080000}"/>
    <cellStyle name="Comma 2 2 2 3 3 3 2" xfId="2106" xr:uid="{00000000-0005-0000-0000-000080080000}"/>
    <cellStyle name="Comma 2 2 2 3 3 3 3" xfId="2107" xr:uid="{00000000-0005-0000-0000-000081080000}"/>
    <cellStyle name="Comma 2 2 2 3 3 3 4" xfId="2108" xr:uid="{00000000-0005-0000-0000-000082080000}"/>
    <cellStyle name="Comma 2 2 2 3 3 4" xfId="2109" xr:uid="{00000000-0005-0000-0000-000083080000}"/>
    <cellStyle name="Comma 2 2 2 3 3 4 2" xfId="2110" xr:uid="{00000000-0005-0000-0000-000084080000}"/>
    <cellStyle name="Comma 2 2 2 3 3 4 3" xfId="2111" xr:uid="{00000000-0005-0000-0000-000085080000}"/>
    <cellStyle name="Comma 2 2 2 3 3 4 4" xfId="2112" xr:uid="{00000000-0005-0000-0000-000086080000}"/>
    <cellStyle name="Comma 2 2 2 3 3 5" xfId="2113" xr:uid="{00000000-0005-0000-0000-000087080000}"/>
    <cellStyle name="Comma 2 2 2 3 3 6" xfId="2114" xr:uid="{00000000-0005-0000-0000-000088080000}"/>
    <cellStyle name="Comma 2 2 2 3 3 7" xfId="2115" xr:uid="{00000000-0005-0000-0000-000089080000}"/>
    <cellStyle name="Comma 2 2 2 3 4" xfId="2116" xr:uid="{00000000-0005-0000-0000-00008A080000}"/>
    <cellStyle name="Comma 2 2 2 3 4 2" xfId="2117" xr:uid="{00000000-0005-0000-0000-00008B080000}"/>
    <cellStyle name="Comma 2 2 2 3 4 2 2" xfId="2118" xr:uid="{00000000-0005-0000-0000-00008C080000}"/>
    <cellStyle name="Comma 2 2 2 3 4 2 2 2" xfId="2119" xr:uid="{00000000-0005-0000-0000-00008D080000}"/>
    <cellStyle name="Comma 2 2 2 3 4 2 2 3" xfId="2120" xr:uid="{00000000-0005-0000-0000-00008E080000}"/>
    <cellStyle name="Comma 2 2 2 3 4 2 2 4" xfId="2121" xr:uid="{00000000-0005-0000-0000-00008F080000}"/>
    <cellStyle name="Comma 2 2 2 3 4 2 3" xfId="2122" xr:uid="{00000000-0005-0000-0000-000090080000}"/>
    <cellStyle name="Comma 2 2 2 3 4 2 4" xfId="2123" xr:uid="{00000000-0005-0000-0000-000091080000}"/>
    <cellStyle name="Comma 2 2 2 3 4 2 5" xfId="2124" xr:uid="{00000000-0005-0000-0000-000092080000}"/>
    <cellStyle name="Comma 2 2 2 3 4 3" xfId="2125" xr:uid="{00000000-0005-0000-0000-000093080000}"/>
    <cellStyle name="Comma 2 2 2 3 4 3 2" xfId="2126" xr:uid="{00000000-0005-0000-0000-000094080000}"/>
    <cellStyle name="Comma 2 2 2 3 4 3 3" xfId="2127" xr:uid="{00000000-0005-0000-0000-000095080000}"/>
    <cellStyle name="Comma 2 2 2 3 4 3 4" xfId="2128" xr:uid="{00000000-0005-0000-0000-000096080000}"/>
    <cellStyle name="Comma 2 2 2 3 4 4" xfId="2129" xr:uid="{00000000-0005-0000-0000-000097080000}"/>
    <cellStyle name="Comma 2 2 2 3 4 4 2" xfId="2130" xr:uid="{00000000-0005-0000-0000-000098080000}"/>
    <cellStyle name="Comma 2 2 2 3 4 4 3" xfId="2131" xr:uid="{00000000-0005-0000-0000-000099080000}"/>
    <cellStyle name="Comma 2 2 2 3 4 4 4" xfId="2132" xr:uid="{00000000-0005-0000-0000-00009A080000}"/>
    <cellStyle name="Comma 2 2 2 3 4 5" xfId="2133" xr:uid="{00000000-0005-0000-0000-00009B080000}"/>
    <cellStyle name="Comma 2 2 2 3 4 6" xfId="2134" xr:uid="{00000000-0005-0000-0000-00009C080000}"/>
    <cellStyle name="Comma 2 2 2 3 4 7" xfId="2135" xr:uid="{00000000-0005-0000-0000-00009D080000}"/>
    <cellStyle name="Comma 2 2 2 3 5" xfId="2136" xr:uid="{00000000-0005-0000-0000-00009E080000}"/>
    <cellStyle name="Comma 2 2 2 3 5 2" xfId="2137" xr:uid="{00000000-0005-0000-0000-00009F080000}"/>
    <cellStyle name="Comma 2 2 2 3 6" xfId="2138" xr:uid="{00000000-0005-0000-0000-0000A0080000}"/>
    <cellStyle name="Comma 2 2 2 3 6 2" xfId="2139" xr:uid="{00000000-0005-0000-0000-0000A1080000}"/>
    <cellStyle name="Comma 2 2 2 3 6 2 2" xfId="2140" xr:uid="{00000000-0005-0000-0000-0000A2080000}"/>
    <cellStyle name="Comma 2 2 2 3 6 2 3" xfId="2141" xr:uid="{00000000-0005-0000-0000-0000A3080000}"/>
    <cellStyle name="Comma 2 2 2 3 6 2 4" xfId="2142" xr:uid="{00000000-0005-0000-0000-0000A4080000}"/>
    <cellStyle name="Comma 2 2 2 3 6 3" xfId="2143" xr:uid="{00000000-0005-0000-0000-0000A5080000}"/>
    <cellStyle name="Comma 2 2 2 3 6 4" xfId="2144" xr:uid="{00000000-0005-0000-0000-0000A6080000}"/>
    <cellStyle name="Comma 2 2 2 3 6 5" xfId="2145" xr:uid="{00000000-0005-0000-0000-0000A7080000}"/>
    <cellStyle name="Comma 2 2 2 3 7" xfId="2146" xr:uid="{00000000-0005-0000-0000-0000A8080000}"/>
    <cellStyle name="Comma 2 2 2 3 7 2" xfId="2147" xr:uid="{00000000-0005-0000-0000-0000A9080000}"/>
    <cellStyle name="Comma 2 2 2 3 7 3" xfId="2148" xr:uid="{00000000-0005-0000-0000-0000AA080000}"/>
    <cellStyle name="Comma 2 2 2 3 7 4" xfId="2149" xr:uid="{00000000-0005-0000-0000-0000AB080000}"/>
    <cellStyle name="Comma 2 2 2 3 8" xfId="2150" xr:uid="{00000000-0005-0000-0000-0000AC080000}"/>
    <cellStyle name="Comma 2 2 2 3 9" xfId="2151" xr:uid="{00000000-0005-0000-0000-0000AD080000}"/>
    <cellStyle name="Comma 2 2 2 4" xfId="2152" xr:uid="{00000000-0005-0000-0000-0000AE080000}"/>
    <cellStyle name="Comma 2 2 2 4 10" xfId="2153" xr:uid="{00000000-0005-0000-0000-0000AF080000}"/>
    <cellStyle name="Comma 2 2 2 4 2" xfId="2154" xr:uid="{00000000-0005-0000-0000-0000B0080000}"/>
    <cellStyle name="Comma 2 2 2 4 2 2" xfId="2155" xr:uid="{00000000-0005-0000-0000-0000B1080000}"/>
    <cellStyle name="Comma 2 2 2 4 2 2 2" xfId="2156" xr:uid="{00000000-0005-0000-0000-0000B2080000}"/>
    <cellStyle name="Comma 2 2 2 4 2 2 2 2" xfId="2157" xr:uid="{00000000-0005-0000-0000-0000B3080000}"/>
    <cellStyle name="Comma 2 2 2 4 2 2 2 2 2" xfId="2158" xr:uid="{00000000-0005-0000-0000-0000B4080000}"/>
    <cellStyle name="Comma 2 2 2 4 2 2 2 2 3" xfId="2159" xr:uid="{00000000-0005-0000-0000-0000B5080000}"/>
    <cellStyle name="Comma 2 2 2 4 2 2 2 2 4" xfId="2160" xr:uid="{00000000-0005-0000-0000-0000B6080000}"/>
    <cellStyle name="Comma 2 2 2 4 2 2 2 3" xfId="2161" xr:uid="{00000000-0005-0000-0000-0000B7080000}"/>
    <cellStyle name="Comma 2 2 2 4 2 2 2 4" xfId="2162" xr:uid="{00000000-0005-0000-0000-0000B8080000}"/>
    <cellStyle name="Comma 2 2 2 4 2 2 2 5" xfId="2163" xr:uid="{00000000-0005-0000-0000-0000B9080000}"/>
    <cellStyle name="Comma 2 2 2 4 2 2 3" xfId="2164" xr:uid="{00000000-0005-0000-0000-0000BA080000}"/>
    <cellStyle name="Comma 2 2 2 4 2 2 3 2" xfId="2165" xr:uid="{00000000-0005-0000-0000-0000BB080000}"/>
    <cellStyle name="Comma 2 2 2 4 2 2 3 3" xfId="2166" xr:uid="{00000000-0005-0000-0000-0000BC080000}"/>
    <cellStyle name="Comma 2 2 2 4 2 2 3 4" xfId="2167" xr:uid="{00000000-0005-0000-0000-0000BD080000}"/>
    <cellStyle name="Comma 2 2 2 4 2 2 4" xfId="2168" xr:uid="{00000000-0005-0000-0000-0000BE080000}"/>
    <cellStyle name="Comma 2 2 2 4 2 2 5" xfId="2169" xr:uid="{00000000-0005-0000-0000-0000BF080000}"/>
    <cellStyle name="Comma 2 2 2 4 2 2 6" xfId="2170" xr:uid="{00000000-0005-0000-0000-0000C0080000}"/>
    <cellStyle name="Comma 2 2 2 4 2 3" xfId="2171" xr:uid="{00000000-0005-0000-0000-0000C1080000}"/>
    <cellStyle name="Comma 2 2 2 4 2 3 2" xfId="2172" xr:uid="{00000000-0005-0000-0000-0000C2080000}"/>
    <cellStyle name="Comma 2 2 2 4 2 3 2 2" xfId="2173" xr:uid="{00000000-0005-0000-0000-0000C3080000}"/>
    <cellStyle name="Comma 2 2 2 4 2 3 2 2 2" xfId="2174" xr:uid="{00000000-0005-0000-0000-0000C4080000}"/>
    <cellStyle name="Comma 2 2 2 4 2 3 2 2 3" xfId="2175" xr:uid="{00000000-0005-0000-0000-0000C5080000}"/>
    <cellStyle name="Comma 2 2 2 4 2 3 2 2 4" xfId="2176" xr:uid="{00000000-0005-0000-0000-0000C6080000}"/>
    <cellStyle name="Comma 2 2 2 4 2 3 2 3" xfId="2177" xr:uid="{00000000-0005-0000-0000-0000C7080000}"/>
    <cellStyle name="Comma 2 2 2 4 2 3 2 4" xfId="2178" xr:uid="{00000000-0005-0000-0000-0000C8080000}"/>
    <cellStyle name="Comma 2 2 2 4 2 3 2 5" xfId="2179" xr:uid="{00000000-0005-0000-0000-0000C9080000}"/>
    <cellStyle name="Comma 2 2 2 4 2 3 3" xfId="2180" xr:uid="{00000000-0005-0000-0000-0000CA080000}"/>
    <cellStyle name="Comma 2 2 2 4 2 3 3 2" xfId="2181" xr:uid="{00000000-0005-0000-0000-0000CB080000}"/>
    <cellStyle name="Comma 2 2 2 4 2 3 3 3" xfId="2182" xr:uid="{00000000-0005-0000-0000-0000CC080000}"/>
    <cellStyle name="Comma 2 2 2 4 2 3 3 4" xfId="2183" xr:uid="{00000000-0005-0000-0000-0000CD080000}"/>
    <cellStyle name="Comma 2 2 2 4 2 3 4" xfId="2184" xr:uid="{00000000-0005-0000-0000-0000CE080000}"/>
    <cellStyle name="Comma 2 2 2 4 2 3 5" xfId="2185" xr:uid="{00000000-0005-0000-0000-0000CF080000}"/>
    <cellStyle name="Comma 2 2 2 4 2 3 6" xfId="2186" xr:uid="{00000000-0005-0000-0000-0000D0080000}"/>
    <cellStyle name="Comma 2 2 2 4 2 4" xfId="2187" xr:uid="{00000000-0005-0000-0000-0000D1080000}"/>
    <cellStyle name="Comma 2 2 2 4 2 4 2" xfId="2188" xr:uid="{00000000-0005-0000-0000-0000D2080000}"/>
    <cellStyle name="Comma 2 2 2 4 2 4 2 2" xfId="2189" xr:uid="{00000000-0005-0000-0000-0000D3080000}"/>
    <cellStyle name="Comma 2 2 2 4 2 4 2 3" xfId="2190" xr:uid="{00000000-0005-0000-0000-0000D4080000}"/>
    <cellStyle name="Comma 2 2 2 4 2 4 2 4" xfId="2191" xr:uid="{00000000-0005-0000-0000-0000D5080000}"/>
    <cellStyle name="Comma 2 2 2 4 2 4 3" xfId="2192" xr:uid="{00000000-0005-0000-0000-0000D6080000}"/>
    <cellStyle name="Comma 2 2 2 4 2 4 4" xfId="2193" xr:uid="{00000000-0005-0000-0000-0000D7080000}"/>
    <cellStyle name="Comma 2 2 2 4 2 4 5" xfId="2194" xr:uid="{00000000-0005-0000-0000-0000D8080000}"/>
    <cellStyle name="Comma 2 2 2 4 2 5" xfId="2195" xr:uid="{00000000-0005-0000-0000-0000D9080000}"/>
    <cellStyle name="Comma 2 2 2 4 2 5 2" xfId="2196" xr:uid="{00000000-0005-0000-0000-0000DA080000}"/>
    <cellStyle name="Comma 2 2 2 4 2 5 3" xfId="2197" xr:uid="{00000000-0005-0000-0000-0000DB080000}"/>
    <cellStyle name="Comma 2 2 2 4 2 5 4" xfId="2198" xr:uid="{00000000-0005-0000-0000-0000DC080000}"/>
    <cellStyle name="Comma 2 2 2 4 2 6" xfId="2199" xr:uid="{00000000-0005-0000-0000-0000DD080000}"/>
    <cellStyle name="Comma 2 2 2 4 2 7" xfId="2200" xr:uid="{00000000-0005-0000-0000-0000DE080000}"/>
    <cellStyle name="Comma 2 2 2 4 2 8" xfId="2201" xr:uid="{00000000-0005-0000-0000-0000DF080000}"/>
    <cellStyle name="Comma 2 2 2 4 3" xfId="2202" xr:uid="{00000000-0005-0000-0000-0000E0080000}"/>
    <cellStyle name="Comma 2 2 2 4 3 2" xfId="2203" xr:uid="{00000000-0005-0000-0000-0000E1080000}"/>
    <cellStyle name="Comma 2 2 2 4 3 2 2" xfId="2204" xr:uid="{00000000-0005-0000-0000-0000E2080000}"/>
    <cellStyle name="Comma 2 2 2 4 3 2 2 2" xfId="2205" xr:uid="{00000000-0005-0000-0000-0000E3080000}"/>
    <cellStyle name="Comma 2 2 2 4 3 2 2 3" xfId="2206" xr:uid="{00000000-0005-0000-0000-0000E4080000}"/>
    <cellStyle name="Comma 2 2 2 4 3 2 2 4" xfId="2207" xr:uid="{00000000-0005-0000-0000-0000E5080000}"/>
    <cellStyle name="Comma 2 2 2 4 3 2 3" xfId="2208" xr:uid="{00000000-0005-0000-0000-0000E6080000}"/>
    <cellStyle name="Comma 2 2 2 4 3 2 4" xfId="2209" xr:uid="{00000000-0005-0000-0000-0000E7080000}"/>
    <cellStyle name="Comma 2 2 2 4 3 2 5" xfId="2210" xr:uid="{00000000-0005-0000-0000-0000E8080000}"/>
    <cellStyle name="Comma 2 2 2 4 3 3" xfId="2211" xr:uid="{00000000-0005-0000-0000-0000E9080000}"/>
    <cellStyle name="Comma 2 2 2 4 3 3 2" xfId="2212" xr:uid="{00000000-0005-0000-0000-0000EA080000}"/>
    <cellStyle name="Comma 2 2 2 4 3 3 3" xfId="2213" xr:uid="{00000000-0005-0000-0000-0000EB080000}"/>
    <cellStyle name="Comma 2 2 2 4 3 3 4" xfId="2214" xr:uid="{00000000-0005-0000-0000-0000EC080000}"/>
    <cellStyle name="Comma 2 2 2 4 3 4" xfId="2215" xr:uid="{00000000-0005-0000-0000-0000ED080000}"/>
    <cellStyle name="Comma 2 2 2 4 3 5" xfId="2216" xr:uid="{00000000-0005-0000-0000-0000EE080000}"/>
    <cellStyle name="Comma 2 2 2 4 3 6" xfId="2217" xr:uid="{00000000-0005-0000-0000-0000EF080000}"/>
    <cellStyle name="Comma 2 2 2 4 4" xfId="2218" xr:uid="{00000000-0005-0000-0000-0000F0080000}"/>
    <cellStyle name="Comma 2 2 2 4 4 2" xfId="2219" xr:uid="{00000000-0005-0000-0000-0000F1080000}"/>
    <cellStyle name="Comma 2 2 2 4 4 2 2" xfId="2220" xr:uid="{00000000-0005-0000-0000-0000F2080000}"/>
    <cellStyle name="Comma 2 2 2 4 4 2 2 2" xfId="2221" xr:uid="{00000000-0005-0000-0000-0000F3080000}"/>
    <cellStyle name="Comma 2 2 2 4 4 2 2 3" xfId="2222" xr:uid="{00000000-0005-0000-0000-0000F4080000}"/>
    <cellStyle name="Comma 2 2 2 4 4 2 2 4" xfId="2223" xr:uid="{00000000-0005-0000-0000-0000F5080000}"/>
    <cellStyle name="Comma 2 2 2 4 4 2 3" xfId="2224" xr:uid="{00000000-0005-0000-0000-0000F6080000}"/>
    <cellStyle name="Comma 2 2 2 4 4 2 4" xfId="2225" xr:uid="{00000000-0005-0000-0000-0000F7080000}"/>
    <cellStyle name="Comma 2 2 2 4 4 2 5" xfId="2226" xr:uid="{00000000-0005-0000-0000-0000F8080000}"/>
    <cellStyle name="Comma 2 2 2 4 4 3" xfId="2227" xr:uid="{00000000-0005-0000-0000-0000F9080000}"/>
    <cellStyle name="Comma 2 2 2 4 4 3 2" xfId="2228" xr:uid="{00000000-0005-0000-0000-0000FA080000}"/>
    <cellStyle name="Comma 2 2 2 4 4 3 3" xfId="2229" xr:uid="{00000000-0005-0000-0000-0000FB080000}"/>
    <cellStyle name="Comma 2 2 2 4 4 3 4" xfId="2230" xr:uid="{00000000-0005-0000-0000-0000FC080000}"/>
    <cellStyle name="Comma 2 2 2 4 4 4" xfId="2231" xr:uid="{00000000-0005-0000-0000-0000FD080000}"/>
    <cellStyle name="Comma 2 2 2 4 4 5" xfId="2232" xr:uid="{00000000-0005-0000-0000-0000FE080000}"/>
    <cellStyle name="Comma 2 2 2 4 4 6" xfId="2233" xr:uid="{00000000-0005-0000-0000-0000FF080000}"/>
    <cellStyle name="Comma 2 2 2 4 5" xfId="2234" xr:uid="{00000000-0005-0000-0000-000000090000}"/>
    <cellStyle name="Comma 2 2 2 4 6" xfId="2235" xr:uid="{00000000-0005-0000-0000-000001090000}"/>
    <cellStyle name="Comma 2 2 2 4 6 2" xfId="2236" xr:uid="{00000000-0005-0000-0000-000002090000}"/>
    <cellStyle name="Comma 2 2 2 4 6 2 2" xfId="2237" xr:uid="{00000000-0005-0000-0000-000003090000}"/>
    <cellStyle name="Comma 2 2 2 4 6 2 3" xfId="2238" xr:uid="{00000000-0005-0000-0000-000004090000}"/>
    <cellStyle name="Comma 2 2 2 4 6 2 4" xfId="2239" xr:uid="{00000000-0005-0000-0000-000005090000}"/>
    <cellStyle name="Comma 2 2 2 4 6 3" xfId="2240" xr:uid="{00000000-0005-0000-0000-000006090000}"/>
    <cellStyle name="Comma 2 2 2 4 6 4" xfId="2241" xr:uid="{00000000-0005-0000-0000-000007090000}"/>
    <cellStyle name="Comma 2 2 2 4 6 5" xfId="2242" xr:uid="{00000000-0005-0000-0000-000008090000}"/>
    <cellStyle name="Comma 2 2 2 4 7" xfId="2243" xr:uid="{00000000-0005-0000-0000-000009090000}"/>
    <cellStyle name="Comma 2 2 2 4 7 2" xfId="2244" xr:uid="{00000000-0005-0000-0000-00000A090000}"/>
    <cellStyle name="Comma 2 2 2 4 7 3" xfId="2245" xr:uid="{00000000-0005-0000-0000-00000B090000}"/>
    <cellStyle name="Comma 2 2 2 4 7 4" xfId="2246" xr:uid="{00000000-0005-0000-0000-00000C090000}"/>
    <cellStyle name="Comma 2 2 2 4 8" xfId="2247" xr:uid="{00000000-0005-0000-0000-00000D090000}"/>
    <cellStyle name="Comma 2 2 2 4 9" xfId="2248" xr:uid="{00000000-0005-0000-0000-00000E090000}"/>
    <cellStyle name="Comma 2 2 2 5" xfId="2249" xr:uid="{00000000-0005-0000-0000-00000F090000}"/>
    <cellStyle name="Comma 2 2 2 5 2" xfId="2250" xr:uid="{00000000-0005-0000-0000-000010090000}"/>
    <cellStyle name="Comma 2 2 2 6" xfId="2251" xr:uid="{00000000-0005-0000-0000-000011090000}"/>
    <cellStyle name="Comma 2 2 2 6 10" xfId="2252" xr:uid="{00000000-0005-0000-0000-000012090000}"/>
    <cellStyle name="Comma 2 2 2 6 2" xfId="2253" xr:uid="{00000000-0005-0000-0000-000013090000}"/>
    <cellStyle name="Comma 2 2 2 6 2 2" xfId="2254" xr:uid="{00000000-0005-0000-0000-000014090000}"/>
    <cellStyle name="Comma 2 2 2 6 2 2 2" xfId="2255" xr:uid="{00000000-0005-0000-0000-000015090000}"/>
    <cellStyle name="Comma 2 2 2 6 2 2 2 2" xfId="2256" xr:uid="{00000000-0005-0000-0000-000016090000}"/>
    <cellStyle name="Comma 2 2 2 6 2 2 2 2 2" xfId="2257" xr:uid="{00000000-0005-0000-0000-000017090000}"/>
    <cellStyle name="Comma 2 2 2 6 2 2 2 2 3" xfId="2258" xr:uid="{00000000-0005-0000-0000-000018090000}"/>
    <cellStyle name="Comma 2 2 2 6 2 2 2 2 4" xfId="2259" xr:uid="{00000000-0005-0000-0000-000019090000}"/>
    <cellStyle name="Comma 2 2 2 6 2 2 2 3" xfId="2260" xr:uid="{00000000-0005-0000-0000-00001A090000}"/>
    <cellStyle name="Comma 2 2 2 6 2 2 2 4" xfId="2261" xr:uid="{00000000-0005-0000-0000-00001B090000}"/>
    <cellStyle name="Comma 2 2 2 6 2 2 2 5" xfId="2262" xr:uid="{00000000-0005-0000-0000-00001C090000}"/>
    <cellStyle name="Comma 2 2 2 6 2 2 3" xfId="2263" xr:uid="{00000000-0005-0000-0000-00001D090000}"/>
    <cellStyle name="Comma 2 2 2 6 2 2 3 2" xfId="2264" xr:uid="{00000000-0005-0000-0000-00001E090000}"/>
    <cellStyle name="Comma 2 2 2 6 2 2 3 3" xfId="2265" xr:uid="{00000000-0005-0000-0000-00001F090000}"/>
    <cellStyle name="Comma 2 2 2 6 2 2 3 4" xfId="2266" xr:uid="{00000000-0005-0000-0000-000020090000}"/>
    <cellStyle name="Comma 2 2 2 6 2 2 4" xfId="2267" xr:uid="{00000000-0005-0000-0000-000021090000}"/>
    <cellStyle name="Comma 2 2 2 6 2 2 5" xfId="2268" xr:uid="{00000000-0005-0000-0000-000022090000}"/>
    <cellStyle name="Comma 2 2 2 6 2 2 6" xfId="2269" xr:uid="{00000000-0005-0000-0000-000023090000}"/>
    <cellStyle name="Comma 2 2 2 6 2 3" xfId="2270" xr:uid="{00000000-0005-0000-0000-000024090000}"/>
    <cellStyle name="Comma 2 2 2 6 2 3 2" xfId="2271" xr:uid="{00000000-0005-0000-0000-000025090000}"/>
    <cellStyle name="Comma 2 2 2 6 2 3 2 2" xfId="2272" xr:uid="{00000000-0005-0000-0000-000026090000}"/>
    <cellStyle name="Comma 2 2 2 6 2 3 2 2 2" xfId="2273" xr:uid="{00000000-0005-0000-0000-000027090000}"/>
    <cellStyle name="Comma 2 2 2 6 2 3 2 2 3" xfId="2274" xr:uid="{00000000-0005-0000-0000-000028090000}"/>
    <cellStyle name="Comma 2 2 2 6 2 3 2 2 4" xfId="2275" xr:uid="{00000000-0005-0000-0000-000029090000}"/>
    <cellStyle name="Comma 2 2 2 6 2 3 2 3" xfId="2276" xr:uid="{00000000-0005-0000-0000-00002A090000}"/>
    <cellStyle name="Comma 2 2 2 6 2 3 2 4" xfId="2277" xr:uid="{00000000-0005-0000-0000-00002B090000}"/>
    <cellStyle name="Comma 2 2 2 6 2 3 2 5" xfId="2278" xr:uid="{00000000-0005-0000-0000-00002C090000}"/>
    <cellStyle name="Comma 2 2 2 6 2 3 3" xfId="2279" xr:uid="{00000000-0005-0000-0000-00002D090000}"/>
    <cellStyle name="Comma 2 2 2 6 2 3 3 2" xfId="2280" xr:uid="{00000000-0005-0000-0000-00002E090000}"/>
    <cellStyle name="Comma 2 2 2 6 2 3 3 3" xfId="2281" xr:uid="{00000000-0005-0000-0000-00002F090000}"/>
    <cellStyle name="Comma 2 2 2 6 2 3 3 4" xfId="2282" xr:uid="{00000000-0005-0000-0000-000030090000}"/>
    <cellStyle name="Comma 2 2 2 6 2 3 4" xfId="2283" xr:uid="{00000000-0005-0000-0000-000031090000}"/>
    <cellStyle name="Comma 2 2 2 6 2 3 5" xfId="2284" xr:uid="{00000000-0005-0000-0000-000032090000}"/>
    <cellStyle name="Comma 2 2 2 6 2 3 6" xfId="2285" xr:uid="{00000000-0005-0000-0000-000033090000}"/>
    <cellStyle name="Comma 2 2 2 6 2 4" xfId="2286" xr:uid="{00000000-0005-0000-0000-000034090000}"/>
    <cellStyle name="Comma 2 2 2 6 2 4 2" xfId="2287" xr:uid="{00000000-0005-0000-0000-000035090000}"/>
    <cellStyle name="Comma 2 2 2 6 2 4 2 2" xfId="2288" xr:uid="{00000000-0005-0000-0000-000036090000}"/>
    <cellStyle name="Comma 2 2 2 6 2 4 2 3" xfId="2289" xr:uid="{00000000-0005-0000-0000-000037090000}"/>
    <cellStyle name="Comma 2 2 2 6 2 4 2 4" xfId="2290" xr:uid="{00000000-0005-0000-0000-000038090000}"/>
    <cellStyle name="Comma 2 2 2 6 2 4 3" xfId="2291" xr:uid="{00000000-0005-0000-0000-000039090000}"/>
    <cellStyle name="Comma 2 2 2 6 2 4 4" xfId="2292" xr:uid="{00000000-0005-0000-0000-00003A090000}"/>
    <cellStyle name="Comma 2 2 2 6 2 4 5" xfId="2293" xr:uid="{00000000-0005-0000-0000-00003B090000}"/>
    <cellStyle name="Comma 2 2 2 6 2 5" xfId="2294" xr:uid="{00000000-0005-0000-0000-00003C090000}"/>
    <cellStyle name="Comma 2 2 2 6 2 5 2" xfId="2295" xr:uid="{00000000-0005-0000-0000-00003D090000}"/>
    <cellStyle name="Comma 2 2 2 6 2 5 3" xfId="2296" xr:uid="{00000000-0005-0000-0000-00003E090000}"/>
    <cellStyle name="Comma 2 2 2 6 2 5 4" xfId="2297" xr:uid="{00000000-0005-0000-0000-00003F090000}"/>
    <cellStyle name="Comma 2 2 2 6 2 6" xfId="2298" xr:uid="{00000000-0005-0000-0000-000040090000}"/>
    <cellStyle name="Comma 2 2 2 6 2 7" xfId="2299" xr:uid="{00000000-0005-0000-0000-000041090000}"/>
    <cellStyle name="Comma 2 2 2 6 2 8" xfId="2300" xr:uid="{00000000-0005-0000-0000-000042090000}"/>
    <cellStyle name="Comma 2 2 2 6 3" xfId="2301" xr:uid="{00000000-0005-0000-0000-000043090000}"/>
    <cellStyle name="Comma 2 2 2 6 3 2" xfId="2302" xr:uid="{00000000-0005-0000-0000-000044090000}"/>
    <cellStyle name="Comma 2 2 2 6 3 2 2" xfId="2303" xr:uid="{00000000-0005-0000-0000-000045090000}"/>
    <cellStyle name="Comma 2 2 2 6 3 2 2 2" xfId="2304" xr:uid="{00000000-0005-0000-0000-000046090000}"/>
    <cellStyle name="Comma 2 2 2 6 3 2 2 3" xfId="2305" xr:uid="{00000000-0005-0000-0000-000047090000}"/>
    <cellStyle name="Comma 2 2 2 6 3 2 2 4" xfId="2306" xr:uid="{00000000-0005-0000-0000-000048090000}"/>
    <cellStyle name="Comma 2 2 2 6 3 2 3" xfId="2307" xr:uid="{00000000-0005-0000-0000-000049090000}"/>
    <cellStyle name="Comma 2 2 2 6 3 2 4" xfId="2308" xr:uid="{00000000-0005-0000-0000-00004A090000}"/>
    <cellStyle name="Comma 2 2 2 6 3 2 5" xfId="2309" xr:uid="{00000000-0005-0000-0000-00004B090000}"/>
    <cellStyle name="Comma 2 2 2 6 3 3" xfId="2310" xr:uid="{00000000-0005-0000-0000-00004C090000}"/>
    <cellStyle name="Comma 2 2 2 6 3 3 2" xfId="2311" xr:uid="{00000000-0005-0000-0000-00004D090000}"/>
    <cellStyle name="Comma 2 2 2 6 3 3 3" xfId="2312" xr:uid="{00000000-0005-0000-0000-00004E090000}"/>
    <cellStyle name="Comma 2 2 2 6 3 3 4" xfId="2313" xr:uid="{00000000-0005-0000-0000-00004F090000}"/>
    <cellStyle name="Comma 2 2 2 6 3 4" xfId="2314" xr:uid="{00000000-0005-0000-0000-000050090000}"/>
    <cellStyle name="Comma 2 2 2 6 3 5" xfId="2315" xr:uid="{00000000-0005-0000-0000-000051090000}"/>
    <cellStyle name="Comma 2 2 2 6 3 6" xfId="2316" xr:uid="{00000000-0005-0000-0000-000052090000}"/>
    <cellStyle name="Comma 2 2 2 6 4" xfId="2317" xr:uid="{00000000-0005-0000-0000-000053090000}"/>
    <cellStyle name="Comma 2 2 2 6 4 2" xfId="2318" xr:uid="{00000000-0005-0000-0000-000054090000}"/>
    <cellStyle name="Comma 2 2 2 6 4 2 2" xfId="2319" xr:uid="{00000000-0005-0000-0000-000055090000}"/>
    <cellStyle name="Comma 2 2 2 6 4 2 2 2" xfId="2320" xr:uid="{00000000-0005-0000-0000-000056090000}"/>
    <cellStyle name="Comma 2 2 2 6 4 2 2 3" xfId="2321" xr:uid="{00000000-0005-0000-0000-000057090000}"/>
    <cellStyle name="Comma 2 2 2 6 4 2 2 4" xfId="2322" xr:uid="{00000000-0005-0000-0000-000058090000}"/>
    <cellStyle name="Comma 2 2 2 6 4 2 3" xfId="2323" xr:uid="{00000000-0005-0000-0000-000059090000}"/>
    <cellStyle name="Comma 2 2 2 6 4 2 4" xfId="2324" xr:uid="{00000000-0005-0000-0000-00005A090000}"/>
    <cellStyle name="Comma 2 2 2 6 4 2 5" xfId="2325" xr:uid="{00000000-0005-0000-0000-00005B090000}"/>
    <cellStyle name="Comma 2 2 2 6 4 3" xfId="2326" xr:uid="{00000000-0005-0000-0000-00005C090000}"/>
    <cellStyle name="Comma 2 2 2 6 4 3 2" xfId="2327" xr:uid="{00000000-0005-0000-0000-00005D090000}"/>
    <cellStyle name="Comma 2 2 2 6 4 3 3" xfId="2328" xr:uid="{00000000-0005-0000-0000-00005E090000}"/>
    <cellStyle name="Comma 2 2 2 6 4 3 4" xfId="2329" xr:uid="{00000000-0005-0000-0000-00005F090000}"/>
    <cellStyle name="Comma 2 2 2 6 4 4" xfId="2330" xr:uid="{00000000-0005-0000-0000-000060090000}"/>
    <cellStyle name="Comma 2 2 2 6 4 5" xfId="2331" xr:uid="{00000000-0005-0000-0000-000061090000}"/>
    <cellStyle name="Comma 2 2 2 6 4 6" xfId="2332" xr:uid="{00000000-0005-0000-0000-000062090000}"/>
    <cellStyle name="Comma 2 2 2 6 5" xfId="2333" xr:uid="{00000000-0005-0000-0000-000063090000}"/>
    <cellStyle name="Comma 2 2 2 6 6" xfId="2334" xr:uid="{00000000-0005-0000-0000-000064090000}"/>
    <cellStyle name="Comma 2 2 2 6 6 2" xfId="2335" xr:uid="{00000000-0005-0000-0000-000065090000}"/>
    <cellStyle name="Comma 2 2 2 6 6 2 2" xfId="2336" xr:uid="{00000000-0005-0000-0000-000066090000}"/>
    <cellStyle name="Comma 2 2 2 6 6 2 3" xfId="2337" xr:uid="{00000000-0005-0000-0000-000067090000}"/>
    <cellStyle name="Comma 2 2 2 6 6 2 4" xfId="2338" xr:uid="{00000000-0005-0000-0000-000068090000}"/>
    <cellStyle name="Comma 2 2 2 6 6 3" xfId="2339" xr:uid="{00000000-0005-0000-0000-000069090000}"/>
    <cellStyle name="Comma 2 2 2 6 6 4" xfId="2340" xr:uid="{00000000-0005-0000-0000-00006A090000}"/>
    <cellStyle name="Comma 2 2 2 6 6 5" xfId="2341" xr:uid="{00000000-0005-0000-0000-00006B090000}"/>
    <cellStyle name="Comma 2 2 2 6 7" xfId="2342" xr:uid="{00000000-0005-0000-0000-00006C090000}"/>
    <cellStyle name="Comma 2 2 2 6 7 2" xfId="2343" xr:uid="{00000000-0005-0000-0000-00006D090000}"/>
    <cellStyle name="Comma 2 2 2 6 7 3" xfId="2344" xr:uid="{00000000-0005-0000-0000-00006E090000}"/>
    <cellStyle name="Comma 2 2 2 6 7 4" xfId="2345" xr:uid="{00000000-0005-0000-0000-00006F090000}"/>
    <cellStyle name="Comma 2 2 2 6 8" xfId="2346" xr:uid="{00000000-0005-0000-0000-000070090000}"/>
    <cellStyle name="Comma 2 2 2 6 9" xfId="2347" xr:uid="{00000000-0005-0000-0000-000071090000}"/>
    <cellStyle name="Comma 2 2 2 7" xfId="2348" xr:uid="{00000000-0005-0000-0000-000072090000}"/>
    <cellStyle name="Comma 2 2 2 7 2" xfId="2349" xr:uid="{00000000-0005-0000-0000-000073090000}"/>
    <cellStyle name="Comma 2 2 2 7 2 2" xfId="2350" xr:uid="{00000000-0005-0000-0000-000074090000}"/>
    <cellStyle name="Comma 2 2 2 7 2 2 2" xfId="2351" xr:uid="{00000000-0005-0000-0000-000075090000}"/>
    <cellStyle name="Comma 2 2 2 7 2 2 2 2" xfId="2352" xr:uid="{00000000-0005-0000-0000-000076090000}"/>
    <cellStyle name="Comma 2 2 2 7 2 2 2 3" xfId="2353" xr:uid="{00000000-0005-0000-0000-000077090000}"/>
    <cellStyle name="Comma 2 2 2 7 2 2 2 4" xfId="2354" xr:uid="{00000000-0005-0000-0000-000078090000}"/>
    <cellStyle name="Comma 2 2 2 7 2 2 3" xfId="2355" xr:uid="{00000000-0005-0000-0000-000079090000}"/>
    <cellStyle name="Comma 2 2 2 7 2 2 4" xfId="2356" xr:uid="{00000000-0005-0000-0000-00007A090000}"/>
    <cellStyle name="Comma 2 2 2 7 2 2 5" xfId="2357" xr:uid="{00000000-0005-0000-0000-00007B090000}"/>
    <cellStyle name="Comma 2 2 2 7 2 3" xfId="2358" xr:uid="{00000000-0005-0000-0000-00007C090000}"/>
    <cellStyle name="Comma 2 2 2 7 2 3 2" xfId="2359" xr:uid="{00000000-0005-0000-0000-00007D090000}"/>
    <cellStyle name="Comma 2 2 2 7 2 3 3" xfId="2360" xr:uid="{00000000-0005-0000-0000-00007E090000}"/>
    <cellStyle name="Comma 2 2 2 7 2 3 4" xfId="2361" xr:uid="{00000000-0005-0000-0000-00007F090000}"/>
    <cellStyle name="Comma 2 2 2 7 2 4" xfId="2362" xr:uid="{00000000-0005-0000-0000-000080090000}"/>
    <cellStyle name="Comma 2 2 2 7 2 5" xfId="2363" xr:uid="{00000000-0005-0000-0000-000081090000}"/>
    <cellStyle name="Comma 2 2 2 7 2 6" xfId="2364" xr:uid="{00000000-0005-0000-0000-000082090000}"/>
    <cellStyle name="Comma 2 2 2 7 3" xfId="2365" xr:uid="{00000000-0005-0000-0000-000083090000}"/>
    <cellStyle name="Comma 2 2 2 7 3 2" xfId="2366" xr:uid="{00000000-0005-0000-0000-000084090000}"/>
    <cellStyle name="Comma 2 2 2 7 3 2 2" xfId="2367" xr:uid="{00000000-0005-0000-0000-000085090000}"/>
    <cellStyle name="Comma 2 2 2 7 3 2 2 2" xfId="2368" xr:uid="{00000000-0005-0000-0000-000086090000}"/>
    <cellStyle name="Comma 2 2 2 7 3 2 2 3" xfId="2369" xr:uid="{00000000-0005-0000-0000-000087090000}"/>
    <cellStyle name="Comma 2 2 2 7 3 2 2 4" xfId="2370" xr:uid="{00000000-0005-0000-0000-000088090000}"/>
    <cellStyle name="Comma 2 2 2 7 3 2 3" xfId="2371" xr:uid="{00000000-0005-0000-0000-000089090000}"/>
    <cellStyle name="Comma 2 2 2 7 3 2 4" xfId="2372" xr:uid="{00000000-0005-0000-0000-00008A090000}"/>
    <cellStyle name="Comma 2 2 2 7 3 2 5" xfId="2373" xr:uid="{00000000-0005-0000-0000-00008B090000}"/>
    <cellStyle name="Comma 2 2 2 7 3 3" xfId="2374" xr:uid="{00000000-0005-0000-0000-00008C090000}"/>
    <cellStyle name="Comma 2 2 2 7 3 3 2" xfId="2375" xr:uid="{00000000-0005-0000-0000-00008D090000}"/>
    <cellStyle name="Comma 2 2 2 7 3 3 3" xfId="2376" xr:uid="{00000000-0005-0000-0000-00008E090000}"/>
    <cellStyle name="Comma 2 2 2 7 3 3 4" xfId="2377" xr:uid="{00000000-0005-0000-0000-00008F090000}"/>
    <cellStyle name="Comma 2 2 2 7 3 4" xfId="2378" xr:uid="{00000000-0005-0000-0000-000090090000}"/>
    <cellStyle name="Comma 2 2 2 7 3 5" xfId="2379" xr:uid="{00000000-0005-0000-0000-000091090000}"/>
    <cellStyle name="Comma 2 2 2 7 3 6" xfId="2380" xr:uid="{00000000-0005-0000-0000-000092090000}"/>
    <cellStyle name="Comma 2 2 2 7 4" xfId="2381" xr:uid="{00000000-0005-0000-0000-000093090000}"/>
    <cellStyle name="Comma 2 2 2 7 5" xfId="2382" xr:uid="{00000000-0005-0000-0000-000094090000}"/>
    <cellStyle name="Comma 2 2 2 7 5 2" xfId="2383" xr:uid="{00000000-0005-0000-0000-000095090000}"/>
    <cellStyle name="Comma 2 2 2 7 5 2 2" xfId="2384" xr:uid="{00000000-0005-0000-0000-000096090000}"/>
    <cellStyle name="Comma 2 2 2 7 5 2 3" xfId="2385" xr:uid="{00000000-0005-0000-0000-000097090000}"/>
    <cellStyle name="Comma 2 2 2 7 5 2 4" xfId="2386" xr:uid="{00000000-0005-0000-0000-000098090000}"/>
    <cellStyle name="Comma 2 2 2 7 5 3" xfId="2387" xr:uid="{00000000-0005-0000-0000-000099090000}"/>
    <cellStyle name="Comma 2 2 2 7 5 4" xfId="2388" xr:uid="{00000000-0005-0000-0000-00009A090000}"/>
    <cellStyle name="Comma 2 2 2 7 5 5" xfId="2389" xr:uid="{00000000-0005-0000-0000-00009B090000}"/>
    <cellStyle name="Comma 2 2 2 7 6" xfId="2390" xr:uid="{00000000-0005-0000-0000-00009C090000}"/>
    <cellStyle name="Comma 2 2 2 7 6 2" xfId="2391" xr:uid="{00000000-0005-0000-0000-00009D090000}"/>
    <cellStyle name="Comma 2 2 2 7 6 3" xfId="2392" xr:uid="{00000000-0005-0000-0000-00009E090000}"/>
    <cellStyle name="Comma 2 2 2 7 6 4" xfId="2393" xr:uid="{00000000-0005-0000-0000-00009F090000}"/>
    <cellStyle name="Comma 2 2 2 7 7" xfId="2394" xr:uid="{00000000-0005-0000-0000-0000A0090000}"/>
    <cellStyle name="Comma 2 2 2 7 8" xfId="2395" xr:uid="{00000000-0005-0000-0000-0000A1090000}"/>
    <cellStyle name="Comma 2 2 2 7 9" xfId="2396" xr:uid="{00000000-0005-0000-0000-0000A2090000}"/>
    <cellStyle name="Comma 2 2 2 8" xfId="2397" xr:uid="{00000000-0005-0000-0000-0000A3090000}"/>
    <cellStyle name="Comma 2 2 2 8 2" xfId="2398" xr:uid="{00000000-0005-0000-0000-0000A4090000}"/>
    <cellStyle name="Comma 2 2 2 8 2 2" xfId="2399" xr:uid="{00000000-0005-0000-0000-0000A5090000}"/>
    <cellStyle name="Comma 2 2 2 8 2 2 2" xfId="2400" xr:uid="{00000000-0005-0000-0000-0000A6090000}"/>
    <cellStyle name="Comma 2 2 2 8 2 2 2 2" xfId="2401" xr:uid="{00000000-0005-0000-0000-0000A7090000}"/>
    <cellStyle name="Comma 2 2 2 8 2 2 2 3" xfId="2402" xr:uid="{00000000-0005-0000-0000-0000A8090000}"/>
    <cellStyle name="Comma 2 2 2 8 2 2 2 4" xfId="2403" xr:uid="{00000000-0005-0000-0000-0000A9090000}"/>
    <cellStyle name="Comma 2 2 2 8 2 2 3" xfId="2404" xr:uid="{00000000-0005-0000-0000-0000AA090000}"/>
    <cellStyle name="Comma 2 2 2 8 2 2 4" xfId="2405" xr:uid="{00000000-0005-0000-0000-0000AB090000}"/>
    <cellStyle name="Comma 2 2 2 8 2 2 5" xfId="2406" xr:uid="{00000000-0005-0000-0000-0000AC090000}"/>
    <cellStyle name="Comma 2 2 2 8 2 3" xfId="2407" xr:uid="{00000000-0005-0000-0000-0000AD090000}"/>
    <cellStyle name="Comma 2 2 2 8 2 3 2" xfId="2408" xr:uid="{00000000-0005-0000-0000-0000AE090000}"/>
    <cellStyle name="Comma 2 2 2 8 2 3 3" xfId="2409" xr:uid="{00000000-0005-0000-0000-0000AF090000}"/>
    <cellStyle name="Comma 2 2 2 8 2 3 4" xfId="2410" xr:uid="{00000000-0005-0000-0000-0000B0090000}"/>
    <cellStyle name="Comma 2 2 2 8 2 4" xfId="2411" xr:uid="{00000000-0005-0000-0000-0000B1090000}"/>
    <cellStyle name="Comma 2 2 2 8 2 5" xfId="2412" xr:uid="{00000000-0005-0000-0000-0000B2090000}"/>
    <cellStyle name="Comma 2 2 2 8 2 6" xfId="2413" xr:uid="{00000000-0005-0000-0000-0000B3090000}"/>
    <cellStyle name="Comma 2 2 2 8 3" xfId="2414" xr:uid="{00000000-0005-0000-0000-0000B4090000}"/>
    <cellStyle name="Comma 2 2 2 8 3 2" xfId="2415" xr:uid="{00000000-0005-0000-0000-0000B5090000}"/>
    <cellStyle name="Comma 2 2 2 8 3 2 2" xfId="2416" xr:uid="{00000000-0005-0000-0000-0000B6090000}"/>
    <cellStyle name="Comma 2 2 2 8 3 2 2 2" xfId="2417" xr:uid="{00000000-0005-0000-0000-0000B7090000}"/>
    <cellStyle name="Comma 2 2 2 8 3 2 2 3" xfId="2418" xr:uid="{00000000-0005-0000-0000-0000B8090000}"/>
    <cellStyle name="Comma 2 2 2 8 3 2 2 4" xfId="2419" xr:uid="{00000000-0005-0000-0000-0000B9090000}"/>
    <cellStyle name="Comma 2 2 2 8 3 2 3" xfId="2420" xr:uid="{00000000-0005-0000-0000-0000BA090000}"/>
    <cellStyle name="Comma 2 2 2 8 3 2 4" xfId="2421" xr:uid="{00000000-0005-0000-0000-0000BB090000}"/>
    <cellStyle name="Comma 2 2 2 8 3 2 5" xfId="2422" xr:uid="{00000000-0005-0000-0000-0000BC090000}"/>
    <cellStyle name="Comma 2 2 2 8 3 3" xfId="2423" xr:uid="{00000000-0005-0000-0000-0000BD090000}"/>
    <cellStyle name="Comma 2 2 2 8 3 3 2" xfId="2424" xr:uid="{00000000-0005-0000-0000-0000BE090000}"/>
    <cellStyle name="Comma 2 2 2 8 3 3 3" xfId="2425" xr:uid="{00000000-0005-0000-0000-0000BF090000}"/>
    <cellStyle name="Comma 2 2 2 8 3 3 4" xfId="2426" xr:uid="{00000000-0005-0000-0000-0000C0090000}"/>
    <cellStyle name="Comma 2 2 2 8 3 4" xfId="2427" xr:uid="{00000000-0005-0000-0000-0000C1090000}"/>
    <cellStyle name="Comma 2 2 2 8 3 5" xfId="2428" xr:uid="{00000000-0005-0000-0000-0000C2090000}"/>
    <cellStyle name="Comma 2 2 2 8 3 6" xfId="2429" xr:uid="{00000000-0005-0000-0000-0000C3090000}"/>
    <cellStyle name="Comma 2 2 2 8 4" xfId="2430" xr:uid="{00000000-0005-0000-0000-0000C4090000}"/>
    <cellStyle name="Comma 2 2 2 8 5" xfId="2431" xr:uid="{00000000-0005-0000-0000-0000C5090000}"/>
    <cellStyle name="Comma 2 2 2 8 5 2" xfId="2432" xr:uid="{00000000-0005-0000-0000-0000C6090000}"/>
    <cellStyle name="Comma 2 2 2 8 5 2 2" xfId="2433" xr:uid="{00000000-0005-0000-0000-0000C7090000}"/>
    <cellStyle name="Comma 2 2 2 8 5 2 3" xfId="2434" xr:uid="{00000000-0005-0000-0000-0000C8090000}"/>
    <cellStyle name="Comma 2 2 2 8 5 2 4" xfId="2435" xr:uid="{00000000-0005-0000-0000-0000C9090000}"/>
    <cellStyle name="Comma 2 2 2 8 5 3" xfId="2436" xr:uid="{00000000-0005-0000-0000-0000CA090000}"/>
    <cellStyle name="Comma 2 2 2 8 5 4" xfId="2437" xr:uid="{00000000-0005-0000-0000-0000CB090000}"/>
    <cellStyle name="Comma 2 2 2 8 5 5" xfId="2438" xr:uid="{00000000-0005-0000-0000-0000CC090000}"/>
    <cellStyle name="Comma 2 2 2 8 6" xfId="2439" xr:uid="{00000000-0005-0000-0000-0000CD090000}"/>
    <cellStyle name="Comma 2 2 2 8 6 2" xfId="2440" xr:uid="{00000000-0005-0000-0000-0000CE090000}"/>
    <cellStyle name="Comma 2 2 2 8 6 3" xfId="2441" xr:uid="{00000000-0005-0000-0000-0000CF090000}"/>
    <cellStyle name="Comma 2 2 2 8 6 4" xfId="2442" xr:uid="{00000000-0005-0000-0000-0000D0090000}"/>
    <cellStyle name="Comma 2 2 2 8 7" xfId="2443" xr:uid="{00000000-0005-0000-0000-0000D1090000}"/>
    <cellStyle name="Comma 2 2 2 8 8" xfId="2444" xr:uid="{00000000-0005-0000-0000-0000D2090000}"/>
    <cellStyle name="Comma 2 2 2 8 9" xfId="2445" xr:uid="{00000000-0005-0000-0000-0000D3090000}"/>
    <cellStyle name="Comma 2 2 2 9" xfId="2446" xr:uid="{00000000-0005-0000-0000-0000D4090000}"/>
    <cellStyle name="Comma 2 2 2 9 2" xfId="2447" xr:uid="{00000000-0005-0000-0000-0000D5090000}"/>
    <cellStyle name="Comma 2 2 2 9 3" xfId="2448" xr:uid="{00000000-0005-0000-0000-0000D6090000}"/>
    <cellStyle name="Comma 2 2 2 9 3 2" xfId="2449" xr:uid="{00000000-0005-0000-0000-0000D7090000}"/>
    <cellStyle name="Comma 2 2 2 9 3 2 2" xfId="2450" xr:uid="{00000000-0005-0000-0000-0000D8090000}"/>
    <cellStyle name="Comma 2 2 2 9 3 2 3" xfId="2451" xr:uid="{00000000-0005-0000-0000-0000D9090000}"/>
    <cellStyle name="Comma 2 2 2 9 3 2 4" xfId="2452" xr:uid="{00000000-0005-0000-0000-0000DA090000}"/>
    <cellStyle name="Comma 2 2 2 9 3 3" xfId="2453" xr:uid="{00000000-0005-0000-0000-0000DB090000}"/>
    <cellStyle name="Comma 2 2 2 9 3 4" xfId="2454" xr:uid="{00000000-0005-0000-0000-0000DC090000}"/>
    <cellStyle name="Comma 2 2 2 9 3 5" xfId="2455" xr:uid="{00000000-0005-0000-0000-0000DD090000}"/>
    <cellStyle name="Comma 2 2 2 9 4" xfId="2456" xr:uid="{00000000-0005-0000-0000-0000DE090000}"/>
    <cellStyle name="Comma 2 2 2 9 4 2" xfId="2457" xr:uid="{00000000-0005-0000-0000-0000DF090000}"/>
    <cellStyle name="Comma 2 2 2 9 4 3" xfId="2458" xr:uid="{00000000-0005-0000-0000-0000E0090000}"/>
    <cellStyle name="Comma 2 2 2 9 4 4" xfId="2459" xr:uid="{00000000-0005-0000-0000-0000E1090000}"/>
    <cellStyle name="Comma 2 2 2 9 5" xfId="2460" xr:uid="{00000000-0005-0000-0000-0000E2090000}"/>
    <cellStyle name="Comma 2 2 2 9 6" xfId="2461" xr:uid="{00000000-0005-0000-0000-0000E3090000}"/>
    <cellStyle name="Comma 2 2 2 9 7" xfId="2462" xr:uid="{00000000-0005-0000-0000-0000E4090000}"/>
    <cellStyle name="Comma 2 2 20" xfId="2463" xr:uid="{00000000-0005-0000-0000-0000E5090000}"/>
    <cellStyle name="Comma 2 2 20 2" xfId="2464" xr:uid="{00000000-0005-0000-0000-0000E6090000}"/>
    <cellStyle name="Comma 2 2 20 3" xfId="2465" xr:uid="{00000000-0005-0000-0000-0000E7090000}"/>
    <cellStyle name="Comma 2 2 20 4" xfId="2466" xr:uid="{00000000-0005-0000-0000-0000E8090000}"/>
    <cellStyle name="Comma 2 2 21" xfId="2467" xr:uid="{00000000-0005-0000-0000-0000E9090000}"/>
    <cellStyle name="Comma 2 2 22" xfId="2468" xr:uid="{00000000-0005-0000-0000-0000EA090000}"/>
    <cellStyle name="Comma 2 2 23" xfId="2469" xr:uid="{00000000-0005-0000-0000-0000EB090000}"/>
    <cellStyle name="Comma 2 2 3" xfId="2470" xr:uid="{00000000-0005-0000-0000-0000EC090000}"/>
    <cellStyle name="Comma 2 2 3 10" xfId="2471" xr:uid="{00000000-0005-0000-0000-0000ED090000}"/>
    <cellStyle name="Comma 2 2 3 10 2" xfId="2472" xr:uid="{00000000-0005-0000-0000-0000EE090000}"/>
    <cellStyle name="Comma 2 2 3 10 2 2" xfId="2473" xr:uid="{00000000-0005-0000-0000-0000EF090000}"/>
    <cellStyle name="Comma 2 2 3 10 2 3" xfId="2474" xr:uid="{00000000-0005-0000-0000-0000F0090000}"/>
    <cellStyle name="Comma 2 2 3 10 2 4" xfId="2475" xr:uid="{00000000-0005-0000-0000-0000F1090000}"/>
    <cellStyle name="Comma 2 2 3 11" xfId="2476" xr:uid="{00000000-0005-0000-0000-0000F2090000}"/>
    <cellStyle name="Comma 2 2 3 11 2" xfId="2477" xr:uid="{00000000-0005-0000-0000-0000F3090000}"/>
    <cellStyle name="Comma 2 2 3 11 2 2" xfId="2478" xr:uid="{00000000-0005-0000-0000-0000F4090000}"/>
    <cellStyle name="Comma 2 2 3 11 2 3" xfId="2479" xr:uid="{00000000-0005-0000-0000-0000F5090000}"/>
    <cellStyle name="Comma 2 2 3 11 2 4" xfId="2480" xr:uid="{00000000-0005-0000-0000-0000F6090000}"/>
    <cellStyle name="Comma 2 2 3 12" xfId="2481" xr:uid="{00000000-0005-0000-0000-0000F7090000}"/>
    <cellStyle name="Comma 2 2 3 12 2" xfId="2482" xr:uid="{00000000-0005-0000-0000-0000F8090000}"/>
    <cellStyle name="Comma 2 2 3 12 2 2" xfId="2483" xr:uid="{00000000-0005-0000-0000-0000F9090000}"/>
    <cellStyle name="Comma 2 2 3 12 2 3" xfId="2484" xr:uid="{00000000-0005-0000-0000-0000FA090000}"/>
    <cellStyle name="Comma 2 2 3 12 2 4" xfId="2485" xr:uid="{00000000-0005-0000-0000-0000FB090000}"/>
    <cellStyle name="Comma 2 2 3 13" xfId="2486" xr:uid="{00000000-0005-0000-0000-0000FC090000}"/>
    <cellStyle name="Comma 2 2 3 13 2" xfId="2487" xr:uid="{00000000-0005-0000-0000-0000FD090000}"/>
    <cellStyle name="Comma 2 2 3 13 2 2" xfId="2488" xr:uid="{00000000-0005-0000-0000-0000FE090000}"/>
    <cellStyle name="Comma 2 2 3 13 2 3" xfId="2489" xr:uid="{00000000-0005-0000-0000-0000FF090000}"/>
    <cellStyle name="Comma 2 2 3 13 2 4" xfId="2490" xr:uid="{00000000-0005-0000-0000-0000000A0000}"/>
    <cellStyle name="Comma 2 2 3 14" xfId="2491" xr:uid="{00000000-0005-0000-0000-0000010A0000}"/>
    <cellStyle name="Comma 2 2 3 14 2" xfId="2492" xr:uid="{00000000-0005-0000-0000-0000020A0000}"/>
    <cellStyle name="Comma 2 2 3 14 2 2" xfId="2493" xr:uid="{00000000-0005-0000-0000-0000030A0000}"/>
    <cellStyle name="Comma 2 2 3 14 2 3" xfId="2494" xr:uid="{00000000-0005-0000-0000-0000040A0000}"/>
    <cellStyle name="Comma 2 2 3 14 2 4" xfId="2495" xr:uid="{00000000-0005-0000-0000-0000050A0000}"/>
    <cellStyle name="Comma 2 2 3 15" xfId="2496" xr:uid="{00000000-0005-0000-0000-0000060A0000}"/>
    <cellStyle name="Comma 2 2 3 15 2" xfId="2497" xr:uid="{00000000-0005-0000-0000-0000070A0000}"/>
    <cellStyle name="Comma 2 2 3 15 2 2" xfId="2498" xr:uid="{00000000-0005-0000-0000-0000080A0000}"/>
    <cellStyle name="Comma 2 2 3 15 2 3" xfId="2499" xr:uid="{00000000-0005-0000-0000-0000090A0000}"/>
    <cellStyle name="Comma 2 2 3 15 2 4" xfId="2500" xr:uid="{00000000-0005-0000-0000-00000A0A0000}"/>
    <cellStyle name="Comma 2 2 3 15 3" xfId="2501" xr:uid="{00000000-0005-0000-0000-00000B0A0000}"/>
    <cellStyle name="Comma 2 2 3 15 4" xfId="2502" xr:uid="{00000000-0005-0000-0000-00000C0A0000}"/>
    <cellStyle name="Comma 2 2 3 15 5" xfId="2503" xr:uid="{00000000-0005-0000-0000-00000D0A0000}"/>
    <cellStyle name="Comma 2 2 3 16" xfId="2504" xr:uid="{00000000-0005-0000-0000-00000E0A0000}"/>
    <cellStyle name="Comma 2 2 3 16 2" xfId="2505" xr:uid="{00000000-0005-0000-0000-00000F0A0000}"/>
    <cellStyle name="Comma 2 2 3 16 3" xfId="2506" xr:uid="{00000000-0005-0000-0000-0000100A0000}"/>
    <cellStyle name="Comma 2 2 3 16 4" xfId="2507" xr:uid="{00000000-0005-0000-0000-0000110A0000}"/>
    <cellStyle name="Comma 2 2 3 17" xfId="2508" xr:uid="{00000000-0005-0000-0000-0000120A0000}"/>
    <cellStyle name="Comma 2 2 3 17 2" xfId="2509" xr:uid="{00000000-0005-0000-0000-0000130A0000}"/>
    <cellStyle name="Comma 2 2 3 17 3" xfId="2510" xr:uid="{00000000-0005-0000-0000-0000140A0000}"/>
    <cellStyle name="Comma 2 2 3 17 4" xfId="2511" xr:uid="{00000000-0005-0000-0000-0000150A0000}"/>
    <cellStyle name="Comma 2 2 3 18" xfId="2512" xr:uid="{00000000-0005-0000-0000-0000160A0000}"/>
    <cellStyle name="Comma 2 2 3 19" xfId="2513" xr:uid="{00000000-0005-0000-0000-0000170A0000}"/>
    <cellStyle name="Comma 2 2 3 2" xfId="2514" xr:uid="{00000000-0005-0000-0000-0000180A0000}"/>
    <cellStyle name="Comma 2 2 3 2 10" xfId="2515" xr:uid="{00000000-0005-0000-0000-0000190A0000}"/>
    <cellStyle name="Comma 2 2 3 2 2" xfId="2516" xr:uid="{00000000-0005-0000-0000-00001A0A0000}"/>
    <cellStyle name="Comma 2 2 3 2 2 2" xfId="2517" xr:uid="{00000000-0005-0000-0000-00001B0A0000}"/>
    <cellStyle name="Comma 2 2 3 2 2 2 2" xfId="2518" xr:uid="{00000000-0005-0000-0000-00001C0A0000}"/>
    <cellStyle name="Comma 2 2 3 2 2 2 2 2" xfId="2519" xr:uid="{00000000-0005-0000-0000-00001D0A0000}"/>
    <cellStyle name="Comma 2 2 3 2 2 2 2 2 2" xfId="2520" xr:uid="{00000000-0005-0000-0000-00001E0A0000}"/>
    <cellStyle name="Comma 2 2 3 2 2 2 2 2 3" xfId="2521" xr:uid="{00000000-0005-0000-0000-00001F0A0000}"/>
    <cellStyle name="Comma 2 2 3 2 2 2 2 2 4" xfId="2522" xr:uid="{00000000-0005-0000-0000-0000200A0000}"/>
    <cellStyle name="Comma 2 2 3 2 2 2 2 3" xfId="2523" xr:uid="{00000000-0005-0000-0000-0000210A0000}"/>
    <cellStyle name="Comma 2 2 3 2 2 2 2 4" xfId="2524" xr:uid="{00000000-0005-0000-0000-0000220A0000}"/>
    <cellStyle name="Comma 2 2 3 2 2 2 2 5" xfId="2525" xr:uid="{00000000-0005-0000-0000-0000230A0000}"/>
    <cellStyle name="Comma 2 2 3 2 2 2 3" xfId="2526" xr:uid="{00000000-0005-0000-0000-0000240A0000}"/>
    <cellStyle name="Comma 2 2 3 2 2 2 3 2" xfId="2527" xr:uid="{00000000-0005-0000-0000-0000250A0000}"/>
    <cellStyle name="Comma 2 2 3 2 2 2 3 3" xfId="2528" xr:uid="{00000000-0005-0000-0000-0000260A0000}"/>
    <cellStyle name="Comma 2 2 3 2 2 2 3 4" xfId="2529" xr:uid="{00000000-0005-0000-0000-0000270A0000}"/>
    <cellStyle name="Comma 2 2 3 2 2 2 4" xfId="2530" xr:uid="{00000000-0005-0000-0000-0000280A0000}"/>
    <cellStyle name="Comma 2 2 3 2 2 2 5" xfId="2531" xr:uid="{00000000-0005-0000-0000-0000290A0000}"/>
    <cellStyle name="Comma 2 2 3 2 2 2 6" xfId="2532" xr:uid="{00000000-0005-0000-0000-00002A0A0000}"/>
    <cellStyle name="Comma 2 2 3 2 2 3" xfId="2533" xr:uid="{00000000-0005-0000-0000-00002B0A0000}"/>
    <cellStyle name="Comma 2 2 3 2 2 3 2" xfId="2534" xr:uid="{00000000-0005-0000-0000-00002C0A0000}"/>
    <cellStyle name="Comma 2 2 3 2 2 3 2 2" xfId="2535" xr:uid="{00000000-0005-0000-0000-00002D0A0000}"/>
    <cellStyle name="Comma 2 2 3 2 2 3 2 2 2" xfId="2536" xr:uid="{00000000-0005-0000-0000-00002E0A0000}"/>
    <cellStyle name="Comma 2 2 3 2 2 3 2 2 3" xfId="2537" xr:uid="{00000000-0005-0000-0000-00002F0A0000}"/>
    <cellStyle name="Comma 2 2 3 2 2 3 2 2 4" xfId="2538" xr:uid="{00000000-0005-0000-0000-0000300A0000}"/>
    <cellStyle name="Comma 2 2 3 2 2 3 2 3" xfId="2539" xr:uid="{00000000-0005-0000-0000-0000310A0000}"/>
    <cellStyle name="Comma 2 2 3 2 2 3 2 4" xfId="2540" xr:uid="{00000000-0005-0000-0000-0000320A0000}"/>
    <cellStyle name="Comma 2 2 3 2 2 3 2 5" xfId="2541" xr:uid="{00000000-0005-0000-0000-0000330A0000}"/>
    <cellStyle name="Comma 2 2 3 2 2 3 3" xfId="2542" xr:uid="{00000000-0005-0000-0000-0000340A0000}"/>
    <cellStyle name="Comma 2 2 3 2 2 3 3 2" xfId="2543" xr:uid="{00000000-0005-0000-0000-0000350A0000}"/>
    <cellStyle name="Comma 2 2 3 2 2 3 3 3" xfId="2544" xr:uid="{00000000-0005-0000-0000-0000360A0000}"/>
    <cellStyle name="Comma 2 2 3 2 2 3 3 4" xfId="2545" xr:uid="{00000000-0005-0000-0000-0000370A0000}"/>
    <cellStyle name="Comma 2 2 3 2 2 3 4" xfId="2546" xr:uid="{00000000-0005-0000-0000-0000380A0000}"/>
    <cellStyle name="Comma 2 2 3 2 2 3 5" xfId="2547" xr:uid="{00000000-0005-0000-0000-0000390A0000}"/>
    <cellStyle name="Comma 2 2 3 2 2 3 6" xfId="2548" xr:uid="{00000000-0005-0000-0000-00003A0A0000}"/>
    <cellStyle name="Comma 2 2 3 2 2 4" xfId="2549" xr:uid="{00000000-0005-0000-0000-00003B0A0000}"/>
    <cellStyle name="Comma 2 2 3 2 2 4 2" xfId="2550" xr:uid="{00000000-0005-0000-0000-00003C0A0000}"/>
    <cellStyle name="Comma 2 2 3 2 2 4 2 2" xfId="2551" xr:uid="{00000000-0005-0000-0000-00003D0A0000}"/>
    <cellStyle name="Comma 2 2 3 2 2 4 2 3" xfId="2552" xr:uid="{00000000-0005-0000-0000-00003E0A0000}"/>
    <cellStyle name="Comma 2 2 3 2 2 4 2 4" xfId="2553" xr:uid="{00000000-0005-0000-0000-00003F0A0000}"/>
    <cellStyle name="Comma 2 2 3 2 2 4 3" xfId="2554" xr:uid="{00000000-0005-0000-0000-0000400A0000}"/>
    <cellStyle name="Comma 2 2 3 2 2 4 4" xfId="2555" xr:uid="{00000000-0005-0000-0000-0000410A0000}"/>
    <cellStyle name="Comma 2 2 3 2 2 4 5" xfId="2556" xr:uid="{00000000-0005-0000-0000-0000420A0000}"/>
    <cellStyle name="Comma 2 2 3 2 2 5" xfId="2557" xr:uid="{00000000-0005-0000-0000-0000430A0000}"/>
    <cellStyle name="Comma 2 2 3 2 2 5 2" xfId="2558" xr:uid="{00000000-0005-0000-0000-0000440A0000}"/>
    <cellStyle name="Comma 2 2 3 2 2 5 3" xfId="2559" xr:uid="{00000000-0005-0000-0000-0000450A0000}"/>
    <cellStyle name="Comma 2 2 3 2 2 5 4" xfId="2560" xr:uid="{00000000-0005-0000-0000-0000460A0000}"/>
    <cellStyle name="Comma 2 2 3 2 2 6" xfId="2561" xr:uid="{00000000-0005-0000-0000-0000470A0000}"/>
    <cellStyle name="Comma 2 2 3 2 2 7" xfId="2562" xr:uid="{00000000-0005-0000-0000-0000480A0000}"/>
    <cellStyle name="Comma 2 2 3 2 2 8" xfId="2563" xr:uid="{00000000-0005-0000-0000-0000490A0000}"/>
    <cellStyle name="Comma 2 2 3 2 3" xfId="2564" xr:uid="{00000000-0005-0000-0000-00004A0A0000}"/>
    <cellStyle name="Comma 2 2 3 2 3 2" xfId="2565" xr:uid="{00000000-0005-0000-0000-00004B0A0000}"/>
    <cellStyle name="Comma 2 2 3 2 3 2 2" xfId="2566" xr:uid="{00000000-0005-0000-0000-00004C0A0000}"/>
    <cellStyle name="Comma 2 2 3 2 3 2 2 2" xfId="2567" xr:uid="{00000000-0005-0000-0000-00004D0A0000}"/>
    <cellStyle name="Comma 2 2 3 2 3 2 2 3" xfId="2568" xr:uid="{00000000-0005-0000-0000-00004E0A0000}"/>
    <cellStyle name="Comma 2 2 3 2 3 2 2 4" xfId="2569" xr:uid="{00000000-0005-0000-0000-00004F0A0000}"/>
    <cellStyle name="Comma 2 2 3 2 3 2 3" xfId="2570" xr:uid="{00000000-0005-0000-0000-0000500A0000}"/>
    <cellStyle name="Comma 2 2 3 2 3 2 4" xfId="2571" xr:uid="{00000000-0005-0000-0000-0000510A0000}"/>
    <cellStyle name="Comma 2 2 3 2 3 2 5" xfId="2572" xr:uid="{00000000-0005-0000-0000-0000520A0000}"/>
    <cellStyle name="Comma 2 2 3 2 3 3" xfId="2573" xr:uid="{00000000-0005-0000-0000-0000530A0000}"/>
    <cellStyle name="Comma 2 2 3 2 3 3 2" xfId="2574" xr:uid="{00000000-0005-0000-0000-0000540A0000}"/>
    <cellStyle name="Comma 2 2 3 2 3 3 3" xfId="2575" xr:uid="{00000000-0005-0000-0000-0000550A0000}"/>
    <cellStyle name="Comma 2 2 3 2 3 3 4" xfId="2576" xr:uid="{00000000-0005-0000-0000-0000560A0000}"/>
    <cellStyle name="Comma 2 2 3 2 3 4" xfId="2577" xr:uid="{00000000-0005-0000-0000-0000570A0000}"/>
    <cellStyle name="Comma 2 2 3 2 3 4 2" xfId="2578" xr:uid="{00000000-0005-0000-0000-0000580A0000}"/>
    <cellStyle name="Comma 2 2 3 2 3 4 3" xfId="2579" xr:uid="{00000000-0005-0000-0000-0000590A0000}"/>
    <cellStyle name="Comma 2 2 3 2 3 4 4" xfId="2580" xr:uid="{00000000-0005-0000-0000-00005A0A0000}"/>
    <cellStyle name="Comma 2 2 3 2 3 5" xfId="2581" xr:uid="{00000000-0005-0000-0000-00005B0A0000}"/>
    <cellStyle name="Comma 2 2 3 2 3 6" xfId="2582" xr:uid="{00000000-0005-0000-0000-00005C0A0000}"/>
    <cellStyle name="Comma 2 2 3 2 3 7" xfId="2583" xr:uid="{00000000-0005-0000-0000-00005D0A0000}"/>
    <cellStyle name="Comma 2 2 3 2 4" xfId="2584" xr:uid="{00000000-0005-0000-0000-00005E0A0000}"/>
    <cellStyle name="Comma 2 2 3 2 4 2" xfId="2585" xr:uid="{00000000-0005-0000-0000-00005F0A0000}"/>
    <cellStyle name="Comma 2 2 3 2 4 2 2" xfId="2586" xr:uid="{00000000-0005-0000-0000-0000600A0000}"/>
    <cellStyle name="Comma 2 2 3 2 4 2 2 2" xfId="2587" xr:uid="{00000000-0005-0000-0000-0000610A0000}"/>
    <cellStyle name="Comma 2 2 3 2 4 2 2 3" xfId="2588" xr:uid="{00000000-0005-0000-0000-0000620A0000}"/>
    <cellStyle name="Comma 2 2 3 2 4 2 2 4" xfId="2589" xr:uid="{00000000-0005-0000-0000-0000630A0000}"/>
    <cellStyle name="Comma 2 2 3 2 4 2 3" xfId="2590" xr:uid="{00000000-0005-0000-0000-0000640A0000}"/>
    <cellStyle name="Comma 2 2 3 2 4 2 4" xfId="2591" xr:uid="{00000000-0005-0000-0000-0000650A0000}"/>
    <cellStyle name="Comma 2 2 3 2 4 2 5" xfId="2592" xr:uid="{00000000-0005-0000-0000-0000660A0000}"/>
    <cellStyle name="Comma 2 2 3 2 4 3" xfId="2593" xr:uid="{00000000-0005-0000-0000-0000670A0000}"/>
    <cellStyle name="Comma 2 2 3 2 4 3 2" xfId="2594" xr:uid="{00000000-0005-0000-0000-0000680A0000}"/>
    <cellStyle name="Comma 2 2 3 2 4 3 3" xfId="2595" xr:uid="{00000000-0005-0000-0000-0000690A0000}"/>
    <cellStyle name="Comma 2 2 3 2 4 3 4" xfId="2596" xr:uid="{00000000-0005-0000-0000-00006A0A0000}"/>
    <cellStyle name="Comma 2 2 3 2 4 4" xfId="2597" xr:uid="{00000000-0005-0000-0000-00006B0A0000}"/>
    <cellStyle name="Comma 2 2 3 2 4 4 2" xfId="2598" xr:uid="{00000000-0005-0000-0000-00006C0A0000}"/>
    <cellStyle name="Comma 2 2 3 2 4 4 3" xfId="2599" xr:uid="{00000000-0005-0000-0000-00006D0A0000}"/>
    <cellStyle name="Comma 2 2 3 2 4 4 4" xfId="2600" xr:uid="{00000000-0005-0000-0000-00006E0A0000}"/>
    <cellStyle name="Comma 2 2 3 2 4 5" xfId="2601" xr:uid="{00000000-0005-0000-0000-00006F0A0000}"/>
    <cellStyle name="Comma 2 2 3 2 4 6" xfId="2602" xr:uid="{00000000-0005-0000-0000-0000700A0000}"/>
    <cellStyle name="Comma 2 2 3 2 4 7" xfId="2603" xr:uid="{00000000-0005-0000-0000-0000710A0000}"/>
    <cellStyle name="Comma 2 2 3 2 5" xfId="2604" xr:uid="{00000000-0005-0000-0000-0000720A0000}"/>
    <cellStyle name="Comma 2 2 3 2 6" xfId="2605" xr:uid="{00000000-0005-0000-0000-0000730A0000}"/>
    <cellStyle name="Comma 2 2 3 2 6 2" xfId="2606" xr:uid="{00000000-0005-0000-0000-0000740A0000}"/>
    <cellStyle name="Comma 2 2 3 2 6 2 2" xfId="2607" xr:uid="{00000000-0005-0000-0000-0000750A0000}"/>
    <cellStyle name="Comma 2 2 3 2 6 2 3" xfId="2608" xr:uid="{00000000-0005-0000-0000-0000760A0000}"/>
    <cellStyle name="Comma 2 2 3 2 6 2 4" xfId="2609" xr:uid="{00000000-0005-0000-0000-0000770A0000}"/>
    <cellStyle name="Comma 2 2 3 2 6 3" xfId="2610" xr:uid="{00000000-0005-0000-0000-0000780A0000}"/>
    <cellStyle name="Comma 2 2 3 2 6 4" xfId="2611" xr:uid="{00000000-0005-0000-0000-0000790A0000}"/>
    <cellStyle name="Comma 2 2 3 2 6 5" xfId="2612" xr:uid="{00000000-0005-0000-0000-00007A0A0000}"/>
    <cellStyle name="Comma 2 2 3 2 7" xfId="2613" xr:uid="{00000000-0005-0000-0000-00007B0A0000}"/>
    <cellStyle name="Comma 2 2 3 2 7 2" xfId="2614" xr:uid="{00000000-0005-0000-0000-00007C0A0000}"/>
    <cellStyle name="Comma 2 2 3 2 7 3" xfId="2615" xr:uid="{00000000-0005-0000-0000-00007D0A0000}"/>
    <cellStyle name="Comma 2 2 3 2 7 4" xfId="2616" xr:uid="{00000000-0005-0000-0000-00007E0A0000}"/>
    <cellStyle name="Comma 2 2 3 2 8" xfId="2617" xr:uid="{00000000-0005-0000-0000-00007F0A0000}"/>
    <cellStyle name="Comma 2 2 3 2 9" xfId="2618" xr:uid="{00000000-0005-0000-0000-0000800A0000}"/>
    <cellStyle name="Comma 2 2 3 20" xfId="2619" xr:uid="{00000000-0005-0000-0000-0000810A0000}"/>
    <cellStyle name="Comma 2 2 3 3" xfId="2620" xr:uid="{00000000-0005-0000-0000-0000820A0000}"/>
    <cellStyle name="Comma 2 2 3 3 10" xfId="2621" xr:uid="{00000000-0005-0000-0000-0000830A0000}"/>
    <cellStyle name="Comma 2 2 3 3 2" xfId="2622" xr:uid="{00000000-0005-0000-0000-0000840A0000}"/>
    <cellStyle name="Comma 2 2 3 3 2 2" xfId="2623" xr:uid="{00000000-0005-0000-0000-0000850A0000}"/>
    <cellStyle name="Comma 2 2 3 3 2 2 2" xfId="2624" xr:uid="{00000000-0005-0000-0000-0000860A0000}"/>
    <cellStyle name="Comma 2 2 3 3 2 2 2 2" xfId="2625" xr:uid="{00000000-0005-0000-0000-0000870A0000}"/>
    <cellStyle name="Comma 2 2 3 3 2 2 2 2 2" xfId="2626" xr:uid="{00000000-0005-0000-0000-0000880A0000}"/>
    <cellStyle name="Comma 2 2 3 3 2 2 2 2 3" xfId="2627" xr:uid="{00000000-0005-0000-0000-0000890A0000}"/>
    <cellStyle name="Comma 2 2 3 3 2 2 2 2 4" xfId="2628" xr:uid="{00000000-0005-0000-0000-00008A0A0000}"/>
    <cellStyle name="Comma 2 2 3 3 2 2 2 3" xfId="2629" xr:uid="{00000000-0005-0000-0000-00008B0A0000}"/>
    <cellStyle name="Comma 2 2 3 3 2 2 2 4" xfId="2630" xr:uid="{00000000-0005-0000-0000-00008C0A0000}"/>
    <cellStyle name="Comma 2 2 3 3 2 2 2 5" xfId="2631" xr:uid="{00000000-0005-0000-0000-00008D0A0000}"/>
    <cellStyle name="Comma 2 2 3 3 2 2 3" xfId="2632" xr:uid="{00000000-0005-0000-0000-00008E0A0000}"/>
    <cellStyle name="Comma 2 2 3 3 2 2 3 2" xfId="2633" xr:uid="{00000000-0005-0000-0000-00008F0A0000}"/>
    <cellStyle name="Comma 2 2 3 3 2 2 3 3" xfId="2634" xr:uid="{00000000-0005-0000-0000-0000900A0000}"/>
    <cellStyle name="Comma 2 2 3 3 2 2 3 4" xfId="2635" xr:uid="{00000000-0005-0000-0000-0000910A0000}"/>
    <cellStyle name="Comma 2 2 3 3 2 2 4" xfId="2636" xr:uid="{00000000-0005-0000-0000-0000920A0000}"/>
    <cellStyle name="Comma 2 2 3 3 2 2 5" xfId="2637" xr:uid="{00000000-0005-0000-0000-0000930A0000}"/>
    <cellStyle name="Comma 2 2 3 3 2 2 6" xfId="2638" xr:uid="{00000000-0005-0000-0000-0000940A0000}"/>
    <cellStyle name="Comma 2 2 3 3 2 3" xfId="2639" xr:uid="{00000000-0005-0000-0000-0000950A0000}"/>
    <cellStyle name="Comma 2 2 3 3 2 3 2" xfId="2640" xr:uid="{00000000-0005-0000-0000-0000960A0000}"/>
    <cellStyle name="Comma 2 2 3 3 2 3 2 2" xfId="2641" xr:uid="{00000000-0005-0000-0000-0000970A0000}"/>
    <cellStyle name="Comma 2 2 3 3 2 3 2 2 2" xfId="2642" xr:uid="{00000000-0005-0000-0000-0000980A0000}"/>
    <cellStyle name="Comma 2 2 3 3 2 3 2 2 3" xfId="2643" xr:uid="{00000000-0005-0000-0000-0000990A0000}"/>
    <cellStyle name="Comma 2 2 3 3 2 3 2 2 4" xfId="2644" xr:uid="{00000000-0005-0000-0000-00009A0A0000}"/>
    <cellStyle name="Comma 2 2 3 3 2 3 2 3" xfId="2645" xr:uid="{00000000-0005-0000-0000-00009B0A0000}"/>
    <cellStyle name="Comma 2 2 3 3 2 3 2 4" xfId="2646" xr:uid="{00000000-0005-0000-0000-00009C0A0000}"/>
    <cellStyle name="Comma 2 2 3 3 2 3 2 5" xfId="2647" xr:uid="{00000000-0005-0000-0000-00009D0A0000}"/>
    <cellStyle name="Comma 2 2 3 3 2 3 3" xfId="2648" xr:uid="{00000000-0005-0000-0000-00009E0A0000}"/>
    <cellStyle name="Comma 2 2 3 3 2 3 3 2" xfId="2649" xr:uid="{00000000-0005-0000-0000-00009F0A0000}"/>
    <cellStyle name="Comma 2 2 3 3 2 3 3 3" xfId="2650" xr:uid="{00000000-0005-0000-0000-0000A00A0000}"/>
    <cellStyle name="Comma 2 2 3 3 2 3 3 4" xfId="2651" xr:uid="{00000000-0005-0000-0000-0000A10A0000}"/>
    <cellStyle name="Comma 2 2 3 3 2 3 4" xfId="2652" xr:uid="{00000000-0005-0000-0000-0000A20A0000}"/>
    <cellStyle name="Comma 2 2 3 3 2 3 5" xfId="2653" xr:uid="{00000000-0005-0000-0000-0000A30A0000}"/>
    <cellStyle name="Comma 2 2 3 3 2 3 6" xfId="2654" xr:uid="{00000000-0005-0000-0000-0000A40A0000}"/>
    <cellStyle name="Comma 2 2 3 3 2 4" xfId="2655" xr:uid="{00000000-0005-0000-0000-0000A50A0000}"/>
    <cellStyle name="Comma 2 2 3 3 2 4 2" xfId="2656" xr:uid="{00000000-0005-0000-0000-0000A60A0000}"/>
    <cellStyle name="Comma 2 2 3 3 2 4 2 2" xfId="2657" xr:uid="{00000000-0005-0000-0000-0000A70A0000}"/>
    <cellStyle name="Comma 2 2 3 3 2 4 2 3" xfId="2658" xr:uid="{00000000-0005-0000-0000-0000A80A0000}"/>
    <cellStyle name="Comma 2 2 3 3 2 4 2 4" xfId="2659" xr:uid="{00000000-0005-0000-0000-0000A90A0000}"/>
    <cellStyle name="Comma 2 2 3 3 2 4 3" xfId="2660" xr:uid="{00000000-0005-0000-0000-0000AA0A0000}"/>
    <cellStyle name="Comma 2 2 3 3 2 4 4" xfId="2661" xr:uid="{00000000-0005-0000-0000-0000AB0A0000}"/>
    <cellStyle name="Comma 2 2 3 3 2 4 5" xfId="2662" xr:uid="{00000000-0005-0000-0000-0000AC0A0000}"/>
    <cellStyle name="Comma 2 2 3 3 2 5" xfId="2663" xr:uid="{00000000-0005-0000-0000-0000AD0A0000}"/>
    <cellStyle name="Comma 2 2 3 3 2 5 2" xfId="2664" xr:uid="{00000000-0005-0000-0000-0000AE0A0000}"/>
    <cellStyle name="Comma 2 2 3 3 2 5 3" xfId="2665" xr:uid="{00000000-0005-0000-0000-0000AF0A0000}"/>
    <cellStyle name="Comma 2 2 3 3 2 5 4" xfId="2666" xr:uid="{00000000-0005-0000-0000-0000B00A0000}"/>
    <cellStyle name="Comma 2 2 3 3 2 6" xfId="2667" xr:uid="{00000000-0005-0000-0000-0000B10A0000}"/>
    <cellStyle name="Comma 2 2 3 3 2 7" xfId="2668" xr:uid="{00000000-0005-0000-0000-0000B20A0000}"/>
    <cellStyle name="Comma 2 2 3 3 2 8" xfId="2669" xr:uid="{00000000-0005-0000-0000-0000B30A0000}"/>
    <cellStyle name="Comma 2 2 3 3 3" xfId="2670" xr:uid="{00000000-0005-0000-0000-0000B40A0000}"/>
    <cellStyle name="Comma 2 2 3 3 3 2" xfId="2671" xr:uid="{00000000-0005-0000-0000-0000B50A0000}"/>
    <cellStyle name="Comma 2 2 3 3 3 2 2" xfId="2672" xr:uid="{00000000-0005-0000-0000-0000B60A0000}"/>
    <cellStyle name="Comma 2 2 3 3 3 2 2 2" xfId="2673" xr:uid="{00000000-0005-0000-0000-0000B70A0000}"/>
    <cellStyle name="Comma 2 2 3 3 3 2 2 3" xfId="2674" xr:uid="{00000000-0005-0000-0000-0000B80A0000}"/>
    <cellStyle name="Comma 2 2 3 3 3 2 2 4" xfId="2675" xr:uid="{00000000-0005-0000-0000-0000B90A0000}"/>
    <cellStyle name="Comma 2 2 3 3 3 2 3" xfId="2676" xr:uid="{00000000-0005-0000-0000-0000BA0A0000}"/>
    <cellStyle name="Comma 2 2 3 3 3 2 4" xfId="2677" xr:uid="{00000000-0005-0000-0000-0000BB0A0000}"/>
    <cellStyle name="Comma 2 2 3 3 3 2 5" xfId="2678" xr:uid="{00000000-0005-0000-0000-0000BC0A0000}"/>
    <cellStyle name="Comma 2 2 3 3 3 3" xfId="2679" xr:uid="{00000000-0005-0000-0000-0000BD0A0000}"/>
    <cellStyle name="Comma 2 2 3 3 3 3 2" xfId="2680" xr:uid="{00000000-0005-0000-0000-0000BE0A0000}"/>
    <cellStyle name="Comma 2 2 3 3 3 3 3" xfId="2681" xr:uid="{00000000-0005-0000-0000-0000BF0A0000}"/>
    <cellStyle name="Comma 2 2 3 3 3 3 4" xfId="2682" xr:uid="{00000000-0005-0000-0000-0000C00A0000}"/>
    <cellStyle name="Comma 2 2 3 3 3 4" xfId="2683" xr:uid="{00000000-0005-0000-0000-0000C10A0000}"/>
    <cellStyle name="Comma 2 2 3 3 3 5" xfId="2684" xr:uid="{00000000-0005-0000-0000-0000C20A0000}"/>
    <cellStyle name="Comma 2 2 3 3 3 6" xfId="2685" xr:uid="{00000000-0005-0000-0000-0000C30A0000}"/>
    <cellStyle name="Comma 2 2 3 3 4" xfId="2686" xr:uid="{00000000-0005-0000-0000-0000C40A0000}"/>
    <cellStyle name="Comma 2 2 3 3 4 2" xfId="2687" xr:uid="{00000000-0005-0000-0000-0000C50A0000}"/>
    <cellStyle name="Comma 2 2 3 3 4 2 2" xfId="2688" xr:uid="{00000000-0005-0000-0000-0000C60A0000}"/>
    <cellStyle name="Comma 2 2 3 3 4 2 2 2" xfId="2689" xr:uid="{00000000-0005-0000-0000-0000C70A0000}"/>
    <cellStyle name="Comma 2 2 3 3 4 2 2 3" xfId="2690" xr:uid="{00000000-0005-0000-0000-0000C80A0000}"/>
    <cellStyle name="Comma 2 2 3 3 4 2 2 4" xfId="2691" xr:uid="{00000000-0005-0000-0000-0000C90A0000}"/>
    <cellStyle name="Comma 2 2 3 3 4 2 3" xfId="2692" xr:uid="{00000000-0005-0000-0000-0000CA0A0000}"/>
    <cellStyle name="Comma 2 2 3 3 4 2 4" xfId="2693" xr:uid="{00000000-0005-0000-0000-0000CB0A0000}"/>
    <cellStyle name="Comma 2 2 3 3 4 2 5" xfId="2694" xr:uid="{00000000-0005-0000-0000-0000CC0A0000}"/>
    <cellStyle name="Comma 2 2 3 3 4 3" xfId="2695" xr:uid="{00000000-0005-0000-0000-0000CD0A0000}"/>
    <cellStyle name="Comma 2 2 3 3 4 3 2" xfId="2696" xr:uid="{00000000-0005-0000-0000-0000CE0A0000}"/>
    <cellStyle name="Comma 2 2 3 3 4 3 3" xfId="2697" xr:uid="{00000000-0005-0000-0000-0000CF0A0000}"/>
    <cellStyle name="Comma 2 2 3 3 4 3 4" xfId="2698" xr:uid="{00000000-0005-0000-0000-0000D00A0000}"/>
    <cellStyle name="Comma 2 2 3 3 4 4" xfId="2699" xr:uid="{00000000-0005-0000-0000-0000D10A0000}"/>
    <cellStyle name="Comma 2 2 3 3 4 5" xfId="2700" xr:uid="{00000000-0005-0000-0000-0000D20A0000}"/>
    <cellStyle name="Comma 2 2 3 3 4 6" xfId="2701" xr:uid="{00000000-0005-0000-0000-0000D30A0000}"/>
    <cellStyle name="Comma 2 2 3 3 5" xfId="2702" xr:uid="{00000000-0005-0000-0000-0000D40A0000}"/>
    <cellStyle name="Comma 2 2 3 3 6" xfId="2703" xr:uid="{00000000-0005-0000-0000-0000D50A0000}"/>
    <cellStyle name="Comma 2 2 3 3 6 2" xfId="2704" xr:uid="{00000000-0005-0000-0000-0000D60A0000}"/>
    <cellStyle name="Comma 2 2 3 3 6 2 2" xfId="2705" xr:uid="{00000000-0005-0000-0000-0000D70A0000}"/>
    <cellStyle name="Comma 2 2 3 3 6 2 3" xfId="2706" xr:uid="{00000000-0005-0000-0000-0000D80A0000}"/>
    <cellStyle name="Comma 2 2 3 3 6 2 4" xfId="2707" xr:uid="{00000000-0005-0000-0000-0000D90A0000}"/>
    <cellStyle name="Comma 2 2 3 3 6 3" xfId="2708" xr:uid="{00000000-0005-0000-0000-0000DA0A0000}"/>
    <cellStyle name="Comma 2 2 3 3 6 4" xfId="2709" xr:uid="{00000000-0005-0000-0000-0000DB0A0000}"/>
    <cellStyle name="Comma 2 2 3 3 6 5" xfId="2710" xr:uid="{00000000-0005-0000-0000-0000DC0A0000}"/>
    <cellStyle name="Comma 2 2 3 3 7" xfId="2711" xr:uid="{00000000-0005-0000-0000-0000DD0A0000}"/>
    <cellStyle name="Comma 2 2 3 3 7 2" xfId="2712" xr:uid="{00000000-0005-0000-0000-0000DE0A0000}"/>
    <cellStyle name="Comma 2 2 3 3 7 3" xfId="2713" xr:uid="{00000000-0005-0000-0000-0000DF0A0000}"/>
    <cellStyle name="Comma 2 2 3 3 7 4" xfId="2714" xr:uid="{00000000-0005-0000-0000-0000E00A0000}"/>
    <cellStyle name="Comma 2 2 3 3 8" xfId="2715" xr:uid="{00000000-0005-0000-0000-0000E10A0000}"/>
    <cellStyle name="Comma 2 2 3 3 9" xfId="2716" xr:uid="{00000000-0005-0000-0000-0000E20A0000}"/>
    <cellStyle name="Comma 2 2 3 4" xfId="2717" xr:uid="{00000000-0005-0000-0000-0000E30A0000}"/>
    <cellStyle name="Comma 2 2 3 4 2" xfId="2718" xr:uid="{00000000-0005-0000-0000-0000E40A0000}"/>
    <cellStyle name="Comma 2 2 3 4 2 2" xfId="2719" xr:uid="{00000000-0005-0000-0000-0000E50A0000}"/>
    <cellStyle name="Comma 2 2 3 4 2 3" xfId="2720" xr:uid="{00000000-0005-0000-0000-0000E60A0000}"/>
    <cellStyle name="Comma 2 2 3 4 2 4" xfId="2721" xr:uid="{00000000-0005-0000-0000-0000E70A0000}"/>
    <cellStyle name="Comma 2 2 3 5" xfId="2722" xr:uid="{00000000-0005-0000-0000-0000E80A0000}"/>
    <cellStyle name="Comma 2 2 3 5 10" xfId="2723" xr:uid="{00000000-0005-0000-0000-0000E90A0000}"/>
    <cellStyle name="Comma 2 2 3 5 2" xfId="2724" xr:uid="{00000000-0005-0000-0000-0000EA0A0000}"/>
    <cellStyle name="Comma 2 2 3 5 2 2" xfId="2725" xr:uid="{00000000-0005-0000-0000-0000EB0A0000}"/>
    <cellStyle name="Comma 2 2 3 5 2 2 2" xfId="2726" xr:uid="{00000000-0005-0000-0000-0000EC0A0000}"/>
    <cellStyle name="Comma 2 2 3 5 2 2 2 2" xfId="2727" xr:uid="{00000000-0005-0000-0000-0000ED0A0000}"/>
    <cellStyle name="Comma 2 2 3 5 2 2 2 2 2" xfId="2728" xr:uid="{00000000-0005-0000-0000-0000EE0A0000}"/>
    <cellStyle name="Comma 2 2 3 5 2 2 2 2 3" xfId="2729" xr:uid="{00000000-0005-0000-0000-0000EF0A0000}"/>
    <cellStyle name="Comma 2 2 3 5 2 2 2 2 4" xfId="2730" xr:uid="{00000000-0005-0000-0000-0000F00A0000}"/>
    <cellStyle name="Comma 2 2 3 5 2 2 2 3" xfId="2731" xr:uid="{00000000-0005-0000-0000-0000F10A0000}"/>
    <cellStyle name="Comma 2 2 3 5 2 2 2 4" xfId="2732" xr:uid="{00000000-0005-0000-0000-0000F20A0000}"/>
    <cellStyle name="Comma 2 2 3 5 2 2 2 5" xfId="2733" xr:uid="{00000000-0005-0000-0000-0000F30A0000}"/>
    <cellStyle name="Comma 2 2 3 5 2 2 3" xfId="2734" xr:uid="{00000000-0005-0000-0000-0000F40A0000}"/>
    <cellStyle name="Comma 2 2 3 5 2 2 3 2" xfId="2735" xr:uid="{00000000-0005-0000-0000-0000F50A0000}"/>
    <cellStyle name="Comma 2 2 3 5 2 2 3 3" xfId="2736" xr:uid="{00000000-0005-0000-0000-0000F60A0000}"/>
    <cellStyle name="Comma 2 2 3 5 2 2 3 4" xfId="2737" xr:uid="{00000000-0005-0000-0000-0000F70A0000}"/>
    <cellStyle name="Comma 2 2 3 5 2 2 4" xfId="2738" xr:uid="{00000000-0005-0000-0000-0000F80A0000}"/>
    <cellStyle name="Comma 2 2 3 5 2 2 5" xfId="2739" xr:uid="{00000000-0005-0000-0000-0000F90A0000}"/>
    <cellStyle name="Comma 2 2 3 5 2 2 6" xfId="2740" xr:uid="{00000000-0005-0000-0000-0000FA0A0000}"/>
    <cellStyle name="Comma 2 2 3 5 2 3" xfId="2741" xr:uid="{00000000-0005-0000-0000-0000FB0A0000}"/>
    <cellStyle name="Comma 2 2 3 5 2 3 2" xfId="2742" xr:uid="{00000000-0005-0000-0000-0000FC0A0000}"/>
    <cellStyle name="Comma 2 2 3 5 2 3 2 2" xfId="2743" xr:uid="{00000000-0005-0000-0000-0000FD0A0000}"/>
    <cellStyle name="Comma 2 2 3 5 2 3 2 2 2" xfId="2744" xr:uid="{00000000-0005-0000-0000-0000FE0A0000}"/>
    <cellStyle name="Comma 2 2 3 5 2 3 2 2 3" xfId="2745" xr:uid="{00000000-0005-0000-0000-0000FF0A0000}"/>
    <cellStyle name="Comma 2 2 3 5 2 3 2 2 4" xfId="2746" xr:uid="{00000000-0005-0000-0000-0000000B0000}"/>
    <cellStyle name="Comma 2 2 3 5 2 3 2 3" xfId="2747" xr:uid="{00000000-0005-0000-0000-0000010B0000}"/>
    <cellStyle name="Comma 2 2 3 5 2 3 2 4" xfId="2748" xr:uid="{00000000-0005-0000-0000-0000020B0000}"/>
    <cellStyle name="Comma 2 2 3 5 2 3 2 5" xfId="2749" xr:uid="{00000000-0005-0000-0000-0000030B0000}"/>
    <cellStyle name="Comma 2 2 3 5 2 3 3" xfId="2750" xr:uid="{00000000-0005-0000-0000-0000040B0000}"/>
    <cellStyle name="Comma 2 2 3 5 2 3 3 2" xfId="2751" xr:uid="{00000000-0005-0000-0000-0000050B0000}"/>
    <cellStyle name="Comma 2 2 3 5 2 3 3 3" xfId="2752" xr:uid="{00000000-0005-0000-0000-0000060B0000}"/>
    <cellStyle name="Comma 2 2 3 5 2 3 3 4" xfId="2753" xr:uid="{00000000-0005-0000-0000-0000070B0000}"/>
    <cellStyle name="Comma 2 2 3 5 2 3 4" xfId="2754" xr:uid="{00000000-0005-0000-0000-0000080B0000}"/>
    <cellStyle name="Comma 2 2 3 5 2 3 5" xfId="2755" xr:uid="{00000000-0005-0000-0000-0000090B0000}"/>
    <cellStyle name="Comma 2 2 3 5 2 3 6" xfId="2756" xr:uid="{00000000-0005-0000-0000-00000A0B0000}"/>
    <cellStyle name="Comma 2 2 3 5 2 4" xfId="2757" xr:uid="{00000000-0005-0000-0000-00000B0B0000}"/>
    <cellStyle name="Comma 2 2 3 5 2 4 2" xfId="2758" xr:uid="{00000000-0005-0000-0000-00000C0B0000}"/>
    <cellStyle name="Comma 2 2 3 5 2 4 2 2" xfId="2759" xr:uid="{00000000-0005-0000-0000-00000D0B0000}"/>
    <cellStyle name="Comma 2 2 3 5 2 4 2 3" xfId="2760" xr:uid="{00000000-0005-0000-0000-00000E0B0000}"/>
    <cellStyle name="Comma 2 2 3 5 2 4 2 4" xfId="2761" xr:uid="{00000000-0005-0000-0000-00000F0B0000}"/>
    <cellStyle name="Comma 2 2 3 5 2 4 3" xfId="2762" xr:uid="{00000000-0005-0000-0000-0000100B0000}"/>
    <cellStyle name="Comma 2 2 3 5 2 4 4" xfId="2763" xr:uid="{00000000-0005-0000-0000-0000110B0000}"/>
    <cellStyle name="Comma 2 2 3 5 2 4 5" xfId="2764" xr:uid="{00000000-0005-0000-0000-0000120B0000}"/>
    <cellStyle name="Comma 2 2 3 5 2 5" xfId="2765" xr:uid="{00000000-0005-0000-0000-0000130B0000}"/>
    <cellStyle name="Comma 2 2 3 5 2 5 2" xfId="2766" xr:uid="{00000000-0005-0000-0000-0000140B0000}"/>
    <cellStyle name="Comma 2 2 3 5 2 5 3" xfId="2767" xr:uid="{00000000-0005-0000-0000-0000150B0000}"/>
    <cellStyle name="Comma 2 2 3 5 2 5 4" xfId="2768" xr:uid="{00000000-0005-0000-0000-0000160B0000}"/>
    <cellStyle name="Comma 2 2 3 5 2 6" xfId="2769" xr:uid="{00000000-0005-0000-0000-0000170B0000}"/>
    <cellStyle name="Comma 2 2 3 5 2 7" xfId="2770" xr:uid="{00000000-0005-0000-0000-0000180B0000}"/>
    <cellStyle name="Comma 2 2 3 5 2 8" xfId="2771" xr:uid="{00000000-0005-0000-0000-0000190B0000}"/>
    <cellStyle name="Comma 2 2 3 5 3" xfId="2772" xr:uid="{00000000-0005-0000-0000-00001A0B0000}"/>
    <cellStyle name="Comma 2 2 3 5 3 2" xfId="2773" xr:uid="{00000000-0005-0000-0000-00001B0B0000}"/>
    <cellStyle name="Comma 2 2 3 5 3 2 2" xfId="2774" xr:uid="{00000000-0005-0000-0000-00001C0B0000}"/>
    <cellStyle name="Comma 2 2 3 5 3 2 2 2" xfId="2775" xr:uid="{00000000-0005-0000-0000-00001D0B0000}"/>
    <cellStyle name="Comma 2 2 3 5 3 2 2 3" xfId="2776" xr:uid="{00000000-0005-0000-0000-00001E0B0000}"/>
    <cellStyle name="Comma 2 2 3 5 3 2 2 4" xfId="2777" xr:uid="{00000000-0005-0000-0000-00001F0B0000}"/>
    <cellStyle name="Comma 2 2 3 5 3 2 3" xfId="2778" xr:uid="{00000000-0005-0000-0000-0000200B0000}"/>
    <cellStyle name="Comma 2 2 3 5 3 2 4" xfId="2779" xr:uid="{00000000-0005-0000-0000-0000210B0000}"/>
    <cellStyle name="Comma 2 2 3 5 3 2 5" xfId="2780" xr:uid="{00000000-0005-0000-0000-0000220B0000}"/>
    <cellStyle name="Comma 2 2 3 5 3 3" xfId="2781" xr:uid="{00000000-0005-0000-0000-0000230B0000}"/>
    <cellStyle name="Comma 2 2 3 5 3 3 2" xfId="2782" xr:uid="{00000000-0005-0000-0000-0000240B0000}"/>
    <cellStyle name="Comma 2 2 3 5 3 3 3" xfId="2783" xr:uid="{00000000-0005-0000-0000-0000250B0000}"/>
    <cellStyle name="Comma 2 2 3 5 3 3 4" xfId="2784" xr:uid="{00000000-0005-0000-0000-0000260B0000}"/>
    <cellStyle name="Comma 2 2 3 5 3 4" xfId="2785" xr:uid="{00000000-0005-0000-0000-0000270B0000}"/>
    <cellStyle name="Comma 2 2 3 5 3 5" xfId="2786" xr:uid="{00000000-0005-0000-0000-0000280B0000}"/>
    <cellStyle name="Comma 2 2 3 5 3 6" xfId="2787" xr:uid="{00000000-0005-0000-0000-0000290B0000}"/>
    <cellStyle name="Comma 2 2 3 5 4" xfId="2788" xr:uid="{00000000-0005-0000-0000-00002A0B0000}"/>
    <cellStyle name="Comma 2 2 3 5 4 2" xfId="2789" xr:uid="{00000000-0005-0000-0000-00002B0B0000}"/>
    <cellStyle name="Comma 2 2 3 5 4 2 2" xfId="2790" xr:uid="{00000000-0005-0000-0000-00002C0B0000}"/>
    <cellStyle name="Comma 2 2 3 5 4 2 2 2" xfId="2791" xr:uid="{00000000-0005-0000-0000-00002D0B0000}"/>
    <cellStyle name="Comma 2 2 3 5 4 2 2 3" xfId="2792" xr:uid="{00000000-0005-0000-0000-00002E0B0000}"/>
    <cellStyle name="Comma 2 2 3 5 4 2 2 4" xfId="2793" xr:uid="{00000000-0005-0000-0000-00002F0B0000}"/>
    <cellStyle name="Comma 2 2 3 5 4 2 3" xfId="2794" xr:uid="{00000000-0005-0000-0000-0000300B0000}"/>
    <cellStyle name="Comma 2 2 3 5 4 2 4" xfId="2795" xr:uid="{00000000-0005-0000-0000-0000310B0000}"/>
    <cellStyle name="Comma 2 2 3 5 4 2 5" xfId="2796" xr:uid="{00000000-0005-0000-0000-0000320B0000}"/>
    <cellStyle name="Comma 2 2 3 5 4 3" xfId="2797" xr:uid="{00000000-0005-0000-0000-0000330B0000}"/>
    <cellStyle name="Comma 2 2 3 5 4 3 2" xfId="2798" xr:uid="{00000000-0005-0000-0000-0000340B0000}"/>
    <cellStyle name="Comma 2 2 3 5 4 3 3" xfId="2799" xr:uid="{00000000-0005-0000-0000-0000350B0000}"/>
    <cellStyle name="Comma 2 2 3 5 4 3 4" xfId="2800" xr:uid="{00000000-0005-0000-0000-0000360B0000}"/>
    <cellStyle name="Comma 2 2 3 5 4 4" xfId="2801" xr:uid="{00000000-0005-0000-0000-0000370B0000}"/>
    <cellStyle name="Comma 2 2 3 5 4 5" xfId="2802" xr:uid="{00000000-0005-0000-0000-0000380B0000}"/>
    <cellStyle name="Comma 2 2 3 5 4 6" xfId="2803" xr:uid="{00000000-0005-0000-0000-0000390B0000}"/>
    <cellStyle name="Comma 2 2 3 5 5" xfId="2804" xr:uid="{00000000-0005-0000-0000-00003A0B0000}"/>
    <cellStyle name="Comma 2 2 3 5 6" xfId="2805" xr:uid="{00000000-0005-0000-0000-00003B0B0000}"/>
    <cellStyle name="Comma 2 2 3 5 6 2" xfId="2806" xr:uid="{00000000-0005-0000-0000-00003C0B0000}"/>
    <cellStyle name="Comma 2 2 3 5 6 2 2" xfId="2807" xr:uid="{00000000-0005-0000-0000-00003D0B0000}"/>
    <cellStyle name="Comma 2 2 3 5 6 2 3" xfId="2808" xr:uid="{00000000-0005-0000-0000-00003E0B0000}"/>
    <cellStyle name="Comma 2 2 3 5 6 2 4" xfId="2809" xr:uid="{00000000-0005-0000-0000-00003F0B0000}"/>
    <cellStyle name="Comma 2 2 3 5 6 3" xfId="2810" xr:uid="{00000000-0005-0000-0000-0000400B0000}"/>
    <cellStyle name="Comma 2 2 3 5 6 4" xfId="2811" xr:uid="{00000000-0005-0000-0000-0000410B0000}"/>
    <cellStyle name="Comma 2 2 3 5 6 5" xfId="2812" xr:uid="{00000000-0005-0000-0000-0000420B0000}"/>
    <cellStyle name="Comma 2 2 3 5 7" xfId="2813" xr:uid="{00000000-0005-0000-0000-0000430B0000}"/>
    <cellStyle name="Comma 2 2 3 5 7 2" xfId="2814" xr:uid="{00000000-0005-0000-0000-0000440B0000}"/>
    <cellStyle name="Comma 2 2 3 5 7 3" xfId="2815" xr:uid="{00000000-0005-0000-0000-0000450B0000}"/>
    <cellStyle name="Comma 2 2 3 5 7 4" xfId="2816" xr:uid="{00000000-0005-0000-0000-0000460B0000}"/>
    <cellStyle name="Comma 2 2 3 5 8" xfId="2817" xr:uid="{00000000-0005-0000-0000-0000470B0000}"/>
    <cellStyle name="Comma 2 2 3 5 9" xfId="2818" xr:uid="{00000000-0005-0000-0000-0000480B0000}"/>
    <cellStyle name="Comma 2 2 3 6" xfId="2819" xr:uid="{00000000-0005-0000-0000-0000490B0000}"/>
    <cellStyle name="Comma 2 2 3 6 2" xfId="2820" xr:uid="{00000000-0005-0000-0000-00004A0B0000}"/>
    <cellStyle name="Comma 2 2 3 6 2 2" xfId="2821" xr:uid="{00000000-0005-0000-0000-00004B0B0000}"/>
    <cellStyle name="Comma 2 2 3 6 2 2 2" xfId="2822" xr:uid="{00000000-0005-0000-0000-00004C0B0000}"/>
    <cellStyle name="Comma 2 2 3 6 2 2 2 2" xfId="2823" xr:uid="{00000000-0005-0000-0000-00004D0B0000}"/>
    <cellStyle name="Comma 2 2 3 6 2 2 2 3" xfId="2824" xr:uid="{00000000-0005-0000-0000-00004E0B0000}"/>
    <cellStyle name="Comma 2 2 3 6 2 2 2 4" xfId="2825" xr:uid="{00000000-0005-0000-0000-00004F0B0000}"/>
    <cellStyle name="Comma 2 2 3 6 2 2 3" xfId="2826" xr:uid="{00000000-0005-0000-0000-0000500B0000}"/>
    <cellStyle name="Comma 2 2 3 6 2 2 4" xfId="2827" xr:uid="{00000000-0005-0000-0000-0000510B0000}"/>
    <cellStyle name="Comma 2 2 3 6 2 2 5" xfId="2828" xr:uid="{00000000-0005-0000-0000-0000520B0000}"/>
    <cellStyle name="Comma 2 2 3 6 2 3" xfId="2829" xr:uid="{00000000-0005-0000-0000-0000530B0000}"/>
    <cellStyle name="Comma 2 2 3 6 2 3 2" xfId="2830" xr:uid="{00000000-0005-0000-0000-0000540B0000}"/>
    <cellStyle name="Comma 2 2 3 6 2 3 3" xfId="2831" xr:uid="{00000000-0005-0000-0000-0000550B0000}"/>
    <cellStyle name="Comma 2 2 3 6 2 3 4" xfId="2832" xr:uid="{00000000-0005-0000-0000-0000560B0000}"/>
    <cellStyle name="Comma 2 2 3 6 2 4" xfId="2833" xr:uid="{00000000-0005-0000-0000-0000570B0000}"/>
    <cellStyle name="Comma 2 2 3 6 2 5" xfId="2834" xr:uid="{00000000-0005-0000-0000-0000580B0000}"/>
    <cellStyle name="Comma 2 2 3 6 2 6" xfId="2835" xr:uid="{00000000-0005-0000-0000-0000590B0000}"/>
    <cellStyle name="Comma 2 2 3 6 3" xfId="2836" xr:uid="{00000000-0005-0000-0000-00005A0B0000}"/>
    <cellStyle name="Comma 2 2 3 6 3 2" xfId="2837" xr:uid="{00000000-0005-0000-0000-00005B0B0000}"/>
    <cellStyle name="Comma 2 2 3 6 3 2 2" xfId="2838" xr:uid="{00000000-0005-0000-0000-00005C0B0000}"/>
    <cellStyle name="Comma 2 2 3 6 3 2 2 2" xfId="2839" xr:uid="{00000000-0005-0000-0000-00005D0B0000}"/>
    <cellStyle name="Comma 2 2 3 6 3 2 2 3" xfId="2840" xr:uid="{00000000-0005-0000-0000-00005E0B0000}"/>
    <cellStyle name="Comma 2 2 3 6 3 2 2 4" xfId="2841" xr:uid="{00000000-0005-0000-0000-00005F0B0000}"/>
    <cellStyle name="Comma 2 2 3 6 3 2 3" xfId="2842" xr:uid="{00000000-0005-0000-0000-0000600B0000}"/>
    <cellStyle name="Comma 2 2 3 6 3 2 4" xfId="2843" xr:uid="{00000000-0005-0000-0000-0000610B0000}"/>
    <cellStyle name="Comma 2 2 3 6 3 2 5" xfId="2844" xr:uid="{00000000-0005-0000-0000-0000620B0000}"/>
    <cellStyle name="Comma 2 2 3 6 3 3" xfId="2845" xr:uid="{00000000-0005-0000-0000-0000630B0000}"/>
    <cellStyle name="Comma 2 2 3 6 3 3 2" xfId="2846" xr:uid="{00000000-0005-0000-0000-0000640B0000}"/>
    <cellStyle name="Comma 2 2 3 6 3 3 3" xfId="2847" xr:uid="{00000000-0005-0000-0000-0000650B0000}"/>
    <cellStyle name="Comma 2 2 3 6 3 3 4" xfId="2848" xr:uid="{00000000-0005-0000-0000-0000660B0000}"/>
    <cellStyle name="Comma 2 2 3 6 3 4" xfId="2849" xr:uid="{00000000-0005-0000-0000-0000670B0000}"/>
    <cellStyle name="Comma 2 2 3 6 3 5" xfId="2850" xr:uid="{00000000-0005-0000-0000-0000680B0000}"/>
    <cellStyle name="Comma 2 2 3 6 3 6" xfId="2851" xr:uid="{00000000-0005-0000-0000-0000690B0000}"/>
    <cellStyle name="Comma 2 2 3 6 4" xfId="2852" xr:uid="{00000000-0005-0000-0000-00006A0B0000}"/>
    <cellStyle name="Comma 2 2 3 6 5" xfId="2853" xr:uid="{00000000-0005-0000-0000-00006B0B0000}"/>
    <cellStyle name="Comma 2 2 3 6 5 2" xfId="2854" xr:uid="{00000000-0005-0000-0000-00006C0B0000}"/>
    <cellStyle name="Comma 2 2 3 6 5 2 2" xfId="2855" xr:uid="{00000000-0005-0000-0000-00006D0B0000}"/>
    <cellStyle name="Comma 2 2 3 6 5 2 3" xfId="2856" xr:uid="{00000000-0005-0000-0000-00006E0B0000}"/>
    <cellStyle name="Comma 2 2 3 6 5 2 4" xfId="2857" xr:uid="{00000000-0005-0000-0000-00006F0B0000}"/>
    <cellStyle name="Comma 2 2 3 6 5 3" xfId="2858" xr:uid="{00000000-0005-0000-0000-0000700B0000}"/>
    <cellStyle name="Comma 2 2 3 6 5 4" xfId="2859" xr:uid="{00000000-0005-0000-0000-0000710B0000}"/>
    <cellStyle name="Comma 2 2 3 6 5 5" xfId="2860" xr:uid="{00000000-0005-0000-0000-0000720B0000}"/>
    <cellStyle name="Comma 2 2 3 6 6" xfId="2861" xr:uid="{00000000-0005-0000-0000-0000730B0000}"/>
    <cellStyle name="Comma 2 2 3 6 6 2" xfId="2862" xr:uid="{00000000-0005-0000-0000-0000740B0000}"/>
    <cellStyle name="Comma 2 2 3 6 6 3" xfId="2863" xr:uid="{00000000-0005-0000-0000-0000750B0000}"/>
    <cellStyle name="Comma 2 2 3 6 6 4" xfId="2864" xr:uid="{00000000-0005-0000-0000-0000760B0000}"/>
    <cellStyle name="Comma 2 2 3 6 7" xfId="2865" xr:uid="{00000000-0005-0000-0000-0000770B0000}"/>
    <cellStyle name="Comma 2 2 3 6 8" xfId="2866" xr:uid="{00000000-0005-0000-0000-0000780B0000}"/>
    <cellStyle name="Comma 2 2 3 6 9" xfId="2867" xr:uid="{00000000-0005-0000-0000-0000790B0000}"/>
    <cellStyle name="Comma 2 2 3 7" xfId="2868" xr:uid="{00000000-0005-0000-0000-00007A0B0000}"/>
    <cellStyle name="Comma 2 2 3 7 2" xfId="2869" xr:uid="{00000000-0005-0000-0000-00007B0B0000}"/>
    <cellStyle name="Comma 2 2 3 7 2 2" xfId="2870" xr:uid="{00000000-0005-0000-0000-00007C0B0000}"/>
    <cellStyle name="Comma 2 2 3 7 2 2 2" xfId="2871" xr:uid="{00000000-0005-0000-0000-00007D0B0000}"/>
    <cellStyle name="Comma 2 2 3 7 2 2 2 2" xfId="2872" xr:uid="{00000000-0005-0000-0000-00007E0B0000}"/>
    <cellStyle name="Comma 2 2 3 7 2 2 2 3" xfId="2873" xr:uid="{00000000-0005-0000-0000-00007F0B0000}"/>
    <cellStyle name="Comma 2 2 3 7 2 2 2 4" xfId="2874" xr:uid="{00000000-0005-0000-0000-0000800B0000}"/>
    <cellStyle name="Comma 2 2 3 7 2 2 3" xfId="2875" xr:uid="{00000000-0005-0000-0000-0000810B0000}"/>
    <cellStyle name="Comma 2 2 3 7 2 2 4" xfId="2876" xr:uid="{00000000-0005-0000-0000-0000820B0000}"/>
    <cellStyle name="Comma 2 2 3 7 2 2 5" xfId="2877" xr:uid="{00000000-0005-0000-0000-0000830B0000}"/>
    <cellStyle name="Comma 2 2 3 7 2 3" xfId="2878" xr:uid="{00000000-0005-0000-0000-0000840B0000}"/>
    <cellStyle name="Comma 2 2 3 7 2 3 2" xfId="2879" xr:uid="{00000000-0005-0000-0000-0000850B0000}"/>
    <cellStyle name="Comma 2 2 3 7 2 3 3" xfId="2880" xr:uid="{00000000-0005-0000-0000-0000860B0000}"/>
    <cellStyle name="Comma 2 2 3 7 2 3 4" xfId="2881" xr:uid="{00000000-0005-0000-0000-0000870B0000}"/>
    <cellStyle name="Comma 2 2 3 7 2 4" xfId="2882" xr:uid="{00000000-0005-0000-0000-0000880B0000}"/>
    <cellStyle name="Comma 2 2 3 7 2 5" xfId="2883" xr:uid="{00000000-0005-0000-0000-0000890B0000}"/>
    <cellStyle name="Comma 2 2 3 7 2 6" xfId="2884" xr:uid="{00000000-0005-0000-0000-00008A0B0000}"/>
    <cellStyle name="Comma 2 2 3 7 3" xfId="2885" xr:uid="{00000000-0005-0000-0000-00008B0B0000}"/>
    <cellStyle name="Comma 2 2 3 7 3 2" xfId="2886" xr:uid="{00000000-0005-0000-0000-00008C0B0000}"/>
    <cellStyle name="Comma 2 2 3 7 3 2 2" xfId="2887" xr:uid="{00000000-0005-0000-0000-00008D0B0000}"/>
    <cellStyle name="Comma 2 2 3 7 3 2 2 2" xfId="2888" xr:uid="{00000000-0005-0000-0000-00008E0B0000}"/>
    <cellStyle name="Comma 2 2 3 7 3 2 2 3" xfId="2889" xr:uid="{00000000-0005-0000-0000-00008F0B0000}"/>
    <cellStyle name="Comma 2 2 3 7 3 2 2 4" xfId="2890" xr:uid="{00000000-0005-0000-0000-0000900B0000}"/>
    <cellStyle name="Comma 2 2 3 7 3 2 3" xfId="2891" xr:uid="{00000000-0005-0000-0000-0000910B0000}"/>
    <cellStyle name="Comma 2 2 3 7 3 2 4" xfId="2892" xr:uid="{00000000-0005-0000-0000-0000920B0000}"/>
    <cellStyle name="Comma 2 2 3 7 3 2 5" xfId="2893" xr:uid="{00000000-0005-0000-0000-0000930B0000}"/>
    <cellStyle name="Comma 2 2 3 7 3 3" xfId="2894" xr:uid="{00000000-0005-0000-0000-0000940B0000}"/>
    <cellStyle name="Comma 2 2 3 7 3 3 2" xfId="2895" xr:uid="{00000000-0005-0000-0000-0000950B0000}"/>
    <cellStyle name="Comma 2 2 3 7 3 3 3" xfId="2896" xr:uid="{00000000-0005-0000-0000-0000960B0000}"/>
    <cellStyle name="Comma 2 2 3 7 3 3 4" xfId="2897" xr:uid="{00000000-0005-0000-0000-0000970B0000}"/>
    <cellStyle name="Comma 2 2 3 7 3 4" xfId="2898" xr:uid="{00000000-0005-0000-0000-0000980B0000}"/>
    <cellStyle name="Comma 2 2 3 7 3 5" xfId="2899" xr:uid="{00000000-0005-0000-0000-0000990B0000}"/>
    <cellStyle name="Comma 2 2 3 7 3 6" xfId="2900" xr:uid="{00000000-0005-0000-0000-00009A0B0000}"/>
    <cellStyle name="Comma 2 2 3 7 4" xfId="2901" xr:uid="{00000000-0005-0000-0000-00009B0B0000}"/>
    <cellStyle name="Comma 2 2 3 7 5" xfId="2902" xr:uid="{00000000-0005-0000-0000-00009C0B0000}"/>
    <cellStyle name="Comma 2 2 3 7 5 2" xfId="2903" xr:uid="{00000000-0005-0000-0000-00009D0B0000}"/>
    <cellStyle name="Comma 2 2 3 7 5 2 2" xfId="2904" xr:uid="{00000000-0005-0000-0000-00009E0B0000}"/>
    <cellStyle name="Comma 2 2 3 7 5 2 3" xfId="2905" xr:uid="{00000000-0005-0000-0000-00009F0B0000}"/>
    <cellStyle name="Comma 2 2 3 7 5 2 4" xfId="2906" xr:uid="{00000000-0005-0000-0000-0000A00B0000}"/>
    <cellStyle name="Comma 2 2 3 7 5 3" xfId="2907" xr:uid="{00000000-0005-0000-0000-0000A10B0000}"/>
    <cellStyle name="Comma 2 2 3 7 5 4" xfId="2908" xr:uid="{00000000-0005-0000-0000-0000A20B0000}"/>
    <cellStyle name="Comma 2 2 3 7 5 5" xfId="2909" xr:uid="{00000000-0005-0000-0000-0000A30B0000}"/>
    <cellStyle name="Comma 2 2 3 7 6" xfId="2910" xr:uid="{00000000-0005-0000-0000-0000A40B0000}"/>
    <cellStyle name="Comma 2 2 3 7 6 2" xfId="2911" xr:uid="{00000000-0005-0000-0000-0000A50B0000}"/>
    <cellStyle name="Comma 2 2 3 7 6 3" xfId="2912" xr:uid="{00000000-0005-0000-0000-0000A60B0000}"/>
    <cellStyle name="Comma 2 2 3 7 6 4" xfId="2913" xr:uid="{00000000-0005-0000-0000-0000A70B0000}"/>
    <cellStyle name="Comma 2 2 3 7 7" xfId="2914" xr:uid="{00000000-0005-0000-0000-0000A80B0000}"/>
    <cellStyle name="Comma 2 2 3 7 8" xfId="2915" xr:uid="{00000000-0005-0000-0000-0000A90B0000}"/>
    <cellStyle name="Comma 2 2 3 7 9" xfId="2916" xr:uid="{00000000-0005-0000-0000-0000AA0B0000}"/>
    <cellStyle name="Comma 2 2 3 8" xfId="2917" xr:uid="{00000000-0005-0000-0000-0000AB0B0000}"/>
    <cellStyle name="Comma 2 2 3 8 2" xfId="2918" xr:uid="{00000000-0005-0000-0000-0000AC0B0000}"/>
    <cellStyle name="Comma 2 2 3 8 3" xfId="2919" xr:uid="{00000000-0005-0000-0000-0000AD0B0000}"/>
    <cellStyle name="Comma 2 2 3 8 3 2" xfId="2920" xr:uid="{00000000-0005-0000-0000-0000AE0B0000}"/>
    <cellStyle name="Comma 2 2 3 8 3 2 2" xfId="2921" xr:uid="{00000000-0005-0000-0000-0000AF0B0000}"/>
    <cellStyle name="Comma 2 2 3 8 3 2 3" xfId="2922" xr:uid="{00000000-0005-0000-0000-0000B00B0000}"/>
    <cellStyle name="Comma 2 2 3 8 3 2 4" xfId="2923" xr:uid="{00000000-0005-0000-0000-0000B10B0000}"/>
    <cellStyle name="Comma 2 2 3 8 3 3" xfId="2924" xr:uid="{00000000-0005-0000-0000-0000B20B0000}"/>
    <cellStyle name="Comma 2 2 3 8 3 4" xfId="2925" xr:uid="{00000000-0005-0000-0000-0000B30B0000}"/>
    <cellStyle name="Comma 2 2 3 8 3 5" xfId="2926" xr:uid="{00000000-0005-0000-0000-0000B40B0000}"/>
    <cellStyle name="Comma 2 2 3 8 4" xfId="2927" xr:uid="{00000000-0005-0000-0000-0000B50B0000}"/>
    <cellStyle name="Comma 2 2 3 8 4 2" xfId="2928" xr:uid="{00000000-0005-0000-0000-0000B60B0000}"/>
    <cellStyle name="Comma 2 2 3 8 4 3" xfId="2929" xr:uid="{00000000-0005-0000-0000-0000B70B0000}"/>
    <cellStyle name="Comma 2 2 3 8 4 4" xfId="2930" xr:uid="{00000000-0005-0000-0000-0000B80B0000}"/>
    <cellStyle name="Comma 2 2 3 8 5" xfId="2931" xr:uid="{00000000-0005-0000-0000-0000B90B0000}"/>
    <cellStyle name="Comma 2 2 3 8 6" xfId="2932" xr:uid="{00000000-0005-0000-0000-0000BA0B0000}"/>
    <cellStyle name="Comma 2 2 3 8 7" xfId="2933" xr:uid="{00000000-0005-0000-0000-0000BB0B0000}"/>
    <cellStyle name="Comma 2 2 3 9" xfId="2934" xr:uid="{00000000-0005-0000-0000-0000BC0B0000}"/>
    <cellStyle name="Comma 2 2 3 9 2" xfId="2935" xr:uid="{00000000-0005-0000-0000-0000BD0B0000}"/>
    <cellStyle name="Comma 2 2 3 9 3" xfId="2936" xr:uid="{00000000-0005-0000-0000-0000BE0B0000}"/>
    <cellStyle name="Comma 2 2 3 9 3 2" xfId="2937" xr:uid="{00000000-0005-0000-0000-0000BF0B0000}"/>
    <cellStyle name="Comma 2 2 3 9 3 2 2" xfId="2938" xr:uid="{00000000-0005-0000-0000-0000C00B0000}"/>
    <cellStyle name="Comma 2 2 3 9 3 2 3" xfId="2939" xr:uid="{00000000-0005-0000-0000-0000C10B0000}"/>
    <cellStyle name="Comma 2 2 3 9 3 2 4" xfId="2940" xr:uid="{00000000-0005-0000-0000-0000C20B0000}"/>
    <cellStyle name="Comma 2 2 3 9 3 3" xfId="2941" xr:uid="{00000000-0005-0000-0000-0000C30B0000}"/>
    <cellStyle name="Comma 2 2 3 9 3 4" xfId="2942" xr:uid="{00000000-0005-0000-0000-0000C40B0000}"/>
    <cellStyle name="Comma 2 2 3 9 3 5" xfId="2943" xr:uid="{00000000-0005-0000-0000-0000C50B0000}"/>
    <cellStyle name="Comma 2 2 3 9 4" xfId="2944" xr:uid="{00000000-0005-0000-0000-0000C60B0000}"/>
    <cellStyle name="Comma 2 2 3 9 4 2" xfId="2945" xr:uid="{00000000-0005-0000-0000-0000C70B0000}"/>
    <cellStyle name="Comma 2 2 3 9 4 3" xfId="2946" xr:uid="{00000000-0005-0000-0000-0000C80B0000}"/>
    <cellStyle name="Comma 2 2 3 9 4 4" xfId="2947" xr:uid="{00000000-0005-0000-0000-0000C90B0000}"/>
    <cellStyle name="Comma 2 2 3 9 5" xfId="2948" xr:uid="{00000000-0005-0000-0000-0000CA0B0000}"/>
    <cellStyle name="Comma 2 2 3 9 6" xfId="2949" xr:uid="{00000000-0005-0000-0000-0000CB0B0000}"/>
    <cellStyle name="Comma 2 2 3 9 7" xfId="2950" xr:uid="{00000000-0005-0000-0000-0000CC0B0000}"/>
    <cellStyle name="Comma 2 2 4" xfId="2951" xr:uid="{00000000-0005-0000-0000-0000CD0B0000}"/>
    <cellStyle name="Comma 2 2 4 10" xfId="2952" xr:uid="{00000000-0005-0000-0000-0000CE0B0000}"/>
    <cellStyle name="Comma 2 2 4 2" xfId="2953" xr:uid="{00000000-0005-0000-0000-0000CF0B0000}"/>
    <cellStyle name="Comma 2 2 4 2 2" xfId="2954" xr:uid="{00000000-0005-0000-0000-0000D00B0000}"/>
    <cellStyle name="Comma 2 2 4 2 2 2" xfId="2955" xr:uid="{00000000-0005-0000-0000-0000D10B0000}"/>
    <cellStyle name="Comma 2 2 4 2 2 2 2" xfId="2956" xr:uid="{00000000-0005-0000-0000-0000D20B0000}"/>
    <cellStyle name="Comma 2 2 4 2 2 2 2 2" xfId="2957" xr:uid="{00000000-0005-0000-0000-0000D30B0000}"/>
    <cellStyle name="Comma 2 2 4 2 2 2 2 3" xfId="2958" xr:uid="{00000000-0005-0000-0000-0000D40B0000}"/>
    <cellStyle name="Comma 2 2 4 2 2 2 2 4" xfId="2959" xr:uid="{00000000-0005-0000-0000-0000D50B0000}"/>
    <cellStyle name="Comma 2 2 4 2 2 2 3" xfId="2960" xr:uid="{00000000-0005-0000-0000-0000D60B0000}"/>
    <cellStyle name="Comma 2 2 4 2 2 2 4" xfId="2961" xr:uid="{00000000-0005-0000-0000-0000D70B0000}"/>
    <cellStyle name="Comma 2 2 4 2 2 2 5" xfId="2962" xr:uid="{00000000-0005-0000-0000-0000D80B0000}"/>
    <cellStyle name="Comma 2 2 4 2 2 3" xfId="2963" xr:uid="{00000000-0005-0000-0000-0000D90B0000}"/>
    <cellStyle name="Comma 2 2 4 2 2 3 2" xfId="2964" xr:uid="{00000000-0005-0000-0000-0000DA0B0000}"/>
    <cellStyle name="Comma 2 2 4 2 2 3 3" xfId="2965" xr:uid="{00000000-0005-0000-0000-0000DB0B0000}"/>
    <cellStyle name="Comma 2 2 4 2 2 3 4" xfId="2966" xr:uid="{00000000-0005-0000-0000-0000DC0B0000}"/>
    <cellStyle name="Comma 2 2 4 2 2 4" xfId="2967" xr:uid="{00000000-0005-0000-0000-0000DD0B0000}"/>
    <cellStyle name="Comma 2 2 4 2 2 4 2" xfId="2968" xr:uid="{00000000-0005-0000-0000-0000DE0B0000}"/>
    <cellStyle name="Comma 2 2 4 2 2 4 3" xfId="2969" xr:uid="{00000000-0005-0000-0000-0000DF0B0000}"/>
    <cellStyle name="Comma 2 2 4 2 2 4 4" xfId="2970" xr:uid="{00000000-0005-0000-0000-0000E00B0000}"/>
    <cellStyle name="Comma 2 2 4 2 2 5" xfId="2971" xr:uid="{00000000-0005-0000-0000-0000E10B0000}"/>
    <cellStyle name="Comma 2 2 4 2 2 6" xfId="2972" xr:uid="{00000000-0005-0000-0000-0000E20B0000}"/>
    <cellStyle name="Comma 2 2 4 2 2 7" xfId="2973" xr:uid="{00000000-0005-0000-0000-0000E30B0000}"/>
    <cellStyle name="Comma 2 2 4 2 3" xfId="2974" xr:uid="{00000000-0005-0000-0000-0000E40B0000}"/>
    <cellStyle name="Comma 2 2 4 2 3 2" xfId="2975" xr:uid="{00000000-0005-0000-0000-0000E50B0000}"/>
    <cellStyle name="Comma 2 2 4 2 3 2 2" xfId="2976" xr:uid="{00000000-0005-0000-0000-0000E60B0000}"/>
    <cellStyle name="Comma 2 2 4 2 3 2 2 2" xfId="2977" xr:uid="{00000000-0005-0000-0000-0000E70B0000}"/>
    <cellStyle name="Comma 2 2 4 2 3 2 2 3" xfId="2978" xr:uid="{00000000-0005-0000-0000-0000E80B0000}"/>
    <cellStyle name="Comma 2 2 4 2 3 2 2 4" xfId="2979" xr:uid="{00000000-0005-0000-0000-0000E90B0000}"/>
    <cellStyle name="Comma 2 2 4 2 3 2 3" xfId="2980" xr:uid="{00000000-0005-0000-0000-0000EA0B0000}"/>
    <cellStyle name="Comma 2 2 4 2 3 2 4" xfId="2981" xr:uid="{00000000-0005-0000-0000-0000EB0B0000}"/>
    <cellStyle name="Comma 2 2 4 2 3 2 5" xfId="2982" xr:uid="{00000000-0005-0000-0000-0000EC0B0000}"/>
    <cellStyle name="Comma 2 2 4 2 3 3" xfId="2983" xr:uid="{00000000-0005-0000-0000-0000ED0B0000}"/>
    <cellStyle name="Comma 2 2 4 2 3 3 2" xfId="2984" xr:uid="{00000000-0005-0000-0000-0000EE0B0000}"/>
    <cellStyle name="Comma 2 2 4 2 3 3 3" xfId="2985" xr:uid="{00000000-0005-0000-0000-0000EF0B0000}"/>
    <cellStyle name="Comma 2 2 4 2 3 3 4" xfId="2986" xr:uid="{00000000-0005-0000-0000-0000F00B0000}"/>
    <cellStyle name="Comma 2 2 4 2 3 4" xfId="2987" xr:uid="{00000000-0005-0000-0000-0000F10B0000}"/>
    <cellStyle name="Comma 2 2 4 2 3 4 2" xfId="2988" xr:uid="{00000000-0005-0000-0000-0000F20B0000}"/>
    <cellStyle name="Comma 2 2 4 2 3 4 3" xfId="2989" xr:uid="{00000000-0005-0000-0000-0000F30B0000}"/>
    <cellStyle name="Comma 2 2 4 2 3 4 4" xfId="2990" xr:uid="{00000000-0005-0000-0000-0000F40B0000}"/>
    <cellStyle name="Comma 2 2 4 2 3 5" xfId="2991" xr:uid="{00000000-0005-0000-0000-0000F50B0000}"/>
    <cellStyle name="Comma 2 2 4 2 3 6" xfId="2992" xr:uid="{00000000-0005-0000-0000-0000F60B0000}"/>
    <cellStyle name="Comma 2 2 4 2 3 7" xfId="2993" xr:uid="{00000000-0005-0000-0000-0000F70B0000}"/>
    <cellStyle name="Comma 2 2 4 2 4" xfId="2994" xr:uid="{00000000-0005-0000-0000-0000F80B0000}"/>
    <cellStyle name="Comma 2 2 4 2 4 2" xfId="2995" xr:uid="{00000000-0005-0000-0000-0000F90B0000}"/>
    <cellStyle name="Comma 2 2 4 2 4 2 2" xfId="2996" xr:uid="{00000000-0005-0000-0000-0000FA0B0000}"/>
    <cellStyle name="Comma 2 2 4 2 4 2 3" xfId="2997" xr:uid="{00000000-0005-0000-0000-0000FB0B0000}"/>
    <cellStyle name="Comma 2 2 4 2 4 2 4" xfId="2998" xr:uid="{00000000-0005-0000-0000-0000FC0B0000}"/>
    <cellStyle name="Comma 2 2 4 2 5" xfId="2999" xr:uid="{00000000-0005-0000-0000-0000FD0B0000}"/>
    <cellStyle name="Comma 2 2 4 2 5 2" xfId="3000" xr:uid="{00000000-0005-0000-0000-0000FE0B0000}"/>
    <cellStyle name="Comma 2 2 4 2 5 2 2" xfId="3001" xr:uid="{00000000-0005-0000-0000-0000FF0B0000}"/>
    <cellStyle name="Comma 2 2 4 2 5 2 3" xfId="3002" xr:uid="{00000000-0005-0000-0000-0000000C0000}"/>
    <cellStyle name="Comma 2 2 4 2 5 2 4" xfId="3003" xr:uid="{00000000-0005-0000-0000-0000010C0000}"/>
    <cellStyle name="Comma 2 2 4 2 5 3" xfId="3004" xr:uid="{00000000-0005-0000-0000-0000020C0000}"/>
    <cellStyle name="Comma 2 2 4 2 5 4" xfId="3005" xr:uid="{00000000-0005-0000-0000-0000030C0000}"/>
    <cellStyle name="Comma 2 2 4 2 5 5" xfId="3006" xr:uid="{00000000-0005-0000-0000-0000040C0000}"/>
    <cellStyle name="Comma 2 2 4 2 6" xfId="3007" xr:uid="{00000000-0005-0000-0000-0000050C0000}"/>
    <cellStyle name="Comma 2 2 4 2 6 2" xfId="3008" xr:uid="{00000000-0005-0000-0000-0000060C0000}"/>
    <cellStyle name="Comma 2 2 4 2 6 3" xfId="3009" xr:uid="{00000000-0005-0000-0000-0000070C0000}"/>
    <cellStyle name="Comma 2 2 4 2 6 4" xfId="3010" xr:uid="{00000000-0005-0000-0000-0000080C0000}"/>
    <cellStyle name="Comma 2 2 4 2 7" xfId="3011" xr:uid="{00000000-0005-0000-0000-0000090C0000}"/>
    <cellStyle name="Comma 2 2 4 2 8" xfId="3012" xr:uid="{00000000-0005-0000-0000-00000A0C0000}"/>
    <cellStyle name="Comma 2 2 4 2 9" xfId="3013" xr:uid="{00000000-0005-0000-0000-00000B0C0000}"/>
    <cellStyle name="Comma 2 2 4 3" xfId="3014" xr:uid="{00000000-0005-0000-0000-00000C0C0000}"/>
    <cellStyle name="Comma 2 2 4 3 2" xfId="3015" xr:uid="{00000000-0005-0000-0000-00000D0C0000}"/>
    <cellStyle name="Comma 2 2 4 3 2 2" xfId="3016" xr:uid="{00000000-0005-0000-0000-00000E0C0000}"/>
    <cellStyle name="Comma 2 2 4 3 2 2 2" xfId="3017" xr:uid="{00000000-0005-0000-0000-00000F0C0000}"/>
    <cellStyle name="Comma 2 2 4 3 2 2 3" xfId="3018" xr:uid="{00000000-0005-0000-0000-0000100C0000}"/>
    <cellStyle name="Comma 2 2 4 3 2 2 4" xfId="3019" xr:uid="{00000000-0005-0000-0000-0000110C0000}"/>
    <cellStyle name="Comma 2 2 4 3 2 3" xfId="3020" xr:uid="{00000000-0005-0000-0000-0000120C0000}"/>
    <cellStyle name="Comma 2 2 4 3 2 4" xfId="3021" xr:uid="{00000000-0005-0000-0000-0000130C0000}"/>
    <cellStyle name="Comma 2 2 4 3 2 5" xfId="3022" xr:uid="{00000000-0005-0000-0000-0000140C0000}"/>
    <cellStyle name="Comma 2 2 4 3 3" xfId="3023" xr:uid="{00000000-0005-0000-0000-0000150C0000}"/>
    <cellStyle name="Comma 2 2 4 3 3 2" xfId="3024" xr:uid="{00000000-0005-0000-0000-0000160C0000}"/>
    <cellStyle name="Comma 2 2 4 3 3 3" xfId="3025" xr:uid="{00000000-0005-0000-0000-0000170C0000}"/>
    <cellStyle name="Comma 2 2 4 3 3 4" xfId="3026" xr:uid="{00000000-0005-0000-0000-0000180C0000}"/>
    <cellStyle name="Comma 2 2 4 3 4" xfId="3027" xr:uid="{00000000-0005-0000-0000-0000190C0000}"/>
    <cellStyle name="Comma 2 2 4 3 5" xfId="3028" xr:uid="{00000000-0005-0000-0000-00001A0C0000}"/>
    <cellStyle name="Comma 2 2 4 3 6" xfId="3029" xr:uid="{00000000-0005-0000-0000-00001B0C0000}"/>
    <cellStyle name="Comma 2 2 4 4" xfId="3030" xr:uid="{00000000-0005-0000-0000-00001C0C0000}"/>
    <cellStyle name="Comma 2 2 4 4 2" xfId="3031" xr:uid="{00000000-0005-0000-0000-00001D0C0000}"/>
    <cellStyle name="Comma 2 2 4 4 2 2" xfId="3032" xr:uid="{00000000-0005-0000-0000-00001E0C0000}"/>
    <cellStyle name="Comma 2 2 4 4 2 2 2" xfId="3033" xr:uid="{00000000-0005-0000-0000-00001F0C0000}"/>
    <cellStyle name="Comma 2 2 4 4 2 2 3" xfId="3034" xr:uid="{00000000-0005-0000-0000-0000200C0000}"/>
    <cellStyle name="Comma 2 2 4 4 2 2 4" xfId="3035" xr:uid="{00000000-0005-0000-0000-0000210C0000}"/>
    <cellStyle name="Comma 2 2 4 4 2 3" xfId="3036" xr:uid="{00000000-0005-0000-0000-0000220C0000}"/>
    <cellStyle name="Comma 2 2 4 4 2 4" xfId="3037" xr:uid="{00000000-0005-0000-0000-0000230C0000}"/>
    <cellStyle name="Comma 2 2 4 4 2 5" xfId="3038" xr:uid="{00000000-0005-0000-0000-0000240C0000}"/>
    <cellStyle name="Comma 2 2 4 4 3" xfId="3039" xr:uid="{00000000-0005-0000-0000-0000250C0000}"/>
    <cellStyle name="Comma 2 2 4 4 3 2" xfId="3040" xr:uid="{00000000-0005-0000-0000-0000260C0000}"/>
    <cellStyle name="Comma 2 2 4 4 3 3" xfId="3041" xr:uid="{00000000-0005-0000-0000-0000270C0000}"/>
    <cellStyle name="Comma 2 2 4 4 3 4" xfId="3042" xr:uid="{00000000-0005-0000-0000-0000280C0000}"/>
    <cellStyle name="Comma 2 2 4 4 4" xfId="3043" xr:uid="{00000000-0005-0000-0000-0000290C0000}"/>
    <cellStyle name="Comma 2 2 4 4 5" xfId="3044" xr:uid="{00000000-0005-0000-0000-00002A0C0000}"/>
    <cellStyle name="Comma 2 2 4 4 6" xfId="3045" xr:uid="{00000000-0005-0000-0000-00002B0C0000}"/>
    <cellStyle name="Comma 2 2 4 5" xfId="3046" xr:uid="{00000000-0005-0000-0000-00002C0C0000}"/>
    <cellStyle name="Comma 2 2 4 6" xfId="3047" xr:uid="{00000000-0005-0000-0000-00002D0C0000}"/>
    <cellStyle name="Comma 2 2 4 6 2" xfId="3048" xr:uid="{00000000-0005-0000-0000-00002E0C0000}"/>
    <cellStyle name="Comma 2 2 4 6 2 2" xfId="3049" xr:uid="{00000000-0005-0000-0000-00002F0C0000}"/>
    <cellStyle name="Comma 2 2 4 6 2 3" xfId="3050" xr:uid="{00000000-0005-0000-0000-0000300C0000}"/>
    <cellStyle name="Comma 2 2 4 6 2 4" xfId="3051" xr:uid="{00000000-0005-0000-0000-0000310C0000}"/>
    <cellStyle name="Comma 2 2 4 6 3" xfId="3052" xr:uid="{00000000-0005-0000-0000-0000320C0000}"/>
    <cellStyle name="Comma 2 2 4 6 4" xfId="3053" xr:uid="{00000000-0005-0000-0000-0000330C0000}"/>
    <cellStyle name="Comma 2 2 4 6 5" xfId="3054" xr:uid="{00000000-0005-0000-0000-0000340C0000}"/>
    <cellStyle name="Comma 2 2 4 7" xfId="3055" xr:uid="{00000000-0005-0000-0000-0000350C0000}"/>
    <cellStyle name="Comma 2 2 4 7 2" xfId="3056" xr:uid="{00000000-0005-0000-0000-0000360C0000}"/>
    <cellStyle name="Comma 2 2 4 7 3" xfId="3057" xr:uid="{00000000-0005-0000-0000-0000370C0000}"/>
    <cellStyle name="Comma 2 2 4 7 4" xfId="3058" xr:uid="{00000000-0005-0000-0000-0000380C0000}"/>
    <cellStyle name="Comma 2 2 4 8" xfId="3059" xr:uid="{00000000-0005-0000-0000-0000390C0000}"/>
    <cellStyle name="Comma 2 2 4 9" xfId="3060" xr:uid="{00000000-0005-0000-0000-00003A0C0000}"/>
    <cellStyle name="Comma 2 2 5" xfId="3061" xr:uid="{00000000-0005-0000-0000-00003B0C0000}"/>
    <cellStyle name="Comma 2 2 5 10" xfId="3062" xr:uid="{00000000-0005-0000-0000-00003C0C0000}"/>
    <cellStyle name="Comma 2 2 5 11" xfId="3063" xr:uid="{00000000-0005-0000-0000-00003D0C0000}"/>
    <cellStyle name="Comma 2 2 5 2" xfId="3064" xr:uid="{00000000-0005-0000-0000-00003E0C0000}"/>
    <cellStyle name="Comma 2 2 5 2 2" xfId="3065" xr:uid="{00000000-0005-0000-0000-00003F0C0000}"/>
    <cellStyle name="Comma 2 2 5 2 2 2" xfId="3066" xr:uid="{00000000-0005-0000-0000-0000400C0000}"/>
    <cellStyle name="Comma 2 2 5 2 2 2 2" xfId="3067" xr:uid="{00000000-0005-0000-0000-0000410C0000}"/>
    <cellStyle name="Comma 2 2 5 2 2 2 2 2" xfId="3068" xr:uid="{00000000-0005-0000-0000-0000420C0000}"/>
    <cellStyle name="Comma 2 2 5 2 2 2 2 3" xfId="3069" xr:uid="{00000000-0005-0000-0000-0000430C0000}"/>
    <cellStyle name="Comma 2 2 5 2 2 2 2 4" xfId="3070" xr:uid="{00000000-0005-0000-0000-0000440C0000}"/>
    <cellStyle name="Comma 2 2 5 2 2 2 3" xfId="3071" xr:uid="{00000000-0005-0000-0000-0000450C0000}"/>
    <cellStyle name="Comma 2 2 5 2 2 2 4" xfId="3072" xr:uid="{00000000-0005-0000-0000-0000460C0000}"/>
    <cellStyle name="Comma 2 2 5 2 2 2 5" xfId="3073" xr:uid="{00000000-0005-0000-0000-0000470C0000}"/>
    <cellStyle name="Comma 2 2 5 2 2 3" xfId="3074" xr:uid="{00000000-0005-0000-0000-0000480C0000}"/>
    <cellStyle name="Comma 2 2 5 2 2 3 2" xfId="3075" xr:uid="{00000000-0005-0000-0000-0000490C0000}"/>
    <cellStyle name="Comma 2 2 5 2 2 3 3" xfId="3076" xr:uid="{00000000-0005-0000-0000-00004A0C0000}"/>
    <cellStyle name="Comma 2 2 5 2 2 3 4" xfId="3077" xr:uid="{00000000-0005-0000-0000-00004B0C0000}"/>
    <cellStyle name="Comma 2 2 5 2 2 4" xfId="3078" xr:uid="{00000000-0005-0000-0000-00004C0C0000}"/>
    <cellStyle name="Comma 2 2 5 2 2 5" xfId="3079" xr:uid="{00000000-0005-0000-0000-00004D0C0000}"/>
    <cellStyle name="Comma 2 2 5 2 2 6" xfId="3080" xr:uid="{00000000-0005-0000-0000-00004E0C0000}"/>
    <cellStyle name="Comma 2 2 5 2 3" xfId="3081" xr:uid="{00000000-0005-0000-0000-00004F0C0000}"/>
    <cellStyle name="Comma 2 2 5 2 3 2" xfId="3082" xr:uid="{00000000-0005-0000-0000-0000500C0000}"/>
    <cellStyle name="Comma 2 2 5 2 3 2 2" xfId="3083" xr:uid="{00000000-0005-0000-0000-0000510C0000}"/>
    <cellStyle name="Comma 2 2 5 2 3 2 2 2" xfId="3084" xr:uid="{00000000-0005-0000-0000-0000520C0000}"/>
    <cellStyle name="Comma 2 2 5 2 3 2 2 3" xfId="3085" xr:uid="{00000000-0005-0000-0000-0000530C0000}"/>
    <cellStyle name="Comma 2 2 5 2 3 2 2 4" xfId="3086" xr:uid="{00000000-0005-0000-0000-0000540C0000}"/>
    <cellStyle name="Comma 2 2 5 2 3 2 3" xfId="3087" xr:uid="{00000000-0005-0000-0000-0000550C0000}"/>
    <cellStyle name="Comma 2 2 5 2 3 2 4" xfId="3088" xr:uid="{00000000-0005-0000-0000-0000560C0000}"/>
    <cellStyle name="Comma 2 2 5 2 3 2 5" xfId="3089" xr:uid="{00000000-0005-0000-0000-0000570C0000}"/>
    <cellStyle name="Comma 2 2 5 2 3 3" xfId="3090" xr:uid="{00000000-0005-0000-0000-0000580C0000}"/>
    <cellStyle name="Comma 2 2 5 2 3 3 2" xfId="3091" xr:uid="{00000000-0005-0000-0000-0000590C0000}"/>
    <cellStyle name="Comma 2 2 5 2 3 3 3" xfId="3092" xr:uid="{00000000-0005-0000-0000-00005A0C0000}"/>
    <cellStyle name="Comma 2 2 5 2 3 3 4" xfId="3093" xr:uid="{00000000-0005-0000-0000-00005B0C0000}"/>
    <cellStyle name="Comma 2 2 5 2 3 4" xfId="3094" xr:uid="{00000000-0005-0000-0000-00005C0C0000}"/>
    <cellStyle name="Comma 2 2 5 2 3 5" xfId="3095" xr:uid="{00000000-0005-0000-0000-00005D0C0000}"/>
    <cellStyle name="Comma 2 2 5 2 3 6" xfId="3096" xr:uid="{00000000-0005-0000-0000-00005E0C0000}"/>
    <cellStyle name="Comma 2 2 5 2 4" xfId="3097" xr:uid="{00000000-0005-0000-0000-00005F0C0000}"/>
    <cellStyle name="Comma 2 2 5 2 4 2" xfId="3098" xr:uid="{00000000-0005-0000-0000-0000600C0000}"/>
    <cellStyle name="Comma 2 2 5 2 4 2 2" xfId="3099" xr:uid="{00000000-0005-0000-0000-0000610C0000}"/>
    <cellStyle name="Comma 2 2 5 2 4 2 3" xfId="3100" xr:uid="{00000000-0005-0000-0000-0000620C0000}"/>
    <cellStyle name="Comma 2 2 5 2 4 2 4" xfId="3101" xr:uid="{00000000-0005-0000-0000-0000630C0000}"/>
    <cellStyle name="Comma 2 2 5 2 4 3" xfId="3102" xr:uid="{00000000-0005-0000-0000-0000640C0000}"/>
    <cellStyle name="Comma 2 2 5 2 4 4" xfId="3103" xr:uid="{00000000-0005-0000-0000-0000650C0000}"/>
    <cellStyle name="Comma 2 2 5 2 4 5" xfId="3104" xr:uid="{00000000-0005-0000-0000-0000660C0000}"/>
    <cellStyle name="Comma 2 2 5 2 5" xfId="3105" xr:uid="{00000000-0005-0000-0000-0000670C0000}"/>
    <cellStyle name="Comma 2 2 5 2 5 2" xfId="3106" xr:uid="{00000000-0005-0000-0000-0000680C0000}"/>
    <cellStyle name="Comma 2 2 5 2 5 3" xfId="3107" xr:uid="{00000000-0005-0000-0000-0000690C0000}"/>
    <cellStyle name="Comma 2 2 5 2 5 4" xfId="3108" xr:uid="{00000000-0005-0000-0000-00006A0C0000}"/>
    <cellStyle name="Comma 2 2 5 2 6" xfId="3109" xr:uid="{00000000-0005-0000-0000-00006B0C0000}"/>
    <cellStyle name="Comma 2 2 5 2 7" xfId="3110" xr:uid="{00000000-0005-0000-0000-00006C0C0000}"/>
    <cellStyle name="Comma 2 2 5 2 8" xfId="3111" xr:uid="{00000000-0005-0000-0000-00006D0C0000}"/>
    <cellStyle name="Comma 2 2 5 3" xfId="3112" xr:uid="{00000000-0005-0000-0000-00006E0C0000}"/>
    <cellStyle name="Comma 2 2 5 3 2" xfId="3113" xr:uid="{00000000-0005-0000-0000-00006F0C0000}"/>
    <cellStyle name="Comma 2 2 5 3 2 2" xfId="3114" xr:uid="{00000000-0005-0000-0000-0000700C0000}"/>
    <cellStyle name="Comma 2 2 5 3 2 2 2" xfId="3115" xr:uid="{00000000-0005-0000-0000-0000710C0000}"/>
    <cellStyle name="Comma 2 2 5 3 2 2 3" xfId="3116" xr:uid="{00000000-0005-0000-0000-0000720C0000}"/>
    <cellStyle name="Comma 2 2 5 3 2 2 4" xfId="3117" xr:uid="{00000000-0005-0000-0000-0000730C0000}"/>
    <cellStyle name="Comma 2 2 5 3 2 3" xfId="3118" xr:uid="{00000000-0005-0000-0000-0000740C0000}"/>
    <cellStyle name="Comma 2 2 5 3 2 4" xfId="3119" xr:uid="{00000000-0005-0000-0000-0000750C0000}"/>
    <cellStyle name="Comma 2 2 5 3 2 5" xfId="3120" xr:uid="{00000000-0005-0000-0000-0000760C0000}"/>
    <cellStyle name="Comma 2 2 5 3 3" xfId="3121" xr:uid="{00000000-0005-0000-0000-0000770C0000}"/>
    <cellStyle name="Comma 2 2 5 3 3 2" xfId="3122" xr:uid="{00000000-0005-0000-0000-0000780C0000}"/>
    <cellStyle name="Comma 2 2 5 3 3 3" xfId="3123" xr:uid="{00000000-0005-0000-0000-0000790C0000}"/>
    <cellStyle name="Comma 2 2 5 3 3 4" xfId="3124" xr:uid="{00000000-0005-0000-0000-00007A0C0000}"/>
    <cellStyle name="Comma 2 2 5 3 4" xfId="3125" xr:uid="{00000000-0005-0000-0000-00007B0C0000}"/>
    <cellStyle name="Comma 2 2 5 3 5" xfId="3126" xr:uid="{00000000-0005-0000-0000-00007C0C0000}"/>
    <cellStyle name="Comma 2 2 5 3 6" xfId="3127" xr:uid="{00000000-0005-0000-0000-00007D0C0000}"/>
    <cellStyle name="Comma 2 2 5 4" xfId="3128" xr:uid="{00000000-0005-0000-0000-00007E0C0000}"/>
    <cellStyle name="Comma 2 2 5 4 2" xfId="3129" xr:uid="{00000000-0005-0000-0000-00007F0C0000}"/>
    <cellStyle name="Comma 2 2 5 4 2 2" xfId="3130" xr:uid="{00000000-0005-0000-0000-0000800C0000}"/>
    <cellStyle name="Comma 2 2 5 4 2 2 2" xfId="3131" xr:uid="{00000000-0005-0000-0000-0000810C0000}"/>
    <cellStyle name="Comma 2 2 5 4 2 2 3" xfId="3132" xr:uid="{00000000-0005-0000-0000-0000820C0000}"/>
    <cellStyle name="Comma 2 2 5 4 2 2 4" xfId="3133" xr:uid="{00000000-0005-0000-0000-0000830C0000}"/>
    <cellStyle name="Comma 2 2 5 4 2 3" xfId="3134" xr:uid="{00000000-0005-0000-0000-0000840C0000}"/>
    <cellStyle name="Comma 2 2 5 4 2 4" xfId="3135" xr:uid="{00000000-0005-0000-0000-0000850C0000}"/>
    <cellStyle name="Comma 2 2 5 4 2 5" xfId="3136" xr:uid="{00000000-0005-0000-0000-0000860C0000}"/>
    <cellStyle name="Comma 2 2 5 4 3" xfId="3137" xr:uid="{00000000-0005-0000-0000-0000870C0000}"/>
    <cellStyle name="Comma 2 2 5 4 3 2" xfId="3138" xr:uid="{00000000-0005-0000-0000-0000880C0000}"/>
    <cellStyle name="Comma 2 2 5 4 3 3" xfId="3139" xr:uid="{00000000-0005-0000-0000-0000890C0000}"/>
    <cellStyle name="Comma 2 2 5 4 3 4" xfId="3140" xr:uid="{00000000-0005-0000-0000-00008A0C0000}"/>
    <cellStyle name="Comma 2 2 5 4 4" xfId="3141" xr:uid="{00000000-0005-0000-0000-00008B0C0000}"/>
    <cellStyle name="Comma 2 2 5 4 5" xfId="3142" xr:uid="{00000000-0005-0000-0000-00008C0C0000}"/>
    <cellStyle name="Comma 2 2 5 4 6" xfId="3143" xr:uid="{00000000-0005-0000-0000-00008D0C0000}"/>
    <cellStyle name="Comma 2 2 5 5" xfId="3144" xr:uid="{00000000-0005-0000-0000-00008E0C0000}"/>
    <cellStyle name="Comma 2 2 5 6" xfId="3145" xr:uid="{00000000-0005-0000-0000-00008F0C0000}"/>
    <cellStyle name="Comma 2 2 5 6 2" xfId="3146" xr:uid="{00000000-0005-0000-0000-0000900C0000}"/>
    <cellStyle name="Comma 2 2 5 6 2 2" xfId="3147" xr:uid="{00000000-0005-0000-0000-0000910C0000}"/>
    <cellStyle name="Comma 2 2 5 6 2 3" xfId="3148" xr:uid="{00000000-0005-0000-0000-0000920C0000}"/>
    <cellStyle name="Comma 2 2 5 6 2 4" xfId="3149" xr:uid="{00000000-0005-0000-0000-0000930C0000}"/>
    <cellStyle name="Comma 2 2 5 6 3" xfId="3150" xr:uid="{00000000-0005-0000-0000-0000940C0000}"/>
    <cellStyle name="Comma 2 2 5 6 4" xfId="3151" xr:uid="{00000000-0005-0000-0000-0000950C0000}"/>
    <cellStyle name="Comma 2 2 5 6 5" xfId="3152" xr:uid="{00000000-0005-0000-0000-0000960C0000}"/>
    <cellStyle name="Comma 2 2 5 7" xfId="3153" xr:uid="{00000000-0005-0000-0000-0000970C0000}"/>
    <cellStyle name="Comma 2 2 5 7 2" xfId="3154" xr:uid="{00000000-0005-0000-0000-0000980C0000}"/>
    <cellStyle name="Comma 2 2 5 7 3" xfId="3155" xr:uid="{00000000-0005-0000-0000-0000990C0000}"/>
    <cellStyle name="Comma 2 2 5 7 4" xfId="3156" xr:uid="{00000000-0005-0000-0000-00009A0C0000}"/>
    <cellStyle name="Comma 2 2 5 8" xfId="3157" xr:uid="{00000000-0005-0000-0000-00009B0C0000}"/>
    <cellStyle name="Comma 2 2 5 8 2" xfId="3158" xr:uid="{00000000-0005-0000-0000-00009C0C0000}"/>
    <cellStyle name="Comma 2 2 5 8 3" xfId="3159" xr:uid="{00000000-0005-0000-0000-00009D0C0000}"/>
    <cellStyle name="Comma 2 2 5 8 4" xfId="3160" xr:uid="{00000000-0005-0000-0000-00009E0C0000}"/>
    <cellStyle name="Comma 2 2 5 9" xfId="3161" xr:uid="{00000000-0005-0000-0000-00009F0C0000}"/>
    <cellStyle name="Comma 2 2 6" xfId="3162" xr:uid="{00000000-0005-0000-0000-0000A00C0000}"/>
    <cellStyle name="Comma 2 2 6 2" xfId="3163" xr:uid="{00000000-0005-0000-0000-0000A10C0000}"/>
    <cellStyle name="Comma 2 2 6 3" xfId="3164" xr:uid="{00000000-0005-0000-0000-0000A20C0000}"/>
    <cellStyle name="Comma 2 2 6 3 2" xfId="3165" xr:uid="{00000000-0005-0000-0000-0000A30C0000}"/>
    <cellStyle name="Comma 2 2 6 3 3" xfId="3166" xr:uid="{00000000-0005-0000-0000-0000A40C0000}"/>
    <cellStyle name="Comma 2 2 6 3 4" xfId="3167" xr:uid="{00000000-0005-0000-0000-0000A50C0000}"/>
    <cellStyle name="Comma 2 2 7" xfId="3168" xr:uid="{00000000-0005-0000-0000-0000A60C0000}"/>
    <cellStyle name="Comma 2 2 7 10" xfId="3169" xr:uid="{00000000-0005-0000-0000-0000A70C0000}"/>
    <cellStyle name="Comma 2 2 7 11" xfId="3170" xr:uid="{00000000-0005-0000-0000-0000A80C0000}"/>
    <cellStyle name="Comma 2 2 7 2" xfId="3171" xr:uid="{00000000-0005-0000-0000-0000A90C0000}"/>
    <cellStyle name="Comma 2 2 7 2 2" xfId="3172" xr:uid="{00000000-0005-0000-0000-0000AA0C0000}"/>
    <cellStyle name="Comma 2 2 7 2 2 2" xfId="3173" xr:uid="{00000000-0005-0000-0000-0000AB0C0000}"/>
    <cellStyle name="Comma 2 2 7 2 2 2 2" xfId="3174" xr:uid="{00000000-0005-0000-0000-0000AC0C0000}"/>
    <cellStyle name="Comma 2 2 7 2 2 2 2 2" xfId="3175" xr:uid="{00000000-0005-0000-0000-0000AD0C0000}"/>
    <cellStyle name="Comma 2 2 7 2 2 2 2 3" xfId="3176" xr:uid="{00000000-0005-0000-0000-0000AE0C0000}"/>
    <cellStyle name="Comma 2 2 7 2 2 2 2 4" xfId="3177" xr:uid="{00000000-0005-0000-0000-0000AF0C0000}"/>
    <cellStyle name="Comma 2 2 7 2 2 2 3" xfId="3178" xr:uid="{00000000-0005-0000-0000-0000B00C0000}"/>
    <cellStyle name="Comma 2 2 7 2 2 2 4" xfId="3179" xr:uid="{00000000-0005-0000-0000-0000B10C0000}"/>
    <cellStyle name="Comma 2 2 7 2 2 2 5" xfId="3180" xr:uid="{00000000-0005-0000-0000-0000B20C0000}"/>
    <cellStyle name="Comma 2 2 7 2 2 3" xfId="3181" xr:uid="{00000000-0005-0000-0000-0000B30C0000}"/>
    <cellStyle name="Comma 2 2 7 2 2 3 2" xfId="3182" xr:uid="{00000000-0005-0000-0000-0000B40C0000}"/>
    <cellStyle name="Comma 2 2 7 2 2 3 3" xfId="3183" xr:uid="{00000000-0005-0000-0000-0000B50C0000}"/>
    <cellStyle name="Comma 2 2 7 2 2 3 4" xfId="3184" xr:uid="{00000000-0005-0000-0000-0000B60C0000}"/>
    <cellStyle name="Comma 2 2 7 2 2 4" xfId="3185" xr:uid="{00000000-0005-0000-0000-0000B70C0000}"/>
    <cellStyle name="Comma 2 2 7 2 2 5" xfId="3186" xr:uid="{00000000-0005-0000-0000-0000B80C0000}"/>
    <cellStyle name="Comma 2 2 7 2 2 6" xfId="3187" xr:uid="{00000000-0005-0000-0000-0000B90C0000}"/>
    <cellStyle name="Comma 2 2 7 2 3" xfId="3188" xr:uid="{00000000-0005-0000-0000-0000BA0C0000}"/>
    <cellStyle name="Comma 2 2 7 2 3 2" xfId="3189" xr:uid="{00000000-0005-0000-0000-0000BB0C0000}"/>
    <cellStyle name="Comma 2 2 7 2 3 2 2" xfId="3190" xr:uid="{00000000-0005-0000-0000-0000BC0C0000}"/>
    <cellStyle name="Comma 2 2 7 2 3 2 2 2" xfId="3191" xr:uid="{00000000-0005-0000-0000-0000BD0C0000}"/>
    <cellStyle name="Comma 2 2 7 2 3 2 2 3" xfId="3192" xr:uid="{00000000-0005-0000-0000-0000BE0C0000}"/>
    <cellStyle name="Comma 2 2 7 2 3 2 2 4" xfId="3193" xr:uid="{00000000-0005-0000-0000-0000BF0C0000}"/>
    <cellStyle name="Comma 2 2 7 2 3 2 3" xfId="3194" xr:uid="{00000000-0005-0000-0000-0000C00C0000}"/>
    <cellStyle name="Comma 2 2 7 2 3 2 4" xfId="3195" xr:uid="{00000000-0005-0000-0000-0000C10C0000}"/>
    <cellStyle name="Comma 2 2 7 2 3 2 5" xfId="3196" xr:uid="{00000000-0005-0000-0000-0000C20C0000}"/>
    <cellStyle name="Comma 2 2 7 2 3 3" xfId="3197" xr:uid="{00000000-0005-0000-0000-0000C30C0000}"/>
    <cellStyle name="Comma 2 2 7 2 3 3 2" xfId="3198" xr:uid="{00000000-0005-0000-0000-0000C40C0000}"/>
    <cellStyle name="Comma 2 2 7 2 3 3 3" xfId="3199" xr:uid="{00000000-0005-0000-0000-0000C50C0000}"/>
    <cellStyle name="Comma 2 2 7 2 3 3 4" xfId="3200" xr:uid="{00000000-0005-0000-0000-0000C60C0000}"/>
    <cellStyle name="Comma 2 2 7 2 3 4" xfId="3201" xr:uid="{00000000-0005-0000-0000-0000C70C0000}"/>
    <cellStyle name="Comma 2 2 7 2 3 5" xfId="3202" xr:uid="{00000000-0005-0000-0000-0000C80C0000}"/>
    <cellStyle name="Comma 2 2 7 2 3 6" xfId="3203" xr:uid="{00000000-0005-0000-0000-0000C90C0000}"/>
    <cellStyle name="Comma 2 2 7 2 4" xfId="3204" xr:uid="{00000000-0005-0000-0000-0000CA0C0000}"/>
    <cellStyle name="Comma 2 2 7 2 4 2" xfId="3205" xr:uid="{00000000-0005-0000-0000-0000CB0C0000}"/>
    <cellStyle name="Comma 2 2 7 2 4 2 2" xfId="3206" xr:uid="{00000000-0005-0000-0000-0000CC0C0000}"/>
    <cellStyle name="Comma 2 2 7 2 4 2 3" xfId="3207" xr:uid="{00000000-0005-0000-0000-0000CD0C0000}"/>
    <cellStyle name="Comma 2 2 7 2 4 2 4" xfId="3208" xr:uid="{00000000-0005-0000-0000-0000CE0C0000}"/>
    <cellStyle name="Comma 2 2 7 2 4 3" xfId="3209" xr:uid="{00000000-0005-0000-0000-0000CF0C0000}"/>
    <cellStyle name="Comma 2 2 7 2 4 4" xfId="3210" xr:uid="{00000000-0005-0000-0000-0000D00C0000}"/>
    <cellStyle name="Comma 2 2 7 2 4 5" xfId="3211" xr:uid="{00000000-0005-0000-0000-0000D10C0000}"/>
    <cellStyle name="Comma 2 2 7 2 5" xfId="3212" xr:uid="{00000000-0005-0000-0000-0000D20C0000}"/>
    <cellStyle name="Comma 2 2 7 2 5 2" xfId="3213" xr:uid="{00000000-0005-0000-0000-0000D30C0000}"/>
    <cellStyle name="Comma 2 2 7 2 5 3" xfId="3214" xr:uid="{00000000-0005-0000-0000-0000D40C0000}"/>
    <cellStyle name="Comma 2 2 7 2 5 4" xfId="3215" xr:uid="{00000000-0005-0000-0000-0000D50C0000}"/>
    <cellStyle name="Comma 2 2 7 2 6" xfId="3216" xr:uid="{00000000-0005-0000-0000-0000D60C0000}"/>
    <cellStyle name="Comma 2 2 7 2 7" xfId="3217" xr:uid="{00000000-0005-0000-0000-0000D70C0000}"/>
    <cellStyle name="Comma 2 2 7 2 8" xfId="3218" xr:uid="{00000000-0005-0000-0000-0000D80C0000}"/>
    <cellStyle name="Comma 2 2 7 3" xfId="3219" xr:uid="{00000000-0005-0000-0000-0000D90C0000}"/>
    <cellStyle name="Comma 2 2 7 3 2" xfId="3220" xr:uid="{00000000-0005-0000-0000-0000DA0C0000}"/>
    <cellStyle name="Comma 2 2 7 3 2 2" xfId="3221" xr:uid="{00000000-0005-0000-0000-0000DB0C0000}"/>
    <cellStyle name="Comma 2 2 7 3 2 2 2" xfId="3222" xr:uid="{00000000-0005-0000-0000-0000DC0C0000}"/>
    <cellStyle name="Comma 2 2 7 3 2 2 3" xfId="3223" xr:uid="{00000000-0005-0000-0000-0000DD0C0000}"/>
    <cellStyle name="Comma 2 2 7 3 2 2 4" xfId="3224" xr:uid="{00000000-0005-0000-0000-0000DE0C0000}"/>
    <cellStyle name="Comma 2 2 7 3 2 3" xfId="3225" xr:uid="{00000000-0005-0000-0000-0000DF0C0000}"/>
    <cellStyle name="Comma 2 2 7 3 2 4" xfId="3226" xr:uid="{00000000-0005-0000-0000-0000E00C0000}"/>
    <cellStyle name="Comma 2 2 7 3 2 5" xfId="3227" xr:uid="{00000000-0005-0000-0000-0000E10C0000}"/>
    <cellStyle name="Comma 2 2 7 3 3" xfId="3228" xr:uid="{00000000-0005-0000-0000-0000E20C0000}"/>
    <cellStyle name="Comma 2 2 7 3 3 2" xfId="3229" xr:uid="{00000000-0005-0000-0000-0000E30C0000}"/>
    <cellStyle name="Comma 2 2 7 3 3 3" xfId="3230" xr:uid="{00000000-0005-0000-0000-0000E40C0000}"/>
    <cellStyle name="Comma 2 2 7 3 3 4" xfId="3231" xr:uid="{00000000-0005-0000-0000-0000E50C0000}"/>
    <cellStyle name="Comma 2 2 7 3 4" xfId="3232" xr:uid="{00000000-0005-0000-0000-0000E60C0000}"/>
    <cellStyle name="Comma 2 2 7 3 5" xfId="3233" xr:uid="{00000000-0005-0000-0000-0000E70C0000}"/>
    <cellStyle name="Comma 2 2 7 3 6" xfId="3234" xr:uid="{00000000-0005-0000-0000-0000E80C0000}"/>
    <cellStyle name="Comma 2 2 7 4" xfId="3235" xr:uid="{00000000-0005-0000-0000-0000E90C0000}"/>
    <cellStyle name="Comma 2 2 7 4 2" xfId="3236" xr:uid="{00000000-0005-0000-0000-0000EA0C0000}"/>
    <cellStyle name="Comma 2 2 7 4 2 2" xfId="3237" xr:uid="{00000000-0005-0000-0000-0000EB0C0000}"/>
    <cellStyle name="Comma 2 2 7 4 2 2 2" xfId="3238" xr:uid="{00000000-0005-0000-0000-0000EC0C0000}"/>
    <cellStyle name="Comma 2 2 7 4 2 2 3" xfId="3239" xr:uid="{00000000-0005-0000-0000-0000ED0C0000}"/>
    <cellStyle name="Comma 2 2 7 4 2 2 4" xfId="3240" xr:uid="{00000000-0005-0000-0000-0000EE0C0000}"/>
    <cellStyle name="Comma 2 2 7 4 2 3" xfId="3241" xr:uid="{00000000-0005-0000-0000-0000EF0C0000}"/>
    <cellStyle name="Comma 2 2 7 4 2 4" xfId="3242" xr:uid="{00000000-0005-0000-0000-0000F00C0000}"/>
    <cellStyle name="Comma 2 2 7 4 2 5" xfId="3243" xr:uid="{00000000-0005-0000-0000-0000F10C0000}"/>
    <cellStyle name="Comma 2 2 7 4 3" xfId="3244" xr:uid="{00000000-0005-0000-0000-0000F20C0000}"/>
    <cellStyle name="Comma 2 2 7 4 3 2" xfId="3245" xr:uid="{00000000-0005-0000-0000-0000F30C0000}"/>
    <cellStyle name="Comma 2 2 7 4 3 3" xfId="3246" xr:uid="{00000000-0005-0000-0000-0000F40C0000}"/>
    <cellStyle name="Comma 2 2 7 4 3 4" xfId="3247" xr:uid="{00000000-0005-0000-0000-0000F50C0000}"/>
    <cellStyle name="Comma 2 2 7 4 4" xfId="3248" xr:uid="{00000000-0005-0000-0000-0000F60C0000}"/>
    <cellStyle name="Comma 2 2 7 4 5" xfId="3249" xr:uid="{00000000-0005-0000-0000-0000F70C0000}"/>
    <cellStyle name="Comma 2 2 7 4 6" xfId="3250" xr:uid="{00000000-0005-0000-0000-0000F80C0000}"/>
    <cellStyle name="Comma 2 2 7 5" xfId="3251" xr:uid="{00000000-0005-0000-0000-0000F90C0000}"/>
    <cellStyle name="Comma 2 2 7 6" xfId="3252" xr:uid="{00000000-0005-0000-0000-0000FA0C0000}"/>
    <cellStyle name="Comma 2 2 7 6 2" xfId="3253" xr:uid="{00000000-0005-0000-0000-0000FB0C0000}"/>
    <cellStyle name="Comma 2 2 7 6 2 2" xfId="3254" xr:uid="{00000000-0005-0000-0000-0000FC0C0000}"/>
    <cellStyle name="Comma 2 2 7 6 2 3" xfId="3255" xr:uid="{00000000-0005-0000-0000-0000FD0C0000}"/>
    <cellStyle name="Comma 2 2 7 6 2 4" xfId="3256" xr:uid="{00000000-0005-0000-0000-0000FE0C0000}"/>
    <cellStyle name="Comma 2 2 7 6 3" xfId="3257" xr:uid="{00000000-0005-0000-0000-0000FF0C0000}"/>
    <cellStyle name="Comma 2 2 7 6 4" xfId="3258" xr:uid="{00000000-0005-0000-0000-0000000D0000}"/>
    <cellStyle name="Comma 2 2 7 6 5" xfId="3259" xr:uid="{00000000-0005-0000-0000-0000010D0000}"/>
    <cellStyle name="Comma 2 2 7 7" xfId="3260" xr:uid="{00000000-0005-0000-0000-0000020D0000}"/>
    <cellStyle name="Comma 2 2 7 7 2" xfId="3261" xr:uid="{00000000-0005-0000-0000-0000030D0000}"/>
    <cellStyle name="Comma 2 2 7 7 3" xfId="3262" xr:uid="{00000000-0005-0000-0000-0000040D0000}"/>
    <cellStyle name="Comma 2 2 7 7 4" xfId="3263" xr:uid="{00000000-0005-0000-0000-0000050D0000}"/>
    <cellStyle name="Comma 2 2 7 8" xfId="3264" xr:uid="{00000000-0005-0000-0000-0000060D0000}"/>
    <cellStyle name="Comma 2 2 7 8 2" xfId="3265" xr:uid="{00000000-0005-0000-0000-0000070D0000}"/>
    <cellStyle name="Comma 2 2 7 8 3" xfId="3266" xr:uid="{00000000-0005-0000-0000-0000080D0000}"/>
    <cellStyle name="Comma 2 2 7 8 4" xfId="3267" xr:uid="{00000000-0005-0000-0000-0000090D0000}"/>
    <cellStyle name="Comma 2 2 7 9" xfId="3268" xr:uid="{00000000-0005-0000-0000-00000A0D0000}"/>
    <cellStyle name="Comma 2 2 8" xfId="3269" xr:uid="{00000000-0005-0000-0000-00000B0D0000}"/>
    <cellStyle name="Comma 2 2 8 10" xfId="3270" xr:uid="{00000000-0005-0000-0000-00000C0D0000}"/>
    <cellStyle name="Comma 2 2 8 2" xfId="3271" xr:uid="{00000000-0005-0000-0000-00000D0D0000}"/>
    <cellStyle name="Comma 2 2 8 2 2" xfId="3272" xr:uid="{00000000-0005-0000-0000-00000E0D0000}"/>
    <cellStyle name="Comma 2 2 8 2 2 2" xfId="3273" xr:uid="{00000000-0005-0000-0000-00000F0D0000}"/>
    <cellStyle name="Comma 2 2 8 2 2 2 2" xfId="3274" xr:uid="{00000000-0005-0000-0000-0000100D0000}"/>
    <cellStyle name="Comma 2 2 8 2 2 2 3" xfId="3275" xr:uid="{00000000-0005-0000-0000-0000110D0000}"/>
    <cellStyle name="Comma 2 2 8 2 2 2 4" xfId="3276" xr:uid="{00000000-0005-0000-0000-0000120D0000}"/>
    <cellStyle name="Comma 2 2 8 2 2 3" xfId="3277" xr:uid="{00000000-0005-0000-0000-0000130D0000}"/>
    <cellStyle name="Comma 2 2 8 2 2 4" xfId="3278" xr:uid="{00000000-0005-0000-0000-0000140D0000}"/>
    <cellStyle name="Comma 2 2 8 2 2 5" xfId="3279" xr:uid="{00000000-0005-0000-0000-0000150D0000}"/>
    <cellStyle name="Comma 2 2 8 2 3" xfId="3280" xr:uid="{00000000-0005-0000-0000-0000160D0000}"/>
    <cellStyle name="Comma 2 2 8 2 3 2" xfId="3281" xr:uid="{00000000-0005-0000-0000-0000170D0000}"/>
    <cellStyle name="Comma 2 2 8 2 3 3" xfId="3282" xr:uid="{00000000-0005-0000-0000-0000180D0000}"/>
    <cellStyle name="Comma 2 2 8 2 3 4" xfId="3283" xr:uid="{00000000-0005-0000-0000-0000190D0000}"/>
    <cellStyle name="Comma 2 2 8 2 4" xfId="3284" xr:uid="{00000000-0005-0000-0000-00001A0D0000}"/>
    <cellStyle name="Comma 2 2 8 2 5" xfId="3285" xr:uid="{00000000-0005-0000-0000-00001B0D0000}"/>
    <cellStyle name="Comma 2 2 8 2 6" xfId="3286" xr:uid="{00000000-0005-0000-0000-00001C0D0000}"/>
    <cellStyle name="Comma 2 2 8 3" xfId="3287" xr:uid="{00000000-0005-0000-0000-00001D0D0000}"/>
    <cellStyle name="Comma 2 2 8 3 2" xfId="3288" xr:uid="{00000000-0005-0000-0000-00001E0D0000}"/>
    <cellStyle name="Comma 2 2 8 3 2 2" xfId="3289" xr:uid="{00000000-0005-0000-0000-00001F0D0000}"/>
    <cellStyle name="Comma 2 2 8 3 2 2 2" xfId="3290" xr:uid="{00000000-0005-0000-0000-0000200D0000}"/>
    <cellStyle name="Comma 2 2 8 3 2 2 3" xfId="3291" xr:uid="{00000000-0005-0000-0000-0000210D0000}"/>
    <cellStyle name="Comma 2 2 8 3 2 2 4" xfId="3292" xr:uid="{00000000-0005-0000-0000-0000220D0000}"/>
    <cellStyle name="Comma 2 2 8 3 2 3" xfId="3293" xr:uid="{00000000-0005-0000-0000-0000230D0000}"/>
    <cellStyle name="Comma 2 2 8 3 2 4" xfId="3294" xr:uid="{00000000-0005-0000-0000-0000240D0000}"/>
    <cellStyle name="Comma 2 2 8 3 2 5" xfId="3295" xr:uid="{00000000-0005-0000-0000-0000250D0000}"/>
    <cellStyle name="Comma 2 2 8 3 3" xfId="3296" xr:uid="{00000000-0005-0000-0000-0000260D0000}"/>
    <cellStyle name="Comma 2 2 8 3 3 2" xfId="3297" xr:uid="{00000000-0005-0000-0000-0000270D0000}"/>
    <cellStyle name="Comma 2 2 8 3 3 3" xfId="3298" xr:uid="{00000000-0005-0000-0000-0000280D0000}"/>
    <cellStyle name="Comma 2 2 8 3 3 4" xfId="3299" xr:uid="{00000000-0005-0000-0000-0000290D0000}"/>
    <cellStyle name="Comma 2 2 8 3 4" xfId="3300" xr:uid="{00000000-0005-0000-0000-00002A0D0000}"/>
    <cellStyle name="Comma 2 2 8 3 5" xfId="3301" xr:uid="{00000000-0005-0000-0000-00002B0D0000}"/>
    <cellStyle name="Comma 2 2 8 3 6" xfId="3302" xr:uid="{00000000-0005-0000-0000-00002C0D0000}"/>
    <cellStyle name="Comma 2 2 8 4" xfId="3303" xr:uid="{00000000-0005-0000-0000-00002D0D0000}"/>
    <cellStyle name="Comma 2 2 8 5" xfId="3304" xr:uid="{00000000-0005-0000-0000-00002E0D0000}"/>
    <cellStyle name="Comma 2 2 8 5 2" xfId="3305" xr:uid="{00000000-0005-0000-0000-00002F0D0000}"/>
    <cellStyle name="Comma 2 2 8 5 2 2" xfId="3306" xr:uid="{00000000-0005-0000-0000-0000300D0000}"/>
    <cellStyle name="Comma 2 2 8 5 2 3" xfId="3307" xr:uid="{00000000-0005-0000-0000-0000310D0000}"/>
    <cellStyle name="Comma 2 2 8 5 2 4" xfId="3308" xr:uid="{00000000-0005-0000-0000-0000320D0000}"/>
    <cellStyle name="Comma 2 2 8 5 3" xfId="3309" xr:uid="{00000000-0005-0000-0000-0000330D0000}"/>
    <cellStyle name="Comma 2 2 8 5 4" xfId="3310" xr:uid="{00000000-0005-0000-0000-0000340D0000}"/>
    <cellStyle name="Comma 2 2 8 5 5" xfId="3311" xr:uid="{00000000-0005-0000-0000-0000350D0000}"/>
    <cellStyle name="Comma 2 2 8 6" xfId="3312" xr:uid="{00000000-0005-0000-0000-0000360D0000}"/>
    <cellStyle name="Comma 2 2 8 6 2" xfId="3313" xr:uid="{00000000-0005-0000-0000-0000370D0000}"/>
    <cellStyle name="Comma 2 2 8 6 3" xfId="3314" xr:uid="{00000000-0005-0000-0000-0000380D0000}"/>
    <cellStyle name="Comma 2 2 8 6 4" xfId="3315" xr:uid="{00000000-0005-0000-0000-0000390D0000}"/>
    <cellStyle name="Comma 2 2 8 7" xfId="3316" xr:uid="{00000000-0005-0000-0000-00003A0D0000}"/>
    <cellStyle name="Comma 2 2 8 7 2" xfId="3317" xr:uid="{00000000-0005-0000-0000-00003B0D0000}"/>
    <cellStyle name="Comma 2 2 8 7 3" xfId="3318" xr:uid="{00000000-0005-0000-0000-00003C0D0000}"/>
    <cellStyle name="Comma 2 2 8 7 4" xfId="3319" xr:uid="{00000000-0005-0000-0000-00003D0D0000}"/>
    <cellStyle name="Comma 2 2 8 8" xfId="3320" xr:uid="{00000000-0005-0000-0000-00003E0D0000}"/>
    <cellStyle name="Comma 2 2 8 9" xfId="3321" xr:uid="{00000000-0005-0000-0000-00003F0D0000}"/>
    <cellStyle name="Comma 2 2 9" xfId="3322" xr:uid="{00000000-0005-0000-0000-0000400D0000}"/>
    <cellStyle name="Comma 2 2 9 10" xfId="3323" xr:uid="{00000000-0005-0000-0000-0000410D0000}"/>
    <cellStyle name="Comma 2 2 9 2" xfId="3324" xr:uid="{00000000-0005-0000-0000-0000420D0000}"/>
    <cellStyle name="Comma 2 2 9 2 2" xfId="3325" xr:uid="{00000000-0005-0000-0000-0000430D0000}"/>
    <cellStyle name="Comma 2 2 9 2 2 2" xfId="3326" xr:uid="{00000000-0005-0000-0000-0000440D0000}"/>
    <cellStyle name="Comma 2 2 9 2 2 2 2" xfId="3327" xr:uid="{00000000-0005-0000-0000-0000450D0000}"/>
    <cellStyle name="Comma 2 2 9 2 2 2 3" xfId="3328" xr:uid="{00000000-0005-0000-0000-0000460D0000}"/>
    <cellStyle name="Comma 2 2 9 2 2 2 4" xfId="3329" xr:uid="{00000000-0005-0000-0000-0000470D0000}"/>
    <cellStyle name="Comma 2 2 9 2 2 3" xfId="3330" xr:uid="{00000000-0005-0000-0000-0000480D0000}"/>
    <cellStyle name="Comma 2 2 9 2 2 4" xfId="3331" xr:uid="{00000000-0005-0000-0000-0000490D0000}"/>
    <cellStyle name="Comma 2 2 9 2 2 5" xfId="3332" xr:uid="{00000000-0005-0000-0000-00004A0D0000}"/>
    <cellStyle name="Comma 2 2 9 2 3" xfId="3333" xr:uid="{00000000-0005-0000-0000-00004B0D0000}"/>
    <cellStyle name="Comma 2 2 9 2 3 2" xfId="3334" xr:uid="{00000000-0005-0000-0000-00004C0D0000}"/>
    <cellStyle name="Comma 2 2 9 2 3 3" xfId="3335" xr:uid="{00000000-0005-0000-0000-00004D0D0000}"/>
    <cellStyle name="Comma 2 2 9 2 3 4" xfId="3336" xr:uid="{00000000-0005-0000-0000-00004E0D0000}"/>
    <cellStyle name="Comma 2 2 9 2 4" xfId="3337" xr:uid="{00000000-0005-0000-0000-00004F0D0000}"/>
    <cellStyle name="Comma 2 2 9 2 5" xfId="3338" xr:uid="{00000000-0005-0000-0000-0000500D0000}"/>
    <cellStyle name="Comma 2 2 9 2 6" xfId="3339" xr:uid="{00000000-0005-0000-0000-0000510D0000}"/>
    <cellStyle name="Comma 2 2 9 3" xfId="3340" xr:uid="{00000000-0005-0000-0000-0000520D0000}"/>
    <cellStyle name="Comma 2 2 9 3 2" xfId="3341" xr:uid="{00000000-0005-0000-0000-0000530D0000}"/>
    <cellStyle name="Comma 2 2 9 3 2 2" xfId="3342" xr:uid="{00000000-0005-0000-0000-0000540D0000}"/>
    <cellStyle name="Comma 2 2 9 3 2 2 2" xfId="3343" xr:uid="{00000000-0005-0000-0000-0000550D0000}"/>
    <cellStyle name="Comma 2 2 9 3 2 2 3" xfId="3344" xr:uid="{00000000-0005-0000-0000-0000560D0000}"/>
    <cellStyle name="Comma 2 2 9 3 2 2 4" xfId="3345" xr:uid="{00000000-0005-0000-0000-0000570D0000}"/>
    <cellStyle name="Comma 2 2 9 3 2 3" xfId="3346" xr:uid="{00000000-0005-0000-0000-0000580D0000}"/>
    <cellStyle name="Comma 2 2 9 3 2 4" xfId="3347" xr:uid="{00000000-0005-0000-0000-0000590D0000}"/>
    <cellStyle name="Comma 2 2 9 3 2 5" xfId="3348" xr:uid="{00000000-0005-0000-0000-00005A0D0000}"/>
    <cellStyle name="Comma 2 2 9 3 3" xfId="3349" xr:uid="{00000000-0005-0000-0000-00005B0D0000}"/>
    <cellStyle name="Comma 2 2 9 3 3 2" xfId="3350" xr:uid="{00000000-0005-0000-0000-00005C0D0000}"/>
    <cellStyle name="Comma 2 2 9 3 3 3" xfId="3351" xr:uid="{00000000-0005-0000-0000-00005D0D0000}"/>
    <cellStyle name="Comma 2 2 9 3 3 4" xfId="3352" xr:uid="{00000000-0005-0000-0000-00005E0D0000}"/>
    <cellStyle name="Comma 2 2 9 3 4" xfId="3353" xr:uid="{00000000-0005-0000-0000-00005F0D0000}"/>
    <cellStyle name="Comma 2 2 9 3 5" xfId="3354" xr:uid="{00000000-0005-0000-0000-0000600D0000}"/>
    <cellStyle name="Comma 2 2 9 3 6" xfId="3355" xr:uid="{00000000-0005-0000-0000-0000610D0000}"/>
    <cellStyle name="Comma 2 2 9 4" xfId="3356" xr:uid="{00000000-0005-0000-0000-0000620D0000}"/>
    <cellStyle name="Comma 2 2 9 5" xfId="3357" xr:uid="{00000000-0005-0000-0000-0000630D0000}"/>
    <cellStyle name="Comma 2 2 9 5 2" xfId="3358" xr:uid="{00000000-0005-0000-0000-0000640D0000}"/>
    <cellStyle name="Comma 2 2 9 5 2 2" xfId="3359" xr:uid="{00000000-0005-0000-0000-0000650D0000}"/>
    <cellStyle name="Comma 2 2 9 5 2 3" xfId="3360" xr:uid="{00000000-0005-0000-0000-0000660D0000}"/>
    <cellStyle name="Comma 2 2 9 5 2 4" xfId="3361" xr:uid="{00000000-0005-0000-0000-0000670D0000}"/>
    <cellStyle name="Comma 2 2 9 5 3" xfId="3362" xr:uid="{00000000-0005-0000-0000-0000680D0000}"/>
    <cellStyle name="Comma 2 2 9 5 4" xfId="3363" xr:uid="{00000000-0005-0000-0000-0000690D0000}"/>
    <cellStyle name="Comma 2 2 9 5 5" xfId="3364" xr:uid="{00000000-0005-0000-0000-00006A0D0000}"/>
    <cellStyle name="Comma 2 2 9 6" xfId="3365" xr:uid="{00000000-0005-0000-0000-00006B0D0000}"/>
    <cellStyle name="Comma 2 2 9 6 2" xfId="3366" xr:uid="{00000000-0005-0000-0000-00006C0D0000}"/>
    <cellStyle name="Comma 2 2 9 6 3" xfId="3367" xr:uid="{00000000-0005-0000-0000-00006D0D0000}"/>
    <cellStyle name="Comma 2 2 9 6 4" xfId="3368" xr:uid="{00000000-0005-0000-0000-00006E0D0000}"/>
    <cellStyle name="Comma 2 2 9 7" xfId="3369" xr:uid="{00000000-0005-0000-0000-00006F0D0000}"/>
    <cellStyle name="Comma 2 2 9 7 2" xfId="3370" xr:uid="{00000000-0005-0000-0000-0000700D0000}"/>
    <cellStyle name="Comma 2 2 9 7 3" xfId="3371" xr:uid="{00000000-0005-0000-0000-0000710D0000}"/>
    <cellStyle name="Comma 2 2 9 7 4" xfId="3372" xr:uid="{00000000-0005-0000-0000-0000720D0000}"/>
    <cellStyle name="Comma 2 2 9 8" xfId="3373" xr:uid="{00000000-0005-0000-0000-0000730D0000}"/>
    <cellStyle name="Comma 2 2 9 9" xfId="3374" xr:uid="{00000000-0005-0000-0000-0000740D0000}"/>
    <cellStyle name="Comma 2 20" xfId="3375" xr:uid="{00000000-0005-0000-0000-0000750D0000}"/>
    <cellStyle name="Comma 2 20 2" xfId="3376" xr:uid="{00000000-0005-0000-0000-0000760D0000}"/>
    <cellStyle name="Comma 2 20 3" xfId="3377" xr:uid="{00000000-0005-0000-0000-0000770D0000}"/>
    <cellStyle name="Comma 2 20 3 2" xfId="3378" xr:uid="{00000000-0005-0000-0000-0000780D0000}"/>
    <cellStyle name="Comma 2 20 3 3" xfId="3379" xr:uid="{00000000-0005-0000-0000-0000790D0000}"/>
    <cellStyle name="Comma 2 20 3 4" xfId="3380" xr:uid="{00000000-0005-0000-0000-00007A0D0000}"/>
    <cellStyle name="Comma 2 21" xfId="3381" xr:uid="{00000000-0005-0000-0000-00007B0D0000}"/>
    <cellStyle name="Comma 2 21 2" xfId="3382" xr:uid="{00000000-0005-0000-0000-00007C0D0000}"/>
    <cellStyle name="Comma 2 21 3" xfId="3383" xr:uid="{00000000-0005-0000-0000-00007D0D0000}"/>
    <cellStyle name="Comma 2 21 3 2" xfId="3384" xr:uid="{00000000-0005-0000-0000-00007E0D0000}"/>
    <cellStyle name="Comma 2 21 3 3" xfId="3385" xr:uid="{00000000-0005-0000-0000-00007F0D0000}"/>
    <cellStyle name="Comma 2 21 3 4" xfId="3386" xr:uid="{00000000-0005-0000-0000-0000800D0000}"/>
    <cellStyle name="Comma 2 22" xfId="3387" xr:uid="{00000000-0005-0000-0000-0000810D0000}"/>
    <cellStyle name="Comma 2 22 2" xfId="3388" xr:uid="{00000000-0005-0000-0000-0000820D0000}"/>
    <cellStyle name="Comma 2 22 3" xfId="3389" xr:uid="{00000000-0005-0000-0000-0000830D0000}"/>
    <cellStyle name="Comma 2 22 3 2" xfId="3390" xr:uid="{00000000-0005-0000-0000-0000840D0000}"/>
    <cellStyle name="Comma 2 22 3 3" xfId="3391" xr:uid="{00000000-0005-0000-0000-0000850D0000}"/>
    <cellStyle name="Comma 2 22 3 4" xfId="3392" xr:uid="{00000000-0005-0000-0000-0000860D0000}"/>
    <cellStyle name="Comma 2 23" xfId="3393" xr:uid="{00000000-0005-0000-0000-0000870D0000}"/>
    <cellStyle name="Comma 2 23 2" xfId="3394" xr:uid="{00000000-0005-0000-0000-0000880D0000}"/>
    <cellStyle name="Comma 2 23 3" xfId="3395" xr:uid="{00000000-0005-0000-0000-0000890D0000}"/>
    <cellStyle name="Comma 2 23 3 2" xfId="3396" xr:uid="{00000000-0005-0000-0000-00008A0D0000}"/>
    <cellStyle name="Comma 2 23 3 3" xfId="3397" xr:uid="{00000000-0005-0000-0000-00008B0D0000}"/>
    <cellStyle name="Comma 2 23 3 4" xfId="3398" xr:uid="{00000000-0005-0000-0000-00008C0D0000}"/>
    <cellStyle name="Comma 2 23 4" xfId="3399" xr:uid="{00000000-0005-0000-0000-00008D0D0000}"/>
    <cellStyle name="Comma 2 23 5" xfId="3400" xr:uid="{00000000-0005-0000-0000-00008E0D0000}"/>
    <cellStyle name="Comma 2 23 6" xfId="3401" xr:uid="{00000000-0005-0000-0000-00008F0D0000}"/>
    <cellStyle name="Comma 2 24" xfId="3402" xr:uid="{00000000-0005-0000-0000-0000900D0000}"/>
    <cellStyle name="Comma 2 25" xfId="3403" xr:uid="{00000000-0005-0000-0000-0000910D0000}"/>
    <cellStyle name="Comma 2 26" xfId="3404" xr:uid="{00000000-0005-0000-0000-0000920D0000}"/>
    <cellStyle name="Comma 2 27" xfId="3405" xr:uid="{00000000-0005-0000-0000-0000930D0000}"/>
    <cellStyle name="Comma 2 28" xfId="3406" xr:uid="{00000000-0005-0000-0000-0000940D0000}"/>
    <cellStyle name="Comma 2 29" xfId="3407" xr:uid="{00000000-0005-0000-0000-0000950D0000}"/>
    <cellStyle name="Comma 2 3" xfId="3408" xr:uid="{00000000-0005-0000-0000-0000960D0000}"/>
    <cellStyle name="Comma 2 3 10" xfId="3409" xr:uid="{00000000-0005-0000-0000-0000970D0000}"/>
    <cellStyle name="Comma 2 3 10 2" xfId="3410" xr:uid="{00000000-0005-0000-0000-0000980D0000}"/>
    <cellStyle name="Comma 2 3 10 2 2" xfId="3411" xr:uid="{00000000-0005-0000-0000-0000990D0000}"/>
    <cellStyle name="Comma 2 3 10 2 2 2" xfId="3412" xr:uid="{00000000-0005-0000-0000-00009A0D0000}"/>
    <cellStyle name="Comma 2 3 10 2 2 3" xfId="3413" xr:uid="{00000000-0005-0000-0000-00009B0D0000}"/>
    <cellStyle name="Comma 2 3 10 2 2 4" xfId="3414" xr:uid="{00000000-0005-0000-0000-00009C0D0000}"/>
    <cellStyle name="Comma 2 3 10 2 3" xfId="3415" xr:uid="{00000000-0005-0000-0000-00009D0D0000}"/>
    <cellStyle name="Comma 2 3 10 2 4" xfId="3416" xr:uid="{00000000-0005-0000-0000-00009E0D0000}"/>
    <cellStyle name="Comma 2 3 10 2 5" xfId="3417" xr:uid="{00000000-0005-0000-0000-00009F0D0000}"/>
    <cellStyle name="Comma 2 3 10 3" xfId="3418" xr:uid="{00000000-0005-0000-0000-0000A00D0000}"/>
    <cellStyle name="Comma 2 3 10 3 2" xfId="3419" xr:uid="{00000000-0005-0000-0000-0000A10D0000}"/>
    <cellStyle name="Comma 2 3 10 3 3" xfId="3420" xr:uid="{00000000-0005-0000-0000-0000A20D0000}"/>
    <cellStyle name="Comma 2 3 10 3 4" xfId="3421" xr:uid="{00000000-0005-0000-0000-0000A30D0000}"/>
    <cellStyle name="Comma 2 3 10 4" xfId="3422" xr:uid="{00000000-0005-0000-0000-0000A40D0000}"/>
    <cellStyle name="Comma 2 3 10 5" xfId="3423" xr:uid="{00000000-0005-0000-0000-0000A50D0000}"/>
    <cellStyle name="Comma 2 3 10 6" xfId="3424" xr:uid="{00000000-0005-0000-0000-0000A60D0000}"/>
    <cellStyle name="Comma 2 3 11" xfId="3425" xr:uid="{00000000-0005-0000-0000-0000A70D0000}"/>
    <cellStyle name="Comma 2 3 12" xfId="3426" xr:uid="{00000000-0005-0000-0000-0000A80D0000}"/>
    <cellStyle name="Comma 2 3 12 2" xfId="3427" xr:uid="{00000000-0005-0000-0000-0000A90D0000}"/>
    <cellStyle name="Comma 2 3 12 2 2" xfId="3428" xr:uid="{00000000-0005-0000-0000-0000AA0D0000}"/>
    <cellStyle name="Comma 2 3 12 2 3" xfId="3429" xr:uid="{00000000-0005-0000-0000-0000AB0D0000}"/>
    <cellStyle name="Comma 2 3 12 2 4" xfId="3430" xr:uid="{00000000-0005-0000-0000-0000AC0D0000}"/>
    <cellStyle name="Comma 2 3 12 3" xfId="3431" xr:uid="{00000000-0005-0000-0000-0000AD0D0000}"/>
    <cellStyle name="Comma 2 3 12 4" xfId="3432" xr:uid="{00000000-0005-0000-0000-0000AE0D0000}"/>
    <cellStyle name="Comma 2 3 12 5" xfId="3433" xr:uid="{00000000-0005-0000-0000-0000AF0D0000}"/>
    <cellStyle name="Comma 2 3 13" xfId="3434" xr:uid="{00000000-0005-0000-0000-0000B00D0000}"/>
    <cellStyle name="Comma 2 3 13 2" xfId="3435" xr:uid="{00000000-0005-0000-0000-0000B10D0000}"/>
    <cellStyle name="Comma 2 3 13 3" xfId="3436" xr:uid="{00000000-0005-0000-0000-0000B20D0000}"/>
    <cellStyle name="Comma 2 3 13 4" xfId="3437" xr:uid="{00000000-0005-0000-0000-0000B30D0000}"/>
    <cellStyle name="Comma 2 3 14" xfId="3438" xr:uid="{00000000-0005-0000-0000-0000B40D0000}"/>
    <cellStyle name="Comma 2 3 15" xfId="3439" xr:uid="{00000000-0005-0000-0000-0000B50D0000}"/>
    <cellStyle name="Comma 2 3 16" xfId="3440" xr:uid="{00000000-0005-0000-0000-0000B60D0000}"/>
    <cellStyle name="Comma 2 3 2" xfId="3441" xr:uid="{00000000-0005-0000-0000-0000B70D0000}"/>
    <cellStyle name="Comma 2 3 2 10" xfId="3442" xr:uid="{00000000-0005-0000-0000-0000B80D0000}"/>
    <cellStyle name="Comma 2 3 2 10 2" xfId="3443" xr:uid="{00000000-0005-0000-0000-0000B90D0000}"/>
    <cellStyle name="Comma 2 3 2 10 2 2" xfId="3444" xr:uid="{00000000-0005-0000-0000-0000BA0D0000}"/>
    <cellStyle name="Comma 2 3 2 10 2 3" xfId="3445" xr:uid="{00000000-0005-0000-0000-0000BB0D0000}"/>
    <cellStyle name="Comma 2 3 2 10 2 4" xfId="3446" xr:uid="{00000000-0005-0000-0000-0000BC0D0000}"/>
    <cellStyle name="Comma 2 3 2 10 3" xfId="3447" xr:uid="{00000000-0005-0000-0000-0000BD0D0000}"/>
    <cellStyle name="Comma 2 3 2 10 4" xfId="3448" xr:uid="{00000000-0005-0000-0000-0000BE0D0000}"/>
    <cellStyle name="Comma 2 3 2 10 5" xfId="3449" xr:uid="{00000000-0005-0000-0000-0000BF0D0000}"/>
    <cellStyle name="Comma 2 3 2 11" xfId="3450" xr:uid="{00000000-0005-0000-0000-0000C00D0000}"/>
    <cellStyle name="Comma 2 3 2 11 2" xfId="3451" xr:uid="{00000000-0005-0000-0000-0000C10D0000}"/>
    <cellStyle name="Comma 2 3 2 11 3" xfId="3452" xr:uid="{00000000-0005-0000-0000-0000C20D0000}"/>
    <cellStyle name="Comma 2 3 2 11 4" xfId="3453" xr:uid="{00000000-0005-0000-0000-0000C30D0000}"/>
    <cellStyle name="Comma 2 3 2 12" xfId="3454" xr:uid="{00000000-0005-0000-0000-0000C40D0000}"/>
    <cellStyle name="Comma 2 3 2 13" xfId="3455" xr:uid="{00000000-0005-0000-0000-0000C50D0000}"/>
    <cellStyle name="Comma 2 3 2 14" xfId="3456" xr:uid="{00000000-0005-0000-0000-0000C60D0000}"/>
    <cellStyle name="Comma 2 3 2 2" xfId="3457" xr:uid="{00000000-0005-0000-0000-0000C70D0000}"/>
    <cellStyle name="Comma 2 3 2 2 10" xfId="3458" xr:uid="{00000000-0005-0000-0000-0000C80D0000}"/>
    <cellStyle name="Comma 2 3 2 2 2" xfId="3459" xr:uid="{00000000-0005-0000-0000-0000C90D0000}"/>
    <cellStyle name="Comma 2 3 2 2 2 2" xfId="3460" xr:uid="{00000000-0005-0000-0000-0000CA0D0000}"/>
    <cellStyle name="Comma 2 3 2 2 2 2 2" xfId="3461" xr:uid="{00000000-0005-0000-0000-0000CB0D0000}"/>
    <cellStyle name="Comma 2 3 2 2 2 2 2 2" xfId="3462" xr:uid="{00000000-0005-0000-0000-0000CC0D0000}"/>
    <cellStyle name="Comma 2 3 2 2 2 2 2 2 2" xfId="3463" xr:uid="{00000000-0005-0000-0000-0000CD0D0000}"/>
    <cellStyle name="Comma 2 3 2 2 2 2 2 2 3" xfId="3464" xr:uid="{00000000-0005-0000-0000-0000CE0D0000}"/>
    <cellStyle name="Comma 2 3 2 2 2 2 2 2 4" xfId="3465" xr:uid="{00000000-0005-0000-0000-0000CF0D0000}"/>
    <cellStyle name="Comma 2 3 2 2 2 2 2 3" xfId="3466" xr:uid="{00000000-0005-0000-0000-0000D00D0000}"/>
    <cellStyle name="Comma 2 3 2 2 2 2 2 4" xfId="3467" xr:uid="{00000000-0005-0000-0000-0000D10D0000}"/>
    <cellStyle name="Comma 2 3 2 2 2 2 2 5" xfId="3468" xr:uid="{00000000-0005-0000-0000-0000D20D0000}"/>
    <cellStyle name="Comma 2 3 2 2 2 2 3" xfId="3469" xr:uid="{00000000-0005-0000-0000-0000D30D0000}"/>
    <cellStyle name="Comma 2 3 2 2 2 2 3 2" xfId="3470" xr:uid="{00000000-0005-0000-0000-0000D40D0000}"/>
    <cellStyle name="Comma 2 3 2 2 2 2 3 3" xfId="3471" xr:uid="{00000000-0005-0000-0000-0000D50D0000}"/>
    <cellStyle name="Comma 2 3 2 2 2 2 3 4" xfId="3472" xr:uid="{00000000-0005-0000-0000-0000D60D0000}"/>
    <cellStyle name="Comma 2 3 2 2 2 2 4" xfId="3473" xr:uid="{00000000-0005-0000-0000-0000D70D0000}"/>
    <cellStyle name="Comma 2 3 2 2 2 2 5" xfId="3474" xr:uid="{00000000-0005-0000-0000-0000D80D0000}"/>
    <cellStyle name="Comma 2 3 2 2 2 2 6" xfId="3475" xr:uid="{00000000-0005-0000-0000-0000D90D0000}"/>
    <cellStyle name="Comma 2 3 2 2 2 3" xfId="3476" xr:uid="{00000000-0005-0000-0000-0000DA0D0000}"/>
    <cellStyle name="Comma 2 3 2 2 2 3 2" xfId="3477" xr:uid="{00000000-0005-0000-0000-0000DB0D0000}"/>
    <cellStyle name="Comma 2 3 2 2 2 3 2 2" xfId="3478" xr:uid="{00000000-0005-0000-0000-0000DC0D0000}"/>
    <cellStyle name="Comma 2 3 2 2 2 3 2 2 2" xfId="3479" xr:uid="{00000000-0005-0000-0000-0000DD0D0000}"/>
    <cellStyle name="Comma 2 3 2 2 2 3 2 2 3" xfId="3480" xr:uid="{00000000-0005-0000-0000-0000DE0D0000}"/>
    <cellStyle name="Comma 2 3 2 2 2 3 2 2 4" xfId="3481" xr:uid="{00000000-0005-0000-0000-0000DF0D0000}"/>
    <cellStyle name="Comma 2 3 2 2 2 3 2 3" xfId="3482" xr:uid="{00000000-0005-0000-0000-0000E00D0000}"/>
    <cellStyle name="Comma 2 3 2 2 2 3 2 4" xfId="3483" xr:uid="{00000000-0005-0000-0000-0000E10D0000}"/>
    <cellStyle name="Comma 2 3 2 2 2 3 2 5" xfId="3484" xr:uid="{00000000-0005-0000-0000-0000E20D0000}"/>
    <cellStyle name="Comma 2 3 2 2 2 3 3" xfId="3485" xr:uid="{00000000-0005-0000-0000-0000E30D0000}"/>
    <cellStyle name="Comma 2 3 2 2 2 3 3 2" xfId="3486" xr:uid="{00000000-0005-0000-0000-0000E40D0000}"/>
    <cellStyle name="Comma 2 3 2 2 2 3 3 3" xfId="3487" xr:uid="{00000000-0005-0000-0000-0000E50D0000}"/>
    <cellStyle name="Comma 2 3 2 2 2 3 3 4" xfId="3488" xr:uid="{00000000-0005-0000-0000-0000E60D0000}"/>
    <cellStyle name="Comma 2 3 2 2 2 3 4" xfId="3489" xr:uid="{00000000-0005-0000-0000-0000E70D0000}"/>
    <cellStyle name="Comma 2 3 2 2 2 3 5" xfId="3490" xr:uid="{00000000-0005-0000-0000-0000E80D0000}"/>
    <cellStyle name="Comma 2 3 2 2 2 3 6" xfId="3491" xr:uid="{00000000-0005-0000-0000-0000E90D0000}"/>
    <cellStyle name="Comma 2 3 2 2 2 4" xfId="3492" xr:uid="{00000000-0005-0000-0000-0000EA0D0000}"/>
    <cellStyle name="Comma 2 3 2 2 2 4 2" xfId="3493" xr:uid="{00000000-0005-0000-0000-0000EB0D0000}"/>
    <cellStyle name="Comma 2 3 2 2 2 4 2 2" xfId="3494" xr:uid="{00000000-0005-0000-0000-0000EC0D0000}"/>
    <cellStyle name="Comma 2 3 2 2 2 4 2 3" xfId="3495" xr:uid="{00000000-0005-0000-0000-0000ED0D0000}"/>
    <cellStyle name="Comma 2 3 2 2 2 4 2 4" xfId="3496" xr:uid="{00000000-0005-0000-0000-0000EE0D0000}"/>
    <cellStyle name="Comma 2 3 2 2 2 4 3" xfId="3497" xr:uid="{00000000-0005-0000-0000-0000EF0D0000}"/>
    <cellStyle name="Comma 2 3 2 2 2 4 4" xfId="3498" xr:uid="{00000000-0005-0000-0000-0000F00D0000}"/>
    <cellStyle name="Comma 2 3 2 2 2 4 5" xfId="3499" xr:uid="{00000000-0005-0000-0000-0000F10D0000}"/>
    <cellStyle name="Comma 2 3 2 2 2 5" xfId="3500" xr:uid="{00000000-0005-0000-0000-0000F20D0000}"/>
    <cellStyle name="Comma 2 3 2 2 2 5 2" xfId="3501" xr:uid="{00000000-0005-0000-0000-0000F30D0000}"/>
    <cellStyle name="Comma 2 3 2 2 2 5 3" xfId="3502" xr:uid="{00000000-0005-0000-0000-0000F40D0000}"/>
    <cellStyle name="Comma 2 3 2 2 2 5 4" xfId="3503" xr:uid="{00000000-0005-0000-0000-0000F50D0000}"/>
    <cellStyle name="Comma 2 3 2 2 2 6" xfId="3504" xr:uid="{00000000-0005-0000-0000-0000F60D0000}"/>
    <cellStyle name="Comma 2 3 2 2 2 7" xfId="3505" xr:uid="{00000000-0005-0000-0000-0000F70D0000}"/>
    <cellStyle name="Comma 2 3 2 2 2 8" xfId="3506" xr:uid="{00000000-0005-0000-0000-0000F80D0000}"/>
    <cellStyle name="Comma 2 3 2 2 3" xfId="3507" xr:uid="{00000000-0005-0000-0000-0000F90D0000}"/>
    <cellStyle name="Comma 2 3 2 2 3 2" xfId="3508" xr:uid="{00000000-0005-0000-0000-0000FA0D0000}"/>
    <cellStyle name="Comma 2 3 2 2 3 2 2" xfId="3509" xr:uid="{00000000-0005-0000-0000-0000FB0D0000}"/>
    <cellStyle name="Comma 2 3 2 2 3 2 2 2" xfId="3510" xr:uid="{00000000-0005-0000-0000-0000FC0D0000}"/>
    <cellStyle name="Comma 2 3 2 2 3 2 2 3" xfId="3511" xr:uid="{00000000-0005-0000-0000-0000FD0D0000}"/>
    <cellStyle name="Comma 2 3 2 2 3 2 2 4" xfId="3512" xr:uid="{00000000-0005-0000-0000-0000FE0D0000}"/>
    <cellStyle name="Comma 2 3 2 2 3 2 3" xfId="3513" xr:uid="{00000000-0005-0000-0000-0000FF0D0000}"/>
    <cellStyle name="Comma 2 3 2 2 3 2 4" xfId="3514" xr:uid="{00000000-0005-0000-0000-0000000E0000}"/>
    <cellStyle name="Comma 2 3 2 2 3 2 5" xfId="3515" xr:uid="{00000000-0005-0000-0000-0000010E0000}"/>
    <cellStyle name="Comma 2 3 2 2 3 3" xfId="3516" xr:uid="{00000000-0005-0000-0000-0000020E0000}"/>
    <cellStyle name="Comma 2 3 2 2 3 3 2" xfId="3517" xr:uid="{00000000-0005-0000-0000-0000030E0000}"/>
    <cellStyle name="Comma 2 3 2 2 3 3 3" xfId="3518" xr:uid="{00000000-0005-0000-0000-0000040E0000}"/>
    <cellStyle name="Comma 2 3 2 2 3 3 4" xfId="3519" xr:uid="{00000000-0005-0000-0000-0000050E0000}"/>
    <cellStyle name="Comma 2 3 2 2 3 4" xfId="3520" xr:uid="{00000000-0005-0000-0000-0000060E0000}"/>
    <cellStyle name="Comma 2 3 2 2 3 5" xfId="3521" xr:uid="{00000000-0005-0000-0000-0000070E0000}"/>
    <cellStyle name="Comma 2 3 2 2 3 6" xfId="3522" xr:uid="{00000000-0005-0000-0000-0000080E0000}"/>
    <cellStyle name="Comma 2 3 2 2 4" xfId="3523" xr:uid="{00000000-0005-0000-0000-0000090E0000}"/>
    <cellStyle name="Comma 2 3 2 2 4 2" xfId="3524" xr:uid="{00000000-0005-0000-0000-00000A0E0000}"/>
    <cellStyle name="Comma 2 3 2 2 4 2 2" xfId="3525" xr:uid="{00000000-0005-0000-0000-00000B0E0000}"/>
    <cellStyle name="Comma 2 3 2 2 4 2 2 2" xfId="3526" xr:uid="{00000000-0005-0000-0000-00000C0E0000}"/>
    <cellStyle name="Comma 2 3 2 2 4 2 2 3" xfId="3527" xr:uid="{00000000-0005-0000-0000-00000D0E0000}"/>
    <cellStyle name="Comma 2 3 2 2 4 2 2 4" xfId="3528" xr:uid="{00000000-0005-0000-0000-00000E0E0000}"/>
    <cellStyle name="Comma 2 3 2 2 4 2 3" xfId="3529" xr:uid="{00000000-0005-0000-0000-00000F0E0000}"/>
    <cellStyle name="Comma 2 3 2 2 4 2 4" xfId="3530" xr:uid="{00000000-0005-0000-0000-0000100E0000}"/>
    <cellStyle name="Comma 2 3 2 2 4 2 5" xfId="3531" xr:uid="{00000000-0005-0000-0000-0000110E0000}"/>
    <cellStyle name="Comma 2 3 2 2 4 3" xfId="3532" xr:uid="{00000000-0005-0000-0000-0000120E0000}"/>
    <cellStyle name="Comma 2 3 2 2 4 3 2" xfId="3533" xr:uid="{00000000-0005-0000-0000-0000130E0000}"/>
    <cellStyle name="Comma 2 3 2 2 4 3 3" xfId="3534" xr:uid="{00000000-0005-0000-0000-0000140E0000}"/>
    <cellStyle name="Comma 2 3 2 2 4 3 4" xfId="3535" xr:uid="{00000000-0005-0000-0000-0000150E0000}"/>
    <cellStyle name="Comma 2 3 2 2 4 4" xfId="3536" xr:uid="{00000000-0005-0000-0000-0000160E0000}"/>
    <cellStyle name="Comma 2 3 2 2 4 5" xfId="3537" xr:uid="{00000000-0005-0000-0000-0000170E0000}"/>
    <cellStyle name="Comma 2 3 2 2 4 6" xfId="3538" xr:uid="{00000000-0005-0000-0000-0000180E0000}"/>
    <cellStyle name="Comma 2 3 2 2 5" xfId="3539" xr:uid="{00000000-0005-0000-0000-0000190E0000}"/>
    <cellStyle name="Comma 2 3 2 2 6" xfId="3540" xr:uid="{00000000-0005-0000-0000-00001A0E0000}"/>
    <cellStyle name="Comma 2 3 2 2 6 2" xfId="3541" xr:uid="{00000000-0005-0000-0000-00001B0E0000}"/>
    <cellStyle name="Comma 2 3 2 2 6 2 2" xfId="3542" xr:uid="{00000000-0005-0000-0000-00001C0E0000}"/>
    <cellStyle name="Comma 2 3 2 2 6 2 3" xfId="3543" xr:uid="{00000000-0005-0000-0000-00001D0E0000}"/>
    <cellStyle name="Comma 2 3 2 2 6 2 4" xfId="3544" xr:uid="{00000000-0005-0000-0000-00001E0E0000}"/>
    <cellStyle name="Comma 2 3 2 2 6 3" xfId="3545" xr:uid="{00000000-0005-0000-0000-00001F0E0000}"/>
    <cellStyle name="Comma 2 3 2 2 6 4" xfId="3546" xr:uid="{00000000-0005-0000-0000-0000200E0000}"/>
    <cellStyle name="Comma 2 3 2 2 6 5" xfId="3547" xr:uid="{00000000-0005-0000-0000-0000210E0000}"/>
    <cellStyle name="Comma 2 3 2 2 7" xfId="3548" xr:uid="{00000000-0005-0000-0000-0000220E0000}"/>
    <cellStyle name="Comma 2 3 2 2 7 2" xfId="3549" xr:uid="{00000000-0005-0000-0000-0000230E0000}"/>
    <cellStyle name="Comma 2 3 2 2 7 3" xfId="3550" xr:uid="{00000000-0005-0000-0000-0000240E0000}"/>
    <cellStyle name="Comma 2 3 2 2 7 4" xfId="3551" xr:uid="{00000000-0005-0000-0000-0000250E0000}"/>
    <cellStyle name="Comma 2 3 2 2 8" xfId="3552" xr:uid="{00000000-0005-0000-0000-0000260E0000}"/>
    <cellStyle name="Comma 2 3 2 2 9" xfId="3553" xr:uid="{00000000-0005-0000-0000-0000270E0000}"/>
    <cellStyle name="Comma 2 3 2 3" xfId="3554" xr:uid="{00000000-0005-0000-0000-0000280E0000}"/>
    <cellStyle name="Comma 2 3 2 3 2" xfId="3555" xr:uid="{00000000-0005-0000-0000-0000290E0000}"/>
    <cellStyle name="Comma 2 3 2 3 2 2" xfId="3556" xr:uid="{00000000-0005-0000-0000-00002A0E0000}"/>
    <cellStyle name="Comma 2 3 2 3 2 2 2" xfId="3557" xr:uid="{00000000-0005-0000-0000-00002B0E0000}"/>
    <cellStyle name="Comma 2 3 2 3 2 2 2 2" xfId="3558" xr:uid="{00000000-0005-0000-0000-00002C0E0000}"/>
    <cellStyle name="Comma 2 3 2 3 2 2 2 2 2" xfId="3559" xr:uid="{00000000-0005-0000-0000-00002D0E0000}"/>
    <cellStyle name="Comma 2 3 2 3 2 2 2 2 3" xfId="3560" xr:uid="{00000000-0005-0000-0000-00002E0E0000}"/>
    <cellStyle name="Comma 2 3 2 3 2 2 2 2 4" xfId="3561" xr:uid="{00000000-0005-0000-0000-00002F0E0000}"/>
    <cellStyle name="Comma 2 3 2 3 2 2 2 3" xfId="3562" xr:uid="{00000000-0005-0000-0000-0000300E0000}"/>
    <cellStyle name="Comma 2 3 2 3 2 2 2 4" xfId="3563" xr:uid="{00000000-0005-0000-0000-0000310E0000}"/>
    <cellStyle name="Comma 2 3 2 3 2 2 2 5" xfId="3564" xr:uid="{00000000-0005-0000-0000-0000320E0000}"/>
    <cellStyle name="Comma 2 3 2 3 2 2 3" xfId="3565" xr:uid="{00000000-0005-0000-0000-0000330E0000}"/>
    <cellStyle name="Comma 2 3 2 3 2 2 3 2" xfId="3566" xr:uid="{00000000-0005-0000-0000-0000340E0000}"/>
    <cellStyle name="Comma 2 3 2 3 2 2 3 3" xfId="3567" xr:uid="{00000000-0005-0000-0000-0000350E0000}"/>
    <cellStyle name="Comma 2 3 2 3 2 2 3 4" xfId="3568" xr:uid="{00000000-0005-0000-0000-0000360E0000}"/>
    <cellStyle name="Comma 2 3 2 3 2 2 4" xfId="3569" xr:uid="{00000000-0005-0000-0000-0000370E0000}"/>
    <cellStyle name="Comma 2 3 2 3 2 2 5" xfId="3570" xr:uid="{00000000-0005-0000-0000-0000380E0000}"/>
    <cellStyle name="Comma 2 3 2 3 2 2 6" xfId="3571" xr:uid="{00000000-0005-0000-0000-0000390E0000}"/>
    <cellStyle name="Comma 2 3 2 3 2 3" xfId="3572" xr:uid="{00000000-0005-0000-0000-00003A0E0000}"/>
    <cellStyle name="Comma 2 3 2 3 2 3 2" xfId="3573" xr:uid="{00000000-0005-0000-0000-00003B0E0000}"/>
    <cellStyle name="Comma 2 3 2 3 2 3 2 2" xfId="3574" xr:uid="{00000000-0005-0000-0000-00003C0E0000}"/>
    <cellStyle name="Comma 2 3 2 3 2 3 2 2 2" xfId="3575" xr:uid="{00000000-0005-0000-0000-00003D0E0000}"/>
    <cellStyle name="Comma 2 3 2 3 2 3 2 2 3" xfId="3576" xr:uid="{00000000-0005-0000-0000-00003E0E0000}"/>
    <cellStyle name="Comma 2 3 2 3 2 3 2 2 4" xfId="3577" xr:uid="{00000000-0005-0000-0000-00003F0E0000}"/>
    <cellStyle name="Comma 2 3 2 3 2 3 2 3" xfId="3578" xr:uid="{00000000-0005-0000-0000-0000400E0000}"/>
    <cellStyle name="Comma 2 3 2 3 2 3 2 4" xfId="3579" xr:uid="{00000000-0005-0000-0000-0000410E0000}"/>
    <cellStyle name="Comma 2 3 2 3 2 3 2 5" xfId="3580" xr:uid="{00000000-0005-0000-0000-0000420E0000}"/>
    <cellStyle name="Comma 2 3 2 3 2 3 3" xfId="3581" xr:uid="{00000000-0005-0000-0000-0000430E0000}"/>
    <cellStyle name="Comma 2 3 2 3 2 3 3 2" xfId="3582" xr:uid="{00000000-0005-0000-0000-0000440E0000}"/>
    <cellStyle name="Comma 2 3 2 3 2 3 3 3" xfId="3583" xr:uid="{00000000-0005-0000-0000-0000450E0000}"/>
    <cellStyle name="Comma 2 3 2 3 2 3 3 4" xfId="3584" xr:uid="{00000000-0005-0000-0000-0000460E0000}"/>
    <cellStyle name="Comma 2 3 2 3 2 3 4" xfId="3585" xr:uid="{00000000-0005-0000-0000-0000470E0000}"/>
    <cellStyle name="Comma 2 3 2 3 2 3 5" xfId="3586" xr:uid="{00000000-0005-0000-0000-0000480E0000}"/>
    <cellStyle name="Comma 2 3 2 3 2 3 6" xfId="3587" xr:uid="{00000000-0005-0000-0000-0000490E0000}"/>
    <cellStyle name="Comma 2 3 2 3 2 4" xfId="3588" xr:uid="{00000000-0005-0000-0000-00004A0E0000}"/>
    <cellStyle name="Comma 2 3 2 3 2 4 2" xfId="3589" xr:uid="{00000000-0005-0000-0000-00004B0E0000}"/>
    <cellStyle name="Comma 2 3 2 3 2 4 2 2" xfId="3590" xr:uid="{00000000-0005-0000-0000-00004C0E0000}"/>
    <cellStyle name="Comma 2 3 2 3 2 4 2 3" xfId="3591" xr:uid="{00000000-0005-0000-0000-00004D0E0000}"/>
    <cellStyle name="Comma 2 3 2 3 2 4 2 4" xfId="3592" xr:uid="{00000000-0005-0000-0000-00004E0E0000}"/>
    <cellStyle name="Comma 2 3 2 3 2 4 3" xfId="3593" xr:uid="{00000000-0005-0000-0000-00004F0E0000}"/>
    <cellStyle name="Comma 2 3 2 3 2 4 4" xfId="3594" xr:uid="{00000000-0005-0000-0000-0000500E0000}"/>
    <cellStyle name="Comma 2 3 2 3 2 4 5" xfId="3595" xr:uid="{00000000-0005-0000-0000-0000510E0000}"/>
    <cellStyle name="Comma 2 3 2 3 2 5" xfId="3596" xr:uid="{00000000-0005-0000-0000-0000520E0000}"/>
    <cellStyle name="Comma 2 3 2 3 2 5 2" xfId="3597" xr:uid="{00000000-0005-0000-0000-0000530E0000}"/>
    <cellStyle name="Comma 2 3 2 3 2 5 3" xfId="3598" xr:uid="{00000000-0005-0000-0000-0000540E0000}"/>
    <cellStyle name="Comma 2 3 2 3 2 5 4" xfId="3599" xr:uid="{00000000-0005-0000-0000-0000550E0000}"/>
    <cellStyle name="Comma 2 3 2 3 2 6" xfId="3600" xr:uid="{00000000-0005-0000-0000-0000560E0000}"/>
    <cellStyle name="Comma 2 3 2 3 2 7" xfId="3601" xr:uid="{00000000-0005-0000-0000-0000570E0000}"/>
    <cellStyle name="Comma 2 3 2 3 2 8" xfId="3602" xr:uid="{00000000-0005-0000-0000-0000580E0000}"/>
    <cellStyle name="Comma 2 3 2 3 3" xfId="3603" xr:uid="{00000000-0005-0000-0000-0000590E0000}"/>
    <cellStyle name="Comma 2 3 2 3 3 2" xfId="3604" xr:uid="{00000000-0005-0000-0000-00005A0E0000}"/>
    <cellStyle name="Comma 2 3 2 3 3 2 2" xfId="3605" xr:uid="{00000000-0005-0000-0000-00005B0E0000}"/>
    <cellStyle name="Comma 2 3 2 3 3 2 2 2" xfId="3606" xr:uid="{00000000-0005-0000-0000-00005C0E0000}"/>
    <cellStyle name="Comma 2 3 2 3 3 2 2 3" xfId="3607" xr:uid="{00000000-0005-0000-0000-00005D0E0000}"/>
    <cellStyle name="Comma 2 3 2 3 3 2 2 4" xfId="3608" xr:uid="{00000000-0005-0000-0000-00005E0E0000}"/>
    <cellStyle name="Comma 2 3 2 3 3 2 3" xfId="3609" xr:uid="{00000000-0005-0000-0000-00005F0E0000}"/>
    <cellStyle name="Comma 2 3 2 3 3 2 4" xfId="3610" xr:uid="{00000000-0005-0000-0000-0000600E0000}"/>
    <cellStyle name="Comma 2 3 2 3 3 2 5" xfId="3611" xr:uid="{00000000-0005-0000-0000-0000610E0000}"/>
    <cellStyle name="Comma 2 3 2 3 3 3" xfId="3612" xr:uid="{00000000-0005-0000-0000-0000620E0000}"/>
    <cellStyle name="Comma 2 3 2 3 3 3 2" xfId="3613" xr:uid="{00000000-0005-0000-0000-0000630E0000}"/>
    <cellStyle name="Comma 2 3 2 3 3 3 3" xfId="3614" xr:uid="{00000000-0005-0000-0000-0000640E0000}"/>
    <cellStyle name="Comma 2 3 2 3 3 3 4" xfId="3615" xr:uid="{00000000-0005-0000-0000-0000650E0000}"/>
    <cellStyle name="Comma 2 3 2 3 3 4" xfId="3616" xr:uid="{00000000-0005-0000-0000-0000660E0000}"/>
    <cellStyle name="Comma 2 3 2 3 3 5" xfId="3617" xr:uid="{00000000-0005-0000-0000-0000670E0000}"/>
    <cellStyle name="Comma 2 3 2 3 3 6" xfId="3618" xr:uid="{00000000-0005-0000-0000-0000680E0000}"/>
    <cellStyle name="Comma 2 3 2 3 4" xfId="3619" xr:uid="{00000000-0005-0000-0000-0000690E0000}"/>
    <cellStyle name="Comma 2 3 2 3 4 2" xfId="3620" xr:uid="{00000000-0005-0000-0000-00006A0E0000}"/>
    <cellStyle name="Comma 2 3 2 3 4 2 2" xfId="3621" xr:uid="{00000000-0005-0000-0000-00006B0E0000}"/>
    <cellStyle name="Comma 2 3 2 3 4 2 2 2" xfId="3622" xr:uid="{00000000-0005-0000-0000-00006C0E0000}"/>
    <cellStyle name="Comma 2 3 2 3 4 2 2 3" xfId="3623" xr:uid="{00000000-0005-0000-0000-00006D0E0000}"/>
    <cellStyle name="Comma 2 3 2 3 4 2 2 4" xfId="3624" xr:uid="{00000000-0005-0000-0000-00006E0E0000}"/>
    <cellStyle name="Comma 2 3 2 3 4 2 3" xfId="3625" xr:uid="{00000000-0005-0000-0000-00006F0E0000}"/>
    <cellStyle name="Comma 2 3 2 3 4 2 4" xfId="3626" xr:uid="{00000000-0005-0000-0000-0000700E0000}"/>
    <cellStyle name="Comma 2 3 2 3 4 2 5" xfId="3627" xr:uid="{00000000-0005-0000-0000-0000710E0000}"/>
    <cellStyle name="Comma 2 3 2 3 4 3" xfId="3628" xr:uid="{00000000-0005-0000-0000-0000720E0000}"/>
    <cellStyle name="Comma 2 3 2 3 4 3 2" xfId="3629" xr:uid="{00000000-0005-0000-0000-0000730E0000}"/>
    <cellStyle name="Comma 2 3 2 3 4 3 3" xfId="3630" xr:uid="{00000000-0005-0000-0000-0000740E0000}"/>
    <cellStyle name="Comma 2 3 2 3 4 3 4" xfId="3631" xr:uid="{00000000-0005-0000-0000-0000750E0000}"/>
    <cellStyle name="Comma 2 3 2 3 4 4" xfId="3632" xr:uid="{00000000-0005-0000-0000-0000760E0000}"/>
    <cellStyle name="Comma 2 3 2 3 4 5" xfId="3633" xr:uid="{00000000-0005-0000-0000-0000770E0000}"/>
    <cellStyle name="Comma 2 3 2 3 4 6" xfId="3634" xr:uid="{00000000-0005-0000-0000-0000780E0000}"/>
    <cellStyle name="Comma 2 3 2 3 5" xfId="3635" xr:uid="{00000000-0005-0000-0000-0000790E0000}"/>
    <cellStyle name="Comma 2 3 2 3 5 2" xfId="3636" xr:uid="{00000000-0005-0000-0000-00007A0E0000}"/>
    <cellStyle name="Comma 2 3 2 3 5 2 2" xfId="3637" xr:uid="{00000000-0005-0000-0000-00007B0E0000}"/>
    <cellStyle name="Comma 2 3 2 3 5 2 3" xfId="3638" xr:uid="{00000000-0005-0000-0000-00007C0E0000}"/>
    <cellStyle name="Comma 2 3 2 3 5 2 4" xfId="3639" xr:uid="{00000000-0005-0000-0000-00007D0E0000}"/>
    <cellStyle name="Comma 2 3 2 3 5 3" xfId="3640" xr:uid="{00000000-0005-0000-0000-00007E0E0000}"/>
    <cellStyle name="Comma 2 3 2 3 5 4" xfId="3641" xr:uid="{00000000-0005-0000-0000-00007F0E0000}"/>
    <cellStyle name="Comma 2 3 2 3 5 5" xfId="3642" xr:uid="{00000000-0005-0000-0000-0000800E0000}"/>
    <cellStyle name="Comma 2 3 2 3 6" xfId="3643" xr:uid="{00000000-0005-0000-0000-0000810E0000}"/>
    <cellStyle name="Comma 2 3 2 3 6 2" xfId="3644" xr:uid="{00000000-0005-0000-0000-0000820E0000}"/>
    <cellStyle name="Comma 2 3 2 3 6 3" xfId="3645" xr:uid="{00000000-0005-0000-0000-0000830E0000}"/>
    <cellStyle name="Comma 2 3 2 3 6 4" xfId="3646" xr:uid="{00000000-0005-0000-0000-0000840E0000}"/>
    <cellStyle name="Comma 2 3 2 3 7" xfId="3647" xr:uid="{00000000-0005-0000-0000-0000850E0000}"/>
    <cellStyle name="Comma 2 3 2 3 8" xfId="3648" xr:uid="{00000000-0005-0000-0000-0000860E0000}"/>
    <cellStyle name="Comma 2 3 2 3 9" xfId="3649" xr:uid="{00000000-0005-0000-0000-0000870E0000}"/>
    <cellStyle name="Comma 2 3 2 4" xfId="3650" xr:uid="{00000000-0005-0000-0000-0000880E0000}"/>
    <cellStyle name="Comma 2 3 2 4 2" xfId="3651" xr:uid="{00000000-0005-0000-0000-0000890E0000}"/>
    <cellStyle name="Comma 2 3 2 4 2 2" xfId="3652" xr:uid="{00000000-0005-0000-0000-00008A0E0000}"/>
    <cellStyle name="Comma 2 3 2 4 2 2 2" xfId="3653" xr:uid="{00000000-0005-0000-0000-00008B0E0000}"/>
    <cellStyle name="Comma 2 3 2 4 2 2 2 2" xfId="3654" xr:uid="{00000000-0005-0000-0000-00008C0E0000}"/>
    <cellStyle name="Comma 2 3 2 4 2 2 2 2 2" xfId="3655" xr:uid="{00000000-0005-0000-0000-00008D0E0000}"/>
    <cellStyle name="Comma 2 3 2 4 2 2 2 2 3" xfId="3656" xr:uid="{00000000-0005-0000-0000-00008E0E0000}"/>
    <cellStyle name="Comma 2 3 2 4 2 2 2 2 4" xfId="3657" xr:uid="{00000000-0005-0000-0000-00008F0E0000}"/>
    <cellStyle name="Comma 2 3 2 4 2 2 2 3" xfId="3658" xr:uid="{00000000-0005-0000-0000-0000900E0000}"/>
    <cellStyle name="Comma 2 3 2 4 2 2 2 4" xfId="3659" xr:uid="{00000000-0005-0000-0000-0000910E0000}"/>
    <cellStyle name="Comma 2 3 2 4 2 2 2 5" xfId="3660" xr:uid="{00000000-0005-0000-0000-0000920E0000}"/>
    <cellStyle name="Comma 2 3 2 4 2 2 3" xfId="3661" xr:uid="{00000000-0005-0000-0000-0000930E0000}"/>
    <cellStyle name="Comma 2 3 2 4 2 2 3 2" xfId="3662" xr:uid="{00000000-0005-0000-0000-0000940E0000}"/>
    <cellStyle name="Comma 2 3 2 4 2 2 3 3" xfId="3663" xr:uid="{00000000-0005-0000-0000-0000950E0000}"/>
    <cellStyle name="Comma 2 3 2 4 2 2 3 4" xfId="3664" xr:uid="{00000000-0005-0000-0000-0000960E0000}"/>
    <cellStyle name="Comma 2 3 2 4 2 2 4" xfId="3665" xr:uid="{00000000-0005-0000-0000-0000970E0000}"/>
    <cellStyle name="Comma 2 3 2 4 2 2 5" xfId="3666" xr:uid="{00000000-0005-0000-0000-0000980E0000}"/>
    <cellStyle name="Comma 2 3 2 4 2 2 6" xfId="3667" xr:uid="{00000000-0005-0000-0000-0000990E0000}"/>
    <cellStyle name="Comma 2 3 2 4 2 3" xfId="3668" xr:uid="{00000000-0005-0000-0000-00009A0E0000}"/>
    <cellStyle name="Comma 2 3 2 4 2 3 2" xfId="3669" xr:uid="{00000000-0005-0000-0000-00009B0E0000}"/>
    <cellStyle name="Comma 2 3 2 4 2 3 2 2" xfId="3670" xr:uid="{00000000-0005-0000-0000-00009C0E0000}"/>
    <cellStyle name="Comma 2 3 2 4 2 3 2 2 2" xfId="3671" xr:uid="{00000000-0005-0000-0000-00009D0E0000}"/>
    <cellStyle name="Comma 2 3 2 4 2 3 2 2 3" xfId="3672" xr:uid="{00000000-0005-0000-0000-00009E0E0000}"/>
    <cellStyle name="Comma 2 3 2 4 2 3 2 2 4" xfId="3673" xr:uid="{00000000-0005-0000-0000-00009F0E0000}"/>
    <cellStyle name="Comma 2 3 2 4 2 3 2 3" xfId="3674" xr:uid="{00000000-0005-0000-0000-0000A00E0000}"/>
    <cellStyle name="Comma 2 3 2 4 2 3 2 4" xfId="3675" xr:uid="{00000000-0005-0000-0000-0000A10E0000}"/>
    <cellStyle name="Comma 2 3 2 4 2 3 2 5" xfId="3676" xr:uid="{00000000-0005-0000-0000-0000A20E0000}"/>
    <cellStyle name="Comma 2 3 2 4 2 3 3" xfId="3677" xr:uid="{00000000-0005-0000-0000-0000A30E0000}"/>
    <cellStyle name="Comma 2 3 2 4 2 3 3 2" xfId="3678" xr:uid="{00000000-0005-0000-0000-0000A40E0000}"/>
    <cellStyle name="Comma 2 3 2 4 2 3 3 3" xfId="3679" xr:uid="{00000000-0005-0000-0000-0000A50E0000}"/>
    <cellStyle name="Comma 2 3 2 4 2 3 3 4" xfId="3680" xr:uid="{00000000-0005-0000-0000-0000A60E0000}"/>
    <cellStyle name="Comma 2 3 2 4 2 3 4" xfId="3681" xr:uid="{00000000-0005-0000-0000-0000A70E0000}"/>
    <cellStyle name="Comma 2 3 2 4 2 3 5" xfId="3682" xr:uid="{00000000-0005-0000-0000-0000A80E0000}"/>
    <cellStyle name="Comma 2 3 2 4 2 3 6" xfId="3683" xr:uid="{00000000-0005-0000-0000-0000A90E0000}"/>
    <cellStyle name="Comma 2 3 2 4 2 4" xfId="3684" xr:uid="{00000000-0005-0000-0000-0000AA0E0000}"/>
    <cellStyle name="Comma 2 3 2 4 2 4 2" xfId="3685" xr:uid="{00000000-0005-0000-0000-0000AB0E0000}"/>
    <cellStyle name="Comma 2 3 2 4 2 4 2 2" xfId="3686" xr:uid="{00000000-0005-0000-0000-0000AC0E0000}"/>
    <cellStyle name="Comma 2 3 2 4 2 4 2 3" xfId="3687" xr:uid="{00000000-0005-0000-0000-0000AD0E0000}"/>
    <cellStyle name="Comma 2 3 2 4 2 4 2 4" xfId="3688" xr:uid="{00000000-0005-0000-0000-0000AE0E0000}"/>
    <cellStyle name="Comma 2 3 2 4 2 4 3" xfId="3689" xr:uid="{00000000-0005-0000-0000-0000AF0E0000}"/>
    <cellStyle name="Comma 2 3 2 4 2 4 4" xfId="3690" xr:uid="{00000000-0005-0000-0000-0000B00E0000}"/>
    <cellStyle name="Comma 2 3 2 4 2 4 5" xfId="3691" xr:uid="{00000000-0005-0000-0000-0000B10E0000}"/>
    <cellStyle name="Comma 2 3 2 4 2 5" xfId="3692" xr:uid="{00000000-0005-0000-0000-0000B20E0000}"/>
    <cellStyle name="Comma 2 3 2 4 2 5 2" xfId="3693" xr:uid="{00000000-0005-0000-0000-0000B30E0000}"/>
    <cellStyle name="Comma 2 3 2 4 2 5 3" xfId="3694" xr:uid="{00000000-0005-0000-0000-0000B40E0000}"/>
    <cellStyle name="Comma 2 3 2 4 2 5 4" xfId="3695" xr:uid="{00000000-0005-0000-0000-0000B50E0000}"/>
    <cellStyle name="Comma 2 3 2 4 2 6" xfId="3696" xr:uid="{00000000-0005-0000-0000-0000B60E0000}"/>
    <cellStyle name="Comma 2 3 2 4 2 7" xfId="3697" xr:uid="{00000000-0005-0000-0000-0000B70E0000}"/>
    <cellStyle name="Comma 2 3 2 4 2 8" xfId="3698" xr:uid="{00000000-0005-0000-0000-0000B80E0000}"/>
    <cellStyle name="Comma 2 3 2 4 3" xfId="3699" xr:uid="{00000000-0005-0000-0000-0000B90E0000}"/>
    <cellStyle name="Comma 2 3 2 4 3 2" xfId="3700" xr:uid="{00000000-0005-0000-0000-0000BA0E0000}"/>
    <cellStyle name="Comma 2 3 2 4 3 2 2" xfId="3701" xr:uid="{00000000-0005-0000-0000-0000BB0E0000}"/>
    <cellStyle name="Comma 2 3 2 4 3 2 2 2" xfId="3702" xr:uid="{00000000-0005-0000-0000-0000BC0E0000}"/>
    <cellStyle name="Comma 2 3 2 4 3 2 2 3" xfId="3703" xr:uid="{00000000-0005-0000-0000-0000BD0E0000}"/>
    <cellStyle name="Comma 2 3 2 4 3 2 2 4" xfId="3704" xr:uid="{00000000-0005-0000-0000-0000BE0E0000}"/>
    <cellStyle name="Comma 2 3 2 4 3 2 3" xfId="3705" xr:uid="{00000000-0005-0000-0000-0000BF0E0000}"/>
    <cellStyle name="Comma 2 3 2 4 3 2 4" xfId="3706" xr:uid="{00000000-0005-0000-0000-0000C00E0000}"/>
    <cellStyle name="Comma 2 3 2 4 3 2 5" xfId="3707" xr:uid="{00000000-0005-0000-0000-0000C10E0000}"/>
    <cellStyle name="Comma 2 3 2 4 3 3" xfId="3708" xr:uid="{00000000-0005-0000-0000-0000C20E0000}"/>
    <cellStyle name="Comma 2 3 2 4 3 3 2" xfId="3709" xr:uid="{00000000-0005-0000-0000-0000C30E0000}"/>
    <cellStyle name="Comma 2 3 2 4 3 3 3" xfId="3710" xr:uid="{00000000-0005-0000-0000-0000C40E0000}"/>
    <cellStyle name="Comma 2 3 2 4 3 3 4" xfId="3711" xr:uid="{00000000-0005-0000-0000-0000C50E0000}"/>
    <cellStyle name="Comma 2 3 2 4 3 4" xfId="3712" xr:uid="{00000000-0005-0000-0000-0000C60E0000}"/>
    <cellStyle name="Comma 2 3 2 4 3 5" xfId="3713" xr:uid="{00000000-0005-0000-0000-0000C70E0000}"/>
    <cellStyle name="Comma 2 3 2 4 3 6" xfId="3714" xr:uid="{00000000-0005-0000-0000-0000C80E0000}"/>
    <cellStyle name="Comma 2 3 2 4 4" xfId="3715" xr:uid="{00000000-0005-0000-0000-0000C90E0000}"/>
    <cellStyle name="Comma 2 3 2 4 4 2" xfId="3716" xr:uid="{00000000-0005-0000-0000-0000CA0E0000}"/>
    <cellStyle name="Comma 2 3 2 4 4 2 2" xfId="3717" xr:uid="{00000000-0005-0000-0000-0000CB0E0000}"/>
    <cellStyle name="Comma 2 3 2 4 4 2 2 2" xfId="3718" xr:uid="{00000000-0005-0000-0000-0000CC0E0000}"/>
    <cellStyle name="Comma 2 3 2 4 4 2 2 3" xfId="3719" xr:uid="{00000000-0005-0000-0000-0000CD0E0000}"/>
    <cellStyle name="Comma 2 3 2 4 4 2 2 4" xfId="3720" xr:uid="{00000000-0005-0000-0000-0000CE0E0000}"/>
    <cellStyle name="Comma 2 3 2 4 4 2 3" xfId="3721" xr:uid="{00000000-0005-0000-0000-0000CF0E0000}"/>
    <cellStyle name="Comma 2 3 2 4 4 2 4" xfId="3722" xr:uid="{00000000-0005-0000-0000-0000D00E0000}"/>
    <cellStyle name="Comma 2 3 2 4 4 2 5" xfId="3723" xr:uid="{00000000-0005-0000-0000-0000D10E0000}"/>
    <cellStyle name="Comma 2 3 2 4 4 3" xfId="3724" xr:uid="{00000000-0005-0000-0000-0000D20E0000}"/>
    <cellStyle name="Comma 2 3 2 4 4 3 2" xfId="3725" xr:uid="{00000000-0005-0000-0000-0000D30E0000}"/>
    <cellStyle name="Comma 2 3 2 4 4 3 3" xfId="3726" xr:uid="{00000000-0005-0000-0000-0000D40E0000}"/>
    <cellStyle name="Comma 2 3 2 4 4 3 4" xfId="3727" xr:uid="{00000000-0005-0000-0000-0000D50E0000}"/>
    <cellStyle name="Comma 2 3 2 4 4 4" xfId="3728" xr:uid="{00000000-0005-0000-0000-0000D60E0000}"/>
    <cellStyle name="Comma 2 3 2 4 4 5" xfId="3729" xr:uid="{00000000-0005-0000-0000-0000D70E0000}"/>
    <cellStyle name="Comma 2 3 2 4 4 6" xfId="3730" xr:uid="{00000000-0005-0000-0000-0000D80E0000}"/>
    <cellStyle name="Comma 2 3 2 4 5" xfId="3731" xr:uid="{00000000-0005-0000-0000-0000D90E0000}"/>
    <cellStyle name="Comma 2 3 2 4 5 2" xfId="3732" xr:uid="{00000000-0005-0000-0000-0000DA0E0000}"/>
    <cellStyle name="Comma 2 3 2 4 5 2 2" xfId="3733" xr:uid="{00000000-0005-0000-0000-0000DB0E0000}"/>
    <cellStyle name="Comma 2 3 2 4 5 2 3" xfId="3734" xr:uid="{00000000-0005-0000-0000-0000DC0E0000}"/>
    <cellStyle name="Comma 2 3 2 4 5 2 4" xfId="3735" xr:uid="{00000000-0005-0000-0000-0000DD0E0000}"/>
    <cellStyle name="Comma 2 3 2 4 5 3" xfId="3736" xr:uid="{00000000-0005-0000-0000-0000DE0E0000}"/>
    <cellStyle name="Comma 2 3 2 4 5 4" xfId="3737" xr:uid="{00000000-0005-0000-0000-0000DF0E0000}"/>
    <cellStyle name="Comma 2 3 2 4 5 5" xfId="3738" xr:uid="{00000000-0005-0000-0000-0000E00E0000}"/>
    <cellStyle name="Comma 2 3 2 4 6" xfId="3739" xr:uid="{00000000-0005-0000-0000-0000E10E0000}"/>
    <cellStyle name="Comma 2 3 2 4 6 2" xfId="3740" xr:uid="{00000000-0005-0000-0000-0000E20E0000}"/>
    <cellStyle name="Comma 2 3 2 4 6 3" xfId="3741" xr:uid="{00000000-0005-0000-0000-0000E30E0000}"/>
    <cellStyle name="Comma 2 3 2 4 6 4" xfId="3742" xr:uid="{00000000-0005-0000-0000-0000E40E0000}"/>
    <cellStyle name="Comma 2 3 2 4 7" xfId="3743" xr:uid="{00000000-0005-0000-0000-0000E50E0000}"/>
    <cellStyle name="Comma 2 3 2 4 8" xfId="3744" xr:uid="{00000000-0005-0000-0000-0000E60E0000}"/>
    <cellStyle name="Comma 2 3 2 4 9" xfId="3745" xr:uid="{00000000-0005-0000-0000-0000E70E0000}"/>
    <cellStyle name="Comma 2 3 2 5" xfId="3746" xr:uid="{00000000-0005-0000-0000-0000E80E0000}"/>
    <cellStyle name="Comma 2 3 2 5 2" xfId="3747" xr:uid="{00000000-0005-0000-0000-0000E90E0000}"/>
    <cellStyle name="Comma 2 3 2 5 2 2" xfId="3748" xr:uid="{00000000-0005-0000-0000-0000EA0E0000}"/>
    <cellStyle name="Comma 2 3 2 5 2 2 2" xfId="3749" xr:uid="{00000000-0005-0000-0000-0000EB0E0000}"/>
    <cellStyle name="Comma 2 3 2 5 2 2 2 2" xfId="3750" xr:uid="{00000000-0005-0000-0000-0000EC0E0000}"/>
    <cellStyle name="Comma 2 3 2 5 2 2 2 3" xfId="3751" xr:uid="{00000000-0005-0000-0000-0000ED0E0000}"/>
    <cellStyle name="Comma 2 3 2 5 2 2 2 4" xfId="3752" xr:uid="{00000000-0005-0000-0000-0000EE0E0000}"/>
    <cellStyle name="Comma 2 3 2 5 2 2 3" xfId="3753" xr:uid="{00000000-0005-0000-0000-0000EF0E0000}"/>
    <cellStyle name="Comma 2 3 2 5 2 2 4" xfId="3754" xr:uid="{00000000-0005-0000-0000-0000F00E0000}"/>
    <cellStyle name="Comma 2 3 2 5 2 2 5" xfId="3755" xr:uid="{00000000-0005-0000-0000-0000F10E0000}"/>
    <cellStyle name="Comma 2 3 2 5 2 3" xfId="3756" xr:uid="{00000000-0005-0000-0000-0000F20E0000}"/>
    <cellStyle name="Comma 2 3 2 5 2 3 2" xfId="3757" xr:uid="{00000000-0005-0000-0000-0000F30E0000}"/>
    <cellStyle name="Comma 2 3 2 5 2 3 3" xfId="3758" xr:uid="{00000000-0005-0000-0000-0000F40E0000}"/>
    <cellStyle name="Comma 2 3 2 5 2 3 4" xfId="3759" xr:uid="{00000000-0005-0000-0000-0000F50E0000}"/>
    <cellStyle name="Comma 2 3 2 5 2 4" xfId="3760" xr:uid="{00000000-0005-0000-0000-0000F60E0000}"/>
    <cellStyle name="Comma 2 3 2 5 2 5" xfId="3761" xr:uid="{00000000-0005-0000-0000-0000F70E0000}"/>
    <cellStyle name="Comma 2 3 2 5 2 6" xfId="3762" xr:uid="{00000000-0005-0000-0000-0000F80E0000}"/>
    <cellStyle name="Comma 2 3 2 5 3" xfId="3763" xr:uid="{00000000-0005-0000-0000-0000F90E0000}"/>
    <cellStyle name="Comma 2 3 2 5 3 2" xfId="3764" xr:uid="{00000000-0005-0000-0000-0000FA0E0000}"/>
    <cellStyle name="Comma 2 3 2 5 3 2 2" xfId="3765" xr:uid="{00000000-0005-0000-0000-0000FB0E0000}"/>
    <cellStyle name="Comma 2 3 2 5 3 2 2 2" xfId="3766" xr:uid="{00000000-0005-0000-0000-0000FC0E0000}"/>
    <cellStyle name="Comma 2 3 2 5 3 2 2 3" xfId="3767" xr:uid="{00000000-0005-0000-0000-0000FD0E0000}"/>
    <cellStyle name="Comma 2 3 2 5 3 2 2 4" xfId="3768" xr:uid="{00000000-0005-0000-0000-0000FE0E0000}"/>
    <cellStyle name="Comma 2 3 2 5 3 2 3" xfId="3769" xr:uid="{00000000-0005-0000-0000-0000FF0E0000}"/>
    <cellStyle name="Comma 2 3 2 5 3 2 4" xfId="3770" xr:uid="{00000000-0005-0000-0000-0000000F0000}"/>
    <cellStyle name="Comma 2 3 2 5 3 2 5" xfId="3771" xr:uid="{00000000-0005-0000-0000-0000010F0000}"/>
    <cellStyle name="Comma 2 3 2 5 3 3" xfId="3772" xr:uid="{00000000-0005-0000-0000-0000020F0000}"/>
    <cellStyle name="Comma 2 3 2 5 3 3 2" xfId="3773" xr:uid="{00000000-0005-0000-0000-0000030F0000}"/>
    <cellStyle name="Comma 2 3 2 5 3 3 3" xfId="3774" xr:uid="{00000000-0005-0000-0000-0000040F0000}"/>
    <cellStyle name="Comma 2 3 2 5 3 3 4" xfId="3775" xr:uid="{00000000-0005-0000-0000-0000050F0000}"/>
    <cellStyle name="Comma 2 3 2 5 3 4" xfId="3776" xr:uid="{00000000-0005-0000-0000-0000060F0000}"/>
    <cellStyle name="Comma 2 3 2 5 3 5" xfId="3777" xr:uid="{00000000-0005-0000-0000-0000070F0000}"/>
    <cellStyle name="Comma 2 3 2 5 3 6" xfId="3778" xr:uid="{00000000-0005-0000-0000-0000080F0000}"/>
    <cellStyle name="Comma 2 3 2 5 4" xfId="3779" xr:uid="{00000000-0005-0000-0000-0000090F0000}"/>
    <cellStyle name="Comma 2 3 2 5 4 2" xfId="3780" xr:uid="{00000000-0005-0000-0000-00000A0F0000}"/>
    <cellStyle name="Comma 2 3 2 5 4 2 2" xfId="3781" xr:uid="{00000000-0005-0000-0000-00000B0F0000}"/>
    <cellStyle name="Comma 2 3 2 5 4 2 3" xfId="3782" xr:uid="{00000000-0005-0000-0000-00000C0F0000}"/>
    <cellStyle name="Comma 2 3 2 5 4 2 4" xfId="3783" xr:uid="{00000000-0005-0000-0000-00000D0F0000}"/>
    <cellStyle name="Comma 2 3 2 5 4 3" xfId="3784" xr:uid="{00000000-0005-0000-0000-00000E0F0000}"/>
    <cellStyle name="Comma 2 3 2 5 4 4" xfId="3785" xr:uid="{00000000-0005-0000-0000-00000F0F0000}"/>
    <cellStyle name="Comma 2 3 2 5 4 5" xfId="3786" xr:uid="{00000000-0005-0000-0000-0000100F0000}"/>
    <cellStyle name="Comma 2 3 2 5 5" xfId="3787" xr:uid="{00000000-0005-0000-0000-0000110F0000}"/>
    <cellStyle name="Comma 2 3 2 5 5 2" xfId="3788" xr:uid="{00000000-0005-0000-0000-0000120F0000}"/>
    <cellStyle name="Comma 2 3 2 5 5 3" xfId="3789" xr:uid="{00000000-0005-0000-0000-0000130F0000}"/>
    <cellStyle name="Comma 2 3 2 5 5 4" xfId="3790" xr:uid="{00000000-0005-0000-0000-0000140F0000}"/>
    <cellStyle name="Comma 2 3 2 5 6" xfId="3791" xr:uid="{00000000-0005-0000-0000-0000150F0000}"/>
    <cellStyle name="Comma 2 3 2 5 7" xfId="3792" xr:uid="{00000000-0005-0000-0000-0000160F0000}"/>
    <cellStyle name="Comma 2 3 2 5 8" xfId="3793" xr:uid="{00000000-0005-0000-0000-0000170F0000}"/>
    <cellStyle name="Comma 2 3 2 6" xfId="3794" xr:uid="{00000000-0005-0000-0000-0000180F0000}"/>
    <cellStyle name="Comma 2 3 2 6 2" xfId="3795" xr:uid="{00000000-0005-0000-0000-0000190F0000}"/>
    <cellStyle name="Comma 2 3 2 6 2 2" xfId="3796" xr:uid="{00000000-0005-0000-0000-00001A0F0000}"/>
    <cellStyle name="Comma 2 3 2 6 2 2 2" xfId="3797" xr:uid="{00000000-0005-0000-0000-00001B0F0000}"/>
    <cellStyle name="Comma 2 3 2 6 2 2 2 2" xfId="3798" xr:uid="{00000000-0005-0000-0000-00001C0F0000}"/>
    <cellStyle name="Comma 2 3 2 6 2 2 2 3" xfId="3799" xr:uid="{00000000-0005-0000-0000-00001D0F0000}"/>
    <cellStyle name="Comma 2 3 2 6 2 2 2 4" xfId="3800" xr:uid="{00000000-0005-0000-0000-00001E0F0000}"/>
    <cellStyle name="Comma 2 3 2 6 2 2 3" xfId="3801" xr:uid="{00000000-0005-0000-0000-00001F0F0000}"/>
    <cellStyle name="Comma 2 3 2 6 2 2 4" xfId="3802" xr:uid="{00000000-0005-0000-0000-0000200F0000}"/>
    <cellStyle name="Comma 2 3 2 6 2 2 5" xfId="3803" xr:uid="{00000000-0005-0000-0000-0000210F0000}"/>
    <cellStyle name="Comma 2 3 2 6 2 3" xfId="3804" xr:uid="{00000000-0005-0000-0000-0000220F0000}"/>
    <cellStyle name="Comma 2 3 2 6 2 3 2" xfId="3805" xr:uid="{00000000-0005-0000-0000-0000230F0000}"/>
    <cellStyle name="Comma 2 3 2 6 2 3 3" xfId="3806" xr:uid="{00000000-0005-0000-0000-0000240F0000}"/>
    <cellStyle name="Comma 2 3 2 6 2 3 4" xfId="3807" xr:uid="{00000000-0005-0000-0000-0000250F0000}"/>
    <cellStyle name="Comma 2 3 2 6 2 4" xfId="3808" xr:uid="{00000000-0005-0000-0000-0000260F0000}"/>
    <cellStyle name="Comma 2 3 2 6 2 5" xfId="3809" xr:uid="{00000000-0005-0000-0000-0000270F0000}"/>
    <cellStyle name="Comma 2 3 2 6 2 6" xfId="3810" xr:uid="{00000000-0005-0000-0000-0000280F0000}"/>
    <cellStyle name="Comma 2 3 2 6 3" xfId="3811" xr:uid="{00000000-0005-0000-0000-0000290F0000}"/>
    <cellStyle name="Comma 2 3 2 6 3 2" xfId="3812" xr:uid="{00000000-0005-0000-0000-00002A0F0000}"/>
    <cellStyle name="Comma 2 3 2 6 3 2 2" xfId="3813" xr:uid="{00000000-0005-0000-0000-00002B0F0000}"/>
    <cellStyle name="Comma 2 3 2 6 3 2 2 2" xfId="3814" xr:uid="{00000000-0005-0000-0000-00002C0F0000}"/>
    <cellStyle name="Comma 2 3 2 6 3 2 2 3" xfId="3815" xr:uid="{00000000-0005-0000-0000-00002D0F0000}"/>
    <cellStyle name="Comma 2 3 2 6 3 2 2 4" xfId="3816" xr:uid="{00000000-0005-0000-0000-00002E0F0000}"/>
    <cellStyle name="Comma 2 3 2 6 3 2 3" xfId="3817" xr:uid="{00000000-0005-0000-0000-00002F0F0000}"/>
    <cellStyle name="Comma 2 3 2 6 3 2 4" xfId="3818" xr:uid="{00000000-0005-0000-0000-0000300F0000}"/>
    <cellStyle name="Comma 2 3 2 6 3 2 5" xfId="3819" xr:uid="{00000000-0005-0000-0000-0000310F0000}"/>
    <cellStyle name="Comma 2 3 2 6 3 3" xfId="3820" xr:uid="{00000000-0005-0000-0000-0000320F0000}"/>
    <cellStyle name="Comma 2 3 2 6 3 3 2" xfId="3821" xr:uid="{00000000-0005-0000-0000-0000330F0000}"/>
    <cellStyle name="Comma 2 3 2 6 3 3 3" xfId="3822" xr:uid="{00000000-0005-0000-0000-0000340F0000}"/>
    <cellStyle name="Comma 2 3 2 6 3 3 4" xfId="3823" xr:uid="{00000000-0005-0000-0000-0000350F0000}"/>
    <cellStyle name="Comma 2 3 2 6 3 4" xfId="3824" xr:uid="{00000000-0005-0000-0000-0000360F0000}"/>
    <cellStyle name="Comma 2 3 2 6 3 5" xfId="3825" xr:uid="{00000000-0005-0000-0000-0000370F0000}"/>
    <cellStyle name="Comma 2 3 2 6 3 6" xfId="3826" xr:uid="{00000000-0005-0000-0000-0000380F0000}"/>
    <cellStyle name="Comma 2 3 2 6 4" xfId="3827" xr:uid="{00000000-0005-0000-0000-0000390F0000}"/>
    <cellStyle name="Comma 2 3 2 6 4 2" xfId="3828" xr:uid="{00000000-0005-0000-0000-00003A0F0000}"/>
    <cellStyle name="Comma 2 3 2 6 4 2 2" xfId="3829" xr:uid="{00000000-0005-0000-0000-00003B0F0000}"/>
    <cellStyle name="Comma 2 3 2 6 4 2 3" xfId="3830" xr:uid="{00000000-0005-0000-0000-00003C0F0000}"/>
    <cellStyle name="Comma 2 3 2 6 4 2 4" xfId="3831" xr:uid="{00000000-0005-0000-0000-00003D0F0000}"/>
    <cellStyle name="Comma 2 3 2 6 4 3" xfId="3832" xr:uid="{00000000-0005-0000-0000-00003E0F0000}"/>
    <cellStyle name="Comma 2 3 2 6 4 4" xfId="3833" xr:uid="{00000000-0005-0000-0000-00003F0F0000}"/>
    <cellStyle name="Comma 2 3 2 6 4 5" xfId="3834" xr:uid="{00000000-0005-0000-0000-0000400F0000}"/>
    <cellStyle name="Comma 2 3 2 6 5" xfId="3835" xr:uid="{00000000-0005-0000-0000-0000410F0000}"/>
    <cellStyle name="Comma 2 3 2 6 5 2" xfId="3836" xr:uid="{00000000-0005-0000-0000-0000420F0000}"/>
    <cellStyle name="Comma 2 3 2 6 5 3" xfId="3837" xr:uid="{00000000-0005-0000-0000-0000430F0000}"/>
    <cellStyle name="Comma 2 3 2 6 5 4" xfId="3838" xr:uid="{00000000-0005-0000-0000-0000440F0000}"/>
    <cellStyle name="Comma 2 3 2 6 6" xfId="3839" xr:uid="{00000000-0005-0000-0000-0000450F0000}"/>
    <cellStyle name="Comma 2 3 2 6 7" xfId="3840" xr:uid="{00000000-0005-0000-0000-0000460F0000}"/>
    <cellStyle name="Comma 2 3 2 6 8" xfId="3841" xr:uid="{00000000-0005-0000-0000-0000470F0000}"/>
    <cellStyle name="Comma 2 3 2 7" xfId="3842" xr:uid="{00000000-0005-0000-0000-0000480F0000}"/>
    <cellStyle name="Comma 2 3 2 7 2" xfId="3843" xr:uid="{00000000-0005-0000-0000-0000490F0000}"/>
    <cellStyle name="Comma 2 3 2 7 2 2" xfId="3844" xr:uid="{00000000-0005-0000-0000-00004A0F0000}"/>
    <cellStyle name="Comma 2 3 2 7 2 2 2" xfId="3845" xr:uid="{00000000-0005-0000-0000-00004B0F0000}"/>
    <cellStyle name="Comma 2 3 2 7 2 2 3" xfId="3846" xr:uid="{00000000-0005-0000-0000-00004C0F0000}"/>
    <cellStyle name="Comma 2 3 2 7 2 2 4" xfId="3847" xr:uid="{00000000-0005-0000-0000-00004D0F0000}"/>
    <cellStyle name="Comma 2 3 2 7 2 3" xfId="3848" xr:uid="{00000000-0005-0000-0000-00004E0F0000}"/>
    <cellStyle name="Comma 2 3 2 7 2 4" xfId="3849" xr:uid="{00000000-0005-0000-0000-00004F0F0000}"/>
    <cellStyle name="Comma 2 3 2 7 2 5" xfId="3850" xr:uid="{00000000-0005-0000-0000-0000500F0000}"/>
    <cellStyle name="Comma 2 3 2 7 3" xfId="3851" xr:uid="{00000000-0005-0000-0000-0000510F0000}"/>
    <cellStyle name="Comma 2 3 2 7 3 2" xfId="3852" xr:uid="{00000000-0005-0000-0000-0000520F0000}"/>
    <cellStyle name="Comma 2 3 2 7 3 3" xfId="3853" xr:uid="{00000000-0005-0000-0000-0000530F0000}"/>
    <cellStyle name="Comma 2 3 2 7 3 4" xfId="3854" xr:uid="{00000000-0005-0000-0000-0000540F0000}"/>
    <cellStyle name="Comma 2 3 2 7 4" xfId="3855" xr:uid="{00000000-0005-0000-0000-0000550F0000}"/>
    <cellStyle name="Comma 2 3 2 7 5" xfId="3856" xr:uid="{00000000-0005-0000-0000-0000560F0000}"/>
    <cellStyle name="Comma 2 3 2 7 6" xfId="3857" xr:uid="{00000000-0005-0000-0000-0000570F0000}"/>
    <cellStyle name="Comma 2 3 2 8" xfId="3858" xr:uid="{00000000-0005-0000-0000-0000580F0000}"/>
    <cellStyle name="Comma 2 3 2 8 2" xfId="3859" xr:uid="{00000000-0005-0000-0000-0000590F0000}"/>
    <cellStyle name="Comma 2 3 2 8 2 2" xfId="3860" xr:uid="{00000000-0005-0000-0000-00005A0F0000}"/>
    <cellStyle name="Comma 2 3 2 8 2 2 2" xfId="3861" xr:uid="{00000000-0005-0000-0000-00005B0F0000}"/>
    <cellStyle name="Comma 2 3 2 8 2 2 3" xfId="3862" xr:uid="{00000000-0005-0000-0000-00005C0F0000}"/>
    <cellStyle name="Comma 2 3 2 8 2 2 4" xfId="3863" xr:uid="{00000000-0005-0000-0000-00005D0F0000}"/>
    <cellStyle name="Comma 2 3 2 8 2 3" xfId="3864" xr:uid="{00000000-0005-0000-0000-00005E0F0000}"/>
    <cellStyle name="Comma 2 3 2 8 2 4" xfId="3865" xr:uid="{00000000-0005-0000-0000-00005F0F0000}"/>
    <cellStyle name="Comma 2 3 2 8 2 5" xfId="3866" xr:uid="{00000000-0005-0000-0000-0000600F0000}"/>
    <cellStyle name="Comma 2 3 2 8 3" xfId="3867" xr:uid="{00000000-0005-0000-0000-0000610F0000}"/>
    <cellStyle name="Comma 2 3 2 8 3 2" xfId="3868" xr:uid="{00000000-0005-0000-0000-0000620F0000}"/>
    <cellStyle name="Comma 2 3 2 8 3 3" xfId="3869" xr:uid="{00000000-0005-0000-0000-0000630F0000}"/>
    <cellStyle name="Comma 2 3 2 8 3 4" xfId="3870" xr:uid="{00000000-0005-0000-0000-0000640F0000}"/>
    <cellStyle name="Comma 2 3 2 8 4" xfId="3871" xr:uid="{00000000-0005-0000-0000-0000650F0000}"/>
    <cellStyle name="Comma 2 3 2 8 5" xfId="3872" xr:uid="{00000000-0005-0000-0000-0000660F0000}"/>
    <cellStyle name="Comma 2 3 2 8 6" xfId="3873" xr:uid="{00000000-0005-0000-0000-0000670F0000}"/>
    <cellStyle name="Comma 2 3 2 9" xfId="3874" xr:uid="{00000000-0005-0000-0000-0000680F0000}"/>
    <cellStyle name="Comma 2 3 3" xfId="3875" xr:uid="{00000000-0005-0000-0000-0000690F0000}"/>
    <cellStyle name="Comma 2 3 3 10" xfId="3876" xr:uid="{00000000-0005-0000-0000-00006A0F0000}"/>
    <cellStyle name="Comma 2 3 3 2" xfId="3877" xr:uid="{00000000-0005-0000-0000-00006B0F0000}"/>
    <cellStyle name="Comma 2 3 3 2 2" xfId="3878" xr:uid="{00000000-0005-0000-0000-00006C0F0000}"/>
    <cellStyle name="Comma 2 3 3 2 2 2" xfId="3879" xr:uid="{00000000-0005-0000-0000-00006D0F0000}"/>
    <cellStyle name="Comma 2 3 3 2 2 2 2" xfId="3880" xr:uid="{00000000-0005-0000-0000-00006E0F0000}"/>
    <cellStyle name="Comma 2 3 3 2 2 2 2 2" xfId="3881" xr:uid="{00000000-0005-0000-0000-00006F0F0000}"/>
    <cellStyle name="Comma 2 3 3 2 2 2 2 3" xfId="3882" xr:uid="{00000000-0005-0000-0000-0000700F0000}"/>
    <cellStyle name="Comma 2 3 3 2 2 2 2 4" xfId="3883" xr:uid="{00000000-0005-0000-0000-0000710F0000}"/>
    <cellStyle name="Comma 2 3 3 2 2 2 3" xfId="3884" xr:uid="{00000000-0005-0000-0000-0000720F0000}"/>
    <cellStyle name="Comma 2 3 3 2 2 2 4" xfId="3885" xr:uid="{00000000-0005-0000-0000-0000730F0000}"/>
    <cellStyle name="Comma 2 3 3 2 2 2 5" xfId="3886" xr:uid="{00000000-0005-0000-0000-0000740F0000}"/>
    <cellStyle name="Comma 2 3 3 2 2 3" xfId="3887" xr:uid="{00000000-0005-0000-0000-0000750F0000}"/>
    <cellStyle name="Comma 2 3 3 2 2 3 2" xfId="3888" xr:uid="{00000000-0005-0000-0000-0000760F0000}"/>
    <cellStyle name="Comma 2 3 3 2 2 3 3" xfId="3889" xr:uid="{00000000-0005-0000-0000-0000770F0000}"/>
    <cellStyle name="Comma 2 3 3 2 2 3 4" xfId="3890" xr:uid="{00000000-0005-0000-0000-0000780F0000}"/>
    <cellStyle name="Comma 2 3 3 2 2 4" xfId="3891" xr:uid="{00000000-0005-0000-0000-0000790F0000}"/>
    <cellStyle name="Comma 2 3 3 2 2 5" xfId="3892" xr:uid="{00000000-0005-0000-0000-00007A0F0000}"/>
    <cellStyle name="Comma 2 3 3 2 2 6" xfId="3893" xr:uid="{00000000-0005-0000-0000-00007B0F0000}"/>
    <cellStyle name="Comma 2 3 3 2 3" xfId="3894" xr:uid="{00000000-0005-0000-0000-00007C0F0000}"/>
    <cellStyle name="Comma 2 3 3 2 3 2" xfId="3895" xr:uid="{00000000-0005-0000-0000-00007D0F0000}"/>
    <cellStyle name="Comma 2 3 3 2 3 2 2" xfId="3896" xr:uid="{00000000-0005-0000-0000-00007E0F0000}"/>
    <cellStyle name="Comma 2 3 3 2 3 2 2 2" xfId="3897" xr:uid="{00000000-0005-0000-0000-00007F0F0000}"/>
    <cellStyle name="Comma 2 3 3 2 3 2 2 3" xfId="3898" xr:uid="{00000000-0005-0000-0000-0000800F0000}"/>
    <cellStyle name="Comma 2 3 3 2 3 2 2 4" xfId="3899" xr:uid="{00000000-0005-0000-0000-0000810F0000}"/>
    <cellStyle name="Comma 2 3 3 2 3 2 3" xfId="3900" xr:uid="{00000000-0005-0000-0000-0000820F0000}"/>
    <cellStyle name="Comma 2 3 3 2 3 2 4" xfId="3901" xr:uid="{00000000-0005-0000-0000-0000830F0000}"/>
    <cellStyle name="Comma 2 3 3 2 3 2 5" xfId="3902" xr:uid="{00000000-0005-0000-0000-0000840F0000}"/>
    <cellStyle name="Comma 2 3 3 2 3 3" xfId="3903" xr:uid="{00000000-0005-0000-0000-0000850F0000}"/>
    <cellStyle name="Comma 2 3 3 2 3 3 2" xfId="3904" xr:uid="{00000000-0005-0000-0000-0000860F0000}"/>
    <cellStyle name="Comma 2 3 3 2 3 3 3" xfId="3905" xr:uid="{00000000-0005-0000-0000-0000870F0000}"/>
    <cellStyle name="Comma 2 3 3 2 3 3 4" xfId="3906" xr:uid="{00000000-0005-0000-0000-0000880F0000}"/>
    <cellStyle name="Comma 2 3 3 2 3 4" xfId="3907" xr:uid="{00000000-0005-0000-0000-0000890F0000}"/>
    <cellStyle name="Comma 2 3 3 2 3 5" xfId="3908" xr:uid="{00000000-0005-0000-0000-00008A0F0000}"/>
    <cellStyle name="Comma 2 3 3 2 3 6" xfId="3909" xr:uid="{00000000-0005-0000-0000-00008B0F0000}"/>
    <cellStyle name="Comma 2 3 3 2 4" xfId="3910" xr:uid="{00000000-0005-0000-0000-00008C0F0000}"/>
    <cellStyle name="Comma 2 3 3 2 4 2" xfId="3911" xr:uid="{00000000-0005-0000-0000-00008D0F0000}"/>
    <cellStyle name="Comma 2 3 3 2 4 2 2" xfId="3912" xr:uid="{00000000-0005-0000-0000-00008E0F0000}"/>
    <cellStyle name="Comma 2 3 3 2 4 2 3" xfId="3913" xr:uid="{00000000-0005-0000-0000-00008F0F0000}"/>
    <cellStyle name="Comma 2 3 3 2 4 2 4" xfId="3914" xr:uid="{00000000-0005-0000-0000-0000900F0000}"/>
    <cellStyle name="Comma 2 3 3 2 4 3" xfId="3915" xr:uid="{00000000-0005-0000-0000-0000910F0000}"/>
    <cellStyle name="Comma 2 3 3 2 4 4" xfId="3916" xr:uid="{00000000-0005-0000-0000-0000920F0000}"/>
    <cellStyle name="Comma 2 3 3 2 4 5" xfId="3917" xr:uid="{00000000-0005-0000-0000-0000930F0000}"/>
    <cellStyle name="Comma 2 3 3 2 5" xfId="3918" xr:uid="{00000000-0005-0000-0000-0000940F0000}"/>
    <cellStyle name="Comma 2 3 3 2 5 2" xfId="3919" xr:uid="{00000000-0005-0000-0000-0000950F0000}"/>
    <cellStyle name="Comma 2 3 3 2 5 3" xfId="3920" xr:uid="{00000000-0005-0000-0000-0000960F0000}"/>
    <cellStyle name="Comma 2 3 3 2 5 4" xfId="3921" xr:uid="{00000000-0005-0000-0000-0000970F0000}"/>
    <cellStyle name="Comma 2 3 3 2 6" xfId="3922" xr:uid="{00000000-0005-0000-0000-0000980F0000}"/>
    <cellStyle name="Comma 2 3 3 2 7" xfId="3923" xr:uid="{00000000-0005-0000-0000-0000990F0000}"/>
    <cellStyle name="Comma 2 3 3 2 8" xfId="3924" xr:uid="{00000000-0005-0000-0000-00009A0F0000}"/>
    <cellStyle name="Comma 2 3 3 3" xfId="3925" xr:uid="{00000000-0005-0000-0000-00009B0F0000}"/>
    <cellStyle name="Comma 2 3 3 3 2" xfId="3926" xr:uid="{00000000-0005-0000-0000-00009C0F0000}"/>
    <cellStyle name="Comma 2 3 3 3 2 2" xfId="3927" xr:uid="{00000000-0005-0000-0000-00009D0F0000}"/>
    <cellStyle name="Comma 2 3 3 3 2 2 2" xfId="3928" xr:uid="{00000000-0005-0000-0000-00009E0F0000}"/>
    <cellStyle name="Comma 2 3 3 3 2 2 3" xfId="3929" xr:uid="{00000000-0005-0000-0000-00009F0F0000}"/>
    <cellStyle name="Comma 2 3 3 3 2 2 4" xfId="3930" xr:uid="{00000000-0005-0000-0000-0000A00F0000}"/>
    <cellStyle name="Comma 2 3 3 3 2 3" xfId="3931" xr:uid="{00000000-0005-0000-0000-0000A10F0000}"/>
    <cellStyle name="Comma 2 3 3 3 2 4" xfId="3932" xr:uid="{00000000-0005-0000-0000-0000A20F0000}"/>
    <cellStyle name="Comma 2 3 3 3 2 5" xfId="3933" xr:uid="{00000000-0005-0000-0000-0000A30F0000}"/>
    <cellStyle name="Comma 2 3 3 3 3" xfId="3934" xr:uid="{00000000-0005-0000-0000-0000A40F0000}"/>
    <cellStyle name="Comma 2 3 3 3 3 2" xfId="3935" xr:uid="{00000000-0005-0000-0000-0000A50F0000}"/>
    <cellStyle name="Comma 2 3 3 3 3 3" xfId="3936" xr:uid="{00000000-0005-0000-0000-0000A60F0000}"/>
    <cellStyle name="Comma 2 3 3 3 3 4" xfId="3937" xr:uid="{00000000-0005-0000-0000-0000A70F0000}"/>
    <cellStyle name="Comma 2 3 3 3 4" xfId="3938" xr:uid="{00000000-0005-0000-0000-0000A80F0000}"/>
    <cellStyle name="Comma 2 3 3 3 5" xfId="3939" xr:uid="{00000000-0005-0000-0000-0000A90F0000}"/>
    <cellStyle name="Comma 2 3 3 3 6" xfId="3940" xr:uid="{00000000-0005-0000-0000-0000AA0F0000}"/>
    <cellStyle name="Comma 2 3 3 4" xfId="3941" xr:uid="{00000000-0005-0000-0000-0000AB0F0000}"/>
    <cellStyle name="Comma 2 3 3 4 2" xfId="3942" xr:uid="{00000000-0005-0000-0000-0000AC0F0000}"/>
    <cellStyle name="Comma 2 3 3 4 2 2" xfId="3943" xr:uid="{00000000-0005-0000-0000-0000AD0F0000}"/>
    <cellStyle name="Comma 2 3 3 4 2 2 2" xfId="3944" xr:uid="{00000000-0005-0000-0000-0000AE0F0000}"/>
    <cellStyle name="Comma 2 3 3 4 2 2 3" xfId="3945" xr:uid="{00000000-0005-0000-0000-0000AF0F0000}"/>
    <cellStyle name="Comma 2 3 3 4 2 2 4" xfId="3946" xr:uid="{00000000-0005-0000-0000-0000B00F0000}"/>
    <cellStyle name="Comma 2 3 3 4 2 3" xfId="3947" xr:uid="{00000000-0005-0000-0000-0000B10F0000}"/>
    <cellStyle name="Comma 2 3 3 4 2 4" xfId="3948" xr:uid="{00000000-0005-0000-0000-0000B20F0000}"/>
    <cellStyle name="Comma 2 3 3 4 2 5" xfId="3949" xr:uid="{00000000-0005-0000-0000-0000B30F0000}"/>
    <cellStyle name="Comma 2 3 3 4 3" xfId="3950" xr:uid="{00000000-0005-0000-0000-0000B40F0000}"/>
    <cellStyle name="Comma 2 3 3 4 3 2" xfId="3951" xr:uid="{00000000-0005-0000-0000-0000B50F0000}"/>
    <cellStyle name="Comma 2 3 3 4 3 3" xfId="3952" xr:uid="{00000000-0005-0000-0000-0000B60F0000}"/>
    <cellStyle name="Comma 2 3 3 4 3 4" xfId="3953" xr:uid="{00000000-0005-0000-0000-0000B70F0000}"/>
    <cellStyle name="Comma 2 3 3 4 4" xfId="3954" xr:uid="{00000000-0005-0000-0000-0000B80F0000}"/>
    <cellStyle name="Comma 2 3 3 4 5" xfId="3955" xr:uid="{00000000-0005-0000-0000-0000B90F0000}"/>
    <cellStyle name="Comma 2 3 3 4 6" xfId="3956" xr:uid="{00000000-0005-0000-0000-0000BA0F0000}"/>
    <cellStyle name="Comma 2 3 3 5" xfId="3957" xr:uid="{00000000-0005-0000-0000-0000BB0F0000}"/>
    <cellStyle name="Comma 2 3 3 5 2" xfId="3958" xr:uid="{00000000-0005-0000-0000-0000BC0F0000}"/>
    <cellStyle name="Comma 2 3 3 5 2 2" xfId="3959" xr:uid="{00000000-0005-0000-0000-0000BD0F0000}"/>
    <cellStyle name="Comma 2 3 3 5 2 3" xfId="3960" xr:uid="{00000000-0005-0000-0000-0000BE0F0000}"/>
    <cellStyle name="Comma 2 3 3 5 2 4" xfId="3961" xr:uid="{00000000-0005-0000-0000-0000BF0F0000}"/>
    <cellStyle name="Comma 2 3 3 5 3" xfId="3962" xr:uid="{00000000-0005-0000-0000-0000C00F0000}"/>
    <cellStyle name="Comma 2 3 3 5 4" xfId="3963" xr:uid="{00000000-0005-0000-0000-0000C10F0000}"/>
    <cellStyle name="Comma 2 3 3 5 5" xfId="3964" xr:uid="{00000000-0005-0000-0000-0000C20F0000}"/>
    <cellStyle name="Comma 2 3 3 6" xfId="3965" xr:uid="{00000000-0005-0000-0000-0000C30F0000}"/>
    <cellStyle name="Comma 2 3 3 7" xfId="3966" xr:uid="{00000000-0005-0000-0000-0000C40F0000}"/>
    <cellStyle name="Comma 2 3 3 7 2" xfId="3967" xr:uid="{00000000-0005-0000-0000-0000C50F0000}"/>
    <cellStyle name="Comma 2 3 3 7 3" xfId="3968" xr:uid="{00000000-0005-0000-0000-0000C60F0000}"/>
    <cellStyle name="Comma 2 3 3 7 4" xfId="3969" xr:uid="{00000000-0005-0000-0000-0000C70F0000}"/>
    <cellStyle name="Comma 2 3 3 8" xfId="3970" xr:uid="{00000000-0005-0000-0000-0000C80F0000}"/>
    <cellStyle name="Comma 2 3 3 9" xfId="3971" xr:uid="{00000000-0005-0000-0000-0000C90F0000}"/>
    <cellStyle name="Comma 2 3 4" xfId="3972" xr:uid="{00000000-0005-0000-0000-0000CA0F0000}"/>
    <cellStyle name="Comma 2 3 4 2" xfId="3973" xr:uid="{00000000-0005-0000-0000-0000CB0F0000}"/>
    <cellStyle name="Comma 2 3 4 2 2" xfId="3974" xr:uid="{00000000-0005-0000-0000-0000CC0F0000}"/>
    <cellStyle name="Comma 2 3 4 2 2 2" xfId="3975" xr:uid="{00000000-0005-0000-0000-0000CD0F0000}"/>
    <cellStyle name="Comma 2 3 4 2 2 2 2" xfId="3976" xr:uid="{00000000-0005-0000-0000-0000CE0F0000}"/>
    <cellStyle name="Comma 2 3 4 2 2 2 2 2" xfId="3977" xr:uid="{00000000-0005-0000-0000-0000CF0F0000}"/>
    <cellStyle name="Comma 2 3 4 2 2 2 2 3" xfId="3978" xr:uid="{00000000-0005-0000-0000-0000D00F0000}"/>
    <cellStyle name="Comma 2 3 4 2 2 2 2 4" xfId="3979" xr:uid="{00000000-0005-0000-0000-0000D10F0000}"/>
    <cellStyle name="Comma 2 3 4 2 2 2 3" xfId="3980" xr:uid="{00000000-0005-0000-0000-0000D20F0000}"/>
    <cellStyle name="Comma 2 3 4 2 2 2 4" xfId="3981" xr:uid="{00000000-0005-0000-0000-0000D30F0000}"/>
    <cellStyle name="Comma 2 3 4 2 2 2 5" xfId="3982" xr:uid="{00000000-0005-0000-0000-0000D40F0000}"/>
    <cellStyle name="Comma 2 3 4 2 2 3" xfId="3983" xr:uid="{00000000-0005-0000-0000-0000D50F0000}"/>
    <cellStyle name="Comma 2 3 4 2 2 3 2" xfId="3984" xr:uid="{00000000-0005-0000-0000-0000D60F0000}"/>
    <cellStyle name="Comma 2 3 4 2 2 3 3" xfId="3985" xr:uid="{00000000-0005-0000-0000-0000D70F0000}"/>
    <cellStyle name="Comma 2 3 4 2 2 3 4" xfId="3986" xr:uid="{00000000-0005-0000-0000-0000D80F0000}"/>
    <cellStyle name="Comma 2 3 4 2 2 4" xfId="3987" xr:uid="{00000000-0005-0000-0000-0000D90F0000}"/>
    <cellStyle name="Comma 2 3 4 2 2 5" xfId="3988" xr:uid="{00000000-0005-0000-0000-0000DA0F0000}"/>
    <cellStyle name="Comma 2 3 4 2 2 6" xfId="3989" xr:uid="{00000000-0005-0000-0000-0000DB0F0000}"/>
    <cellStyle name="Comma 2 3 4 2 3" xfId="3990" xr:uid="{00000000-0005-0000-0000-0000DC0F0000}"/>
    <cellStyle name="Comma 2 3 4 2 3 2" xfId="3991" xr:uid="{00000000-0005-0000-0000-0000DD0F0000}"/>
    <cellStyle name="Comma 2 3 4 2 3 2 2" xfId="3992" xr:uid="{00000000-0005-0000-0000-0000DE0F0000}"/>
    <cellStyle name="Comma 2 3 4 2 3 2 2 2" xfId="3993" xr:uid="{00000000-0005-0000-0000-0000DF0F0000}"/>
    <cellStyle name="Comma 2 3 4 2 3 2 2 3" xfId="3994" xr:uid="{00000000-0005-0000-0000-0000E00F0000}"/>
    <cellStyle name="Comma 2 3 4 2 3 2 2 4" xfId="3995" xr:uid="{00000000-0005-0000-0000-0000E10F0000}"/>
    <cellStyle name="Comma 2 3 4 2 3 2 3" xfId="3996" xr:uid="{00000000-0005-0000-0000-0000E20F0000}"/>
    <cellStyle name="Comma 2 3 4 2 3 2 4" xfId="3997" xr:uid="{00000000-0005-0000-0000-0000E30F0000}"/>
    <cellStyle name="Comma 2 3 4 2 3 2 5" xfId="3998" xr:uid="{00000000-0005-0000-0000-0000E40F0000}"/>
    <cellStyle name="Comma 2 3 4 2 3 3" xfId="3999" xr:uid="{00000000-0005-0000-0000-0000E50F0000}"/>
    <cellStyle name="Comma 2 3 4 2 3 3 2" xfId="4000" xr:uid="{00000000-0005-0000-0000-0000E60F0000}"/>
    <cellStyle name="Comma 2 3 4 2 3 3 3" xfId="4001" xr:uid="{00000000-0005-0000-0000-0000E70F0000}"/>
    <cellStyle name="Comma 2 3 4 2 3 3 4" xfId="4002" xr:uid="{00000000-0005-0000-0000-0000E80F0000}"/>
    <cellStyle name="Comma 2 3 4 2 3 4" xfId="4003" xr:uid="{00000000-0005-0000-0000-0000E90F0000}"/>
    <cellStyle name="Comma 2 3 4 2 3 5" xfId="4004" xr:uid="{00000000-0005-0000-0000-0000EA0F0000}"/>
    <cellStyle name="Comma 2 3 4 2 3 6" xfId="4005" xr:uid="{00000000-0005-0000-0000-0000EB0F0000}"/>
    <cellStyle name="Comma 2 3 4 2 4" xfId="4006" xr:uid="{00000000-0005-0000-0000-0000EC0F0000}"/>
    <cellStyle name="Comma 2 3 4 2 4 2" xfId="4007" xr:uid="{00000000-0005-0000-0000-0000ED0F0000}"/>
    <cellStyle name="Comma 2 3 4 2 4 2 2" xfId="4008" xr:uid="{00000000-0005-0000-0000-0000EE0F0000}"/>
    <cellStyle name="Comma 2 3 4 2 4 2 3" xfId="4009" xr:uid="{00000000-0005-0000-0000-0000EF0F0000}"/>
    <cellStyle name="Comma 2 3 4 2 4 2 4" xfId="4010" xr:uid="{00000000-0005-0000-0000-0000F00F0000}"/>
    <cellStyle name="Comma 2 3 4 2 4 3" xfId="4011" xr:uid="{00000000-0005-0000-0000-0000F10F0000}"/>
    <cellStyle name="Comma 2 3 4 2 4 4" xfId="4012" xr:uid="{00000000-0005-0000-0000-0000F20F0000}"/>
    <cellStyle name="Comma 2 3 4 2 4 5" xfId="4013" xr:uid="{00000000-0005-0000-0000-0000F30F0000}"/>
    <cellStyle name="Comma 2 3 4 2 5" xfId="4014" xr:uid="{00000000-0005-0000-0000-0000F40F0000}"/>
    <cellStyle name="Comma 2 3 4 2 5 2" xfId="4015" xr:uid="{00000000-0005-0000-0000-0000F50F0000}"/>
    <cellStyle name="Comma 2 3 4 2 5 3" xfId="4016" xr:uid="{00000000-0005-0000-0000-0000F60F0000}"/>
    <cellStyle name="Comma 2 3 4 2 5 4" xfId="4017" xr:uid="{00000000-0005-0000-0000-0000F70F0000}"/>
    <cellStyle name="Comma 2 3 4 2 6" xfId="4018" xr:uid="{00000000-0005-0000-0000-0000F80F0000}"/>
    <cellStyle name="Comma 2 3 4 2 7" xfId="4019" xr:uid="{00000000-0005-0000-0000-0000F90F0000}"/>
    <cellStyle name="Comma 2 3 4 2 8" xfId="4020" xr:uid="{00000000-0005-0000-0000-0000FA0F0000}"/>
    <cellStyle name="Comma 2 3 4 3" xfId="4021" xr:uid="{00000000-0005-0000-0000-0000FB0F0000}"/>
    <cellStyle name="Comma 2 3 4 3 2" xfId="4022" xr:uid="{00000000-0005-0000-0000-0000FC0F0000}"/>
    <cellStyle name="Comma 2 3 4 3 2 2" xfId="4023" xr:uid="{00000000-0005-0000-0000-0000FD0F0000}"/>
    <cellStyle name="Comma 2 3 4 3 2 2 2" xfId="4024" xr:uid="{00000000-0005-0000-0000-0000FE0F0000}"/>
    <cellStyle name="Comma 2 3 4 3 2 2 3" xfId="4025" xr:uid="{00000000-0005-0000-0000-0000FF0F0000}"/>
    <cellStyle name="Comma 2 3 4 3 2 2 4" xfId="4026" xr:uid="{00000000-0005-0000-0000-000000100000}"/>
    <cellStyle name="Comma 2 3 4 3 2 3" xfId="4027" xr:uid="{00000000-0005-0000-0000-000001100000}"/>
    <cellStyle name="Comma 2 3 4 3 2 4" xfId="4028" xr:uid="{00000000-0005-0000-0000-000002100000}"/>
    <cellStyle name="Comma 2 3 4 3 2 5" xfId="4029" xr:uid="{00000000-0005-0000-0000-000003100000}"/>
    <cellStyle name="Comma 2 3 4 3 3" xfId="4030" xr:uid="{00000000-0005-0000-0000-000004100000}"/>
    <cellStyle name="Comma 2 3 4 3 3 2" xfId="4031" xr:uid="{00000000-0005-0000-0000-000005100000}"/>
    <cellStyle name="Comma 2 3 4 3 3 3" xfId="4032" xr:uid="{00000000-0005-0000-0000-000006100000}"/>
    <cellStyle name="Comma 2 3 4 3 3 4" xfId="4033" xr:uid="{00000000-0005-0000-0000-000007100000}"/>
    <cellStyle name="Comma 2 3 4 3 4" xfId="4034" xr:uid="{00000000-0005-0000-0000-000008100000}"/>
    <cellStyle name="Comma 2 3 4 3 5" xfId="4035" xr:uid="{00000000-0005-0000-0000-000009100000}"/>
    <cellStyle name="Comma 2 3 4 3 6" xfId="4036" xr:uid="{00000000-0005-0000-0000-00000A100000}"/>
    <cellStyle name="Comma 2 3 4 4" xfId="4037" xr:uid="{00000000-0005-0000-0000-00000B100000}"/>
    <cellStyle name="Comma 2 3 4 4 2" xfId="4038" xr:uid="{00000000-0005-0000-0000-00000C100000}"/>
    <cellStyle name="Comma 2 3 4 4 2 2" xfId="4039" xr:uid="{00000000-0005-0000-0000-00000D100000}"/>
    <cellStyle name="Comma 2 3 4 4 2 2 2" xfId="4040" xr:uid="{00000000-0005-0000-0000-00000E100000}"/>
    <cellStyle name="Comma 2 3 4 4 2 2 3" xfId="4041" xr:uid="{00000000-0005-0000-0000-00000F100000}"/>
    <cellStyle name="Comma 2 3 4 4 2 2 4" xfId="4042" xr:uid="{00000000-0005-0000-0000-000010100000}"/>
    <cellStyle name="Comma 2 3 4 4 2 3" xfId="4043" xr:uid="{00000000-0005-0000-0000-000011100000}"/>
    <cellStyle name="Comma 2 3 4 4 2 4" xfId="4044" xr:uid="{00000000-0005-0000-0000-000012100000}"/>
    <cellStyle name="Comma 2 3 4 4 2 5" xfId="4045" xr:uid="{00000000-0005-0000-0000-000013100000}"/>
    <cellStyle name="Comma 2 3 4 4 3" xfId="4046" xr:uid="{00000000-0005-0000-0000-000014100000}"/>
    <cellStyle name="Comma 2 3 4 4 3 2" xfId="4047" xr:uid="{00000000-0005-0000-0000-000015100000}"/>
    <cellStyle name="Comma 2 3 4 4 3 3" xfId="4048" xr:uid="{00000000-0005-0000-0000-000016100000}"/>
    <cellStyle name="Comma 2 3 4 4 3 4" xfId="4049" xr:uid="{00000000-0005-0000-0000-000017100000}"/>
    <cellStyle name="Comma 2 3 4 4 4" xfId="4050" xr:uid="{00000000-0005-0000-0000-000018100000}"/>
    <cellStyle name="Comma 2 3 4 4 5" xfId="4051" xr:uid="{00000000-0005-0000-0000-000019100000}"/>
    <cellStyle name="Comma 2 3 4 4 6" xfId="4052" xr:uid="{00000000-0005-0000-0000-00001A100000}"/>
    <cellStyle name="Comma 2 3 4 5" xfId="4053" xr:uid="{00000000-0005-0000-0000-00001B100000}"/>
    <cellStyle name="Comma 2 3 4 5 2" xfId="4054" xr:uid="{00000000-0005-0000-0000-00001C100000}"/>
    <cellStyle name="Comma 2 3 4 5 2 2" xfId="4055" xr:uid="{00000000-0005-0000-0000-00001D100000}"/>
    <cellStyle name="Comma 2 3 4 5 2 3" xfId="4056" xr:uid="{00000000-0005-0000-0000-00001E100000}"/>
    <cellStyle name="Comma 2 3 4 5 2 4" xfId="4057" xr:uid="{00000000-0005-0000-0000-00001F100000}"/>
    <cellStyle name="Comma 2 3 4 5 3" xfId="4058" xr:uid="{00000000-0005-0000-0000-000020100000}"/>
    <cellStyle name="Comma 2 3 4 5 4" xfId="4059" xr:uid="{00000000-0005-0000-0000-000021100000}"/>
    <cellStyle name="Comma 2 3 4 5 5" xfId="4060" xr:uid="{00000000-0005-0000-0000-000022100000}"/>
    <cellStyle name="Comma 2 3 4 6" xfId="4061" xr:uid="{00000000-0005-0000-0000-000023100000}"/>
    <cellStyle name="Comma 2 3 4 6 2" xfId="4062" xr:uid="{00000000-0005-0000-0000-000024100000}"/>
    <cellStyle name="Comma 2 3 4 6 3" xfId="4063" xr:uid="{00000000-0005-0000-0000-000025100000}"/>
    <cellStyle name="Comma 2 3 4 6 4" xfId="4064" xr:uid="{00000000-0005-0000-0000-000026100000}"/>
    <cellStyle name="Comma 2 3 4 7" xfId="4065" xr:uid="{00000000-0005-0000-0000-000027100000}"/>
    <cellStyle name="Comma 2 3 4 8" xfId="4066" xr:uid="{00000000-0005-0000-0000-000028100000}"/>
    <cellStyle name="Comma 2 3 4 9" xfId="4067" xr:uid="{00000000-0005-0000-0000-000029100000}"/>
    <cellStyle name="Comma 2 3 5" xfId="4068" xr:uid="{00000000-0005-0000-0000-00002A100000}"/>
    <cellStyle name="Comma 2 3 6" xfId="4069" xr:uid="{00000000-0005-0000-0000-00002B100000}"/>
    <cellStyle name="Comma 2 3 6 2" xfId="4070" xr:uid="{00000000-0005-0000-0000-00002C100000}"/>
    <cellStyle name="Comma 2 3 6 2 2" xfId="4071" xr:uid="{00000000-0005-0000-0000-00002D100000}"/>
    <cellStyle name="Comma 2 3 6 2 2 2" xfId="4072" xr:uid="{00000000-0005-0000-0000-00002E100000}"/>
    <cellStyle name="Comma 2 3 6 2 2 2 2" xfId="4073" xr:uid="{00000000-0005-0000-0000-00002F100000}"/>
    <cellStyle name="Comma 2 3 6 2 2 2 2 2" xfId="4074" xr:uid="{00000000-0005-0000-0000-000030100000}"/>
    <cellStyle name="Comma 2 3 6 2 2 2 2 3" xfId="4075" xr:uid="{00000000-0005-0000-0000-000031100000}"/>
    <cellStyle name="Comma 2 3 6 2 2 2 2 4" xfId="4076" xr:uid="{00000000-0005-0000-0000-000032100000}"/>
    <cellStyle name="Comma 2 3 6 2 2 2 3" xfId="4077" xr:uid="{00000000-0005-0000-0000-000033100000}"/>
    <cellStyle name="Comma 2 3 6 2 2 2 4" xfId="4078" xr:uid="{00000000-0005-0000-0000-000034100000}"/>
    <cellStyle name="Comma 2 3 6 2 2 2 5" xfId="4079" xr:uid="{00000000-0005-0000-0000-000035100000}"/>
    <cellStyle name="Comma 2 3 6 2 2 3" xfId="4080" xr:uid="{00000000-0005-0000-0000-000036100000}"/>
    <cellStyle name="Comma 2 3 6 2 2 3 2" xfId="4081" xr:uid="{00000000-0005-0000-0000-000037100000}"/>
    <cellStyle name="Comma 2 3 6 2 2 3 3" xfId="4082" xr:uid="{00000000-0005-0000-0000-000038100000}"/>
    <cellStyle name="Comma 2 3 6 2 2 3 4" xfId="4083" xr:uid="{00000000-0005-0000-0000-000039100000}"/>
    <cellStyle name="Comma 2 3 6 2 2 4" xfId="4084" xr:uid="{00000000-0005-0000-0000-00003A100000}"/>
    <cellStyle name="Comma 2 3 6 2 2 5" xfId="4085" xr:uid="{00000000-0005-0000-0000-00003B100000}"/>
    <cellStyle name="Comma 2 3 6 2 2 6" xfId="4086" xr:uid="{00000000-0005-0000-0000-00003C100000}"/>
    <cellStyle name="Comma 2 3 6 2 3" xfId="4087" xr:uid="{00000000-0005-0000-0000-00003D100000}"/>
    <cellStyle name="Comma 2 3 6 2 3 2" xfId="4088" xr:uid="{00000000-0005-0000-0000-00003E100000}"/>
    <cellStyle name="Comma 2 3 6 2 3 2 2" xfId="4089" xr:uid="{00000000-0005-0000-0000-00003F100000}"/>
    <cellStyle name="Comma 2 3 6 2 3 2 2 2" xfId="4090" xr:uid="{00000000-0005-0000-0000-000040100000}"/>
    <cellStyle name="Comma 2 3 6 2 3 2 2 3" xfId="4091" xr:uid="{00000000-0005-0000-0000-000041100000}"/>
    <cellStyle name="Comma 2 3 6 2 3 2 2 4" xfId="4092" xr:uid="{00000000-0005-0000-0000-000042100000}"/>
    <cellStyle name="Comma 2 3 6 2 3 2 3" xfId="4093" xr:uid="{00000000-0005-0000-0000-000043100000}"/>
    <cellStyle name="Comma 2 3 6 2 3 2 4" xfId="4094" xr:uid="{00000000-0005-0000-0000-000044100000}"/>
    <cellStyle name="Comma 2 3 6 2 3 2 5" xfId="4095" xr:uid="{00000000-0005-0000-0000-000045100000}"/>
    <cellStyle name="Comma 2 3 6 2 3 3" xfId="4096" xr:uid="{00000000-0005-0000-0000-000046100000}"/>
    <cellStyle name="Comma 2 3 6 2 3 3 2" xfId="4097" xr:uid="{00000000-0005-0000-0000-000047100000}"/>
    <cellStyle name="Comma 2 3 6 2 3 3 3" xfId="4098" xr:uid="{00000000-0005-0000-0000-000048100000}"/>
    <cellStyle name="Comma 2 3 6 2 3 3 4" xfId="4099" xr:uid="{00000000-0005-0000-0000-000049100000}"/>
    <cellStyle name="Comma 2 3 6 2 3 4" xfId="4100" xr:uid="{00000000-0005-0000-0000-00004A100000}"/>
    <cellStyle name="Comma 2 3 6 2 3 5" xfId="4101" xr:uid="{00000000-0005-0000-0000-00004B100000}"/>
    <cellStyle name="Comma 2 3 6 2 3 6" xfId="4102" xr:uid="{00000000-0005-0000-0000-00004C100000}"/>
    <cellStyle name="Comma 2 3 6 2 4" xfId="4103" xr:uid="{00000000-0005-0000-0000-00004D100000}"/>
    <cellStyle name="Comma 2 3 6 2 4 2" xfId="4104" xr:uid="{00000000-0005-0000-0000-00004E100000}"/>
    <cellStyle name="Comma 2 3 6 2 4 2 2" xfId="4105" xr:uid="{00000000-0005-0000-0000-00004F100000}"/>
    <cellStyle name="Comma 2 3 6 2 4 2 3" xfId="4106" xr:uid="{00000000-0005-0000-0000-000050100000}"/>
    <cellStyle name="Comma 2 3 6 2 4 2 4" xfId="4107" xr:uid="{00000000-0005-0000-0000-000051100000}"/>
    <cellStyle name="Comma 2 3 6 2 4 3" xfId="4108" xr:uid="{00000000-0005-0000-0000-000052100000}"/>
    <cellStyle name="Comma 2 3 6 2 4 4" xfId="4109" xr:uid="{00000000-0005-0000-0000-000053100000}"/>
    <cellStyle name="Comma 2 3 6 2 4 5" xfId="4110" xr:uid="{00000000-0005-0000-0000-000054100000}"/>
    <cellStyle name="Comma 2 3 6 2 5" xfId="4111" xr:uid="{00000000-0005-0000-0000-000055100000}"/>
    <cellStyle name="Comma 2 3 6 2 5 2" xfId="4112" xr:uid="{00000000-0005-0000-0000-000056100000}"/>
    <cellStyle name="Comma 2 3 6 2 5 3" xfId="4113" xr:uid="{00000000-0005-0000-0000-000057100000}"/>
    <cellStyle name="Comma 2 3 6 2 5 4" xfId="4114" xr:uid="{00000000-0005-0000-0000-000058100000}"/>
    <cellStyle name="Comma 2 3 6 2 6" xfId="4115" xr:uid="{00000000-0005-0000-0000-000059100000}"/>
    <cellStyle name="Comma 2 3 6 2 7" xfId="4116" xr:uid="{00000000-0005-0000-0000-00005A100000}"/>
    <cellStyle name="Comma 2 3 6 2 8" xfId="4117" xr:uid="{00000000-0005-0000-0000-00005B100000}"/>
    <cellStyle name="Comma 2 3 6 3" xfId="4118" xr:uid="{00000000-0005-0000-0000-00005C100000}"/>
    <cellStyle name="Comma 2 3 6 3 2" xfId="4119" xr:uid="{00000000-0005-0000-0000-00005D100000}"/>
    <cellStyle name="Comma 2 3 6 3 2 2" xfId="4120" xr:uid="{00000000-0005-0000-0000-00005E100000}"/>
    <cellStyle name="Comma 2 3 6 3 2 2 2" xfId="4121" xr:uid="{00000000-0005-0000-0000-00005F100000}"/>
    <cellStyle name="Comma 2 3 6 3 2 2 3" xfId="4122" xr:uid="{00000000-0005-0000-0000-000060100000}"/>
    <cellStyle name="Comma 2 3 6 3 2 2 4" xfId="4123" xr:uid="{00000000-0005-0000-0000-000061100000}"/>
    <cellStyle name="Comma 2 3 6 3 2 3" xfId="4124" xr:uid="{00000000-0005-0000-0000-000062100000}"/>
    <cellStyle name="Comma 2 3 6 3 2 4" xfId="4125" xr:uid="{00000000-0005-0000-0000-000063100000}"/>
    <cellStyle name="Comma 2 3 6 3 2 5" xfId="4126" xr:uid="{00000000-0005-0000-0000-000064100000}"/>
    <cellStyle name="Comma 2 3 6 3 3" xfId="4127" xr:uid="{00000000-0005-0000-0000-000065100000}"/>
    <cellStyle name="Comma 2 3 6 3 3 2" xfId="4128" xr:uid="{00000000-0005-0000-0000-000066100000}"/>
    <cellStyle name="Comma 2 3 6 3 3 3" xfId="4129" xr:uid="{00000000-0005-0000-0000-000067100000}"/>
    <cellStyle name="Comma 2 3 6 3 3 4" xfId="4130" xr:uid="{00000000-0005-0000-0000-000068100000}"/>
    <cellStyle name="Comma 2 3 6 3 4" xfId="4131" xr:uid="{00000000-0005-0000-0000-000069100000}"/>
    <cellStyle name="Comma 2 3 6 3 5" xfId="4132" xr:uid="{00000000-0005-0000-0000-00006A100000}"/>
    <cellStyle name="Comma 2 3 6 3 6" xfId="4133" xr:uid="{00000000-0005-0000-0000-00006B100000}"/>
    <cellStyle name="Comma 2 3 6 4" xfId="4134" xr:uid="{00000000-0005-0000-0000-00006C100000}"/>
    <cellStyle name="Comma 2 3 6 4 2" xfId="4135" xr:uid="{00000000-0005-0000-0000-00006D100000}"/>
    <cellStyle name="Comma 2 3 6 4 2 2" xfId="4136" xr:uid="{00000000-0005-0000-0000-00006E100000}"/>
    <cellStyle name="Comma 2 3 6 4 2 2 2" xfId="4137" xr:uid="{00000000-0005-0000-0000-00006F100000}"/>
    <cellStyle name="Comma 2 3 6 4 2 2 3" xfId="4138" xr:uid="{00000000-0005-0000-0000-000070100000}"/>
    <cellStyle name="Comma 2 3 6 4 2 2 4" xfId="4139" xr:uid="{00000000-0005-0000-0000-000071100000}"/>
    <cellStyle name="Comma 2 3 6 4 2 3" xfId="4140" xr:uid="{00000000-0005-0000-0000-000072100000}"/>
    <cellStyle name="Comma 2 3 6 4 2 4" xfId="4141" xr:uid="{00000000-0005-0000-0000-000073100000}"/>
    <cellStyle name="Comma 2 3 6 4 2 5" xfId="4142" xr:uid="{00000000-0005-0000-0000-000074100000}"/>
    <cellStyle name="Comma 2 3 6 4 3" xfId="4143" xr:uid="{00000000-0005-0000-0000-000075100000}"/>
    <cellStyle name="Comma 2 3 6 4 3 2" xfId="4144" xr:uid="{00000000-0005-0000-0000-000076100000}"/>
    <cellStyle name="Comma 2 3 6 4 3 3" xfId="4145" xr:uid="{00000000-0005-0000-0000-000077100000}"/>
    <cellStyle name="Comma 2 3 6 4 3 4" xfId="4146" xr:uid="{00000000-0005-0000-0000-000078100000}"/>
    <cellStyle name="Comma 2 3 6 4 4" xfId="4147" xr:uid="{00000000-0005-0000-0000-000079100000}"/>
    <cellStyle name="Comma 2 3 6 4 5" xfId="4148" xr:uid="{00000000-0005-0000-0000-00007A100000}"/>
    <cellStyle name="Comma 2 3 6 4 6" xfId="4149" xr:uid="{00000000-0005-0000-0000-00007B100000}"/>
    <cellStyle name="Comma 2 3 6 5" xfId="4150" xr:uid="{00000000-0005-0000-0000-00007C100000}"/>
    <cellStyle name="Comma 2 3 6 5 2" xfId="4151" xr:uid="{00000000-0005-0000-0000-00007D100000}"/>
    <cellStyle name="Comma 2 3 6 5 2 2" xfId="4152" xr:uid="{00000000-0005-0000-0000-00007E100000}"/>
    <cellStyle name="Comma 2 3 6 5 2 3" xfId="4153" xr:uid="{00000000-0005-0000-0000-00007F100000}"/>
    <cellStyle name="Comma 2 3 6 5 2 4" xfId="4154" xr:uid="{00000000-0005-0000-0000-000080100000}"/>
    <cellStyle name="Comma 2 3 6 5 3" xfId="4155" xr:uid="{00000000-0005-0000-0000-000081100000}"/>
    <cellStyle name="Comma 2 3 6 5 4" xfId="4156" xr:uid="{00000000-0005-0000-0000-000082100000}"/>
    <cellStyle name="Comma 2 3 6 5 5" xfId="4157" xr:uid="{00000000-0005-0000-0000-000083100000}"/>
    <cellStyle name="Comma 2 3 6 6" xfId="4158" xr:uid="{00000000-0005-0000-0000-000084100000}"/>
    <cellStyle name="Comma 2 3 6 6 2" xfId="4159" xr:uid="{00000000-0005-0000-0000-000085100000}"/>
    <cellStyle name="Comma 2 3 6 6 3" xfId="4160" xr:uid="{00000000-0005-0000-0000-000086100000}"/>
    <cellStyle name="Comma 2 3 6 6 4" xfId="4161" xr:uid="{00000000-0005-0000-0000-000087100000}"/>
    <cellStyle name="Comma 2 3 6 7" xfId="4162" xr:uid="{00000000-0005-0000-0000-000088100000}"/>
    <cellStyle name="Comma 2 3 6 8" xfId="4163" xr:uid="{00000000-0005-0000-0000-000089100000}"/>
    <cellStyle name="Comma 2 3 6 9" xfId="4164" xr:uid="{00000000-0005-0000-0000-00008A100000}"/>
    <cellStyle name="Comma 2 3 7" xfId="4165" xr:uid="{00000000-0005-0000-0000-00008B100000}"/>
    <cellStyle name="Comma 2 3 7 2" xfId="4166" xr:uid="{00000000-0005-0000-0000-00008C100000}"/>
    <cellStyle name="Comma 2 3 7 2 2" xfId="4167" xr:uid="{00000000-0005-0000-0000-00008D100000}"/>
    <cellStyle name="Comma 2 3 7 2 2 2" xfId="4168" xr:uid="{00000000-0005-0000-0000-00008E100000}"/>
    <cellStyle name="Comma 2 3 7 2 2 2 2" xfId="4169" xr:uid="{00000000-0005-0000-0000-00008F100000}"/>
    <cellStyle name="Comma 2 3 7 2 2 2 3" xfId="4170" xr:uid="{00000000-0005-0000-0000-000090100000}"/>
    <cellStyle name="Comma 2 3 7 2 2 2 4" xfId="4171" xr:uid="{00000000-0005-0000-0000-000091100000}"/>
    <cellStyle name="Comma 2 3 7 2 2 3" xfId="4172" xr:uid="{00000000-0005-0000-0000-000092100000}"/>
    <cellStyle name="Comma 2 3 7 2 2 4" xfId="4173" xr:uid="{00000000-0005-0000-0000-000093100000}"/>
    <cellStyle name="Comma 2 3 7 2 2 5" xfId="4174" xr:uid="{00000000-0005-0000-0000-000094100000}"/>
    <cellStyle name="Comma 2 3 7 2 3" xfId="4175" xr:uid="{00000000-0005-0000-0000-000095100000}"/>
    <cellStyle name="Comma 2 3 7 2 3 2" xfId="4176" xr:uid="{00000000-0005-0000-0000-000096100000}"/>
    <cellStyle name="Comma 2 3 7 2 3 3" xfId="4177" xr:uid="{00000000-0005-0000-0000-000097100000}"/>
    <cellStyle name="Comma 2 3 7 2 3 4" xfId="4178" xr:uid="{00000000-0005-0000-0000-000098100000}"/>
    <cellStyle name="Comma 2 3 7 2 4" xfId="4179" xr:uid="{00000000-0005-0000-0000-000099100000}"/>
    <cellStyle name="Comma 2 3 7 2 5" xfId="4180" xr:uid="{00000000-0005-0000-0000-00009A100000}"/>
    <cellStyle name="Comma 2 3 7 2 6" xfId="4181" xr:uid="{00000000-0005-0000-0000-00009B100000}"/>
    <cellStyle name="Comma 2 3 7 3" xfId="4182" xr:uid="{00000000-0005-0000-0000-00009C100000}"/>
    <cellStyle name="Comma 2 3 7 3 2" xfId="4183" xr:uid="{00000000-0005-0000-0000-00009D100000}"/>
    <cellStyle name="Comma 2 3 7 3 2 2" xfId="4184" xr:uid="{00000000-0005-0000-0000-00009E100000}"/>
    <cellStyle name="Comma 2 3 7 3 2 2 2" xfId="4185" xr:uid="{00000000-0005-0000-0000-00009F100000}"/>
    <cellStyle name="Comma 2 3 7 3 2 2 3" xfId="4186" xr:uid="{00000000-0005-0000-0000-0000A0100000}"/>
    <cellStyle name="Comma 2 3 7 3 2 2 4" xfId="4187" xr:uid="{00000000-0005-0000-0000-0000A1100000}"/>
    <cellStyle name="Comma 2 3 7 3 2 3" xfId="4188" xr:uid="{00000000-0005-0000-0000-0000A2100000}"/>
    <cellStyle name="Comma 2 3 7 3 2 4" xfId="4189" xr:uid="{00000000-0005-0000-0000-0000A3100000}"/>
    <cellStyle name="Comma 2 3 7 3 2 5" xfId="4190" xr:uid="{00000000-0005-0000-0000-0000A4100000}"/>
    <cellStyle name="Comma 2 3 7 3 3" xfId="4191" xr:uid="{00000000-0005-0000-0000-0000A5100000}"/>
    <cellStyle name="Comma 2 3 7 3 3 2" xfId="4192" xr:uid="{00000000-0005-0000-0000-0000A6100000}"/>
    <cellStyle name="Comma 2 3 7 3 3 3" xfId="4193" xr:uid="{00000000-0005-0000-0000-0000A7100000}"/>
    <cellStyle name="Comma 2 3 7 3 3 4" xfId="4194" xr:uid="{00000000-0005-0000-0000-0000A8100000}"/>
    <cellStyle name="Comma 2 3 7 3 4" xfId="4195" xr:uid="{00000000-0005-0000-0000-0000A9100000}"/>
    <cellStyle name="Comma 2 3 7 3 5" xfId="4196" xr:uid="{00000000-0005-0000-0000-0000AA100000}"/>
    <cellStyle name="Comma 2 3 7 3 6" xfId="4197" xr:uid="{00000000-0005-0000-0000-0000AB100000}"/>
    <cellStyle name="Comma 2 3 7 4" xfId="4198" xr:uid="{00000000-0005-0000-0000-0000AC100000}"/>
    <cellStyle name="Comma 2 3 7 4 2" xfId="4199" xr:uid="{00000000-0005-0000-0000-0000AD100000}"/>
    <cellStyle name="Comma 2 3 7 4 2 2" xfId="4200" xr:uid="{00000000-0005-0000-0000-0000AE100000}"/>
    <cellStyle name="Comma 2 3 7 4 2 3" xfId="4201" xr:uid="{00000000-0005-0000-0000-0000AF100000}"/>
    <cellStyle name="Comma 2 3 7 4 2 4" xfId="4202" xr:uid="{00000000-0005-0000-0000-0000B0100000}"/>
    <cellStyle name="Comma 2 3 7 4 3" xfId="4203" xr:uid="{00000000-0005-0000-0000-0000B1100000}"/>
    <cellStyle name="Comma 2 3 7 4 4" xfId="4204" xr:uid="{00000000-0005-0000-0000-0000B2100000}"/>
    <cellStyle name="Comma 2 3 7 4 5" xfId="4205" xr:uid="{00000000-0005-0000-0000-0000B3100000}"/>
    <cellStyle name="Comma 2 3 7 5" xfId="4206" xr:uid="{00000000-0005-0000-0000-0000B4100000}"/>
    <cellStyle name="Comma 2 3 7 5 2" xfId="4207" xr:uid="{00000000-0005-0000-0000-0000B5100000}"/>
    <cellStyle name="Comma 2 3 7 5 3" xfId="4208" xr:uid="{00000000-0005-0000-0000-0000B6100000}"/>
    <cellStyle name="Comma 2 3 7 5 4" xfId="4209" xr:uid="{00000000-0005-0000-0000-0000B7100000}"/>
    <cellStyle name="Comma 2 3 7 6" xfId="4210" xr:uid="{00000000-0005-0000-0000-0000B8100000}"/>
    <cellStyle name="Comma 2 3 7 7" xfId="4211" xr:uid="{00000000-0005-0000-0000-0000B9100000}"/>
    <cellStyle name="Comma 2 3 7 8" xfId="4212" xr:uid="{00000000-0005-0000-0000-0000BA100000}"/>
    <cellStyle name="Comma 2 3 8" xfId="4213" xr:uid="{00000000-0005-0000-0000-0000BB100000}"/>
    <cellStyle name="Comma 2 3 8 2" xfId="4214" xr:uid="{00000000-0005-0000-0000-0000BC100000}"/>
    <cellStyle name="Comma 2 3 8 2 2" xfId="4215" xr:uid="{00000000-0005-0000-0000-0000BD100000}"/>
    <cellStyle name="Comma 2 3 8 2 2 2" xfId="4216" xr:uid="{00000000-0005-0000-0000-0000BE100000}"/>
    <cellStyle name="Comma 2 3 8 2 2 2 2" xfId="4217" xr:uid="{00000000-0005-0000-0000-0000BF100000}"/>
    <cellStyle name="Comma 2 3 8 2 2 2 3" xfId="4218" xr:uid="{00000000-0005-0000-0000-0000C0100000}"/>
    <cellStyle name="Comma 2 3 8 2 2 2 4" xfId="4219" xr:uid="{00000000-0005-0000-0000-0000C1100000}"/>
    <cellStyle name="Comma 2 3 8 2 2 3" xfId="4220" xr:uid="{00000000-0005-0000-0000-0000C2100000}"/>
    <cellStyle name="Comma 2 3 8 2 2 4" xfId="4221" xr:uid="{00000000-0005-0000-0000-0000C3100000}"/>
    <cellStyle name="Comma 2 3 8 2 2 5" xfId="4222" xr:uid="{00000000-0005-0000-0000-0000C4100000}"/>
    <cellStyle name="Comma 2 3 8 2 3" xfId="4223" xr:uid="{00000000-0005-0000-0000-0000C5100000}"/>
    <cellStyle name="Comma 2 3 8 2 3 2" xfId="4224" xr:uid="{00000000-0005-0000-0000-0000C6100000}"/>
    <cellStyle name="Comma 2 3 8 2 3 3" xfId="4225" xr:uid="{00000000-0005-0000-0000-0000C7100000}"/>
    <cellStyle name="Comma 2 3 8 2 3 4" xfId="4226" xr:uid="{00000000-0005-0000-0000-0000C8100000}"/>
    <cellStyle name="Comma 2 3 8 2 4" xfId="4227" xr:uid="{00000000-0005-0000-0000-0000C9100000}"/>
    <cellStyle name="Comma 2 3 8 2 5" xfId="4228" xr:uid="{00000000-0005-0000-0000-0000CA100000}"/>
    <cellStyle name="Comma 2 3 8 2 6" xfId="4229" xr:uid="{00000000-0005-0000-0000-0000CB100000}"/>
    <cellStyle name="Comma 2 3 8 3" xfId="4230" xr:uid="{00000000-0005-0000-0000-0000CC100000}"/>
    <cellStyle name="Comma 2 3 8 3 2" xfId="4231" xr:uid="{00000000-0005-0000-0000-0000CD100000}"/>
    <cellStyle name="Comma 2 3 8 3 2 2" xfId="4232" xr:uid="{00000000-0005-0000-0000-0000CE100000}"/>
    <cellStyle name="Comma 2 3 8 3 2 2 2" xfId="4233" xr:uid="{00000000-0005-0000-0000-0000CF100000}"/>
    <cellStyle name="Comma 2 3 8 3 2 2 3" xfId="4234" xr:uid="{00000000-0005-0000-0000-0000D0100000}"/>
    <cellStyle name="Comma 2 3 8 3 2 2 4" xfId="4235" xr:uid="{00000000-0005-0000-0000-0000D1100000}"/>
    <cellStyle name="Comma 2 3 8 3 2 3" xfId="4236" xr:uid="{00000000-0005-0000-0000-0000D2100000}"/>
    <cellStyle name="Comma 2 3 8 3 2 4" xfId="4237" xr:uid="{00000000-0005-0000-0000-0000D3100000}"/>
    <cellStyle name="Comma 2 3 8 3 2 5" xfId="4238" xr:uid="{00000000-0005-0000-0000-0000D4100000}"/>
    <cellStyle name="Comma 2 3 8 3 3" xfId="4239" xr:uid="{00000000-0005-0000-0000-0000D5100000}"/>
    <cellStyle name="Comma 2 3 8 3 3 2" xfId="4240" xr:uid="{00000000-0005-0000-0000-0000D6100000}"/>
    <cellStyle name="Comma 2 3 8 3 3 3" xfId="4241" xr:uid="{00000000-0005-0000-0000-0000D7100000}"/>
    <cellStyle name="Comma 2 3 8 3 3 4" xfId="4242" xr:uid="{00000000-0005-0000-0000-0000D8100000}"/>
    <cellStyle name="Comma 2 3 8 3 4" xfId="4243" xr:uid="{00000000-0005-0000-0000-0000D9100000}"/>
    <cellStyle name="Comma 2 3 8 3 5" xfId="4244" xr:uid="{00000000-0005-0000-0000-0000DA100000}"/>
    <cellStyle name="Comma 2 3 8 3 6" xfId="4245" xr:uid="{00000000-0005-0000-0000-0000DB100000}"/>
    <cellStyle name="Comma 2 3 8 4" xfId="4246" xr:uid="{00000000-0005-0000-0000-0000DC100000}"/>
    <cellStyle name="Comma 2 3 8 4 2" xfId="4247" xr:uid="{00000000-0005-0000-0000-0000DD100000}"/>
    <cellStyle name="Comma 2 3 8 4 2 2" xfId="4248" xr:uid="{00000000-0005-0000-0000-0000DE100000}"/>
    <cellStyle name="Comma 2 3 8 4 2 3" xfId="4249" xr:uid="{00000000-0005-0000-0000-0000DF100000}"/>
    <cellStyle name="Comma 2 3 8 4 2 4" xfId="4250" xr:uid="{00000000-0005-0000-0000-0000E0100000}"/>
    <cellStyle name="Comma 2 3 8 4 3" xfId="4251" xr:uid="{00000000-0005-0000-0000-0000E1100000}"/>
    <cellStyle name="Comma 2 3 8 4 4" xfId="4252" xr:uid="{00000000-0005-0000-0000-0000E2100000}"/>
    <cellStyle name="Comma 2 3 8 4 5" xfId="4253" xr:uid="{00000000-0005-0000-0000-0000E3100000}"/>
    <cellStyle name="Comma 2 3 8 5" xfId="4254" xr:uid="{00000000-0005-0000-0000-0000E4100000}"/>
    <cellStyle name="Comma 2 3 8 5 2" xfId="4255" xr:uid="{00000000-0005-0000-0000-0000E5100000}"/>
    <cellStyle name="Comma 2 3 8 5 3" xfId="4256" xr:uid="{00000000-0005-0000-0000-0000E6100000}"/>
    <cellStyle name="Comma 2 3 8 5 4" xfId="4257" xr:uid="{00000000-0005-0000-0000-0000E7100000}"/>
    <cellStyle name="Comma 2 3 8 6" xfId="4258" xr:uid="{00000000-0005-0000-0000-0000E8100000}"/>
    <cellStyle name="Comma 2 3 8 7" xfId="4259" xr:uid="{00000000-0005-0000-0000-0000E9100000}"/>
    <cellStyle name="Comma 2 3 8 8" xfId="4260" xr:uid="{00000000-0005-0000-0000-0000EA100000}"/>
    <cellStyle name="Comma 2 3 9" xfId="4261" xr:uid="{00000000-0005-0000-0000-0000EB100000}"/>
    <cellStyle name="Comma 2 3 9 2" xfId="4262" xr:uid="{00000000-0005-0000-0000-0000EC100000}"/>
    <cellStyle name="Comma 2 3 9 2 2" xfId="4263" xr:uid="{00000000-0005-0000-0000-0000ED100000}"/>
    <cellStyle name="Comma 2 3 9 2 2 2" xfId="4264" xr:uid="{00000000-0005-0000-0000-0000EE100000}"/>
    <cellStyle name="Comma 2 3 9 2 2 3" xfId="4265" xr:uid="{00000000-0005-0000-0000-0000EF100000}"/>
    <cellStyle name="Comma 2 3 9 2 2 4" xfId="4266" xr:uid="{00000000-0005-0000-0000-0000F0100000}"/>
    <cellStyle name="Comma 2 3 9 2 3" xfId="4267" xr:uid="{00000000-0005-0000-0000-0000F1100000}"/>
    <cellStyle name="Comma 2 3 9 2 4" xfId="4268" xr:uid="{00000000-0005-0000-0000-0000F2100000}"/>
    <cellStyle name="Comma 2 3 9 2 5" xfId="4269" xr:uid="{00000000-0005-0000-0000-0000F3100000}"/>
    <cellStyle name="Comma 2 3 9 3" xfId="4270" xr:uid="{00000000-0005-0000-0000-0000F4100000}"/>
    <cellStyle name="Comma 2 3 9 3 2" xfId="4271" xr:uid="{00000000-0005-0000-0000-0000F5100000}"/>
    <cellStyle name="Comma 2 3 9 3 3" xfId="4272" xr:uid="{00000000-0005-0000-0000-0000F6100000}"/>
    <cellStyle name="Comma 2 3 9 3 4" xfId="4273" xr:uid="{00000000-0005-0000-0000-0000F7100000}"/>
    <cellStyle name="Comma 2 3 9 4" xfId="4274" xr:uid="{00000000-0005-0000-0000-0000F8100000}"/>
    <cellStyle name="Comma 2 3 9 5" xfId="4275" xr:uid="{00000000-0005-0000-0000-0000F9100000}"/>
    <cellStyle name="Comma 2 3 9 6" xfId="4276" xr:uid="{00000000-0005-0000-0000-0000FA100000}"/>
    <cellStyle name="Comma 2 30" xfId="4277" xr:uid="{00000000-0005-0000-0000-0000FB100000}"/>
    <cellStyle name="Comma 2 31" xfId="4278" xr:uid="{00000000-0005-0000-0000-0000FC100000}"/>
    <cellStyle name="Comma 2 32" xfId="4279" xr:uid="{00000000-0005-0000-0000-0000FD100000}"/>
    <cellStyle name="Comma 2 33" xfId="4280" xr:uid="{00000000-0005-0000-0000-0000FE100000}"/>
    <cellStyle name="Comma 2 34" xfId="4281" xr:uid="{00000000-0005-0000-0000-0000FF100000}"/>
    <cellStyle name="Comma 2 35" xfId="4282" xr:uid="{00000000-0005-0000-0000-000000110000}"/>
    <cellStyle name="Comma 2 36" xfId="4283" xr:uid="{00000000-0005-0000-0000-000001110000}"/>
    <cellStyle name="Comma 2 37" xfId="4284" xr:uid="{00000000-0005-0000-0000-000002110000}"/>
    <cellStyle name="Comma 2 38" xfId="4285" xr:uid="{00000000-0005-0000-0000-000003110000}"/>
    <cellStyle name="Comma 2 39" xfId="4286" xr:uid="{00000000-0005-0000-0000-000004110000}"/>
    <cellStyle name="Comma 2 4" xfId="4287" xr:uid="{00000000-0005-0000-0000-000005110000}"/>
    <cellStyle name="Comma 2 4 10" xfId="4288" xr:uid="{00000000-0005-0000-0000-000006110000}"/>
    <cellStyle name="Comma 2 4 11" xfId="4289" xr:uid="{00000000-0005-0000-0000-000007110000}"/>
    <cellStyle name="Comma 2 4 11 2" xfId="4290" xr:uid="{00000000-0005-0000-0000-000008110000}"/>
    <cellStyle name="Comma 2 4 11 2 2" xfId="4291" xr:uid="{00000000-0005-0000-0000-000009110000}"/>
    <cellStyle name="Comma 2 4 11 2 3" xfId="4292" xr:uid="{00000000-0005-0000-0000-00000A110000}"/>
    <cellStyle name="Comma 2 4 11 2 4" xfId="4293" xr:uid="{00000000-0005-0000-0000-00000B110000}"/>
    <cellStyle name="Comma 2 4 11 3" xfId="4294" xr:uid="{00000000-0005-0000-0000-00000C110000}"/>
    <cellStyle name="Comma 2 4 11 4" xfId="4295" xr:uid="{00000000-0005-0000-0000-00000D110000}"/>
    <cellStyle name="Comma 2 4 11 5" xfId="4296" xr:uid="{00000000-0005-0000-0000-00000E110000}"/>
    <cellStyle name="Comma 2 4 12" xfId="4297" xr:uid="{00000000-0005-0000-0000-00000F110000}"/>
    <cellStyle name="Comma 2 4 12 2" xfId="4298" xr:uid="{00000000-0005-0000-0000-000010110000}"/>
    <cellStyle name="Comma 2 4 12 3" xfId="4299" xr:uid="{00000000-0005-0000-0000-000011110000}"/>
    <cellStyle name="Comma 2 4 12 4" xfId="4300" xr:uid="{00000000-0005-0000-0000-000012110000}"/>
    <cellStyle name="Comma 2 4 13" xfId="4301" xr:uid="{00000000-0005-0000-0000-000013110000}"/>
    <cellStyle name="Comma 2 4 14" xfId="4302" xr:uid="{00000000-0005-0000-0000-000014110000}"/>
    <cellStyle name="Comma 2 4 15" xfId="4303" xr:uid="{00000000-0005-0000-0000-000015110000}"/>
    <cellStyle name="Comma 2 4 2" xfId="4304" xr:uid="{00000000-0005-0000-0000-000016110000}"/>
    <cellStyle name="Comma 2 4 2 10" xfId="4305" xr:uid="{00000000-0005-0000-0000-000017110000}"/>
    <cellStyle name="Comma 2 4 2 2" xfId="4306" xr:uid="{00000000-0005-0000-0000-000018110000}"/>
    <cellStyle name="Comma 2 4 2 2 2" xfId="4307" xr:uid="{00000000-0005-0000-0000-000019110000}"/>
    <cellStyle name="Comma 2 4 2 2 2 2" xfId="4308" xr:uid="{00000000-0005-0000-0000-00001A110000}"/>
    <cellStyle name="Comma 2 4 2 2 2 2 2" xfId="4309" xr:uid="{00000000-0005-0000-0000-00001B110000}"/>
    <cellStyle name="Comma 2 4 2 2 2 2 2 2" xfId="4310" xr:uid="{00000000-0005-0000-0000-00001C110000}"/>
    <cellStyle name="Comma 2 4 2 2 2 2 2 3" xfId="4311" xr:uid="{00000000-0005-0000-0000-00001D110000}"/>
    <cellStyle name="Comma 2 4 2 2 2 2 2 4" xfId="4312" xr:uid="{00000000-0005-0000-0000-00001E110000}"/>
    <cellStyle name="Comma 2 4 2 2 2 2 3" xfId="4313" xr:uid="{00000000-0005-0000-0000-00001F110000}"/>
    <cellStyle name="Comma 2 4 2 2 2 2 4" xfId="4314" xr:uid="{00000000-0005-0000-0000-000020110000}"/>
    <cellStyle name="Comma 2 4 2 2 2 2 5" xfId="4315" xr:uid="{00000000-0005-0000-0000-000021110000}"/>
    <cellStyle name="Comma 2 4 2 2 2 3" xfId="4316" xr:uid="{00000000-0005-0000-0000-000022110000}"/>
    <cellStyle name="Comma 2 4 2 2 2 3 2" xfId="4317" xr:uid="{00000000-0005-0000-0000-000023110000}"/>
    <cellStyle name="Comma 2 4 2 2 2 3 3" xfId="4318" xr:uid="{00000000-0005-0000-0000-000024110000}"/>
    <cellStyle name="Comma 2 4 2 2 2 3 4" xfId="4319" xr:uid="{00000000-0005-0000-0000-000025110000}"/>
    <cellStyle name="Comma 2 4 2 2 2 4" xfId="4320" xr:uid="{00000000-0005-0000-0000-000026110000}"/>
    <cellStyle name="Comma 2 4 2 2 2 5" xfId="4321" xr:uid="{00000000-0005-0000-0000-000027110000}"/>
    <cellStyle name="Comma 2 4 2 2 2 6" xfId="4322" xr:uid="{00000000-0005-0000-0000-000028110000}"/>
    <cellStyle name="Comma 2 4 2 2 3" xfId="4323" xr:uid="{00000000-0005-0000-0000-000029110000}"/>
    <cellStyle name="Comma 2 4 2 2 3 2" xfId="4324" xr:uid="{00000000-0005-0000-0000-00002A110000}"/>
    <cellStyle name="Comma 2 4 2 2 3 2 2" xfId="4325" xr:uid="{00000000-0005-0000-0000-00002B110000}"/>
    <cellStyle name="Comma 2 4 2 2 3 2 2 2" xfId="4326" xr:uid="{00000000-0005-0000-0000-00002C110000}"/>
    <cellStyle name="Comma 2 4 2 2 3 2 2 3" xfId="4327" xr:uid="{00000000-0005-0000-0000-00002D110000}"/>
    <cellStyle name="Comma 2 4 2 2 3 2 2 4" xfId="4328" xr:uid="{00000000-0005-0000-0000-00002E110000}"/>
    <cellStyle name="Comma 2 4 2 2 3 2 3" xfId="4329" xr:uid="{00000000-0005-0000-0000-00002F110000}"/>
    <cellStyle name="Comma 2 4 2 2 3 2 4" xfId="4330" xr:uid="{00000000-0005-0000-0000-000030110000}"/>
    <cellStyle name="Comma 2 4 2 2 3 2 5" xfId="4331" xr:uid="{00000000-0005-0000-0000-000031110000}"/>
    <cellStyle name="Comma 2 4 2 2 3 3" xfId="4332" xr:uid="{00000000-0005-0000-0000-000032110000}"/>
    <cellStyle name="Comma 2 4 2 2 3 3 2" xfId="4333" xr:uid="{00000000-0005-0000-0000-000033110000}"/>
    <cellStyle name="Comma 2 4 2 2 3 3 3" xfId="4334" xr:uid="{00000000-0005-0000-0000-000034110000}"/>
    <cellStyle name="Comma 2 4 2 2 3 3 4" xfId="4335" xr:uid="{00000000-0005-0000-0000-000035110000}"/>
    <cellStyle name="Comma 2 4 2 2 3 4" xfId="4336" xr:uid="{00000000-0005-0000-0000-000036110000}"/>
    <cellStyle name="Comma 2 4 2 2 3 5" xfId="4337" xr:uid="{00000000-0005-0000-0000-000037110000}"/>
    <cellStyle name="Comma 2 4 2 2 3 6" xfId="4338" xr:uid="{00000000-0005-0000-0000-000038110000}"/>
    <cellStyle name="Comma 2 4 2 2 4" xfId="4339" xr:uid="{00000000-0005-0000-0000-000039110000}"/>
    <cellStyle name="Comma 2 4 2 2 5" xfId="4340" xr:uid="{00000000-0005-0000-0000-00003A110000}"/>
    <cellStyle name="Comma 2 4 2 2 5 2" xfId="4341" xr:uid="{00000000-0005-0000-0000-00003B110000}"/>
    <cellStyle name="Comma 2 4 2 2 5 2 2" xfId="4342" xr:uid="{00000000-0005-0000-0000-00003C110000}"/>
    <cellStyle name="Comma 2 4 2 2 5 2 3" xfId="4343" xr:uid="{00000000-0005-0000-0000-00003D110000}"/>
    <cellStyle name="Comma 2 4 2 2 5 2 4" xfId="4344" xr:uid="{00000000-0005-0000-0000-00003E110000}"/>
    <cellStyle name="Comma 2 4 2 2 5 3" xfId="4345" xr:uid="{00000000-0005-0000-0000-00003F110000}"/>
    <cellStyle name="Comma 2 4 2 2 5 4" xfId="4346" xr:uid="{00000000-0005-0000-0000-000040110000}"/>
    <cellStyle name="Comma 2 4 2 2 5 5" xfId="4347" xr:uid="{00000000-0005-0000-0000-000041110000}"/>
    <cellStyle name="Comma 2 4 2 2 6" xfId="4348" xr:uid="{00000000-0005-0000-0000-000042110000}"/>
    <cellStyle name="Comma 2 4 2 2 6 2" xfId="4349" xr:uid="{00000000-0005-0000-0000-000043110000}"/>
    <cellStyle name="Comma 2 4 2 2 6 3" xfId="4350" xr:uid="{00000000-0005-0000-0000-000044110000}"/>
    <cellStyle name="Comma 2 4 2 2 6 4" xfId="4351" xr:uid="{00000000-0005-0000-0000-000045110000}"/>
    <cellStyle name="Comma 2 4 2 2 7" xfId="4352" xr:uid="{00000000-0005-0000-0000-000046110000}"/>
    <cellStyle name="Comma 2 4 2 2 8" xfId="4353" xr:uid="{00000000-0005-0000-0000-000047110000}"/>
    <cellStyle name="Comma 2 4 2 2 9" xfId="4354" xr:uid="{00000000-0005-0000-0000-000048110000}"/>
    <cellStyle name="Comma 2 4 2 3" xfId="4355" xr:uid="{00000000-0005-0000-0000-000049110000}"/>
    <cellStyle name="Comma 2 4 2 3 2" xfId="4356" xr:uid="{00000000-0005-0000-0000-00004A110000}"/>
    <cellStyle name="Comma 2 4 2 3 2 2" xfId="4357" xr:uid="{00000000-0005-0000-0000-00004B110000}"/>
    <cellStyle name="Comma 2 4 2 3 2 2 2" xfId="4358" xr:uid="{00000000-0005-0000-0000-00004C110000}"/>
    <cellStyle name="Comma 2 4 2 3 2 2 3" xfId="4359" xr:uid="{00000000-0005-0000-0000-00004D110000}"/>
    <cellStyle name="Comma 2 4 2 3 2 2 4" xfId="4360" xr:uid="{00000000-0005-0000-0000-00004E110000}"/>
    <cellStyle name="Comma 2 4 2 3 2 3" xfId="4361" xr:uid="{00000000-0005-0000-0000-00004F110000}"/>
    <cellStyle name="Comma 2 4 2 3 2 4" xfId="4362" xr:uid="{00000000-0005-0000-0000-000050110000}"/>
    <cellStyle name="Comma 2 4 2 3 2 5" xfId="4363" xr:uid="{00000000-0005-0000-0000-000051110000}"/>
    <cellStyle name="Comma 2 4 2 3 3" xfId="4364" xr:uid="{00000000-0005-0000-0000-000052110000}"/>
    <cellStyle name="Comma 2 4 2 3 3 2" xfId="4365" xr:uid="{00000000-0005-0000-0000-000053110000}"/>
    <cellStyle name="Comma 2 4 2 3 3 3" xfId="4366" xr:uid="{00000000-0005-0000-0000-000054110000}"/>
    <cellStyle name="Comma 2 4 2 3 3 4" xfId="4367" xr:uid="{00000000-0005-0000-0000-000055110000}"/>
    <cellStyle name="Comma 2 4 2 3 4" xfId="4368" xr:uid="{00000000-0005-0000-0000-000056110000}"/>
    <cellStyle name="Comma 2 4 2 3 5" xfId="4369" xr:uid="{00000000-0005-0000-0000-000057110000}"/>
    <cellStyle name="Comma 2 4 2 3 6" xfId="4370" xr:uid="{00000000-0005-0000-0000-000058110000}"/>
    <cellStyle name="Comma 2 4 2 4" xfId="4371" xr:uid="{00000000-0005-0000-0000-000059110000}"/>
    <cellStyle name="Comma 2 4 2 4 2" xfId="4372" xr:uid="{00000000-0005-0000-0000-00005A110000}"/>
    <cellStyle name="Comma 2 4 2 4 2 2" xfId="4373" xr:uid="{00000000-0005-0000-0000-00005B110000}"/>
    <cellStyle name="Comma 2 4 2 4 2 2 2" xfId="4374" xr:uid="{00000000-0005-0000-0000-00005C110000}"/>
    <cellStyle name="Comma 2 4 2 4 2 2 3" xfId="4375" xr:uid="{00000000-0005-0000-0000-00005D110000}"/>
    <cellStyle name="Comma 2 4 2 4 2 2 4" xfId="4376" xr:uid="{00000000-0005-0000-0000-00005E110000}"/>
    <cellStyle name="Comma 2 4 2 4 2 3" xfId="4377" xr:uid="{00000000-0005-0000-0000-00005F110000}"/>
    <cellStyle name="Comma 2 4 2 4 2 4" xfId="4378" xr:uid="{00000000-0005-0000-0000-000060110000}"/>
    <cellStyle name="Comma 2 4 2 4 2 5" xfId="4379" xr:uid="{00000000-0005-0000-0000-000061110000}"/>
    <cellStyle name="Comma 2 4 2 4 3" xfId="4380" xr:uid="{00000000-0005-0000-0000-000062110000}"/>
    <cellStyle name="Comma 2 4 2 4 3 2" xfId="4381" xr:uid="{00000000-0005-0000-0000-000063110000}"/>
    <cellStyle name="Comma 2 4 2 4 3 3" xfId="4382" xr:uid="{00000000-0005-0000-0000-000064110000}"/>
    <cellStyle name="Comma 2 4 2 4 3 4" xfId="4383" xr:uid="{00000000-0005-0000-0000-000065110000}"/>
    <cellStyle name="Comma 2 4 2 4 4" xfId="4384" xr:uid="{00000000-0005-0000-0000-000066110000}"/>
    <cellStyle name="Comma 2 4 2 4 5" xfId="4385" xr:uid="{00000000-0005-0000-0000-000067110000}"/>
    <cellStyle name="Comma 2 4 2 4 6" xfId="4386" xr:uid="{00000000-0005-0000-0000-000068110000}"/>
    <cellStyle name="Comma 2 4 2 5" xfId="4387" xr:uid="{00000000-0005-0000-0000-000069110000}"/>
    <cellStyle name="Comma 2 4 2 6" xfId="4388" xr:uid="{00000000-0005-0000-0000-00006A110000}"/>
    <cellStyle name="Comma 2 4 2 6 2" xfId="4389" xr:uid="{00000000-0005-0000-0000-00006B110000}"/>
    <cellStyle name="Comma 2 4 2 6 2 2" xfId="4390" xr:uid="{00000000-0005-0000-0000-00006C110000}"/>
    <cellStyle name="Comma 2 4 2 6 2 3" xfId="4391" xr:uid="{00000000-0005-0000-0000-00006D110000}"/>
    <cellStyle name="Comma 2 4 2 6 2 4" xfId="4392" xr:uid="{00000000-0005-0000-0000-00006E110000}"/>
    <cellStyle name="Comma 2 4 2 6 3" xfId="4393" xr:uid="{00000000-0005-0000-0000-00006F110000}"/>
    <cellStyle name="Comma 2 4 2 6 4" xfId="4394" xr:uid="{00000000-0005-0000-0000-000070110000}"/>
    <cellStyle name="Comma 2 4 2 6 5" xfId="4395" xr:uid="{00000000-0005-0000-0000-000071110000}"/>
    <cellStyle name="Comma 2 4 2 7" xfId="4396" xr:uid="{00000000-0005-0000-0000-000072110000}"/>
    <cellStyle name="Comma 2 4 2 7 2" xfId="4397" xr:uid="{00000000-0005-0000-0000-000073110000}"/>
    <cellStyle name="Comma 2 4 2 7 3" xfId="4398" xr:uid="{00000000-0005-0000-0000-000074110000}"/>
    <cellStyle name="Comma 2 4 2 7 4" xfId="4399" xr:uid="{00000000-0005-0000-0000-000075110000}"/>
    <cellStyle name="Comma 2 4 2 8" xfId="4400" xr:uid="{00000000-0005-0000-0000-000076110000}"/>
    <cellStyle name="Comma 2 4 2 9" xfId="4401" xr:uid="{00000000-0005-0000-0000-000077110000}"/>
    <cellStyle name="Comma 2 4 3" xfId="4402" xr:uid="{00000000-0005-0000-0000-000078110000}"/>
    <cellStyle name="Comma 2 4 3 2" xfId="4403" xr:uid="{00000000-0005-0000-0000-000079110000}"/>
    <cellStyle name="Comma 2 4 3 2 2" xfId="4404" xr:uid="{00000000-0005-0000-0000-00007A110000}"/>
    <cellStyle name="Comma 2 4 3 2 2 2" xfId="4405" xr:uid="{00000000-0005-0000-0000-00007B110000}"/>
    <cellStyle name="Comma 2 4 3 2 2 2 2" xfId="4406" xr:uid="{00000000-0005-0000-0000-00007C110000}"/>
    <cellStyle name="Comma 2 4 3 2 2 2 2 2" xfId="4407" xr:uid="{00000000-0005-0000-0000-00007D110000}"/>
    <cellStyle name="Comma 2 4 3 2 2 2 2 3" xfId="4408" xr:uid="{00000000-0005-0000-0000-00007E110000}"/>
    <cellStyle name="Comma 2 4 3 2 2 2 2 4" xfId="4409" xr:uid="{00000000-0005-0000-0000-00007F110000}"/>
    <cellStyle name="Comma 2 4 3 2 2 2 3" xfId="4410" xr:uid="{00000000-0005-0000-0000-000080110000}"/>
    <cellStyle name="Comma 2 4 3 2 2 2 4" xfId="4411" xr:uid="{00000000-0005-0000-0000-000081110000}"/>
    <cellStyle name="Comma 2 4 3 2 2 2 5" xfId="4412" xr:uid="{00000000-0005-0000-0000-000082110000}"/>
    <cellStyle name="Comma 2 4 3 2 2 3" xfId="4413" xr:uid="{00000000-0005-0000-0000-000083110000}"/>
    <cellStyle name="Comma 2 4 3 2 2 3 2" xfId="4414" xr:uid="{00000000-0005-0000-0000-000084110000}"/>
    <cellStyle name="Comma 2 4 3 2 2 3 3" xfId="4415" xr:uid="{00000000-0005-0000-0000-000085110000}"/>
    <cellStyle name="Comma 2 4 3 2 2 3 4" xfId="4416" xr:uid="{00000000-0005-0000-0000-000086110000}"/>
    <cellStyle name="Comma 2 4 3 2 2 4" xfId="4417" xr:uid="{00000000-0005-0000-0000-000087110000}"/>
    <cellStyle name="Comma 2 4 3 2 2 5" xfId="4418" xr:uid="{00000000-0005-0000-0000-000088110000}"/>
    <cellStyle name="Comma 2 4 3 2 2 6" xfId="4419" xr:uid="{00000000-0005-0000-0000-000089110000}"/>
    <cellStyle name="Comma 2 4 3 2 3" xfId="4420" xr:uid="{00000000-0005-0000-0000-00008A110000}"/>
    <cellStyle name="Comma 2 4 3 2 3 2" xfId="4421" xr:uid="{00000000-0005-0000-0000-00008B110000}"/>
    <cellStyle name="Comma 2 4 3 2 3 2 2" xfId="4422" xr:uid="{00000000-0005-0000-0000-00008C110000}"/>
    <cellStyle name="Comma 2 4 3 2 3 2 2 2" xfId="4423" xr:uid="{00000000-0005-0000-0000-00008D110000}"/>
    <cellStyle name="Comma 2 4 3 2 3 2 2 3" xfId="4424" xr:uid="{00000000-0005-0000-0000-00008E110000}"/>
    <cellStyle name="Comma 2 4 3 2 3 2 2 4" xfId="4425" xr:uid="{00000000-0005-0000-0000-00008F110000}"/>
    <cellStyle name="Comma 2 4 3 2 3 2 3" xfId="4426" xr:uid="{00000000-0005-0000-0000-000090110000}"/>
    <cellStyle name="Comma 2 4 3 2 3 2 4" xfId="4427" xr:uid="{00000000-0005-0000-0000-000091110000}"/>
    <cellStyle name="Comma 2 4 3 2 3 2 5" xfId="4428" xr:uid="{00000000-0005-0000-0000-000092110000}"/>
    <cellStyle name="Comma 2 4 3 2 3 3" xfId="4429" xr:uid="{00000000-0005-0000-0000-000093110000}"/>
    <cellStyle name="Comma 2 4 3 2 3 3 2" xfId="4430" xr:uid="{00000000-0005-0000-0000-000094110000}"/>
    <cellStyle name="Comma 2 4 3 2 3 3 3" xfId="4431" xr:uid="{00000000-0005-0000-0000-000095110000}"/>
    <cellStyle name="Comma 2 4 3 2 3 3 4" xfId="4432" xr:uid="{00000000-0005-0000-0000-000096110000}"/>
    <cellStyle name="Comma 2 4 3 2 3 4" xfId="4433" xr:uid="{00000000-0005-0000-0000-000097110000}"/>
    <cellStyle name="Comma 2 4 3 2 3 5" xfId="4434" xr:uid="{00000000-0005-0000-0000-000098110000}"/>
    <cellStyle name="Comma 2 4 3 2 3 6" xfId="4435" xr:uid="{00000000-0005-0000-0000-000099110000}"/>
    <cellStyle name="Comma 2 4 3 2 4" xfId="4436" xr:uid="{00000000-0005-0000-0000-00009A110000}"/>
    <cellStyle name="Comma 2 4 3 2 4 2" xfId="4437" xr:uid="{00000000-0005-0000-0000-00009B110000}"/>
    <cellStyle name="Comma 2 4 3 2 4 2 2" xfId="4438" xr:uid="{00000000-0005-0000-0000-00009C110000}"/>
    <cellStyle name="Comma 2 4 3 2 4 2 3" xfId="4439" xr:uid="{00000000-0005-0000-0000-00009D110000}"/>
    <cellStyle name="Comma 2 4 3 2 4 2 4" xfId="4440" xr:uid="{00000000-0005-0000-0000-00009E110000}"/>
    <cellStyle name="Comma 2 4 3 2 4 3" xfId="4441" xr:uid="{00000000-0005-0000-0000-00009F110000}"/>
    <cellStyle name="Comma 2 4 3 2 4 4" xfId="4442" xr:uid="{00000000-0005-0000-0000-0000A0110000}"/>
    <cellStyle name="Comma 2 4 3 2 4 5" xfId="4443" xr:uid="{00000000-0005-0000-0000-0000A1110000}"/>
    <cellStyle name="Comma 2 4 3 2 5" xfId="4444" xr:uid="{00000000-0005-0000-0000-0000A2110000}"/>
    <cellStyle name="Comma 2 4 3 2 5 2" xfId="4445" xr:uid="{00000000-0005-0000-0000-0000A3110000}"/>
    <cellStyle name="Comma 2 4 3 2 5 3" xfId="4446" xr:uid="{00000000-0005-0000-0000-0000A4110000}"/>
    <cellStyle name="Comma 2 4 3 2 5 4" xfId="4447" xr:uid="{00000000-0005-0000-0000-0000A5110000}"/>
    <cellStyle name="Comma 2 4 3 2 6" xfId="4448" xr:uid="{00000000-0005-0000-0000-0000A6110000}"/>
    <cellStyle name="Comma 2 4 3 2 7" xfId="4449" xr:uid="{00000000-0005-0000-0000-0000A7110000}"/>
    <cellStyle name="Comma 2 4 3 2 8" xfId="4450" xr:uid="{00000000-0005-0000-0000-0000A8110000}"/>
    <cellStyle name="Comma 2 4 3 3" xfId="4451" xr:uid="{00000000-0005-0000-0000-0000A9110000}"/>
    <cellStyle name="Comma 2 4 3 3 2" xfId="4452" xr:uid="{00000000-0005-0000-0000-0000AA110000}"/>
    <cellStyle name="Comma 2 4 3 3 2 2" xfId="4453" xr:uid="{00000000-0005-0000-0000-0000AB110000}"/>
    <cellStyle name="Comma 2 4 3 3 2 2 2" xfId="4454" xr:uid="{00000000-0005-0000-0000-0000AC110000}"/>
    <cellStyle name="Comma 2 4 3 3 2 2 3" xfId="4455" xr:uid="{00000000-0005-0000-0000-0000AD110000}"/>
    <cellStyle name="Comma 2 4 3 3 2 2 4" xfId="4456" xr:uid="{00000000-0005-0000-0000-0000AE110000}"/>
    <cellStyle name="Comma 2 4 3 3 2 3" xfId="4457" xr:uid="{00000000-0005-0000-0000-0000AF110000}"/>
    <cellStyle name="Comma 2 4 3 3 2 4" xfId="4458" xr:uid="{00000000-0005-0000-0000-0000B0110000}"/>
    <cellStyle name="Comma 2 4 3 3 2 5" xfId="4459" xr:uid="{00000000-0005-0000-0000-0000B1110000}"/>
    <cellStyle name="Comma 2 4 3 3 3" xfId="4460" xr:uid="{00000000-0005-0000-0000-0000B2110000}"/>
    <cellStyle name="Comma 2 4 3 3 3 2" xfId="4461" xr:uid="{00000000-0005-0000-0000-0000B3110000}"/>
    <cellStyle name="Comma 2 4 3 3 3 3" xfId="4462" xr:uid="{00000000-0005-0000-0000-0000B4110000}"/>
    <cellStyle name="Comma 2 4 3 3 3 4" xfId="4463" xr:uid="{00000000-0005-0000-0000-0000B5110000}"/>
    <cellStyle name="Comma 2 4 3 3 4" xfId="4464" xr:uid="{00000000-0005-0000-0000-0000B6110000}"/>
    <cellStyle name="Comma 2 4 3 3 5" xfId="4465" xr:uid="{00000000-0005-0000-0000-0000B7110000}"/>
    <cellStyle name="Comma 2 4 3 3 6" xfId="4466" xr:uid="{00000000-0005-0000-0000-0000B8110000}"/>
    <cellStyle name="Comma 2 4 3 4" xfId="4467" xr:uid="{00000000-0005-0000-0000-0000B9110000}"/>
    <cellStyle name="Comma 2 4 3 4 2" xfId="4468" xr:uid="{00000000-0005-0000-0000-0000BA110000}"/>
    <cellStyle name="Comma 2 4 3 4 2 2" xfId="4469" xr:uid="{00000000-0005-0000-0000-0000BB110000}"/>
    <cellStyle name="Comma 2 4 3 4 2 2 2" xfId="4470" xr:uid="{00000000-0005-0000-0000-0000BC110000}"/>
    <cellStyle name="Comma 2 4 3 4 2 2 3" xfId="4471" xr:uid="{00000000-0005-0000-0000-0000BD110000}"/>
    <cellStyle name="Comma 2 4 3 4 2 2 4" xfId="4472" xr:uid="{00000000-0005-0000-0000-0000BE110000}"/>
    <cellStyle name="Comma 2 4 3 4 2 3" xfId="4473" xr:uid="{00000000-0005-0000-0000-0000BF110000}"/>
    <cellStyle name="Comma 2 4 3 4 2 4" xfId="4474" xr:uid="{00000000-0005-0000-0000-0000C0110000}"/>
    <cellStyle name="Comma 2 4 3 4 2 5" xfId="4475" xr:uid="{00000000-0005-0000-0000-0000C1110000}"/>
    <cellStyle name="Comma 2 4 3 4 3" xfId="4476" xr:uid="{00000000-0005-0000-0000-0000C2110000}"/>
    <cellStyle name="Comma 2 4 3 4 3 2" xfId="4477" xr:uid="{00000000-0005-0000-0000-0000C3110000}"/>
    <cellStyle name="Comma 2 4 3 4 3 3" xfId="4478" xr:uid="{00000000-0005-0000-0000-0000C4110000}"/>
    <cellStyle name="Comma 2 4 3 4 3 4" xfId="4479" xr:uid="{00000000-0005-0000-0000-0000C5110000}"/>
    <cellStyle name="Comma 2 4 3 4 4" xfId="4480" xr:uid="{00000000-0005-0000-0000-0000C6110000}"/>
    <cellStyle name="Comma 2 4 3 4 5" xfId="4481" xr:uid="{00000000-0005-0000-0000-0000C7110000}"/>
    <cellStyle name="Comma 2 4 3 4 6" xfId="4482" xr:uid="{00000000-0005-0000-0000-0000C8110000}"/>
    <cellStyle name="Comma 2 4 3 5" xfId="4483" xr:uid="{00000000-0005-0000-0000-0000C9110000}"/>
    <cellStyle name="Comma 2 4 3 5 2" xfId="4484" xr:uid="{00000000-0005-0000-0000-0000CA110000}"/>
    <cellStyle name="Comma 2 4 3 5 2 2" xfId="4485" xr:uid="{00000000-0005-0000-0000-0000CB110000}"/>
    <cellStyle name="Comma 2 4 3 5 2 3" xfId="4486" xr:uid="{00000000-0005-0000-0000-0000CC110000}"/>
    <cellStyle name="Comma 2 4 3 5 2 4" xfId="4487" xr:uid="{00000000-0005-0000-0000-0000CD110000}"/>
    <cellStyle name="Comma 2 4 3 5 3" xfId="4488" xr:uid="{00000000-0005-0000-0000-0000CE110000}"/>
    <cellStyle name="Comma 2 4 3 5 4" xfId="4489" xr:uid="{00000000-0005-0000-0000-0000CF110000}"/>
    <cellStyle name="Comma 2 4 3 5 5" xfId="4490" xr:uid="{00000000-0005-0000-0000-0000D0110000}"/>
    <cellStyle name="Comma 2 4 3 6" xfId="4491" xr:uid="{00000000-0005-0000-0000-0000D1110000}"/>
    <cellStyle name="Comma 2 4 3 6 2" xfId="4492" xr:uid="{00000000-0005-0000-0000-0000D2110000}"/>
    <cellStyle name="Comma 2 4 3 6 3" xfId="4493" xr:uid="{00000000-0005-0000-0000-0000D3110000}"/>
    <cellStyle name="Comma 2 4 3 6 4" xfId="4494" xr:uid="{00000000-0005-0000-0000-0000D4110000}"/>
    <cellStyle name="Comma 2 4 3 7" xfId="4495" xr:uid="{00000000-0005-0000-0000-0000D5110000}"/>
    <cellStyle name="Comma 2 4 3 8" xfId="4496" xr:uid="{00000000-0005-0000-0000-0000D6110000}"/>
    <cellStyle name="Comma 2 4 3 9" xfId="4497" xr:uid="{00000000-0005-0000-0000-0000D7110000}"/>
    <cellStyle name="Comma 2 4 4" xfId="4498" xr:uid="{00000000-0005-0000-0000-0000D8110000}"/>
    <cellStyle name="Comma 2 4 5" xfId="4499" xr:uid="{00000000-0005-0000-0000-0000D9110000}"/>
    <cellStyle name="Comma 2 4 5 2" xfId="4500" xr:uid="{00000000-0005-0000-0000-0000DA110000}"/>
    <cellStyle name="Comma 2 4 5 2 2" xfId="4501" xr:uid="{00000000-0005-0000-0000-0000DB110000}"/>
    <cellStyle name="Comma 2 4 5 2 2 2" xfId="4502" xr:uid="{00000000-0005-0000-0000-0000DC110000}"/>
    <cellStyle name="Comma 2 4 5 2 2 2 2" xfId="4503" xr:uid="{00000000-0005-0000-0000-0000DD110000}"/>
    <cellStyle name="Comma 2 4 5 2 2 2 2 2" xfId="4504" xr:uid="{00000000-0005-0000-0000-0000DE110000}"/>
    <cellStyle name="Comma 2 4 5 2 2 2 2 3" xfId="4505" xr:uid="{00000000-0005-0000-0000-0000DF110000}"/>
    <cellStyle name="Comma 2 4 5 2 2 2 2 4" xfId="4506" xr:uid="{00000000-0005-0000-0000-0000E0110000}"/>
    <cellStyle name="Comma 2 4 5 2 2 2 3" xfId="4507" xr:uid="{00000000-0005-0000-0000-0000E1110000}"/>
    <cellStyle name="Comma 2 4 5 2 2 2 4" xfId="4508" xr:uid="{00000000-0005-0000-0000-0000E2110000}"/>
    <cellStyle name="Comma 2 4 5 2 2 2 5" xfId="4509" xr:uid="{00000000-0005-0000-0000-0000E3110000}"/>
    <cellStyle name="Comma 2 4 5 2 2 3" xfId="4510" xr:uid="{00000000-0005-0000-0000-0000E4110000}"/>
    <cellStyle name="Comma 2 4 5 2 2 3 2" xfId="4511" xr:uid="{00000000-0005-0000-0000-0000E5110000}"/>
    <cellStyle name="Comma 2 4 5 2 2 3 3" xfId="4512" xr:uid="{00000000-0005-0000-0000-0000E6110000}"/>
    <cellStyle name="Comma 2 4 5 2 2 3 4" xfId="4513" xr:uid="{00000000-0005-0000-0000-0000E7110000}"/>
    <cellStyle name="Comma 2 4 5 2 2 4" xfId="4514" xr:uid="{00000000-0005-0000-0000-0000E8110000}"/>
    <cellStyle name="Comma 2 4 5 2 2 5" xfId="4515" xr:uid="{00000000-0005-0000-0000-0000E9110000}"/>
    <cellStyle name="Comma 2 4 5 2 2 6" xfId="4516" xr:uid="{00000000-0005-0000-0000-0000EA110000}"/>
    <cellStyle name="Comma 2 4 5 2 3" xfId="4517" xr:uid="{00000000-0005-0000-0000-0000EB110000}"/>
    <cellStyle name="Comma 2 4 5 2 3 2" xfId="4518" xr:uid="{00000000-0005-0000-0000-0000EC110000}"/>
    <cellStyle name="Comma 2 4 5 2 3 2 2" xfId="4519" xr:uid="{00000000-0005-0000-0000-0000ED110000}"/>
    <cellStyle name="Comma 2 4 5 2 3 2 2 2" xfId="4520" xr:uid="{00000000-0005-0000-0000-0000EE110000}"/>
    <cellStyle name="Comma 2 4 5 2 3 2 2 3" xfId="4521" xr:uid="{00000000-0005-0000-0000-0000EF110000}"/>
    <cellStyle name="Comma 2 4 5 2 3 2 2 4" xfId="4522" xr:uid="{00000000-0005-0000-0000-0000F0110000}"/>
    <cellStyle name="Comma 2 4 5 2 3 2 3" xfId="4523" xr:uid="{00000000-0005-0000-0000-0000F1110000}"/>
    <cellStyle name="Comma 2 4 5 2 3 2 4" xfId="4524" xr:uid="{00000000-0005-0000-0000-0000F2110000}"/>
    <cellStyle name="Comma 2 4 5 2 3 2 5" xfId="4525" xr:uid="{00000000-0005-0000-0000-0000F3110000}"/>
    <cellStyle name="Comma 2 4 5 2 3 3" xfId="4526" xr:uid="{00000000-0005-0000-0000-0000F4110000}"/>
    <cellStyle name="Comma 2 4 5 2 3 3 2" xfId="4527" xr:uid="{00000000-0005-0000-0000-0000F5110000}"/>
    <cellStyle name="Comma 2 4 5 2 3 3 3" xfId="4528" xr:uid="{00000000-0005-0000-0000-0000F6110000}"/>
    <cellStyle name="Comma 2 4 5 2 3 3 4" xfId="4529" xr:uid="{00000000-0005-0000-0000-0000F7110000}"/>
    <cellStyle name="Comma 2 4 5 2 3 4" xfId="4530" xr:uid="{00000000-0005-0000-0000-0000F8110000}"/>
    <cellStyle name="Comma 2 4 5 2 3 5" xfId="4531" xr:uid="{00000000-0005-0000-0000-0000F9110000}"/>
    <cellStyle name="Comma 2 4 5 2 3 6" xfId="4532" xr:uid="{00000000-0005-0000-0000-0000FA110000}"/>
    <cellStyle name="Comma 2 4 5 2 4" xfId="4533" xr:uid="{00000000-0005-0000-0000-0000FB110000}"/>
    <cellStyle name="Comma 2 4 5 2 4 2" xfId="4534" xr:uid="{00000000-0005-0000-0000-0000FC110000}"/>
    <cellStyle name="Comma 2 4 5 2 4 2 2" xfId="4535" xr:uid="{00000000-0005-0000-0000-0000FD110000}"/>
    <cellStyle name="Comma 2 4 5 2 4 2 3" xfId="4536" xr:uid="{00000000-0005-0000-0000-0000FE110000}"/>
    <cellStyle name="Comma 2 4 5 2 4 2 4" xfId="4537" xr:uid="{00000000-0005-0000-0000-0000FF110000}"/>
    <cellStyle name="Comma 2 4 5 2 4 3" xfId="4538" xr:uid="{00000000-0005-0000-0000-000000120000}"/>
    <cellStyle name="Comma 2 4 5 2 4 4" xfId="4539" xr:uid="{00000000-0005-0000-0000-000001120000}"/>
    <cellStyle name="Comma 2 4 5 2 4 5" xfId="4540" xr:uid="{00000000-0005-0000-0000-000002120000}"/>
    <cellStyle name="Comma 2 4 5 2 5" xfId="4541" xr:uid="{00000000-0005-0000-0000-000003120000}"/>
    <cellStyle name="Comma 2 4 5 2 5 2" xfId="4542" xr:uid="{00000000-0005-0000-0000-000004120000}"/>
    <cellStyle name="Comma 2 4 5 2 5 3" xfId="4543" xr:uid="{00000000-0005-0000-0000-000005120000}"/>
    <cellStyle name="Comma 2 4 5 2 5 4" xfId="4544" xr:uid="{00000000-0005-0000-0000-000006120000}"/>
    <cellStyle name="Comma 2 4 5 2 6" xfId="4545" xr:uid="{00000000-0005-0000-0000-000007120000}"/>
    <cellStyle name="Comma 2 4 5 2 7" xfId="4546" xr:uid="{00000000-0005-0000-0000-000008120000}"/>
    <cellStyle name="Comma 2 4 5 2 8" xfId="4547" xr:uid="{00000000-0005-0000-0000-000009120000}"/>
    <cellStyle name="Comma 2 4 5 3" xfId="4548" xr:uid="{00000000-0005-0000-0000-00000A120000}"/>
    <cellStyle name="Comma 2 4 5 3 2" xfId="4549" xr:uid="{00000000-0005-0000-0000-00000B120000}"/>
    <cellStyle name="Comma 2 4 5 3 2 2" xfId="4550" xr:uid="{00000000-0005-0000-0000-00000C120000}"/>
    <cellStyle name="Comma 2 4 5 3 2 2 2" xfId="4551" xr:uid="{00000000-0005-0000-0000-00000D120000}"/>
    <cellStyle name="Comma 2 4 5 3 2 2 3" xfId="4552" xr:uid="{00000000-0005-0000-0000-00000E120000}"/>
    <cellStyle name="Comma 2 4 5 3 2 2 4" xfId="4553" xr:uid="{00000000-0005-0000-0000-00000F120000}"/>
    <cellStyle name="Comma 2 4 5 3 2 3" xfId="4554" xr:uid="{00000000-0005-0000-0000-000010120000}"/>
    <cellStyle name="Comma 2 4 5 3 2 4" xfId="4555" xr:uid="{00000000-0005-0000-0000-000011120000}"/>
    <cellStyle name="Comma 2 4 5 3 2 5" xfId="4556" xr:uid="{00000000-0005-0000-0000-000012120000}"/>
    <cellStyle name="Comma 2 4 5 3 3" xfId="4557" xr:uid="{00000000-0005-0000-0000-000013120000}"/>
    <cellStyle name="Comma 2 4 5 3 3 2" xfId="4558" xr:uid="{00000000-0005-0000-0000-000014120000}"/>
    <cellStyle name="Comma 2 4 5 3 3 3" xfId="4559" xr:uid="{00000000-0005-0000-0000-000015120000}"/>
    <cellStyle name="Comma 2 4 5 3 3 4" xfId="4560" xr:uid="{00000000-0005-0000-0000-000016120000}"/>
    <cellStyle name="Comma 2 4 5 3 4" xfId="4561" xr:uid="{00000000-0005-0000-0000-000017120000}"/>
    <cellStyle name="Comma 2 4 5 3 5" xfId="4562" xr:uid="{00000000-0005-0000-0000-000018120000}"/>
    <cellStyle name="Comma 2 4 5 3 6" xfId="4563" xr:uid="{00000000-0005-0000-0000-000019120000}"/>
    <cellStyle name="Comma 2 4 5 4" xfId="4564" xr:uid="{00000000-0005-0000-0000-00001A120000}"/>
    <cellStyle name="Comma 2 4 5 4 2" xfId="4565" xr:uid="{00000000-0005-0000-0000-00001B120000}"/>
    <cellStyle name="Comma 2 4 5 4 2 2" xfId="4566" xr:uid="{00000000-0005-0000-0000-00001C120000}"/>
    <cellStyle name="Comma 2 4 5 4 2 2 2" xfId="4567" xr:uid="{00000000-0005-0000-0000-00001D120000}"/>
    <cellStyle name="Comma 2 4 5 4 2 2 3" xfId="4568" xr:uid="{00000000-0005-0000-0000-00001E120000}"/>
    <cellStyle name="Comma 2 4 5 4 2 2 4" xfId="4569" xr:uid="{00000000-0005-0000-0000-00001F120000}"/>
    <cellStyle name="Comma 2 4 5 4 2 3" xfId="4570" xr:uid="{00000000-0005-0000-0000-000020120000}"/>
    <cellStyle name="Comma 2 4 5 4 2 4" xfId="4571" xr:uid="{00000000-0005-0000-0000-000021120000}"/>
    <cellStyle name="Comma 2 4 5 4 2 5" xfId="4572" xr:uid="{00000000-0005-0000-0000-000022120000}"/>
    <cellStyle name="Comma 2 4 5 4 3" xfId="4573" xr:uid="{00000000-0005-0000-0000-000023120000}"/>
    <cellStyle name="Comma 2 4 5 4 3 2" xfId="4574" xr:uid="{00000000-0005-0000-0000-000024120000}"/>
    <cellStyle name="Comma 2 4 5 4 3 3" xfId="4575" xr:uid="{00000000-0005-0000-0000-000025120000}"/>
    <cellStyle name="Comma 2 4 5 4 3 4" xfId="4576" xr:uid="{00000000-0005-0000-0000-000026120000}"/>
    <cellStyle name="Comma 2 4 5 4 4" xfId="4577" xr:uid="{00000000-0005-0000-0000-000027120000}"/>
    <cellStyle name="Comma 2 4 5 4 5" xfId="4578" xr:uid="{00000000-0005-0000-0000-000028120000}"/>
    <cellStyle name="Comma 2 4 5 4 6" xfId="4579" xr:uid="{00000000-0005-0000-0000-000029120000}"/>
    <cellStyle name="Comma 2 4 5 5" xfId="4580" xr:uid="{00000000-0005-0000-0000-00002A120000}"/>
    <cellStyle name="Comma 2 4 5 5 2" xfId="4581" xr:uid="{00000000-0005-0000-0000-00002B120000}"/>
    <cellStyle name="Comma 2 4 5 5 2 2" xfId="4582" xr:uid="{00000000-0005-0000-0000-00002C120000}"/>
    <cellStyle name="Comma 2 4 5 5 2 3" xfId="4583" xr:uid="{00000000-0005-0000-0000-00002D120000}"/>
    <cellStyle name="Comma 2 4 5 5 2 4" xfId="4584" xr:uid="{00000000-0005-0000-0000-00002E120000}"/>
    <cellStyle name="Comma 2 4 5 5 3" xfId="4585" xr:uid="{00000000-0005-0000-0000-00002F120000}"/>
    <cellStyle name="Comma 2 4 5 5 4" xfId="4586" xr:uid="{00000000-0005-0000-0000-000030120000}"/>
    <cellStyle name="Comma 2 4 5 5 5" xfId="4587" xr:uid="{00000000-0005-0000-0000-000031120000}"/>
    <cellStyle name="Comma 2 4 5 6" xfId="4588" xr:uid="{00000000-0005-0000-0000-000032120000}"/>
    <cellStyle name="Comma 2 4 5 6 2" xfId="4589" xr:uid="{00000000-0005-0000-0000-000033120000}"/>
    <cellStyle name="Comma 2 4 5 6 3" xfId="4590" xr:uid="{00000000-0005-0000-0000-000034120000}"/>
    <cellStyle name="Comma 2 4 5 6 4" xfId="4591" xr:uid="{00000000-0005-0000-0000-000035120000}"/>
    <cellStyle name="Comma 2 4 5 7" xfId="4592" xr:uid="{00000000-0005-0000-0000-000036120000}"/>
    <cellStyle name="Comma 2 4 5 8" xfId="4593" xr:uid="{00000000-0005-0000-0000-000037120000}"/>
    <cellStyle name="Comma 2 4 5 9" xfId="4594" xr:uid="{00000000-0005-0000-0000-000038120000}"/>
    <cellStyle name="Comma 2 4 6" xfId="4595" xr:uid="{00000000-0005-0000-0000-000039120000}"/>
    <cellStyle name="Comma 2 4 6 2" xfId="4596" xr:uid="{00000000-0005-0000-0000-00003A120000}"/>
    <cellStyle name="Comma 2 4 6 2 2" xfId="4597" xr:uid="{00000000-0005-0000-0000-00003B120000}"/>
    <cellStyle name="Comma 2 4 6 2 2 2" xfId="4598" xr:uid="{00000000-0005-0000-0000-00003C120000}"/>
    <cellStyle name="Comma 2 4 6 2 2 2 2" xfId="4599" xr:uid="{00000000-0005-0000-0000-00003D120000}"/>
    <cellStyle name="Comma 2 4 6 2 2 2 3" xfId="4600" xr:uid="{00000000-0005-0000-0000-00003E120000}"/>
    <cellStyle name="Comma 2 4 6 2 2 2 4" xfId="4601" xr:uid="{00000000-0005-0000-0000-00003F120000}"/>
    <cellStyle name="Comma 2 4 6 2 2 3" xfId="4602" xr:uid="{00000000-0005-0000-0000-000040120000}"/>
    <cellStyle name="Comma 2 4 6 2 2 4" xfId="4603" xr:uid="{00000000-0005-0000-0000-000041120000}"/>
    <cellStyle name="Comma 2 4 6 2 2 5" xfId="4604" xr:uid="{00000000-0005-0000-0000-000042120000}"/>
    <cellStyle name="Comma 2 4 6 2 3" xfId="4605" xr:uid="{00000000-0005-0000-0000-000043120000}"/>
    <cellStyle name="Comma 2 4 6 2 3 2" xfId="4606" xr:uid="{00000000-0005-0000-0000-000044120000}"/>
    <cellStyle name="Comma 2 4 6 2 3 3" xfId="4607" xr:uid="{00000000-0005-0000-0000-000045120000}"/>
    <cellStyle name="Comma 2 4 6 2 3 4" xfId="4608" xr:uid="{00000000-0005-0000-0000-000046120000}"/>
    <cellStyle name="Comma 2 4 6 2 4" xfId="4609" xr:uid="{00000000-0005-0000-0000-000047120000}"/>
    <cellStyle name="Comma 2 4 6 2 5" xfId="4610" xr:uid="{00000000-0005-0000-0000-000048120000}"/>
    <cellStyle name="Comma 2 4 6 2 6" xfId="4611" xr:uid="{00000000-0005-0000-0000-000049120000}"/>
    <cellStyle name="Comma 2 4 6 3" xfId="4612" xr:uid="{00000000-0005-0000-0000-00004A120000}"/>
    <cellStyle name="Comma 2 4 6 3 2" xfId="4613" xr:uid="{00000000-0005-0000-0000-00004B120000}"/>
    <cellStyle name="Comma 2 4 6 3 2 2" xfId="4614" xr:uid="{00000000-0005-0000-0000-00004C120000}"/>
    <cellStyle name="Comma 2 4 6 3 2 2 2" xfId="4615" xr:uid="{00000000-0005-0000-0000-00004D120000}"/>
    <cellStyle name="Comma 2 4 6 3 2 2 3" xfId="4616" xr:uid="{00000000-0005-0000-0000-00004E120000}"/>
    <cellStyle name="Comma 2 4 6 3 2 2 4" xfId="4617" xr:uid="{00000000-0005-0000-0000-00004F120000}"/>
    <cellStyle name="Comma 2 4 6 3 2 3" xfId="4618" xr:uid="{00000000-0005-0000-0000-000050120000}"/>
    <cellStyle name="Comma 2 4 6 3 2 4" xfId="4619" xr:uid="{00000000-0005-0000-0000-000051120000}"/>
    <cellStyle name="Comma 2 4 6 3 2 5" xfId="4620" xr:uid="{00000000-0005-0000-0000-000052120000}"/>
    <cellStyle name="Comma 2 4 6 3 3" xfId="4621" xr:uid="{00000000-0005-0000-0000-000053120000}"/>
    <cellStyle name="Comma 2 4 6 3 3 2" xfId="4622" xr:uid="{00000000-0005-0000-0000-000054120000}"/>
    <cellStyle name="Comma 2 4 6 3 3 3" xfId="4623" xr:uid="{00000000-0005-0000-0000-000055120000}"/>
    <cellStyle name="Comma 2 4 6 3 3 4" xfId="4624" xr:uid="{00000000-0005-0000-0000-000056120000}"/>
    <cellStyle name="Comma 2 4 6 3 4" xfId="4625" xr:uid="{00000000-0005-0000-0000-000057120000}"/>
    <cellStyle name="Comma 2 4 6 3 5" xfId="4626" xr:uid="{00000000-0005-0000-0000-000058120000}"/>
    <cellStyle name="Comma 2 4 6 3 6" xfId="4627" xr:uid="{00000000-0005-0000-0000-000059120000}"/>
    <cellStyle name="Comma 2 4 6 4" xfId="4628" xr:uid="{00000000-0005-0000-0000-00005A120000}"/>
    <cellStyle name="Comma 2 4 6 4 2" xfId="4629" xr:uid="{00000000-0005-0000-0000-00005B120000}"/>
    <cellStyle name="Comma 2 4 6 4 2 2" xfId="4630" xr:uid="{00000000-0005-0000-0000-00005C120000}"/>
    <cellStyle name="Comma 2 4 6 4 2 3" xfId="4631" xr:uid="{00000000-0005-0000-0000-00005D120000}"/>
    <cellStyle name="Comma 2 4 6 4 2 4" xfId="4632" xr:uid="{00000000-0005-0000-0000-00005E120000}"/>
    <cellStyle name="Comma 2 4 6 4 3" xfId="4633" xr:uid="{00000000-0005-0000-0000-00005F120000}"/>
    <cellStyle name="Comma 2 4 6 4 4" xfId="4634" xr:uid="{00000000-0005-0000-0000-000060120000}"/>
    <cellStyle name="Comma 2 4 6 4 5" xfId="4635" xr:uid="{00000000-0005-0000-0000-000061120000}"/>
    <cellStyle name="Comma 2 4 6 5" xfId="4636" xr:uid="{00000000-0005-0000-0000-000062120000}"/>
    <cellStyle name="Comma 2 4 6 5 2" xfId="4637" xr:uid="{00000000-0005-0000-0000-000063120000}"/>
    <cellStyle name="Comma 2 4 6 5 3" xfId="4638" xr:uid="{00000000-0005-0000-0000-000064120000}"/>
    <cellStyle name="Comma 2 4 6 5 4" xfId="4639" xr:uid="{00000000-0005-0000-0000-000065120000}"/>
    <cellStyle name="Comma 2 4 6 6" xfId="4640" xr:uid="{00000000-0005-0000-0000-000066120000}"/>
    <cellStyle name="Comma 2 4 6 7" xfId="4641" xr:uid="{00000000-0005-0000-0000-000067120000}"/>
    <cellStyle name="Comma 2 4 6 8" xfId="4642" xr:uid="{00000000-0005-0000-0000-000068120000}"/>
    <cellStyle name="Comma 2 4 7" xfId="4643" xr:uid="{00000000-0005-0000-0000-000069120000}"/>
    <cellStyle name="Comma 2 4 7 2" xfId="4644" xr:uid="{00000000-0005-0000-0000-00006A120000}"/>
    <cellStyle name="Comma 2 4 7 2 2" xfId="4645" xr:uid="{00000000-0005-0000-0000-00006B120000}"/>
    <cellStyle name="Comma 2 4 7 2 2 2" xfId="4646" xr:uid="{00000000-0005-0000-0000-00006C120000}"/>
    <cellStyle name="Comma 2 4 7 2 2 2 2" xfId="4647" xr:uid="{00000000-0005-0000-0000-00006D120000}"/>
    <cellStyle name="Comma 2 4 7 2 2 2 3" xfId="4648" xr:uid="{00000000-0005-0000-0000-00006E120000}"/>
    <cellStyle name="Comma 2 4 7 2 2 2 4" xfId="4649" xr:uid="{00000000-0005-0000-0000-00006F120000}"/>
    <cellStyle name="Comma 2 4 7 2 2 3" xfId="4650" xr:uid="{00000000-0005-0000-0000-000070120000}"/>
    <cellStyle name="Comma 2 4 7 2 2 4" xfId="4651" xr:uid="{00000000-0005-0000-0000-000071120000}"/>
    <cellStyle name="Comma 2 4 7 2 2 5" xfId="4652" xr:uid="{00000000-0005-0000-0000-000072120000}"/>
    <cellStyle name="Comma 2 4 7 2 3" xfId="4653" xr:uid="{00000000-0005-0000-0000-000073120000}"/>
    <cellStyle name="Comma 2 4 7 2 3 2" xfId="4654" xr:uid="{00000000-0005-0000-0000-000074120000}"/>
    <cellStyle name="Comma 2 4 7 2 3 3" xfId="4655" xr:uid="{00000000-0005-0000-0000-000075120000}"/>
    <cellStyle name="Comma 2 4 7 2 3 4" xfId="4656" xr:uid="{00000000-0005-0000-0000-000076120000}"/>
    <cellStyle name="Comma 2 4 7 2 4" xfId="4657" xr:uid="{00000000-0005-0000-0000-000077120000}"/>
    <cellStyle name="Comma 2 4 7 2 5" xfId="4658" xr:uid="{00000000-0005-0000-0000-000078120000}"/>
    <cellStyle name="Comma 2 4 7 2 6" xfId="4659" xr:uid="{00000000-0005-0000-0000-000079120000}"/>
    <cellStyle name="Comma 2 4 7 3" xfId="4660" xr:uid="{00000000-0005-0000-0000-00007A120000}"/>
    <cellStyle name="Comma 2 4 7 3 2" xfId="4661" xr:uid="{00000000-0005-0000-0000-00007B120000}"/>
    <cellStyle name="Comma 2 4 7 3 2 2" xfId="4662" xr:uid="{00000000-0005-0000-0000-00007C120000}"/>
    <cellStyle name="Comma 2 4 7 3 2 2 2" xfId="4663" xr:uid="{00000000-0005-0000-0000-00007D120000}"/>
    <cellStyle name="Comma 2 4 7 3 2 2 3" xfId="4664" xr:uid="{00000000-0005-0000-0000-00007E120000}"/>
    <cellStyle name="Comma 2 4 7 3 2 2 4" xfId="4665" xr:uid="{00000000-0005-0000-0000-00007F120000}"/>
    <cellStyle name="Comma 2 4 7 3 2 3" xfId="4666" xr:uid="{00000000-0005-0000-0000-000080120000}"/>
    <cellStyle name="Comma 2 4 7 3 2 4" xfId="4667" xr:uid="{00000000-0005-0000-0000-000081120000}"/>
    <cellStyle name="Comma 2 4 7 3 2 5" xfId="4668" xr:uid="{00000000-0005-0000-0000-000082120000}"/>
    <cellStyle name="Comma 2 4 7 3 3" xfId="4669" xr:uid="{00000000-0005-0000-0000-000083120000}"/>
    <cellStyle name="Comma 2 4 7 3 3 2" xfId="4670" xr:uid="{00000000-0005-0000-0000-000084120000}"/>
    <cellStyle name="Comma 2 4 7 3 3 3" xfId="4671" xr:uid="{00000000-0005-0000-0000-000085120000}"/>
    <cellStyle name="Comma 2 4 7 3 3 4" xfId="4672" xr:uid="{00000000-0005-0000-0000-000086120000}"/>
    <cellStyle name="Comma 2 4 7 3 4" xfId="4673" xr:uid="{00000000-0005-0000-0000-000087120000}"/>
    <cellStyle name="Comma 2 4 7 3 5" xfId="4674" xr:uid="{00000000-0005-0000-0000-000088120000}"/>
    <cellStyle name="Comma 2 4 7 3 6" xfId="4675" xr:uid="{00000000-0005-0000-0000-000089120000}"/>
    <cellStyle name="Comma 2 4 7 4" xfId="4676" xr:uid="{00000000-0005-0000-0000-00008A120000}"/>
    <cellStyle name="Comma 2 4 7 4 2" xfId="4677" xr:uid="{00000000-0005-0000-0000-00008B120000}"/>
    <cellStyle name="Comma 2 4 7 4 2 2" xfId="4678" xr:uid="{00000000-0005-0000-0000-00008C120000}"/>
    <cellStyle name="Comma 2 4 7 4 2 3" xfId="4679" xr:uid="{00000000-0005-0000-0000-00008D120000}"/>
    <cellStyle name="Comma 2 4 7 4 2 4" xfId="4680" xr:uid="{00000000-0005-0000-0000-00008E120000}"/>
    <cellStyle name="Comma 2 4 7 4 3" xfId="4681" xr:uid="{00000000-0005-0000-0000-00008F120000}"/>
    <cellStyle name="Comma 2 4 7 4 4" xfId="4682" xr:uid="{00000000-0005-0000-0000-000090120000}"/>
    <cellStyle name="Comma 2 4 7 4 5" xfId="4683" xr:uid="{00000000-0005-0000-0000-000091120000}"/>
    <cellStyle name="Comma 2 4 7 5" xfId="4684" xr:uid="{00000000-0005-0000-0000-000092120000}"/>
    <cellStyle name="Comma 2 4 7 5 2" xfId="4685" xr:uid="{00000000-0005-0000-0000-000093120000}"/>
    <cellStyle name="Comma 2 4 7 5 3" xfId="4686" xr:uid="{00000000-0005-0000-0000-000094120000}"/>
    <cellStyle name="Comma 2 4 7 5 4" xfId="4687" xr:uid="{00000000-0005-0000-0000-000095120000}"/>
    <cellStyle name="Comma 2 4 7 6" xfId="4688" xr:uid="{00000000-0005-0000-0000-000096120000}"/>
    <cellStyle name="Comma 2 4 7 7" xfId="4689" xr:uid="{00000000-0005-0000-0000-000097120000}"/>
    <cellStyle name="Comma 2 4 7 8" xfId="4690" xr:uid="{00000000-0005-0000-0000-000098120000}"/>
    <cellStyle name="Comma 2 4 8" xfId="4691" xr:uid="{00000000-0005-0000-0000-000099120000}"/>
    <cellStyle name="Comma 2 4 8 2" xfId="4692" xr:uid="{00000000-0005-0000-0000-00009A120000}"/>
    <cellStyle name="Comma 2 4 8 2 2" xfId="4693" xr:uid="{00000000-0005-0000-0000-00009B120000}"/>
    <cellStyle name="Comma 2 4 8 2 2 2" xfId="4694" xr:uid="{00000000-0005-0000-0000-00009C120000}"/>
    <cellStyle name="Comma 2 4 8 2 2 3" xfId="4695" xr:uid="{00000000-0005-0000-0000-00009D120000}"/>
    <cellStyle name="Comma 2 4 8 2 2 4" xfId="4696" xr:uid="{00000000-0005-0000-0000-00009E120000}"/>
    <cellStyle name="Comma 2 4 8 2 3" xfId="4697" xr:uid="{00000000-0005-0000-0000-00009F120000}"/>
    <cellStyle name="Comma 2 4 8 2 4" xfId="4698" xr:uid="{00000000-0005-0000-0000-0000A0120000}"/>
    <cellStyle name="Comma 2 4 8 2 5" xfId="4699" xr:uid="{00000000-0005-0000-0000-0000A1120000}"/>
    <cellStyle name="Comma 2 4 8 3" xfId="4700" xr:uid="{00000000-0005-0000-0000-0000A2120000}"/>
    <cellStyle name="Comma 2 4 8 3 2" xfId="4701" xr:uid="{00000000-0005-0000-0000-0000A3120000}"/>
    <cellStyle name="Comma 2 4 8 3 3" xfId="4702" xr:uid="{00000000-0005-0000-0000-0000A4120000}"/>
    <cellStyle name="Comma 2 4 8 3 4" xfId="4703" xr:uid="{00000000-0005-0000-0000-0000A5120000}"/>
    <cellStyle name="Comma 2 4 8 4" xfId="4704" xr:uid="{00000000-0005-0000-0000-0000A6120000}"/>
    <cellStyle name="Comma 2 4 8 5" xfId="4705" xr:uid="{00000000-0005-0000-0000-0000A7120000}"/>
    <cellStyle name="Comma 2 4 8 6" xfId="4706" xr:uid="{00000000-0005-0000-0000-0000A8120000}"/>
    <cellStyle name="Comma 2 4 9" xfId="4707" xr:uid="{00000000-0005-0000-0000-0000A9120000}"/>
    <cellStyle name="Comma 2 4 9 2" xfId="4708" xr:uid="{00000000-0005-0000-0000-0000AA120000}"/>
    <cellStyle name="Comma 2 4 9 2 2" xfId="4709" xr:uid="{00000000-0005-0000-0000-0000AB120000}"/>
    <cellStyle name="Comma 2 4 9 2 2 2" xfId="4710" xr:uid="{00000000-0005-0000-0000-0000AC120000}"/>
    <cellStyle name="Comma 2 4 9 2 2 3" xfId="4711" xr:uid="{00000000-0005-0000-0000-0000AD120000}"/>
    <cellStyle name="Comma 2 4 9 2 2 4" xfId="4712" xr:uid="{00000000-0005-0000-0000-0000AE120000}"/>
    <cellStyle name="Comma 2 4 9 2 3" xfId="4713" xr:uid="{00000000-0005-0000-0000-0000AF120000}"/>
    <cellStyle name="Comma 2 4 9 2 4" xfId="4714" xr:uid="{00000000-0005-0000-0000-0000B0120000}"/>
    <cellStyle name="Comma 2 4 9 2 5" xfId="4715" xr:uid="{00000000-0005-0000-0000-0000B1120000}"/>
    <cellStyle name="Comma 2 4 9 3" xfId="4716" xr:uid="{00000000-0005-0000-0000-0000B2120000}"/>
    <cellStyle name="Comma 2 4 9 3 2" xfId="4717" xr:uid="{00000000-0005-0000-0000-0000B3120000}"/>
    <cellStyle name="Comma 2 4 9 3 3" xfId="4718" xr:uid="{00000000-0005-0000-0000-0000B4120000}"/>
    <cellStyle name="Comma 2 4 9 3 4" xfId="4719" xr:uid="{00000000-0005-0000-0000-0000B5120000}"/>
    <cellStyle name="Comma 2 4 9 4" xfId="4720" xr:uid="{00000000-0005-0000-0000-0000B6120000}"/>
    <cellStyle name="Comma 2 4 9 5" xfId="4721" xr:uid="{00000000-0005-0000-0000-0000B7120000}"/>
    <cellStyle name="Comma 2 4 9 6" xfId="4722" xr:uid="{00000000-0005-0000-0000-0000B8120000}"/>
    <cellStyle name="Comma 2 40" xfId="4723" xr:uid="{00000000-0005-0000-0000-0000B9120000}"/>
    <cellStyle name="Comma 2 41" xfId="4724" xr:uid="{00000000-0005-0000-0000-0000BA120000}"/>
    <cellStyle name="Comma 2 42" xfId="4725" xr:uid="{00000000-0005-0000-0000-0000BB120000}"/>
    <cellStyle name="Comma 2 43" xfId="4726" xr:uid="{00000000-0005-0000-0000-0000BC120000}"/>
    <cellStyle name="Comma 2 44" xfId="4727" xr:uid="{00000000-0005-0000-0000-0000BD120000}"/>
    <cellStyle name="Comma 2 45" xfId="4728" xr:uid="{00000000-0005-0000-0000-0000BE120000}"/>
    <cellStyle name="Comma 2 46" xfId="4729" xr:uid="{00000000-0005-0000-0000-0000BF120000}"/>
    <cellStyle name="Comma 2 47" xfId="4730" xr:uid="{00000000-0005-0000-0000-0000C0120000}"/>
    <cellStyle name="Comma 2 48" xfId="4731" xr:uid="{00000000-0005-0000-0000-0000C1120000}"/>
    <cellStyle name="Comma 2 49" xfId="4732" xr:uid="{00000000-0005-0000-0000-0000C2120000}"/>
    <cellStyle name="Comma 2 5" xfId="4733" xr:uid="{00000000-0005-0000-0000-0000C3120000}"/>
    <cellStyle name="Comma 2 5 10" xfId="4734" xr:uid="{00000000-0005-0000-0000-0000C4120000}"/>
    <cellStyle name="Comma 2 5 11" xfId="4735" xr:uid="{00000000-0005-0000-0000-0000C5120000}"/>
    <cellStyle name="Comma 2 5 2" xfId="4736" xr:uid="{00000000-0005-0000-0000-0000C6120000}"/>
    <cellStyle name="Comma 2 5 2 2" xfId="4737" xr:uid="{00000000-0005-0000-0000-0000C7120000}"/>
    <cellStyle name="Comma 2 5 2 3" xfId="4738" xr:uid="{00000000-0005-0000-0000-0000C8120000}"/>
    <cellStyle name="Comma 2 5 3" xfId="4739" xr:uid="{00000000-0005-0000-0000-0000C9120000}"/>
    <cellStyle name="Comma 2 5 3 2" xfId="4740" xr:uid="{00000000-0005-0000-0000-0000CA120000}"/>
    <cellStyle name="Comma 2 5 3 2 2" xfId="4741" xr:uid="{00000000-0005-0000-0000-0000CB120000}"/>
    <cellStyle name="Comma 2 5 3 2 2 2" xfId="4742" xr:uid="{00000000-0005-0000-0000-0000CC120000}"/>
    <cellStyle name="Comma 2 5 3 2 2 2 2" xfId="4743" xr:uid="{00000000-0005-0000-0000-0000CD120000}"/>
    <cellStyle name="Comma 2 5 3 2 2 2 3" xfId="4744" xr:uid="{00000000-0005-0000-0000-0000CE120000}"/>
    <cellStyle name="Comma 2 5 3 2 2 2 4" xfId="4745" xr:uid="{00000000-0005-0000-0000-0000CF120000}"/>
    <cellStyle name="Comma 2 5 3 2 2 3" xfId="4746" xr:uid="{00000000-0005-0000-0000-0000D0120000}"/>
    <cellStyle name="Comma 2 5 3 2 2 4" xfId="4747" xr:uid="{00000000-0005-0000-0000-0000D1120000}"/>
    <cellStyle name="Comma 2 5 3 2 2 5" xfId="4748" xr:uid="{00000000-0005-0000-0000-0000D2120000}"/>
    <cellStyle name="Comma 2 5 3 2 3" xfId="4749" xr:uid="{00000000-0005-0000-0000-0000D3120000}"/>
    <cellStyle name="Comma 2 5 3 2 3 2" xfId="4750" xr:uid="{00000000-0005-0000-0000-0000D4120000}"/>
    <cellStyle name="Comma 2 5 3 2 3 3" xfId="4751" xr:uid="{00000000-0005-0000-0000-0000D5120000}"/>
    <cellStyle name="Comma 2 5 3 2 3 4" xfId="4752" xr:uid="{00000000-0005-0000-0000-0000D6120000}"/>
    <cellStyle name="Comma 2 5 3 2 4" xfId="4753" xr:uid="{00000000-0005-0000-0000-0000D7120000}"/>
    <cellStyle name="Comma 2 5 3 2 5" xfId="4754" xr:uid="{00000000-0005-0000-0000-0000D8120000}"/>
    <cellStyle name="Comma 2 5 3 2 6" xfId="4755" xr:uid="{00000000-0005-0000-0000-0000D9120000}"/>
    <cellStyle name="Comma 2 5 3 3" xfId="4756" xr:uid="{00000000-0005-0000-0000-0000DA120000}"/>
    <cellStyle name="Comma 2 5 3 3 2" xfId="4757" xr:uid="{00000000-0005-0000-0000-0000DB120000}"/>
    <cellStyle name="Comma 2 5 3 3 2 2" xfId="4758" xr:uid="{00000000-0005-0000-0000-0000DC120000}"/>
    <cellStyle name="Comma 2 5 3 3 2 2 2" xfId="4759" xr:uid="{00000000-0005-0000-0000-0000DD120000}"/>
    <cellStyle name="Comma 2 5 3 3 2 2 3" xfId="4760" xr:uid="{00000000-0005-0000-0000-0000DE120000}"/>
    <cellStyle name="Comma 2 5 3 3 2 2 4" xfId="4761" xr:uid="{00000000-0005-0000-0000-0000DF120000}"/>
    <cellStyle name="Comma 2 5 3 3 2 3" xfId="4762" xr:uid="{00000000-0005-0000-0000-0000E0120000}"/>
    <cellStyle name="Comma 2 5 3 3 2 4" xfId="4763" xr:uid="{00000000-0005-0000-0000-0000E1120000}"/>
    <cellStyle name="Comma 2 5 3 3 2 5" xfId="4764" xr:uid="{00000000-0005-0000-0000-0000E2120000}"/>
    <cellStyle name="Comma 2 5 3 3 3" xfId="4765" xr:uid="{00000000-0005-0000-0000-0000E3120000}"/>
    <cellStyle name="Comma 2 5 3 3 3 2" xfId="4766" xr:uid="{00000000-0005-0000-0000-0000E4120000}"/>
    <cellStyle name="Comma 2 5 3 3 3 3" xfId="4767" xr:uid="{00000000-0005-0000-0000-0000E5120000}"/>
    <cellStyle name="Comma 2 5 3 3 3 4" xfId="4768" xr:uid="{00000000-0005-0000-0000-0000E6120000}"/>
    <cellStyle name="Comma 2 5 3 3 4" xfId="4769" xr:uid="{00000000-0005-0000-0000-0000E7120000}"/>
    <cellStyle name="Comma 2 5 3 3 5" xfId="4770" xr:uid="{00000000-0005-0000-0000-0000E8120000}"/>
    <cellStyle name="Comma 2 5 3 3 6" xfId="4771" xr:uid="{00000000-0005-0000-0000-0000E9120000}"/>
    <cellStyle name="Comma 2 5 3 4" xfId="4772" xr:uid="{00000000-0005-0000-0000-0000EA120000}"/>
    <cellStyle name="Comma 2 5 3 4 2" xfId="4773" xr:uid="{00000000-0005-0000-0000-0000EB120000}"/>
    <cellStyle name="Comma 2 5 3 4 2 2" xfId="4774" xr:uid="{00000000-0005-0000-0000-0000EC120000}"/>
    <cellStyle name="Comma 2 5 3 4 2 3" xfId="4775" xr:uid="{00000000-0005-0000-0000-0000ED120000}"/>
    <cellStyle name="Comma 2 5 3 4 2 4" xfId="4776" xr:uid="{00000000-0005-0000-0000-0000EE120000}"/>
    <cellStyle name="Comma 2 5 3 4 3" xfId="4777" xr:uid="{00000000-0005-0000-0000-0000EF120000}"/>
    <cellStyle name="Comma 2 5 3 4 4" xfId="4778" xr:uid="{00000000-0005-0000-0000-0000F0120000}"/>
    <cellStyle name="Comma 2 5 3 4 5" xfId="4779" xr:uid="{00000000-0005-0000-0000-0000F1120000}"/>
    <cellStyle name="Comma 2 5 3 5" xfId="4780" xr:uid="{00000000-0005-0000-0000-0000F2120000}"/>
    <cellStyle name="Comma 2 5 3 5 2" xfId="4781" xr:uid="{00000000-0005-0000-0000-0000F3120000}"/>
    <cellStyle name="Comma 2 5 3 5 3" xfId="4782" xr:uid="{00000000-0005-0000-0000-0000F4120000}"/>
    <cellStyle name="Comma 2 5 3 5 4" xfId="4783" xr:uid="{00000000-0005-0000-0000-0000F5120000}"/>
    <cellStyle name="Comma 2 5 3 6" xfId="4784" xr:uid="{00000000-0005-0000-0000-0000F6120000}"/>
    <cellStyle name="Comma 2 5 3 7" xfId="4785" xr:uid="{00000000-0005-0000-0000-0000F7120000}"/>
    <cellStyle name="Comma 2 5 3 8" xfId="4786" xr:uid="{00000000-0005-0000-0000-0000F8120000}"/>
    <cellStyle name="Comma 2 5 4" xfId="4787" xr:uid="{00000000-0005-0000-0000-0000F9120000}"/>
    <cellStyle name="Comma 2 5 4 2" xfId="4788" xr:uid="{00000000-0005-0000-0000-0000FA120000}"/>
    <cellStyle name="Comma 2 5 4 2 2" xfId="4789" xr:uid="{00000000-0005-0000-0000-0000FB120000}"/>
    <cellStyle name="Comma 2 5 4 2 2 2" xfId="4790" xr:uid="{00000000-0005-0000-0000-0000FC120000}"/>
    <cellStyle name="Comma 2 5 4 2 2 3" xfId="4791" xr:uid="{00000000-0005-0000-0000-0000FD120000}"/>
    <cellStyle name="Comma 2 5 4 2 2 4" xfId="4792" xr:uid="{00000000-0005-0000-0000-0000FE120000}"/>
    <cellStyle name="Comma 2 5 4 2 3" xfId="4793" xr:uid="{00000000-0005-0000-0000-0000FF120000}"/>
    <cellStyle name="Comma 2 5 4 2 4" xfId="4794" xr:uid="{00000000-0005-0000-0000-000000130000}"/>
    <cellStyle name="Comma 2 5 4 2 5" xfId="4795" xr:uid="{00000000-0005-0000-0000-000001130000}"/>
    <cellStyle name="Comma 2 5 4 3" xfId="4796" xr:uid="{00000000-0005-0000-0000-000002130000}"/>
    <cellStyle name="Comma 2 5 4 3 2" xfId="4797" xr:uid="{00000000-0005-0000-0000-000003130000}"/>
    <cellStyle name="Comma 2 5 4 3 3" xfId="4798" xr:uid="{00000000-0005-0000-0000-000004130000}"/>
    <cellStyle name="Comma 2 5 4 3 4" xfId="4799" xr:uid="{00000000-0005-0000-0000-000005130000}"/>
    <cellStyle name="Comma 2 5 4 4" xfId="4800" xr:uid="{00000000-0005-0000-0000-000006130000}"/>
    <cellStyle name="Comma 2 5 4 5" xfId="4801" xr:uid="{00000000-0005-0000-0000-000007130000}"/>
    <cellStyle name="Comma 2 5 4 6" xfId="4802" xr:uid="{00000000-0005-0000-0000-000008130000}"/>
    <cellStyle name="Comma 2 5 5" xfId="4803" xr:uid="{00000000-0005-0000-0000-000009130000}"/>
    <cellStyle name="Comma 2 5 5 2" xfId="4804" xr:uid="{00000000-0005-0000-0000-00000A130000}"/>
    <cellStyle name="Comma 2 5 5 2 2" xfId="4805" xr:uid="{00000000-0005-0000-0000-00000B130000}"/>
    <cellStyle name="Comma 2 5 5 2 2 2" xfId="4806" xr:uid="{00000000-0005-0000-0000-00000C130000}"/>
    <cellStyle name="Comma 2 5 5 2 2 3" xfId="4807" xr:uid="{00000000-0005-0000-0000-00000D130000}"/>
    <cellStyle name="Comma 2 5 5 2 2 4" xfId="4808" xr:uid="{00000000-0005-0000-0000-00000E130000}"/>
    <cellStyle name="Comma 2 5 5 2 3" xfId="4809" xr:uid="{00000000-0005-0000-0000-00000F130000}"/>
    <cellStyle name="Comma 2 5 5 2 4" xfId="4810" xr:uid="{00000000-0005-0000-0000-000010130000}"/>
    <cellStyle name="Comma 2 5 5 2 5" xfId="4811" xr:uid="{00000000-0005-0000-0000-000011130000}"/>
    <cellStyle name="Comma 2 5 5 3" xfId="4812" xr:uid="{00000000-0005-0000-0000-000012130000}"/>
    <cellStyle name="Comma 2 5 5 3 2" xfId="4813" xr:uid="{00000000-0005-0000-0000-000013130000}"/>
    <cellStyle name="Comma 2 5 5 3 3" xfId="4814" xr:uid="{00000000-0005-0000-0000-000014130000}"/>
    <cellStyle name="Comma 2 5 5 3 4" xfId="4815" xr:uid="{00000000-0005-0000-0000-000015130000}"/>
    <cellStyle name="Comma 2 5 5 4" xfId="4816" xr:uid="{00000000-0005-0000-0000-000016130000}"/>
    <cellStyle name="Comma 2 5 5 5" xfId="4817" xr:uid="{00000000-0005-0000-0000-000017130000}"/>
    <cellStyle name="Comma 2 5 5 6" xfId="4818" xr:uid="{00000000-0005-0000-0000-000018130000}"/>
    <cellStyle name="Comma 2 5 6" xfId="4819" xr:uid="{00000000-0005-0000-0000-000019130000}"/>
    <cellStyle name="Comma 2 5 7" xfId="4820" xr:uid="{00000000-0005-0000-0000-00001A130000}"/>
    <cellStyle name="Comma 2 5 7 2" xfId="4821" xr:uid="{00000000-0005-0000-0000-00001B130000}"/>
    <cellStyle name="Comma 2 5 7 2 2" xfId="4822" xr:uid="{00000000-0005-0000-0000-00001C130000}"/>
    <cellStyle name="Comma 2 5 7 2 3" xfId="4823" xr:uid="{00000000-0005-0000-0000-00001D130000}"/>
    <cellStyle name="Comma 2 5 7 2 4" xfId="4824" xr:uid="{00000000-0005-0000-0000-00001E130000}"/>
    <cellStyle name="Comma 2 5 7 3" xfId="4825" xr:uid="{00000000-0005-0000-0000-00001F130000}"/>
    <cellStyle name="Comma 2 5 7 4" xfId="4826" xr:uid="{00000000-0005-0000-0000-000020130000}"/>
    <cellStyle name="Comma 2 5 7 5" xfId="4827" xr:uid="{00000000-0005-0000-0000-000021130000}"/>
    <cellStyle name="Comma 2 5 8" xfId="4828" xr:uid="{00000000-0005-0000-0000-000022130000}"/>
    <cellStyle name="Comma 2 5 8 2" xfId="4829" xr:uid="{00000000-0005-0000-0000-000023130000}"/>
    <cellStyle name="Comma 2 5 8 3" xfId="4830" xr:uid="{00000000-0005-0000-0000-000024130000}"/>
    <cellStyle name="Comma 2 5 8 4" xfId="4831" xr:uid="{00000000-0005-0000-0000-000025130000}"/>
    <cellStyle name="Comma 2 5 9" xfId="4832" xr:uid="{00000000-0005-0000-0000-000026130000}"/>
    <cellStyle name="Comma 2 50" xfId="4833" xr:uid="{00000000-0005-0000-0000-000027130000}"/>
    <cellStyle name="Comma 2 51" xfId="4834" xr:uid="{00000000-0005-0000-0000-000028130000}"/>
    <cellStyle name="Comma 2 52" xfId="4835" xr:uid="{00000000-0005-0000-0000-000029130000}"/>
    <cellStyle name="Comma 2 53" xfId="4836" xr:uid="{00000000-0005-0000-0000-00002A130000}"/>
    <cellStyle name="Comma 2 54" xfId="4837" xr:uid="{00000000-0005-0000-0000-00002B130000}"/>
    <cellStyle name="Comma 2 55" xfId="4838" xr:uid="{00000000-0005-0000-0000-00002C130000}"/>
    <cellStyle name="Comma 2 56" xfId="4839" xr:uid="{00000000-0005-0000-0000-00002D130000}"/>
    <cellStyle name="Comma 2 57" xfId="4840" xr:uid="{00000000-0005-0000-0000-00002E130000}"/>
    <cellStyle name="Comma 2 58" xfId="4841" xr:uid="{00000000-0005-0000-0000-00002F130000}"/>
    <cellStyle name="Comma 2 59" xfId="4842" xr:uid="{00000000-0005-0000-0000-000030130000}"/>
    <cellStyle name="Comma 2 6" xfId="4843" xr:uid="{00000000-0005-0000-0000-000031130000}"/>
    <cellStyle name="Comma 2 6 10" xfId="4844" xr:uid="{00000000-0005-0000-0000-000032130000}"/>
    <cellStyle name="Comma 2 6 11" xfId="4845" xr:uid="{00000000-0005-0000-0000-000033130000}"/>
    <cellStyle name="Comma 2 6 2" xfId="4846" xr:uid="{00000000-0005-0000-0000-000034130000}"/>
    <cellStyle name="Comma 2 6 2 2" xfId="4847" xr:uid="{00000000-0005-0000-0000-000035130000}"/>
    <cellStyle name="Comma 2 6 2 3" xfId="4848" xr:uid="{00000000-0005-0000-0000-000036130000}"/>
    <cellStyle name="Comma 2 6 3" xfId="4849" xr:uid="{00000000-0005-0000-0000-000037130000}"/>
    <cellStyle name="Comma 2 6 3 2" xfId="4850" xr:uid="{00000000-0005-0000-0000-000038130000}"/>
    <cellStyle name="Comma 2 6 3 2 2" xfId="4851" xr:uid="{00000000-0005-0000-0000-000039130000}"/>
    <cellStyle name="Comma 2 6 3 2 2 2" xfId="4852" xr:uid="{00000000-0005-0000-0000-00003A130000}"/>
    <cellStyle name="Comma 2 6 3 2 2 2 2" xfId="4853" xr:uid="{00000000-0005-0000-0000-00003B130000}"/>
    <cellStyle name="Comma 2 6 3 2 2 2 3" xfId="4854" xr:uid="{00000000-0005-0000-0000-00003C130000}"/>
    <cellStyle name="Comma 2 6 3 2 2 2 4" xfId="4855" xr:uid="{00000000-0005-0000-0000-00003D130000}"/>
    <cellStyle name="Comma 2 6 3 2 2 3" xfId="4856" xr:uid="{00000000-0005-0000-0000-00003E130000}"/>
    <cellStyle name="Comma 2 6 3 2 2 4" xfId="4857" xr:uid="{00000000-0005-0000-0000-00003F130000}"/>
    <cellStyle name="Comma 2 6 3 2 2 5" xfId="4858" xr:uid="{00000000-0005-0000-0000-000040130000}"/>
    <cellStyle name="Comma 2 6 3 2 3" xfId="4859" xr:uid="{00000000-0005-0000-0000-000041130000}"/>
    <cellStyle name="Comma 2 6 3 2 3 2" xfId="4860" xr:uid="{00000000-0005-0000-0000-000042130000}"/>
    <cellStyle name="Comma 2 6 3 2 3 3" xfId="4861" xr:uid="{00000000-0005-0000-0000-000043130000}"/>
    <cellStyle name="Comma 2 6 3 2 3 4" xfId="4862" xr:uid="{00000000-0005-0000-0000-000044130000}"/>
    <cellStyle name="Comma 2 6 3 2 4" xfId="4863" xr:uid="{00000000-0005-0000-0000-000045130000}"/>
    <cellStyle name="Comma 2 6 3 2 5" xfId="4864" xr:uid="{00000000-0005-0000-0000-000046130000}"/>
    <cellStyle name="Comma 2 6 3 2 6" xfId="4865" xr:uid="{00000000-0005-0000-0000-000047130000}"/>
    <cellStyle name="Comma 2 6 3 3" xfId="4866" xr:uid="{00000000-0005-0000-0000-000048130000}"/>
    <cellStyle name="Comma 2 6 3 3 2" xfId="4867" xr:uid="{00000000-0005-0000-0000-000049130000}"/>
    <cellStyle name="Comma 2 6 3 3 2 2" xfId="4868" xr:uid="{00000000-0005-0000-0000-00004A130000}"/>
    <cellStyle name="Comma 2 6 3 3 2 2 2" xfId="4869" xr:uid="{00000000-0005-0000-0000-00004B130000}"/>
    <cellStyle name="Comma 2 6 3 3 2 2 3" xfId="4870" xr:uid="{00000000-0005-0000-0000-00004C130000}"/>
    <cellStyle name="Comma 2 6 3 3 2 2 4" xfId="4871" xr:uid="{00000000-0005-0000-0000-00004D130000}"/>
    <cellStyle name="Comma 2 6 3 3 2 3" xfId="4872" xr:uid="{00000000-0005-0000-0000-00004E130000}"/>
    <cellStyle name="Comma 2 6 3 3 2 4" xfId="4873" xr:uid="{00000000-0005-0000-0000-00004F130000}"/>
    <cellStyle name="Comma 2 6 3 3 2 5" xfId="4874" xr:uid="{00000000-0005-0000-0000-000050130000}"/>
    <cellStyle name="Comma 2 6 3 3 3" xfId="4875" xr:uid="{00000000-0005-0000-0000-000051130000}"/>
    <cellStyle name="Comma 2 6 3 3 3 2" xfId="4876" xr:uid="{00000000-0005-0000-0000-000052130000}"/>
    <cellStyle name="Comma 2 6 3 3 3 3" xfId="4877" xr:uid="{00000000-0005-0000-0000-000053130000}"/>
    <cellStyle name="Comma 2 6 3 3 3 4" xfId="4878" xr:uid="{00000000-0005-0000-0000-000054130000}"/>
    <cellStyle name="Comma 2 6 3 3 4" xfId="4879" xr:uid="{00000000-0005-0000-0000-000055130000}"/>
    <cellStyle name="Comma 2 6 3 3 5" xfId="4880" xr:uid="{00000000-0005-0000-0000-000056130000}"/>
    <cellStyle name="Comma 2 6 3 3 6" xfId="4881" xr:uid="{00000000-0005-0000-0000-000057130000}"/>
    <cellStyle name="Comma 2 6 3 4" xfId="4882" xr:uid="{00000000-0005-0000-0000-000058130000}"/>
    <cellStyle name="Comma 2 6 3 4 2" xfId="4883" xr:uid="{00000000-0005-0000-0000-000059130000}"/>
    <cellStyle name="Comma 2 6 3 4 2 2" xfId="4884" xr:uid="{00000000-0005-0000-0000-00005A130000}"/>
    <cellStyle name="Comma 2 6 3 4 2 3" xfId="4885" xr:uid="{00000000-0005-0000-0000-00005B130000}"/>
    <cellStyle name="Comma 2 6 3 4 2 4" xfId="4886" xr:uid="{00000000-0005-0000-0000-00005C130000}"/>
    <cellStyle name="Comma 2 6 3 4 3" xfId="4887" xr:uid="{00000000-0005-0000-0000-00005D130000}"/>
    <cellStyle name="Comma 2 6 3 4 4" xfId="4888" xr:uid="{00000000-0005-0000-0000-00005E130000}"/>
    <cellStyle name="Comma 2 6 3 4 5" xfId="4889" xr:uid="{00000000-0005-0000-0000-00005F130000}"/>
    <cellStyle name="Comma 2 6 3 5" xfId="4890" xr:uid="{00000000-0005-0000-0000-000060130000}"/>
    <cellStyle name="Comma 2 6 3 5 2" xfId="4891" xr:uid="{00000000-0005-0000-0000-000061130000}"/>
    <cellStyle name="Comma 2 6 3 5 3" xfId="4892" xr:uid="{00000000-0005-0000-0000-000062130000}"/>
    <cellStyle name="Comma 2 6 3 5 4" xfId="4893" xr:uid="{00000000-0005-0000-0000-000063130000}"/>
    <cellStyle name="Comma 2 6 3 6" xfId="4894" xr:uid="{00000000-0005-0000-0000-000064130000}"/>
    <cellStyle name="Comma 2 6 3 7" xfId="4895" xr:uid="{00000000-0005-0000-0000-000065130000}"/>
    <cellStyle name="Comma 2 6 3 8" xfId="4896" xr:uid="{00000000-0005-0000-0000-000066130000}"/>
    <cellStyle name="Comma 2 6 4" xfId="4897" xr:uid="{00000000-0005-0000-0000-000067130000}"/>
    <cellStyle name="Comma 2 6 4 2" xfId="4898" xr:uid="{00000000-0005-0000-0000-000068130000}"/>
    <cellStyle name="Comma 2 6 4 2 2" xfId="4899" xr:uid="{00000000-0005-0000-0000-000069130000}"/>
    <cellStyle name="Comma 2 6 4 2 2 2" xfId="4900" xr:uid="{00000000-0005-0000-0000-00006A130000}"/>
    <cellStyle name="Comma 2 6 4 2 2 3" xfId="4901" xr:uid="{00000000-0005-0000-0000-00006B130000}"/>
    <cellStyle name="Comma 2 6 4 2 2 4" xfId="4902" xr:uid="{00000000-0005-0000-0000-00006C130000}"/>
    <cellStyle name="Comma 2 6 4 2 3" xfId="4903" xr:uid="{00000000-0005-0000-0000-00006D130000}"/>
    <cellStyle name="Comma 2 6 4 2 4" xfId="4904" xr:uid="{00000000-0005-0000-0000-00006E130000}"/>
    <cellStyle name="Comma 2 6 4 2 5" xfId="4905" xr:uid="{00000000-0005-0000-0000-00006F130000}"/>
    <cellStyle name="Comma 2 6 4 3" xfId="4906" xr:uid="{00000000-0005-0000-0000-000070130000}"/>
    <cellStyle name="Comma 2 6 4 3 2" xfId="4907" xr:uid="{00000000-0005-0000-0000-000071130000}"/>
    <cellStyle name="Comma 2 6 4 3 3" xfId="4908" xr:uid="{00000000-0005-0000-0000-000072130000}"/>
    <cellStyle name="Comma 2 6 4 3 4" xfId="4909" xr:uid="{00000000-0005-0000-0000-000073130000}"/>
    <cellStyle name="Comma 2 6 4 4" xfId="4910" xr:uid="{00000000-0005-0000-0000-000074130000}"/>
    <cellStyle name="Comma 2 6 4 5" xfId="4911" xr:uid="{00000000-0005-0000-0000-000075130000}"/>
    <cellStyle name="Comma 2 6 4 6" xfId="4912" xr:uid="{00000000-0005-0000-0000-000076130000}"/>
    <cellStyle name="Comma 2 6 5" xfId="4913" xr:uid="{00000000-0005-0000-0000-000077130000}"/>
    <cellStyle name="Comma 2 6 5 2" xfId="4914" xr:uid="{00000000-0005-0000-0000-000078130000}"/>
    <cellStyle name="Comma 2 6 5 2 2" xfId="4915" xr:uid="{00000000-0005-0000-0000-000079130000}"/>
    <cellStyle name="Comma 2 6 5 2 2 2" xfId="4916" xr:uid="{00000000-0005-0000-0000-00007A130000}"/>
    <cellStyle name="Comma 2 6 5 2 2 3" xfId="4917" xr:uid="{00000000-0005-0000-0000-00007B130000}"/>
    <cellStyle name="Comma 2 6 5 2 2 4" xfId="4918" xr:uid="{00000000-0005-0000-0000-00007C130000}"/>
    <cellStyle name="Comma 2 6 5 2 3" xfId="4919" xr:uid="{00000000-0005-0000-0000-00007D130000}"/>
    <cellStyle name="Comma 2 6 5 2 4" xfId="4920" xr:uid="{00000000-0005-0000-0000-00007E130000}"/>
    <cellStyle name="Comma 2 6 5 2 5" xfId="4921" xr:uid="{00000000-0005-0000-0000-00007F130000}"/>
    <cellStyle name="Comma 2 6 5 3" xfId="4922" xr:uid="{00000000-0005-0000-0000-000080130000}"/>
    <cellStyle name="Comma 2 6 5 3 2" xfId="4923" xr:uid="{00000000-0005-0000-0000-000081130000}"/>
    <cellStyle name="Comma 2 6 5 3 3" xfId="4924" xr:uid="{00000000-0005-0000-0000-000082130000}"/>
    <cellStyle name="Comma 2 6 5 3 4" xfId="4925" xr:uid="{00000000-0005-0000-0000-000083130000}"/>
    <cellStyle name="Comma 2 6 5 4" xfId="4926" xr:uid="{00000000-0005-0000-0000-000084130000}"/>
    <cellStyle name="Comma 2 6 5 5" xfId="4927" xr:uid="{00000000-0005-0000-0000-000085130000}"/>
    <cellStyle name="Comma 2 6 5 6" xfId="4928" xr:uid="{00000000-0005-0000-0000-000086130000}"/>
    <cellStyle name="Comma 2 6 6" xfId="4929" xr:uid="{00000000-0005-0000-0000-000087130000}"/>
    <cellStyle name="Comma 2 6 7" xfId="4930" xr:uid="{00000000-0005-0000-0000-000088130000}"/>
    <cellStyle name="Comma 2 6 7 2" xfId="4931" xr:uid="{00000000-0005-0000-0000-000089130000}"/>
    <cellStyle name="Comma 2 6 7 2 2" xfId="4932" xr:uid="{00000000-0005-0000-0000-00008A130000}"/>
    <cellStyle name="Comma 2 6 7 2 3" xfId="4933" xr:uid="{00000000-0005-0000-0000-00008B130000}"/>
    <cellStyle name="Comma 2 6 7 2 4" xfId="4934" xr:uid="{00000000-0005-0000-0000-00008C130000}"/>
    <cellStyle name="Comma 2 6 7 3" xfId="4935" xr:uid="{00000000-0005-0000-0000-00008D130000}"/>
    <cellStyle name="Comma 2 6 7 4" xfId="4936" xr:uid="{00000000-0005-0000-0000-00008E130000}"/>
    <cellStyle name="Comma 2 6 7 5" xfId="4937" xr:uid="{00000000-0005-0000-0000-00008F130000}"/>
    <cellStyle name="Comma 2 6 8" xfId="4938" xr:uid="{00000000-0005-0000-0000-000090130000}"/>
    <cellStyle name="Comma 2 6 8 2" xfId="4939" xr:uid="{00000000-0005-0000-0000-000091130000}"/>
    <cellStyle name="Comma 2 6 8 3" xfId="4940" xr:uid="{00000000-0005-0000-0000-000092130000}"/>
    <cellStyle name="Comma 2 6 8 4" xfId="4941" xr:uid="{00000000-0005-0000-0000-000093130000}"/>
    <cellStyle name="Comma 2 6 9" xfId="4942" xr:uid="{00000000-0005-0000-0000-000094130000}"/>
    <cellStyle name="Comma 2 60" xfId="4943" xr:uid="{00000000-0005-0000-0000-000095130000}"/>
    <cellStyle name="Comma 2 61" xfId="4944" xr:uid="{00000000-0005-0000-0000-000096130000}"/>
    <cellStyle name="Comma 2 62" xfId="4945" xr:uid="{00000000-0005-0000-0000-000097130000}"/>
    <cellStyle name="Comma 2 63" xfId="4946" xr:uid="{00000000-0005-0000-0000-000098130000}"/>
    <cellStyle name="Comma 2 64" xfId="4947" xr:uid="{00000000-0005-0000-0000-000099130000}"/>
    <cellStyle name="Comma 2 65" xfId="4948" xr:uid="{00000000-0005-0000-0000-00009A130000}"/>
    <cellStyle name="Comma 2 66" xfId="4949" xr:uid="{00000000-0005-0000-0000-00009B130000}"/>
    <cellStyle name="Comma 2 67" xfId="4950" xr:uid="{00000000-0005-0000-0000-00009C130000}"/>
    <cellStyle name="Comma 2 68" xfId="4951" xr:uid="{00000000-0005-0000-0000-00009D130000}"/>
    <cellStyle name="Comma 2 69" xfId="4952" xr:uid="{00000000-0005-0000-0000-00009E130000}"/>
    <cellStyle name="Comma 2 7" xfId="4953" xr:uid="{00000000-0005-0000-0000-00009F130000}"/>
    <cellStyle name="Comma 2 7 2" xfId="4954" xr:uid="{00000000-0005-0000-0000-0000A0130000}"/>
    <cellStyle name="Comma 2 7 2 2" xfId="4955" xr:uid="{00000000-0005-0000-0000-0000A1130000}"/>
    <cellStyle name="Comma 2 7 2 2 2" xfId="4956" xr:uid="{00000000-0005-0000-0000-0000A2130000}"/>
    <cellStyle name="Comma 2 7 2 2 3" xfId="4957" xr:uid="{00000000-0005-0000-0000-0000A3130000}"/>
    <cellStyle name="Comma 2 7 2 2 4" xfId="4958" xr:uid="{00000000-0005-0000-0000-0000A4130000}"/>
    <cellStyle name="Comma 2 7 2 3" xfId="4959" xr:uid="{00000000-0005-0000-0000-0000A5130000}"/>
    <cellStyle name="Comma 2 7 2 3 2" xfId="4960" xr:uid="{00000000-0005-0000-0000-0000A6130000}"/>
    <cellStyle name="Comma 2 7 2 3 3" xfId="4961" xr:uid="{00000000-0005-0000-0000-0000A7130000}"/>
    <cellStyle name="Comma 2 7 2 3 4" xfId="4962" xr:uid="{00000000-0005-0000-0000-0000A8130000}"/>
    <cellStyle name="Comma 2 7 2 4" xfId="4963" xr:uid="{00000000-0005-0000-0000-0000A9130000}"/>
    <cellStyle name="Comma 2 7 2 4 2" xfId="4964" xr:uid="{00000000-0005-0000-0000-0000AA130000}"/>
    <cellStyle name="Comma 2 7 2 4 3" xfId="4965" xr:uid="{00000000-0005-0000-0000-0000AB130000}"/>
    <cellStyle name="Comma 2 7 2 4 4" xfId="4966" xr:uid="{00000000-0005-0000-0000-0000AC130000}"/>
    <cellStyle name="Comma 2 7 2 5" xfId="4967" xr:uid="{00000000-0005-0000-0000-0000AD130000}"/>
    <cellStyle name="Comma 2 7 2 6" xfId="4968" xr:uid="{00000000-0005-0000-0000-0000AE130000}"/>
    <cellStyle name="Comma 2 7 3" xfId="4969" xr:uid="{00000000-0005-0000-0000-0000AF130000}"/>
    <cellStyle name="Comma 2 7 4" xfId="4970" xr:uid="{00000000-0005-0000-0000-0000B0130000}"/>
    <cellStyle name="Comma 2 7 5" xfId="4971" xr:uid="{00000000-0005-0000-0000-0000B1130000}"/>
    <cellStyle name="Comma 2 7 6" xfId="4972" xr:uid="{00000000-0005-0000-0000-0000B2130000}"/>
    <cellStyle name="Comma 2 7 7" xfId="4973" xr:uid="{00000000-0005-0000-0000-0000B3130000}"/>
    <cellStyle name="Comma 2 7 7 2" xfId="4974" xr:uid="{00000000-0005-0000-0000-0000B4130000}"/>
    <cellStyle name="Comma 2 7 7 3" xfId="4975" xr:uid="{00000000-0005-0000-0000-0000B5130000}"/>
    <cellStyle name="Comma 2 7 7 4" xfId="4976" xr:uid="{00000000-0005-0000-0000-0000B6130000}"/>
    <cellStyle name="Comma 2 70" xfId="4977" xr:uid="{00000000-0005-0000-0000-0000B7130000}"/>
    <cellStyle name="Comma 2 71" xfId="4978" xr:uid="{00000000-0005-0000-0000-0000B8130000}"/>
    <cellStyle name="Comma 2 72" xfId="4979" xr:uid="{00000000-0005-0000-0000-0000B9130000}"/>
    <cellStyle name="Comma 2 73" xfId="4980" xr:uid="{00000000-0005-0000-0000-0000BA130000}"/>
    <cellStyle name="Comma 2 74" xfId="4981" xr:uid="{00000000-0005-0000-0000-0000BB130000}"/>
    <cellStyle name="Comma 2 75" xfId="4982" xr:uid="{00000000-0005-0000-0000-0000BC130000}"/>
    <cellStyle name="Comma 2 76" xfId="4983" xr:uid="{00000000-0005-0000-0000-0000BD130000}"/>
    <cellStyle name="Comma 2 77" xfId="4984" xr:uid="{00000000-0005-0000-0000-0000BE130000}"/>
    <cellStyle name="Comma 2 78" xfId="4985" xr:uid="{00000000-0005-0000-0000-0000BF130000}"/>
    <cellStyle name="Comma 2 79" xfId="4986" xr:uid="{00000000-0005-0000-0000-0000C0130000}"/>
    <cellStyle name="Comma 2 8" xfId="4987" xr:uid="{00000000-0005-0000-0000-0000C1130000}"/>
    <cellStyle name="Comma 2 8 2" xfId="4988" xr:uid="{00000000-0005-0000-0000-0000C2130000}"/>
    <cellStyle name="Comma 2 8 2 2" xfId="4989" xr:uid="{00000000-0005-0000-0000-0000C3130000}"/>
    <cellStyle name="Comma 2 8 2 3" xfId="4990" xr:uid="{00000000-0005-0000-0000-0000C4130000}"/>
    <cellStyle name="Comma 2 8 3" xfId="4991" xr:uid="{00000000-0005-0000-0000-0000C5130000}"/>
    <cellStyle name="Comma 2 8 3 2" xfId="4992" xr:uid="{00000000-0005-0000-0000-0000C6130000}"/>
    <cellStyle name="Comma 2 8 4" xfId="4993" xr:uid="{00000000-0005-0000-0000-0000C7130000}"/>
    <cellStyle name="Comma 2 8 5" xfId="4994" xr:uid="{00000000-0005-0000-0000-0000C8130000}"/>
    <cellStyle name="Comma 2 8 6" xfId="4995" xr:uid="{00000000-0005-0000-0000-0000C9130000}"/>
    <cellStyle name="Comma 2 8 6 2" xfId="4996" xr:uid="{00000000-0005-0000-0000-0000CA130000}"/>
    <cellStyle name="Comma 2 8 6 3" xfId="4997" xr:uid="{00000000-0005-0000-0000-0000CB130000}"/>
    <cellStyle name="Comma 2 8 6 4" xfId="4998" xr:uid="{00000000-0005-0000-0000-0000CC130000}"/>
    <cellStyle name="Comma 2 80" xfId="4999" xr:uid="{00000000-0005-0000-0000-0000CD130000}"/>
    <cellStyle name="Comma 2 81" xfId="5000" xr:uid="{00000000-0005-0000-0000-0000CE130000}"/>
    <cellStyle name="Comma 2 82" xfId="5001" xr:uid="{00000000-0005-0000-0000-0000CF130000}"/>
    <cellStyle name="Comma 2 83" xfId="5002" xr:uid="{00000000-0005-0000-0000-0000D0130000}"/>
    <cellStyle name="Comma 2 84" xfId="5003" xr:uid="{00000000-0005-0000-0000-0000D1130000}"/>
    <cellStyle name="Comma 2 85" xfId="5004" xr:uid="{00000000-0005-0000-0000-0000D2130000}"/>
    <cellStyle name="Comma 2 86" xfId="5005" xr:uid="{00000000-0005-0000-0000-0000D3130000}"/>
    <cellStyle name="Comma 2 87" xfId="5006" xr:uid="{00000000-0005-0000-0000-0000D4130000}"/>
    <cellStyle name="Comma 2 88" xfId="5007" xr:uid="{00000000-0005-0000-0000-0000D5130000}"/>
    <cellStyle name="Comma 2 89" xfId="5008" xr:uid="{00000000-0005-0000-0000-0000D6130000}"/>
    <cellStyle name="Comma 2 9" xfId="5009" xr:uid="{00000000-0005-0000-0000-0000D7130000}"/>
    <cellStyle name="Comma 2 9 2" xfId="5010" xr:uid="{00000000-0005-0000-0000-0000D8130000}"/>
    <cellStyle name="Comma 2 9 2 2" xfId="5011" xr:uid="{00000000-0005-0000-0000-0000D9130000}"/>
    <cellStyle name="Comma 2 9 3" xfId="5012" xr:uid="{00000000-0005-0000-0000-0000DA130000}"/>
    <cellStyle name="Comma 2 9 4" xfId="5013" xr:uid="{00000000-0005-0000-0000-0000DB130000}"/>
    <cellStyle name="Comma 2 9 5" xfId="5014" xr:uid="{00000000-0005-0000-0000-0000DC130000}"/>
    <cellStyle name="Comma 2 9 5 2" xfId="5015" xr:uid="{00000000-0005-0000-0000-0000DD130000}"/>
    <cellStyle name="Comma 2 9 5 3" xfId="5016" xr:uid="{00000000-0005-0000-0000-0000DE130000}"/>
    <cellStyle name="Comma 2 9 5 4" xfId="5017" xr:uid="{00000000-0005-0000-0000-0000DF130000}"/>
    <cellStyle name="Comma 2 90" xfId="5018" xr:uid="{00000000-0005-0000-0000-0000E0130000}"/>
    <cellStyle name="Comma 2 91" xfId="5019" xr:uid="{00000000-0005-0000-0000-0000E1130000}"/>
    <cellStyle name="Comma 2 92" xfId="5020" xr:uid="{00000000-0005-0000-0000-0000E2130000}"/>
    <cellStyle name="Comma 2 93" xfId="5021" xr:uid="{00000000-0005-0000-0000-0000E3130000}"/>
    <cellStyle name="Comma 2 94" xfId="5022" xr:uid="{00000000-0005-0000-0000-0000E4130000}"/>
    <cellStyle name="Comma 2 95" xfId="5023" xr:uid="{00000000-0005-0000-0000-0000E5130000}"/>
    <cellStyle name="Comma 2 96" xfId="5024" xr:uid="{00000000-0005-0000-0000-0000E6130000}"/>
    <cellStyle name="Comma 2 97" xfId="5025" xr:uid="{00000000-0005-0000-0000-0000E7130000}"/>
    <cellStyle name="Comma 2 98" xfId="5026" xr:uid="{00000000-0005-0000-0000-0000E8130000}"/>
    <cellStyle name="Comma 2 99" xfId="5027" xr:uid="{00000000-0005-0000-0000-0000E9130000}"/>
    <cellStyle name="Comma 20" xfId="5028" xr:uid="{00000000-0005-0000-0000-0000EA130000}"/>
    <cellStyle name="Comma 20 10" xfId="5029" xr:uid="{00000000-0005-0000-0000-0000EB130000}"/>
    <cellStyle name="Comma 20 11" xfId="5030" xr:uid="{00000000-0005-0000-0000-0000EC130000}"/>
    <cellStyle name="Comma 20 12" xfId="5031" xr:uid="{00000000-0005-0000-0000-0000ED130000}"/>
    <cellStyle name="Comma 20 2" xfId="5032" xr:uid="{00000000-0005-0000-0000-0000EE130000}"/>
    <cellStyle name="Comma 20 2 2" xfId="5033" xr:uid="{00000000-0005-0000-0000-0000EF130000}"/>
    <cellStyle name="Comma 20 2 3" xfId="5034" xr:uid="{00000000-0005-0000-0000-0000F0130000}"/>
    <cellStyle name="Comma 20 2 4" xfId="5035" xr:uid="{00000000-0005-0000-0000-0000F1130000}"/>
    <cellStyle name="Comma 20 2 5" xfId="5036" xr:uid="{00000000-0005-0000-0000-0000F2130000}"/>
    <cellStyle name="Comma 20 2 6" xfId="5037" xr:uid="{00000000-0005-0000-0000-0000F3130000}"/>
    <cellStyle name="Comma 20 2 7" xfId="5038" xr:uid="{00000000-0005-0000-0000-0000F4130000}"/>
    <cellStyle name="Comma 20 3" xfId="5039" xr:uid="{00000000-0005-0000-0000-0000F5130000}"/>
    <cellStyle name="Comma 20 3 2" xfId="5040" xr:uid="{00000000-0005-0000-0000-0000F6130000}"/>
    <cellStyle name="Comma 20 3 3" xfId="5041" xr:uid="{00000000-0005-0000-0000-0000F7130000}"/>
    <cellStyle name="Comma 20 3 4" xfId="5042" xr:uid="{00000000-0005-0000-0000-0000F8130000}"/>
    <cellStyle name="Comma 20 3 5" xfId="5043" xr:uid="{00000000-0005-0000-0000-0000F9130000}"/>
    <cellStyle name="Comma 20 3 6" xfId="5044" xr:uid="{00000000-0005-0000-0000-0000FA130000}"/>
    <cellStyle name="Comma 20 4" xfId="5045" xr:uid="{00000000-0005-0000-0000-0000FB130000}"/>
    <cellStyle name="Comma 20 4 2" xfId="5046" xr:uid="{00000000-0005-0000-0000-0000FC130000}"/>
    <cellStyle name="Comma 20 4 3" xfId="5047" xr:uid="{00000000-0005-0000-0000-0000FD130000}"/>
    <cellStyle name="Comma 20 4 4" xfId="5048" xr:uid="{00000000-0005-0000-0000-0000FE130000}"/>
    <cellStyle name="Comma 20 4 5" xfId="5049" xr:uid="{00000000-0005-0000-0000-0000FF130000}"/>
    <cellStyle name="Comma 20 4 6" xfId="5050" xr:uid="{00000000-0005-0000-0000-000000140000}"/>
    <cellStyle name="Comma 20 5" xfId="5051" xr:uid="{00000000-0005-0000-0000-000001140000}"/>
    <cellStyle name="Comma 20 5 2" xfId="5052" xr:uid="{00000000-0005-0000-0000-000002140000}"/>
    <cellStyle name="Comma 20 5 3" xfId="5053" xr:uid="{00000000-0005-0000-0000-000003140000}"/>
    <cellStyle name="Comma 20 5 4" xfId="5054" xr:uid="{00000000-0005-0000-0000-000004140000}"/>
    <cellStyle name="Comma 20 5 5" xfId="5055" xr:uid="{00000000-0005-0000-0000-000005140000}"/>
    <cellStyle name="Comma 20 5 6" xfId="5056" xr:uid="{00000000-0005-0000-0000-000006140000}"/>
    <cellStyle name="Comma 20 6" xfId="5057" xr:uid="{00000000-0005-0000-0000-000007140000}"/>
    <cellStyle name="Comma 20 7" xfId="5058" xr:uid="{00000000-0005-0000-0000-000008140000}"/>
    <cellStyle name="Comma 20 8" xfId="5059" xr:uid="{00000000-0005-0000-0000-000009140000}"/>
    <cellStyle name="Comma 20 9" xfId="5060" xr:uid="{00000000-0005-0000-0000-00000A140000}"/>
    <cellStyle name="Comma 21" xfId="5061" xr:uid="{00000000-0005-0000-0000-00000B140000}"/>
    <cellStyle name="Comma 21 2" xfId="5062" xr:uid="{00000000-0005-0000-0000-00000C140000}"/>
    <cellStyle name="Comma 21 2 2" xfId="5063" xr:uid="{00000000-0005-0000-0000-00000D140000}"/>
    <cellStyle name="Comma 21 3" xfId="5064" xr:uid="{00000000-0005-0000-0000-00000E140000}"/>
    <cellStyle name="Comma 22" xfId="5065" xr:uid="{00000000-0005-0000-0000-00000F140000}"/>
    <cellStyle name="Comma 22 2" xfId="5066" xr:uid="{00000000-0005-0000-0000-000010140000}"/>
    <cellStyle name="Comma 22 2 2" xfId="5067" xr:uid="{00000000-0005-0000-0000-000011140000}"/>
    <cellStyle name="Comma 22 3" xfId="5068" xr:uid="{00000000-0005-0000-0000-000012140000}"/>
    <cellStyle name="Comma 23" xfId="5069" xr:uid="{00000000-0005-0000-0000-000013140000}"/>
    <cellStyle name="Comma 23 2" xfId="5070" xr:uid="{00000000-0005-0000-0000-000014140000}"/>
    <cellStyle name="Comma 24" xfId="5071" xr:uid="{00000000-0005-0000-0000-000015140000}"/>
    <cellStyle name="Comma 24 2" xfId="5072" xr:uid="{00000000-0005-0000-0000-000016140000}"/>
    <cellStyle name="Comma 25" xfId="5073" xr:uid="{00000000-0005-0000-0000-000017140000}"/>
    <cellStyle name="Comma 25 2" xfId="5074" xr:uid="{00000000-0005-0000-0000-000018140000}"/>
    <cellStyle name="Comma 26" xfId="5075" xr:uid="{00000000-0005-0000-0000-000019140000}"/>
    <cellStyle name="Comma 26 2" xfId="5076" xr:uid="{00000000-0005-0000-0000-00001A140000}"/>
    <cellStyle name="Comma 26 2 2" xfId="5077" xr:uid="{00000000-0005-0000-0000-00001B140000}"/>
    <cellStyle name="Comma 26 3" xfId="5078" xr:uid="{00000000-0005-0000-0000-00001C140000}"/>
    <cellStyle name="Comma 26 4" xfId="5079" xr:uid="{00000000-0005-0000-0000-00001D140000}"/>
    <cellStyle name="Comma 27" xfId="5080" xr:uid="{00000000-0005-0000-0000-00001E140000}"/>
    <cellStyle name="Comma 27 2" xfId="5081" xr:uid="{00000000-0005-0000-0000-00001F140000}"/>
    <cellStyle name="Comma 27 2 2" xfId="5082" xr:uid="{00000000-0005-0000-0000-000020140000}"/>
    <cellStyle name="Comma 27 3" xfId="5083" xr:uid="{00000000-0005-0000-0000-000021140000}"/>
    <cellStyle name="Comma 27 4" xfId="5084" xr:uid="{00000000-0005-0000-0000-000022140000}"/>
    <cellStyle name="Comma 28" xfId="5085" xr:uid="{00000000-0005-0000-0000-000023140000}"/>
    <cellStyle name="Comma 28 2" xfId="5086" xr:uid="{00000000-0005-0000-0000-000024140000}"/>
    <cellStyle name="Comma 28 2 2" xfId="5087" xr:uid="{00000000-0005-0000-0000-000025140000}"/>
    <cellStyle name="Comma 28 3" xfId="5088" xr:uid="{00000000-0005-0000-0000-000026140000}"/>
    <cellStyle name="Comma 28 4" xfId="5089" xr:uid="{00000000-0005-0000-0000-000027140000}"/>
    <cellStyle name="Comma 29" xfId="5090" xr:uid="{00000000-0005-0000-0000-000028140000}"/>
    <cellStyle name="Comma 29 2" xfId="5091" xr:uid="{00000000-0005-0000-0000-000029140000}"/>
    <cellStyle name="Comma 29 2 2" xfId="5092" xr:uid="{00000000-0005-0000-0000-00002A140000}"/>
    <cellStyle name="Comma 29 3" xfId="5093" xr:uid="{00000000-0005-0000-0000-00002B140000}"/>
    <cellStyle name="Comma 29 4" xfId="5094" xr:uid="{00000000-0005-0000-0000-00002C140000}"/>
    <cellStyle name="Comma 3" xfId="2" xr:uid="{00000000-0005-0000-0000-00002D140000}"/>
    <cellStyle name="Comma 3 10" xfId="5095" xr:uid="{00000000-0005-0000-0000-00002E140000}"/>
    <cellStyle name="Comma 3 10 2" xfId="5096" xr:uid="{00000000-0005-0000-0000-00002F140000}"/>
    <cellStyle name="Comma 3 10 3" xfId="5097" xr:uid="{00000000-0005-0000-0000-000030140000}"/>
    <cellStyle name="Comma 3 10 4" xfId="5098" xr:uid="{00000000-0005-0000-0000-000031140000}"/>
    <cellStyle name="Comma 3 11" xfId="5099" xr:uid="{00000000-0005-0000-0000-000032140000}"/>
    <cellStyle name="Comma 3 11 2" xfId="5100" xr:uid="{00000000-0005-0000-0000-000033140000}"/>
    <cellStyle name="Comma 3 12" xfId="5101" xr:uid="{00000000-0005-0000-0000-000034140000}"/>
    <cellStyle name="Comma 3 12 2" xfId="5102" xr:uid="{00000000-0005-0000-0000-000035140000}"/>
    <cellStyle name="Comma 3 13" xfId="5103" xr:uid="{00000000-0005-0000-0000-000036140000}"/>
    <cellStyle name="Comma 3 13 2" xfId="5104" xr:uid="{00000000-0005-0000-0000-000037140000}"/>
    <cellStyle name="Comma 3 14" xfId="5105" xr:uid="{00000000-0005-0000-0000-000038140000}"/>
    <cellStyle name="Comma 3 14 2" xfId="5106" xr:uid="{00000000-0005-0000-0000-000039140000}"/>
    <cellStyle name="Comma 3 15" xfId="5107" xr:uid="{00000000-0005-0000-0000-00003A140000}"/>
    <cellStyle name="Comma 3 15 2" xfId="5108" xr:uid="{00000000-0005-0000-0000-00003B140000}"/>
    <cellStyle name="Comma 3 16" xfId="5109" xr:uid="{00000000-0005-0000-0000-00003C140000}"/>
    <cellStyle name="Comma 3 16 2" xfId="5110" xr:uid="{00000000-0005-0000-0000-00003D140000}"/>
    <cellStyle name="Comma 3 17" xfId="5111" xr:uid="{00000000-0005-0000-0000-00003E140000}"/>
    <cellStyle name="Comma 3 17 2" xfId="5112" xr:uid="{00000000-0005-0000-0000-00003F140000}"/>
    <cellStyle name="Comma 3 18" xfId="5113" xr:uid="{00000000-0005-0000-0000-000040140000}"/>
    <cellStyle name="Comma 3 18 2" xfId="5114" xr:uid="{00000000-0005-0000-0000-000041140000}"/>
    <cellStyle name="Comma 3 19" xfId="5115" xr:uid="{00000000-0005-0000-0000-000042140000}"/>
    <cellStyle name="Comma 3 19 2" xfId="5116" xr:uid="{00000000-0005-0000-0000-000043140000}"/>
    <cellStyle name="Comma 3 2" xfId="5117" xr:uid="{00000000-0005-0000-0000-000044140000}"/>
    <cellStyle name="Comma 3 2 2" xfId="5118" xr:uid="{00000000-0005-0000-0000-000045140000}"/>
    <cellStyle name="Comma 3 2 2 2" xfId="5119" xr:uid="{00000000-0005-0000-0000-000046140000}"/>
    <cellStyle name="Comma 3 2 2 2 2" xfId="5120" xr:uid="{00000000-0005-0000-0000-000047140000}"/>
    <cellStyle name="Comma 3 2 2 3" xfId="5121" xr:uid="{00000000-0005-0000-0000-000048140000}"/>
    <cellStyle name="Comma 3 2 2 3 2" xfId="5122" xr:uid="{00000000-0005-0000-0000-000049140000}"/>
    <cellStyle name="Comma 3 2 3" xfId="5123" xr:uid="{00000000-0005-0000-0000-00004A140000}"/>
    <cellStyle name="Comma 3 2 3 2" xfId="5124" xr:uid="{00000000-0005-0000-0000-00004B140000}"/>
    <cellStyle name="Comma 3 2 4" xfId="5125" xr:uid="{00000000-0005-0000-0000-00004C140000}"/>
    <cellStyle name="Comma 3 2 5" xfId="5126" xr:uid="{00000000-0005-0000-0000-00004D140000}"/>
    <cellStyle name="Comma 3 2 5 2" xfId="5127" xr:uid="{00000000-0005-0000-0000-00004E140000}"/>
    <cellStyle name="Comma 3 2 5 2 2" xfId="5128" xr:uid="{00000000-0005-0000-0000-00004F140000}"/>
    <cellStyle name="Comma 3 2 5 2 2 2" xfId="5129" xr:uid="{00000000-0005-0000-0000-000050140000}"/>
    <cellStyle name="Comma 3 2 5 2 2 3" xfId="5130" xr:uid="{00000000-0005-0000-0000-000051140000}"/>
    <cellStyle name="Comma 3 2 5 2 2 4" xfId="5131" xr:uid="{00000000-0005-0000-0000-000052140000}"/>
    <cellStyle name="Comma 3 2 5 2 3" xfId="5132" xr:uid="{00000000-0005-0000-0000-000053140000}"/>
    <cellStyle name="Comma 3 2 5 2 4" xfId="5133" xr:uid="{00000000-0005-0000-0000-000054140000}"/>
    <cellStyle name="Comma 3 2 5 2 5" xfId="5134" xr:uid="{00000000-0005-0000-0000-000055140000}"/>
    <cellStyle name="Comma 3 2 5 3" xfId="5135" xr:uid="{00000000-0005-0000-0000-000056140000}"/>
    <cellStyle name="Comma 3 2 5 3 2" xfId="5136" xr:uid="{00000000-0005-0000-0000-000057140000}"/>
    <cellStyle name="Comma 3 2 5 3 3" xfId="5137" xr:uid="{00000000-0005-0000-0000-000058140000}"/>
    <cellStyle name="Comma 3 2 5 3 4" xfId="5138" xr:uid="{00000000-0005-0000-0000-000059140000}"/>
    <cellStyle name="Comma 3 2 5 4" xfId="5139" xr:uid="{00000000-0005-0000-0000-00005A140000}"/>
    <cellStyle name="Comma 3 2 5 5" xfId="5140" xr:uid="{00000000-0005-0000-0000-00005B140000}"/>
    <cellStyle name="Comma 3 2 5 6" xfId="5141" xr:uid="{00000000-0005-0000-0000-00005C140000}"/>
    <cellStyle name="Comma 3 2 6" xfId="5142" xr:uid="{00000000-0005-0000-0000-00005D140000}"/>
    <cellStyle name="Comma 3 20" xfId="5143" xr:uid="{00000000-0005-0000-0000-00005E140000}"/>
    <cellStyle name="Comma 3 20 2" xfId="5144" xr:uid="{00000000-0005-0000-0000-00005F140000}"/>
    <cellStyle name="Comma 3 21" xfId="5145" xr:uid="{00000000-0005-0000-0000-000060140000}"/>
    <cellStyle name="Comma 3 21 2" xfId="5146" xr:uid="{00000000-0005-0000-0000-000061140000}"/>
    <cellStyle name="Comma 3 22" xfId="5147" xr:uid="{00000000-0005-0000-0000-000062140000}"/>
    <cellStyle name="Comma 3 22 2" xfId="5148" xr:uid="{00000000-0005-0000-0000-000063140000}"/>
    <cellStyle name="Comma 3 23" xfId="5149" xr:uid="{00000000-0005-0000-0000-000064140000}"/>
    <cellStyle name="Comma 3 23 2" xfId="5150" xr:uid="{00000000-0005-0000-0000-000065140000}"/>
    <cellStyle name="Comma 3 24" xfId="5151" xr:uid="{00000000-0005-0000-0000-000066140000}"/>
    <cellStyle name="Comma 3 24 2" xfId="5152" xr:uid="{00000000-0005-0000-0000-000067140000}"/>
    <cellStyle name="Comma 3 25" xfId="5153" xr:uid="{00000000-0005-0000-0000-000068140000}"/>
    <cellStyle name="Comma 3 25 2" xfId="5154" xr:uid="{00000000-0005-0000-0000-000069140000}"/>
    <cellStyle name="Comma 3 26" xfId="5155" xr:uid="{00000000-0005-0000-0000-00006A140000}"/>
    <cellStyle name="Comma 3 26 2" xfId="5156" xr:uid="{00000000-0005-0000-0000-00006B140000}"/>
    <cellStyle name="Comma 3 27" xfId="5157" xr:uid="{00000000-0005-0000-0000-00006C140000}"/>
    <cellStyle name="Comma 3 27 2" xfId="5158" xr:uid="{00000000-0005-0000-0000-00006D140000}"/>
    <cellStyle name="Comma 3 28" xfId="5159" xr:uid="{00000000-0005-0000-0000-00006E140000}"/>
    <cellStyle name="Comma 3 28 2" xfId="5160" xr:uid="{00000000-0005-0000-0000-00006F140000}"/>
    <cellStyle name="Comma 3 29" xfId="5161" xr:uid="{00000000-0005-0000-0000-000070140000}"/>
    <cellStyle name="Comma 3 29 2" xfId="5162" xr:uid="{00000000-0005-0000-0000-000071140000}"/>
    <cellStyle name="Comma 3 3" xfId="5163" xr:uid="{00000000-0005-0000-0000-000072140000}"/>
    <cellStyle name="Comma 3 3 2" xfId="5164" xr:uid="{00000000-0005-0000-0000-000073140000}"/>
    <cellStyle name="Comma 3 3 3" xfId="5165" xr:uid="{00000000-0005-0000-0000-000074140000}"/>
    <cellStyle name="Comma 3 3 4" xfId="5166" xr:uid="{00000000-0005-0000-0000-000075140000}"/>
    <cellStyle name="Comma 3 30" xfId="5167" xr:uid="{00000000-0005-0000-0000-000076140000}"/>
    <cellStyle name="Comma 3 30 2" xfId="5168" xr:uid="{00000000-0005-0000-0000-000077140000}"/>
    <cellStyle name="Comma 3 31" xfId="5169" xr:uid="{00000000-0005-0000-0000-000078140000}"/>
    <cellStyle name="Comma 3 31 2" xfId="5170" xr:uid="{00000000-0005-0000-0000-000079140000}"/>
    <cellStyle name="Comma 3 32" xfId="5171" xr:uid="{00000000-0005-0000-0000-00007A140000}"/>
    <cellStyle name="Comma 3 32 2" xfId="5172" xr:uid="{00000000-0005-0000-0000-00007B140000}"/>
    <cellStyle name="Comma 3 33" xfId="5173" xr:uid="{00000000-0005-0000-0000-00007C140000}"/>
    <cellStyle name="Comma 3 33 2" xfId="5174" xr:uid="{00000000-0005-0000-0000-00007D140000}"/>
    <cellStyle name="Comma 3 34" xfId="5175" xr:uid="{00000000-0005-0000-0000-00007E140000}"/>
    <cellStyle name="Comma 3 34 2" xfId="5176" xr:uid="{00000000-0005-0000-0000-00007F140000}"/>
    <cellStyle name="Comma 3 35" xfId="5177" xr:uid="{00000000-0005-0000-0000-000080140000}"/>
    <cellStyle name="Comma 3 35 2" xfId="5178" xr:uid="{00000000-0005-0000-0000-000081140000}"/>
    <cellStyle name="Comma 3 36" xfId="5179" xr:uid="{00000000-0005-0000-0000-000082140000}"/>
    <cellStyle name="Comma 3 36 2" xfId="5180" xr:uid="{00000000-0005-0000-0000-000083140000}"/>
    <cellStyle name="Comma 3 37" xfId="5181" xr:uid="{00000000-0005-0000-0000-000084140000}"/>
    <cellStyle name="Comma 3 37 2" xfId="5182" xr:uid="{00000000-0005-0000-0000-000085140000}"/>
    <cellStyle name="Comma 3 38" xfId="5183" xr:uid="{00000000-0005-0000-0000-000086140000}"/>
    <cellStyle name="Comma 3 38 2" xfId="5184" xr:uid="{00000000-0005-0000-0000-000087140000}"/>
    <cellStyle name="Comma 3 39" xfId="5185" xr:uid="{00000000-0005-0000-0000-000088140000}"/>
    <cellStyle name="Comma 3 39 2" xfId="5186" xr:uid="{00000000-0005-0000-0000-000089140000}"/>
    <cellStyle name="Comma 3 4" xfId="5187" xr:uid="{00000000-0005-0000-0000-00008A140000}"/>
    <cellStyle name="Comma 3 4 2" xfId="5188" xr:uid="{00000000-0005-0000-0000-00008B140000}"/>
    <cellStyle name="Comma 3 4 3" xfId="5189" xr:uid="{00000000-0005-0000-0000-00008C140000}"/>
    <cellStyle name="Comma 3 40" xfId="5190" xr:uid="{00000000-0005-0000-0000-00008D140000}"/>
    <cellStyle name="Comma 3 40 2" xfId="5191" xr:uid="{00000000-0005-0000-0000-00008E140000}"/>
    <cellStyle name="Comma 3 41" xfId="5192" xr:uid="{00000000-0005-0000-0000-00008F140000}"/>
    <cellStyle name="Comma 3 41 2" xfId="5193" xr:uid="{00000000-0005-0000-0000-000090140000}"/>
    <cellStyle name="Comma 3 42" xfId="5194" xr:uid="{00000000-0005-0000-0000-000091140000}"/>
    <cellStyle name="Comma 3 42 2" xfId="5195" xr:uid="{00000000-0005-0000-0000-000092140000}"/>
    <cellStyle name="Comma 3 43" xfId="5196" xr:uid="{00000000-0005-0000-0000-000093140000}"/>
    <cellStyle name="Comma 3 43 2" xfId="5197" xr:uid="{00000000-0005-0000-0000-000094140000}"/>
    <cellStyle name="Comma 3 44" xfId="5198" xr:uid="{00000000-0005-0000-0000-000095140000}"/>
    <cellStyle name="Comma 3 44 2" xfId="5199" xr:uid="{00000000-0005-0000-0000-000096140000}"/>
    <cellStyle name="Comma 3 45" xfId="5200" xr:uid="{00000000-0005-0000-0000-000097140000}"/>
    <cellStyle name="Comma 3 45 2" xfId="5201" xr:uid="{00000000-0005-0000-0000-000098140000}"/>
    <cellStyle name="Comma 3 46" xfId="5202" xr:uid="{00000000-0005-0000-0000-000099140000}"/>
    <cellStyle name="Comma 3 46 2" xfId="5203" xr:uid="{00000000-0005-0000-0000-00009A140000}"/>
    <cellStyle name="Comma 3 47" xfId="5204" xr:uid="{00000000-0005-0000-0000-00009B140000}"/>
    <cellStyle name="Comma 3 47 2" xfId="5205" xr:uid="{00000000-0005-0000-0000-00009C140000}"/>
    <cellStyle name="Comma 3 48" xfId="5206" xr:uid="{00000000-0005-0000-0000-00009D140000}"/>
    <cellStyle name="Comma 3 48 2" xfId="5207" xr:uid="{00000000-0005-0000-0000-00009E140000}"/>
    <cellStyle name="Comma 3 49" xfId="5208" xr:uid="{00000000-0005-0000-0000-00009F140000}"/>
    <cellStyle name="Comma 3 49 2" xfId="5209" xr:uid="{00000000-0005-0000-0000-0000A0140000}"/>
    <cellStyle name="Comma 3 5" xfId="5210" xr:uid="{00000000-0005-0000-0000-0000A1140000}"/>
    <cellStyle name="Comma 3 5 2" xfId="5211" xr:uid="{00000000-0005-0000-0000-0000A2140000}"/>
    <cellStyle name="Comma 3 5 3" xfId="5212" xr:uid="{00000000-0005-0000-0000-0000A3140000}"/>
    <cellStyle name="Comma 3 50" xfId="5213" xr:uid="{00000000-0005-0000-0000-0000A4140000}"/>
    <cellStyle name="Comma 3 50 2" xfId="5214" xr:uid="{00000000-0005-0000-0000-0000A5140000}"/>
    <cellStyle name="Comma 3 51" xfId="5215" xr:uid="{00000000-0005-0000-0000-0000A6140000}"/>
    <cellStyle name="Comma 3 51 2" xfId="5216" xr:uid="{00000000-0005-0000-0000-0000A7140000}"/>
    <cellStyle name="Comma 3 51 2 2" xfId="5217" xr:uid="{00000000-0005-0000-0000-0000A8140000}"/>
    <cellStyle name="Comma 3 52" xfId="5218" xr:uid="{00000000-0005-0000-0000-0000A9140000}"/>
    <cellStyle name="Comma 3 52 2" xfId="5219" xr:uid="{00000000-0005-0000-0000-0000AA140000}"/>
    <cellStyle name="Comma 3 52 2 2" xfId="5220" xr:uid="{00000000-0005-0000-0000-0000AB140000}"/>
    <cellStyle name="Comma 3 52 2 2 2" xfId="5221" xr:uid="{00000000-0005-0000-0000-0000AC140000}"/>
    <cellStyle name="Comma 3 52 2 2 2 2" xfId="5222" xr:uid="{00000000-0005-0000-0000-0000AD140000}"/>
    <cellStyle name="Comma 3 52 2 2 2 3" xfId="5223" xr:uid="{00000000-0005-0000-0000-0000AE140000}"/>
    <cellStyle name="Comma 3 52 2 2 2 4" xfId="5224" xr:uid="{00000000-0005-0000-0000-0000AF140000}"/>
    <cellStyle name="Comma 3 52 2 2 3" xfId="5225" xr:uid="{00000000-0005-0000-0000-0000B0140000}"/>
    <cellStyle name="Comma 3 52 2 2 4" xfId="5226" xr:uid="{00000000-0005-0000-0000-0000B1140000}"/>
    <cellStyle name="Comma 3 52 2 2 5" xfId="5227" xr:uid="{00000000-0005-0000-0000-0000B2140000}"/>
    <cellStyle name="Comma 3 52 2 3" xfId="5228" xr:uid="{00000000-0005-0000-0000-0000B3140000}"/>
    <cellStyle name="Comma 3 52 2 4" xfId="5229" xr:uid="{00000000-0005-0000-0000-0000B4140000}"/>
    <cellStyle name="Comma 3 52 2 4 2" xfId="5230" xr:uid="{00000000-0005-0000-0000-0000B5140000}"/>
    <cellStyle name="Comma 3 52 2 4 3" xfId="5231" xr:uid="{00000000-0005-0000-0000-0000B6140000}"/>
    <cellStyle name="Comma 3 52 2 4 4" xfId="5232" xr:uid="{00000000-0005-0000-0000-0000B7140000}"/>
    <cellStyle name="Comma 3 52 2 5" xfId="5233" xr:uid="{00000000-0005-0000-0000-0000B8140000}"/>
    <cellStyle name="Comma 3 52 2 6" xfId="5234" xr:uid="{00000000-0005-0000-0000-0000B9140000}"/>
    <cellStyle name="Comma 3 52 2 7" xfId="5235" xr:uid="{00000000-0005-0000-0000-0000BA140000}"/>
    <cellStyle name="Comma 3 53" xfId="5236" xr:uid="{00000000-0005-0000-0000-0000BB140000}"/>
    <cellStyle name="Comma 3 53 2" xfId="5237" xr:uid="{00000000-0005-0000-0000-0000BC140000}"/>
    <cellStyle name="Comma 3 54" xfId="5238" xr:uid="{00000000-0005-0000-0000-0000BD140000}"/>
    <cellStyle name="Comma 3 54 2" xfId="5239" xr:uid="{00000000-0005-0000-0000-0000BE140000}"/>
    <cellStyle name="Comma 3 55" xfId="5240" xr:uid="{00000000-0005-0000-0000-0000BF140000}"/>
    <cellStyle name="Comma 3 55 2" xfId="5241" xr:uid="{00000000-0005-0000-0000-0000C0140000}"/>
    <cellStyle name="Comma 3 56" xfId="5242" xr:uid="{00000000-0005-0000-0000-0000C1140000}"/>
    <cellStyle name="Comma 3 56 2" xfId="5243" xr:uid="{00000000-0005-0000-0000-0000C2140000}"/>
    <cellStyle name="Comma 3 57" xfId="5244" xr:uid="{00000000-0005-0000-0000-0000C3140000}"/>
    <cellStyle name="Comma 3 57 2" xfId="5245" xr:uid="{00000000-0005-0000-0000-0000C4140000}"/>
    <cellStyle name="Comma 3 58" xfId="5246" xr:uid="{00000000-0005-0000-0000-0000C5140000}"/>
    <cellStyle name="Comma 3 58 2" xfId="5247" xr:uid="{00000000-0005-0000-0000-0000C6140000}"/>
    <cellStyle name="Comma 3 59" xfId="5248" xr:uid="{00000000-0005-0000-0000-0000C7140000}"/>
    <cellStyle name="Comma 3 59 2" xfId="5249" xr:uid="{00000000-0005-0000-0000-0000C8140000}"/>
    <cellStyle name="Comma 3 6" xfId="5250" xr:uid="{00000000-0005-0000-0000-0000C9140000}"/>
    <cellStyle name="Comma 3 6 2" xfId="5251" xr:uid="{00000000-0005-0000-0000-0000CA140000}"/>
    <cellStyle name="Comma 3 6 3" xfId="5252" xr:uid="{00000000-0005-0000-0000-0000CB140000}"/>
    <cellStyle name="Comma 3 60" xfId="5253" xr:uid="{00000000-0005-0000-0000-0000CC140000}"/>
    <cellStyle name="Comma 3 60 2" xfId="5254" xr:uid="{00000000-0005-0000-0000-0000CD140000}"/>
    <cellStyle name="Comma 3 61" xfId="5255" xr:uid="{00000000-0005-0000-0000-0000CE140000}"/>
    <cellStyle name="Comma 3 61 2" xfId="5256" xr:uid="{00000000-0005-0000-0000-0000CF140000}"/>
    <cellStyle name="Comma 3 62" xfId="5257" xr:uid="{00000000-0005-0000-0000-0000D0140000}"/>
    <cellStyle name="Comma 3 62 2" xfId="5258" xr:uid="{00000000-0005-0000-0000-0000D1140000}"/>
    <cellStyle name="Comma 3 63" xfId="5259" xr:uid="{00000000-0005-0000-0000-0000D2140000}"/>
    <cellStyle name="Comma 3 63 2" xfId="5260" xr:uid="{00000000-0005-0000-0000-0000D3140000}"/>
    <cellStyle name="Comma 3 64" xfId="5261" xr:uid="{00000000-0005-0000-0000-0000D4140000}"/>
    <cellStyle name="Comma 3 64 2" xfId="5262" xr:uid="{00000000-0005-0000-0000-0000D5140000}"/>
    <cellStyle name="Comma 3 65" xfId="5263" xr:uid="{00000000-0005-0000-0000-0000D6140000}"/>
    <cellStyle name="Comma 3 65 2" xfId="5264" xr:uid="{00000000-0005-0000-0000-0000D7140000}"/>
    <cellStyle name="Comma 3 66" xfId="5265" xr:uid="{00000000-0005-0000-0000-0000D8140000}"/>
    <cellStyle name="Comma 3 66 2" xfId="5266" xr:uid="{00000000-0005-0000-0000-0000D9140000}"/>
    <cellStyle name="Comma 3 67" xfId="5267" xr:uid="{00000000-0005-0000-0000-0000DA140000}"/>
    <cellStyle name="Comma 3 67 2" xfId="5268" xr:uid="{00000000-0005-0000-0000-0000DB140000}"/>
    <cellStyle name="Comma 3 68" xfId="5269" xr:uid="{00000000-0005-0000-0000-0000DC140000}"/>
    <cellStyle name="Comma 3 68 2" xfId="5270" xr:uid="{00000000-0005-0000-0000-0000DD140000}"/>
    <cellStyle name="Comma 3 69" xfId="5271" xr:uid="{00000000-0005-0000-0000-0000DE140000}"/>
    <cellStyle name="Comma 3 69 2" xfId="5272" xr:uid="{00000000-0005-0000-0000-0000DF140000}"/>
    <cellStyle name="Comma 3 7" xfId="5273" xr:uid="{00000000-0005-0000-0000-0000E0140000}"/>
    <cellStyle name="Comma 3 7 2" xfId="5274" xr:uid="{00000000-0005-0000-0000-0000E1140000}"/>
    <cellStyle name="Comma 3 7 3" xfId="5275" xr:uid="{00000000-0005-0000-0000-0000E2140000}"/>
    <cellStyle name="Comma 3 7 4" xfId="5276" xr:uid="{00000000-0005-0000-0000-0000E3140000}"/>
    <cellStyle name="Comma 3 70" xfId="5277" xr:uid="{00000000-0005-0000-0000-0000E4140000}"/>
    <cellStyle name="Comma 3 70 2" xfId="5278" xr:uid="{00000000-0005-0000-0000-0000E5140000}"/>
    <cellStyle name="Comma 3 71" xfId="5279" xr:uid="{00000000-0005-0000-0000-0000E6140000}"/>
    <cellStyle name="Comma 3 71 2" xfId="5280" xr:uid="{00000000-0005-0000-0000-0000E7140000}"/>
    <cellStyle name="Comma 3 72" xfId="5281" xr:uid="{00000000-0005-0000-0000-0000E8140000}"/>
    <cellStyle name="Comma 3 72 2" xfId="5282" xr:uid="{00000000-0005-0000-0000-0000E9140000}"/>
    <cellStyle name="Comma 3 73" xfId="5283" xr:uid="{00000000-0005-0000-0000-0000EA140000}"/>
    <cellStyle name="Comma 3 73 2" xfId="5284" xr:uid="{00000000-0005-0000-0000-0000EB140000}"/>
    <cellStyle name="Comma 3 74" xfId="5285" xr:uid="{00000000-0005-0000-0000-0000EC140000}"/>
    <cellStyle name="Comma 3 74 2" xfId="5286" xr:uid="{00000000-0005-0000-0000-0000ED140000}"/>
    <cellStyle name="Comma 3 75" xfId="5287" xr:uid="{00000000-0005-0000-0000-0000EE140000}"/>
    <cellStyle name="Comma 3 75 2" xfId="5288" xr:uid="{00000000-0005-0000-0000-0000EF140000}"/>
    <cellStyle name="Comma 3 76" xfId="5289" xr:uid="{00000000-0005-0000-0000-0000F0140000}"/>
    <cellStyle name="Comma 3 76 2" xfId="5290" xr:uid="{00000000-0005-0000-0000-0000F1140000}"/>
    <cellStyle name="Comma 3 77" xfId="5291" xr:uid="{00000000-0005-0000-0000-0000F2140000}"/>
    <cellStyle name="Comma 3 77 2" xfId="5292" xr:uid="{00000000-0005-0000-0000-0000F3140000}"/>
    <cellStyle name="Comma 3 78" xfId="5293" xr:uid="{00000000-0005-0000-0000-0000F4140000}"/>
    <cellStyle name="Comma 3 78 2" xfId="5294" xr:uid="{00000000-0005-0000-0000-0000F5140000}"/>
    <cellStyle name="Comma 3 79" xfId="5295" xr:uid="{00000000-0005-0000-0000-0000F6140000}"/>
    <cellStyle name="Comma 3 79 2" xfId="5296" xr:uid="{00000000-0005-0000-0000-0000F7140000}"/>
    <cellStyle name="Comma 3 8" xfId="5297" xr:uid="{00000000-0005-0000-0000-0000F8140000}"/>
    <cellStyle name="Comma 3 8 2" xfId="5298" xr:uid="{00000000-0005-0000-0000-0000F9140000}"/>
    <cellStyle name="Comma 3 8 3" xfId="5299" xr:uid="{00000000-0005-0000-0000-0000FA140000}"/>
    <cellStyle name="Comma 3 8 4" xfId="5300" xr:uid="{00000000-0005-0000-0000-0000FB140000}"/>
    <cellStyle name="Comma 3 80" xfId="5301" xr:uid="{00000000-0005-0000-0000-0000FC140000}"/>
    <cellStyle name="Comma 3 80 2" xfId="5302" xr:uid="{00000000-0005-0000-0000-0000FD140000}"/>
    <cellStyle name="Comma 3 81" xfId="5303" xr:uid="{00000000-0005-0000-0000-0000FE140000}"/>
    <cellStyle name="Comma 3 81 2" xfId="5304" xr:uid="{00000000-0005-0000-0000-0000FF140000}"/>
    <cellStyle name="Comma 3 82" xfId="5305" xr:uid="{00000000-0005-0000-0000-000000150000}"/>
    <cellStyle name="Comma 3 82 2" xfId="5306" xr:uid="{00000000-0005-0000-0000-000001150000}"/>
    <cellStyle name="Comma 3 83" xfId="5307" xr:uid="{00000000-0005-0000-0000-000002150000}"/>
    <cellStyle name="Comma 3 84" xfId="5308" xr:uid="{00000000-0005-0000-0000-000003150000}"/>
    <cellStyle name="Comma 3 9" xfId="5309" xr:uid="{00000000-0005-0000-0000-000004150000}"/>
    <cellStyle name="Comma 3 9 2" xfId="5310" xr:uid="{00000000-0005-0000-0000-000005150000}"/>
    <cellStyle name="Comma 3 9 2 2" xfId="5311" xr:uid="{00000000-0005-0000-0000-000006150000}"/>
    <cellStyle name="Comma 30" xfId="5312" xr:uid="{00000000-0005-0000-0000-000007150000}"/>
    <cellStyle name="Comma 30 2" xfId="5313" xr:uid="{00000000-0005-0000-0000-000008150000}"/>
    <cellStyle name="Comma 31" xfId="5314" xr:uid="{00000000-0005-0000-0000-000009150000}"/>
    <cellStyle name="Comma 31 2" xfId="5315" xr:uid="{00000000-0005-0000-0000-00000A150000}"/>
    <cellStyle name="Comma 31 2 2" xfId="5316" xr:uid="{00000000-0005-0000-0000-00000B150000}"/>
    <cellStyle name="Comma 31 3" xfId="5317" xr:uid="{00000000-0005-0000-0000-00000C150000}"/>
    <cellStyle name="Comma 32" xfId="5318" xr:uid="{00000000-0005-0000-0000-00000D150000}"/>
    <cellStyle name="Comma 32 2" xfId="5319" xr:uid="{00000000-0005-0000-0000-00000E150000}"/>
    <cellStyle name="Comma 33" xfId="5320" xr:uid="{00000000-0005-0000-0000-00000F150000}"/>
    <cellStyle name="Comma 33 2" xfId="5321" xr:uid="{00000000-0005-0000-0000-000010150000}"/>
    <cellStyle name="Comma 34" xfId="5322" xr:uid="{00000000-0005-0000-0000-000011150000}"/>
    <cellStyle name="Comma 34 10" xfId="5323" xr:uid="{00000000-0005-0000-0000-000012150000}"/>
    <cellStyle name="Comma 34 2" xfId="5324" xr:uid="{00000000-0005-0000-0000-000013150000}"/>
    <cellStyle name="Comma 34 2 2" xfId="5325" xr:uid="{00000000-0005-0000-0000-000014150000}"/>
    <cellStyle name="Comma 34 2 2 2" xfId="5326" xr:uid="{00000000-0005-0000-0000-000015150000}"/>
    <cellStyle name="Comma 34 2 2 2 2" xfId="5327" xr:uid="{00000000-0005-0000-0000-000016150000}"/>
    <cellStyle name="Comma 34 2 2 2 2 2" xfId="5328" xr:uid="{00000000-0005-0000-0000-000017150000}"/>
    <cellStyle name="Comma 34 2 2 2 2 3" xfId="5329" xr:uid="{00000000-0005-0000-0000-000018150000}"/>
    <cellStyle name="Comma 34 2 2 2 2 4" xfId="5330" xr:uid="{00000000-0005-0000-0000-000019150000}"/>
    <cellStyle name="Comma 34 2 2 2 3" xfId="5331" xr:uid="{00000000-0005-0000-0000-00001A150000}"/>
    <cellStyle name="Comma 34 2 2 2 4" xfId="5332" xr:uid="{00000000-0005-0000-0000-00001B150000}"/>
    <cellStyle name="Comma 34 2 2 2 5" xfId="5333" xr:uid="{00000000-0005-0000-0000-00001C150000}"/>
    <cellStyle name="Comma 34 2 2 3" xfId="5334" xr:uid="{00000000-0005-0000-0000-00001D150000}"/>
    <cellStyle name="Comma 34 2 2 4" xfId="5335" xr:uid="{00000000-0005-0000-0000-00001E150000}"/>
    <cellStyle name="Comma 34 2 2 4 2" xfId="5336" xr:uid="{00000000-0005-0000-0000-00001F150000}"/>
    <cellStyle name="Comma 34 2 2 4 3" xfId="5337" xr:uid="{00000000-0005-0000-0000-000020150000}"/>
    <cellStyle name="Comma 34 2 2 4 4" xfId="5338" xr:uid="{00000000-0005-0000-0000-000021150000}"/>
    <cellStyle name="Comma 34 2 2 5" xfId="5339" xr:uid="{00000000-0005-0000-0000-000022150000}"/>
    <cellStyle name="Comma 34 2 2 6" xfId="5340" xr:uid="{00000000-0005-0000-0000-000023150000}"/>
    <cellStyle name="Comma 34 2 2 7" xfId="5341" xr:uid="{00000000-0005-0000-0000-000024150000}"/>
    <cellStyle name="Comma 34 2 3" xfId="5342" xr:uid="{00000000-0005-0000-0000-000025150000}"/>
    <cellStyle name="Comma 34 2 3 2" xfId="5343" xr:uid="{00000000-0005-0000-0000-000026150000}"/>
    <cellStyle name="Comma 34 2 3 2 2" xfId="5344" xr:uid="{00000000-0005-0000-0000-000027150000}"/>
    <cellStyle name="Comma 34 2 3 2 2 2" xfId="5345" xr:uid="{00000000-0005-0000-0000-000028150000}"/>
    <cellStyle name="Comma 34 2 3 2 2 3" xfId="5346" xr:uid="{00000000-0005-0000-0000-000029150000}"/>
    <cellStyle name="Comma 34 2 3 2 2 4" xfId="5347" xr:uid="{00000000-0005-0000-0000-00002A150000}"/>
    <cellStyle name="Comma 34 2 3 2 3" xfId="5348" xr:uid="{00000000-0005-0000-0000-00002B150000}"/>
    <cellStyle name="Comma 34 2 3 2 4" xfId="5349" xr:uid="{00000000-0005-0000-0000-00002C150000}"/>
    <cellStyle name="Comma 34 2 3 2 5" xfId="5350" xr:uid="{00000000-0005-0000-0000-00002D150000}"/>
    <cellStyle name="Comma 34 2 3 3" xfId="5351" xr:uid="{00000000-0005-0000-0000-00002E150000}"/>
    <cellStyle name="Comma 34 2 3 3 2" xfId="5352" xr:uid="{00000000-0005-0000-0000-00002F150000}"/>
    <cellStyle name="Comma 34 2 3 3 3" xfId="5353" xr:uid="{00000000-0005-0000-0000-000030150000}"/>
    <cellStyle name="Comma 34 2 3 3 4" xfId="5354" xr:uid="{00000000-0005-0000-0000-000031150000}"/>
    <cellStyle name="Comma 34 2 3 4" xfId="5355" xr:uid="{00000000-0005-0000-0000-000032150000}"/>
    <cellStyle name="Comma 34 2 3 5" xfId="5356" xr:uid="{00000000-0005-0000-0000-000033150000}"/>
    <cellStyle name="Comma 34 2 3 6" xfId="5357" xr:uid="{00000000-0005-0000-0000-000034150000}"/>
    <cellStyle name="Comma 34 2 4" xfId="5358" xr:uid="{00000000-0005-0000-0000-000035150000}"/>
    <cellStyle name="Comma 34 2 4 2" xfId="5359" xr:uid="{00000000-0005-0000-0000-000036150000}"/>
    <cellStyle name="Comma 34 2 4 2 2" xfId="5360" xr:uid="{00000000-0005-0000-0000-000037150000}"/>
    <cellStyle name="Comma 34 2 4 2 3" xfId="5361" xr:uid="{00000000-0005-0000-0000-000038150000}"/>
    <cellStyle name="Comma 34 2 4 2 4" xfId="5362" xr:uid="{00000000-0005-0000-0000-000039150000}"/>
    <cellStyle name="Comma 34 2 4 3" xfId="5363" xr:uid="{00000000-0005-0000-0000-00003A150000}"/>
    <cellStyle name="Comma 34 2 4 4" xfId="5364" xr:uid="{00000000-0005-0000-0000-00003B150000}"/>
    <cellStyle name="Comma 34 2 4 5" xfId="5365" xr:uid="{00000000-0005-0000-0000-00003C150000}"/>
    <cellStyle name="Comma 34 2 5" xfId="5366" xr:uid="{00000000-0005-0000-0000-00003D150000}"/>
    <cellStyle name="Comma 34 2 6" xfId="5367" xr:uid="{00000000-0005-0000-0000-00003E150000}"/>
    <cellStyle name="Comma 34 2 6 2" xfId="5368" xr:uid="{00000000-0005-0000-0000-00003F150000}"/>
    <cellStyle name="Comma 34 2 6 3" xfId="5369" xr:uid="{00000000-0005-0000-0000-000040150000}"/>
    <cellStyle name="Comma 34 2 6 4" xfId="5370" xr:uid="{00000000-0005-0000-0000-000041150000}"/>
    <cellStyle name="Comma 34 2 7" xfId="5371" xr:uid="{00000000-0005-0000-0000-000042150000}"/>
    <cellStyle name="Comma 34 2 8" xfId="5372" xr:uid="{00000000-0005-0000-0000-000043150000}"/>
    <cellStyle name="Comma 34 2 9" xfId="5373" xr:uid="{00000000-0005-0000-0000-000044150000}"/>
    <cellStyle name="Comma 34 3" xfId="5374" xr:uid="{00000000-0005-0000-0000-000045150000}"/>
    <cellStyle name="Comma 34 3 2" xfId="5375" xr:uid="{00000000-0005-0000-0000-000046150000}"/>
    <cellStyle name="Comma 34 3 2 2" xfId="5376" xr:uid="{00000000-0005-0000-0000-000047150000}"/>
    <cellStyle name="Comma 34 3 2 2 2" xfId="5377" xr:uid="{00000000-0005-0000-0000-000048150000}"/>
    <cellStyle name="Comma 34 3 2 2 3" xfId="5378" xr:uid="{00000000-0005-0000-0000-000049150000}"/>
    <cellStyle name="Comma 34 3 2 2 4" xfId="5379" xr:uid="{00000000-0005-0000-0000-00004A150000}"/>
    <cellStyle name="Comma 34 3 2 3" xfId="5380" xr:uid="{00000000-0005-0000-0000-00004B150000}"/>
    <cellStyle name="Comma 34 3 2 4" xfId="5381" xr:uid="{00000000-0005-0000-0000-00004C150000}"/>
    <cellStyle name="Comma 34 3 2 5" xfId="5382" xr:uid="{00000000-0005-0000-0000-00004D150000}"/>
    <cellStyle name="Comma 34 3 3" xfId="5383" xr:uid="{00000000-0005-0000-0000-00004E150000}"/>
    <cellStyle name="Comma 34 3 4" xfId="5384" xr:uid="{00000000-0005-0000-0000-00004F150000}"/>
    <cellStyle name="Comma 34 3 4 2" xfId="5385" xr:uid="{00000000-0005-0000-0000-000050150000}"/>
    <cellStyle name="Comma 34 3 4 3" xfId="5386" xr:uid="{00000000-0005-0000-0000-000051150000}"/>
    <cellStyle name="Comma 34 3 4 4" xfId="5387" xr:uid="{00000000-0005-0000-0000-000052150000}"/>
    <cellStyle name="Comma 34 3 5" xfId="5388" xr:uid="{00000000-0005-0000-0000-000053150000}"/>
    <cellStyle name="Comma 34 3 6" xfId="5389" xr:uid="{00000000-0005-0000-0000-000054150000}"/>
    <cellStyle name="Comma 34 3 7" xfId="5390" xr:uid="{00000000-0005-0000-0000-000055150000}"/>
    <cellStyle name="Comma 34 4" xfId="5391" xr:uid="{00000000-0005-0000-0000-000056150000}"/>
    <cellStyle name="Comma 34 4 2" xfId="5392" xr:uid="{00000000-0005-0000-0000-000057150000}"/>
    <cellStyle name="Comma 34 4 2 2" xfId="5393" xr:uid="{00000000-0005-0000-0000-000058150000}"/>
    <cellStyle name="Comma 34 4 2 2 2" xfId="5394" xr:uid="{00000000-0005-0000-0000-000059150000}"/>
    <cellStyle name="Comma 34 4 2 2 3" xfId="5395" xr:uid="{00000000-0005-0000-0000-00005A150000}"/>
    <cellStyle name="Comma 34 4 2 2 4" xfId="5396" xr:uid="{00000000-0005-0000-0000-00005B150000}"/>
    <cellStyle name="Comma 34 4 2 3" xfId="5397" xr:uid="{00000000-0005-0000-0000-00005C150000}"/>
    <cellStyle name="Comma 34 4 2 4" xfId="5398" xr:uid="{00000000-0005-0000-0000-00005D150000}"/>
    <cellStyle name="Comma 34 4 2 5" xfId="5399" xr:uid="{00000000-0005-0000-0000-00005E150000}"/>
    <cellStyle name="Comma 34 4 3" xfId="5400" xr:uid="{00000000-0005-0000-0000-00005F150000}"/>
    <cellStyle name="Comma 34 4 3 2" xfId="5401" xr:uid="{00000000-0005-0000-0000-000060150000}"/>
    <cellStyle name="Comma 34 4 3 3" xfId="5402" xr:uid="{00000000-0005-0000-0000-000061150000}"/>
    <cellStyle name="Comma 34 4 3 4" xfId="5403" xr:uid="{00000000-0005-0000-0000-000062150000}"/>
    <cellStyle name="Comma 34 4 4" xfId="5404" xr:uid="{00000000-0005-0000-0000-000063150000}"/>
    <cellStyle name="Comma 34 4 5" xfId="5405" xr:uid="{00000000-0005-0000-0000-000064150000}"/>
    <cellStyle name="Comma 34 4 6" xfId="5406" xr:uid="{00000000-0005-0000-0000-000065150000}"/>
    <cellStyle name="Comma 34 5" xfId="5407" xr:uid="{00000000-0005-0000-0000-000066150000}"/>
    <cellStyle name="Comma 34 6" xfId="5408" xr:uid="{00000000-0005-0000-0000-000067150000}"/>
    <cellStyle name="Comma 34 6 2" xfId="5409" xr:uid="{00000000-0005-0000-0000-000068150000}"/>
    <cellStyle name="Comma 34 6 2 2" xfId="5410" xr:uid="{00000000-0005-0000-0000-000069150000}"/>
    <cellStyle name="Comma 34 6 2 3" xfId="5411" xr:uid="{00000000-0005-0000-0000-00006A150000}"/>
    <cellStyle name="Comma 34 6 2 4" xfId="5412" xr:uid="{00000000-0005-0000-0000-00006B150000}"/>
    <cellStyle name="Comma 34 6 3" xfId="5413" xr:uid="{00000000-0005-0000-0000-00006C150000}"/>
    <cellStyle name="Comma 34 6 4" xfId="5414" xr:uid="{00000000-0005-0000-0000-00006D150000}"/>
    <cellStyle name="Comma 34 6 5" xfId="5415" xr:uid="{00000000-0005-0000-0000-00006E150000}"/>
    <cellStyle name="Comma 34 7" xfId="5416" xr:uid="{00000000-0005-0000-0000-00006F150000}"/>
    <cellStyle name="Comma 34 7 2" xfId="5417" xr:uid="{00000000-0005-0000-0000-000070150000}"/>
    <cellStyle name="Comma 34 7 3" xfId="5418" xr:uid="{00000000-0005-0000-0000-000071150000}"/>
    <cellStyle name="Comma 34 7 4" xfId="5419" xr:uid="{00000000-0005-0000-0000-000072150000}"/>
    <cellStyle name="Comma 34 8" xfId="5420" xr:uid="{00000000-0005-0000-0000-000073150000}"/>
    <cellStyle name="Comma 34 9" xfId="5421" xr:uid="{00000000-0005-0000-0000-000074150000}"/>
    <cellStyle name="Comma 35" xfId="5422" xr:uid="{00000000-0005-0000-0000-000075150000}"/>
    <cellStyle name="Comma 35 2" xfId="5423" xr:uid="{00000000-0005-0000-0000-000076150000}"/>
    <cellStyle name="Comma 35 2 2" xfId="5424" xr:uid="{00000000-0005-0000-0000-000077150000}"/>
    <cellStyle name="Comma 35 2 2 2" xfId="5425" xr:uid="{00000000-0005-0000-0000-000078150000}"/>
    <cellStyle name="Comma 35 2 2 3" xfId="5426" xr:uid="{00000000-0005-0000-0000-000079150000}"/>
    <cellStyle name="Comma 35 2 2 3 2" xfId="5427" xr:uid="{00000000-0005-0000-0000-00007A150000}"/>
    <cellStyle name="Comma 35 2 2 3 3" xfId="5428" xr:uid="{00000000-0005-0000-0000-00007B150000}"/>
    <cellStyle name="Comma 35 2 2 3 4" xfId="5429" xr:uid="{00000000-0005-0000-0000-00007C150000}"/>
    <cellStyle name="Comma 35 2 2 4" xfId="5430" xr:uid="{00000000-0005-0000-0000-00007D150000}"/>
    <cellStyle name="Comma 35 2 2 5" xfId="5431" xr:uid="{00000000-0005-0000-0000-00007E150000}"/>
    <cellStyle name="Comma 35 2 2 6" xfId="5432" xr:uid="{00000000-0005-0000-0000-00007F150000}"/>
    <cellStyle name="Comma 35 2 3" xfId="5433" xr:uid="{00000000-0005-0000-0000-000080150000}"/>
    <cellStyle name="Comma 35 2 4" xfId="5434" xr:uid="{00000000-0005-0000-0000-000081150000}"/>
    <cellStyle name="Comma 35 2 4 2" xfId="5435" xr:uid="{00000000-0005-0000-0000-000082150000}"/>
    <cellStyle name="Comma 35 2 4 3" xfId="5436" xr:uid="{00000000-0005-0000-0000-000083150000}"/>
    <cellStyle name="Comma 35 2 4 4" xfId="5437" xr:uid="{00000000-0005-0000-0000-000084150000}"/>
    <cellStyle name="Comma 35 2 5" xfId="5438" xr:uid="{00000000-0005-0000-0000-000085150000}"/>
    <cellStyle name="Comma 35 2 6" xfId="5439" xr:uid="{00000000-0005-0000-0000-000086150000}"/>
    <cellStyle name="Comma 35 2 7" xfId="5440" xr:uid="{00000000-0005-0000-0000-000087150000}"/>
    <cellStyle name="Comma 35 3" xfId="5441" xr:uid="{00000000-0005-0000-0000-000088150000}"/>
    <cellStyle name="Comma 35 4" xfId="5442" xr:uid="{00000000-0005-0000-0000-000089150000}"/>
    <cellStyle name="Comma 35 4 2" xfId="5443" xr:uid="{00000000-0005-0000-0000-00008A150000}"/>
    <cellStyle name="Comma 35 4 2 2" xfId="5444" xr:uid="{00000000-0005-0000-0000-00008B150000}"/>
    <cellStyle name="Comma 35 4 2 3" xfId="5445" xr:uid="{00000000-0005-0000-0000-00008C150000}"/>
    <cellStyle name="Comma 35 4 2 4" xfId="5446" xr:uid="{00000000-0005-0000-0000-00008D150000}"/>
    <cellStyle name="Comma 35 4 3" xfId="5447" xr:uid="{00000000-0005-0000-0000-00008E150000}"/>
    <cellStyle name="Comma 35 4 4" xfId="5448" xr:uid="{00000000-0005-0000-0000-00008F150000}"/>
    <cellStyle name="Comma 35 4 5" xfId="5449" xr:uid="{00000000-0005-0000-0000-000090150000}"/>
    <cellStyle name="Comma 35 5" xfId="5450" xr:uid="{00000000-0005-0000-0000-000091150000}"/>
    <cellStyle name="Comma 35 5 2" xfId="5451" xr:uid="{00000000-0005-0000-0000-000092150000}"/>
    <cellStyle name="Comma 35 5 3" xfId="5452" xr:uid="{00000000-0005-0000-0000-000093150000}"/>
    <cellStyle name="Comma 35 5 4" xfId="5453" xr:uid="{00000000-0005-0000-0000-000094150000}"/>
    <cellStyle name="Comma 35 6" xfId="5454" xr:uid="{00000000-0005-0000-0000-000095150000}"/>
    <cellStyle name="Comma 35 7" xfId="5455" xr:uid="{00000000-0005-0000-0000-000096150000}"/>
    <cellStyle name="Comma 35 8" xfId="5456" xr:uid="{00000000-0005-0000-0000-000097150000}"/>
    <cellStyle name="Comma 36" xfId="5457" xr:uid="{00000000-0005-0000-0000-000098150000}"/>
    <cellStyle name="Comma 36 2" xfId="5458" xr:uid="{00000000-0005-0000-0000-000099150000}"/>
    <cellStyle name="Comma 36 2 2" xfId="5459" xr:uid="{00000000-0005-0000-0000-00009A150000}"/>
    <cellStyle name="Comma 36 3" xfId="5460" xr:uid="{00000000-0005-0000-0000-00009B150000}"/>
    <cellStyle name="Comma 37" xfId="5461" xr:uid="{00000000-0005-0000-0000-00009C150000}"/>
    <cellStyle name="Comma 37 2" xfId="5462" xr:uid="{00000000-0005-0000-0000-00009D150000}"/>
    <cellStyle name="Comma 37 2 2" xfId="5463" xr:uid="{00000000-0005-0000-0000-00009E150000}"/>
    <cellStyle name="Comma 37 3" xfId="5464" xr:uid="{00000000-0005-0000-0000-00009F150000}"/>
    <cellStyle name="Comma 38" xfId="5465" xr:uid="{00000000-0005-0000-0000-0000A0150000}"/>
    <cellStyle name="Comma 38 2" xfId="5466" xr:uid="{00000000-0005-0000-0000-0000A1150000}"/>
    <cellStyle name="Comma 38 2 2" xfId="5467" xr:uid="{00000000-0005-0000-0000-0000A2150000}"/>
    <cellStyle name="Comma 38 3" xfId="5468" xr:uid="{00000000-0005-0000-0000-0000A3150000}"/>
    <cellStyle name="Comma 39" xfId="5469" xr:uid="{00000000-0005-0000-0000-0000A4150000}"/>
    <cellStyle name="Comma 39 2" xfId="5470" xr:uid="{00000000-0005-0000-0000-0000A5150000}"/>
    <cellStyle name="Comma 39 2 2" xfId="5471" xr:uid="{00000000-0005-0000-0000-0000A6150000}"/>
    <cellStyle name="Comma 39 3" xfId="5472" xr:uid="{00000000-0005-0000-0000-0000A7150000}"/>
    <cellStyle name="Comma 4" xfId="10" xr:uid="{00000000-0005-0000-0000-0000A8150000}"/>
    <cellStyle name="Comma 4 2" xfId="5473" xr:uid="{00000000-0005-0000-0000-0000A9150000}"/>
    <cellStyle name="Comma 4 2 2" xfId="5474" xr:uid="{00000000-0005-0000-0000-0000AA150000}"/>
    <cellStyle name="Comma 4 2 2 2" xfId="5475" xr:uid="{00000000-0005-0000-0000-0000AB150000}"/>
    <cellStyle name="Comma 4 3" xfId="5476" xr:uid="{00000000-0005-0000-0000-0000AC150000}"/>
    <cellStyle name="Comma 4 3 2" xfId="5477" xr:uid="{00000000-0005-0000-0000-0000AD150000}"/>
    <cellStyle name="Comma 4 4" xfId="5478" xr:uid="{00000000-0005-0000-0000-0000AE150000}"/>
    <cellStyle name="Comma 40" xfId="5479" xr:uid="{00000000-0005-0000-0000-0000AF150000}"/>
    <cellStyle name="Comma 40 2" xfId="5480" xr:uid="{00000000-0005-0000-0000-0000B0150000}"/>
    <cellStyle name="Comma 40 2 2" xfId="5481" xr:uid="{00000000-0005-0000-0000-0000B1150000}"/>
    <cellStyle name="Comma 40 3" xfId="5482" xr:uid="{00000000-0005-0000-0000-0000B2150000}"/>
    <cellStyle name="Comma 41" xfId="5483" xr:uid="{00000000-0005-0000-0000-0000B3150000}"/>
    <cellStyle name="Comma 41 2" xfId="5484" xr:uid="{00000000-0005-0000-0000-0000B4150000}"/>
    <cellStyle name="Comma 41 2 2" xfId="5485" xr:uid="{00000000-0005-0000-0000-0000B5150000}"/>
    <cellStyle name="Comma 41 3" xfId="5486" xr:uid="{00000000-0005-0000-0000-0000B6150000}"/>
    <cellStyle name="Comma 42" xfId="5487" xr:uid="{00000000-0005-0000-0000-0000B7150000}"/>
    <cellStyle name="Comma 42 2" xfId="5488" xr:uid="{00000000-0005-0000-0000-0000B8150000}"/>
    <cellStyle name="Comma 42 2 2" xfId="5489" xr:uid="{00000000-0005-0000-0000-0000B9150000}"/>
    <cellStyle name="Comma 42 3" xfId="5490" xr:uid="{00000000-0005-0000-0000-0000BA150000}"/>
    <cellStyle name="Comma 43" xfId="5491" xr:uid="{00000000-0005-0000-0000-0000BB150000}"/>
    <cellStyle name="Comma 43 2" xfId="5492" xr:uid="{00000000-0005-0000-0000-0000BC150000}"/>
    <cellStyle name="Comma 43 2 2" xfId="5493" xr:uid="{00000000-0005-0000-0000-0000BD150000}"/>
    <cellStyle name="Comma 43 3" xfId="5494" xr:uid="{00000000-0005-0000-0000-0000BE150000}"/>
    <cellStyle name="Comma 44" xfId="5495" xr:uid="{00000000-0005-0000-0000-0000BF150000}"/>
    <cellStyle name="Comma 44 2" xfId="5496" xr:uid="{00000000-0005-0000-0000-0000C0150000}"/>
    <cellStyle name="Comma 44 2 2" xfId="5497" xr:uid="{00000000-0005-0000-0000-0000C1150000}"/>
    <cellStyle name="Comma 44 3" xfId="5498" xr:uid="{00000000-0005-0000-0000-0000C2150000}"/>
    <cellStyle name="Comma 45" xfId="5499" xr:uid="{00000000-0005-0000-0000-0000C3150000}"/>
    <cellStyle name="Comma 45 2" xfId="5500" xr:uid="{00000000-0005-0000-0000-0000C4150000}"/>
    <cellStyle name="Comma 45 2 2" xfId="5501" xr:uid="{00000000-0005-0000-0000-0000C5150000}"/>
    <cellStyle name="Comma 45 3" xfId="5502" xr:uid="{00000000-0005-0000-0000-0000C6150000}"/>
    <cellStyle name="Comma 46" xfId="5503" xr:uid="{00000000-0005-0000-0000-0000C7150000}"/>
    <cellStyle name="Comma 46 2" xfId="5504" xr:uid="{00000000-0005-0000-0000-0000C8150000}"/>
    <cellStyle name="Comma 46 2 2" xfId="5505" xr:uid="{00000000-0005-0000-0000-0000C9150000}"/>
    <cellStyle name="Comma 46 3" xfId="5506" xr:uid="{00000000-0005-0000-0000-0000CA150000}"/>
    <cellStyle name="Comma 47" xfId="5507" xr:uid="{00000000-0005-0000-0000-0000CB150000}"/>
    <cellStyle name="Comma 47 2" xfId="5508" xr:uid="{00000000-0005-0000-0000-0000CC150000}"/>
    <cellStyle name="Comma 47 2 2" xfId="5509" xr:uid="{00000000-0005-0000-0000-0000CD150000}"/>
    <cellStyle name="Comma 47 3" xfId="5510" xr:uid="{00000000-0005-0000-0000-0000CE150000}"/>
    <cellStyle name="Comma 48" xfId="5511" xr:uid="{00000000-0005-0000-0000-0000CF150000}"/>
    <cellStyle name="Comma 48 2" xfId="5512" xr:uid="{00000000-0005-0000-0000-0000D0150000}"/>
    <cellStyle name="Comma 48 2 2" xfId="5513" xr:uid="{00000000-0005-0000-0000-0000D1150000}"/>
    <cellStyle name="Comma 48 3" xfId="5514" xr:uid="{00000000-0005-0000-0000-0000D2150000}"/>
    <cellStyle name="Comma 49" xfId="5515" xr:uid="{00000000-0005-0000-0000-0000D3150000}"/>
    <cellStyle name="Comma 49 10" xfId="5516" xr:uid="{00000000-0005-0000-0000-0000D4150000}"/>
    <cellStyle name="Comma 49 11" xfId="5517" xr:uid="{00000000-0005-0000-0000-0000D5150000}"/>
    <cellStyle name="Comma 49 12" xfId="5518" xr:uid="{00000000-0005-0000-0000-0000D6150000}"/>
    <cellStyle name="Comma 49 2" xfId="5519" xr:uid="{00000000-0005-0000-0000-0000D7150000}"/>
    <cellStyle name="Comma 49 2 10" xfId="5520" xr:uid="{00000000-0005-0000-0000-0000D8150000}"/>
    <cellStyle name="Comma 49 2 2" xfId="5521" xr:uid="{00000000-0005-0000-0000-0000D9150000}"/>
    <cellStyle name="Comma 49 2 2 2" xfId="5522" xr:uid="{00000000-0005-0000-0000-0000DA150000}"/>
    <cellStyle name="Comma 49 2 2 2 2" xfId="5523" xr:uid="{00000000-0005-0000-0000-0000DB150000}"/>
    <cellStyle name="Comma 49 2 2 2 2 2" xfId="5524" xr:uid="{00000000-0005-0000-0000-0000DC150000}"/>
    <cellStyle name="Comma 49 2 2 2 2 2 2" xfId="5525" xr:uid="{00000000-0005-0000-0000-0000DD150000}"/>
    <cellStyle name="Comma 49 2 2 2 2 2 3" xfId="5526" xr:uid="{00000000-0005-0000-0000-0000DE150000}"/>
    <cellStyle name="Comma 49 2 2 2 2 2 4" xfId="5527" xr:uid="{00000000-0005-0000-0000-0000DF150000}"/>
    <cellStyle name="Comma 49 2 2 2 2 3" xfId="5528" xr:uid="{00000000-0005-0000-0000-0000E0150000}"/>
    <cellStyle name="Comma 49 2 2 2 2 4" xfId="5529" xr:uid="{00000000-0005-0000-0000-0000E1150000}"/>
    <cellStyle name="Comma 49 2 2 2 2 5" xfId="5530" xr:uid="{00000000-0005-0000-0000-0000E2150000}"/>
    <cellStyle name="Comma 49 2 2 2 3" xfId="5531" xr:uid="{00000000-0005-0000-0000-0000E3150000}"/>
    <cellStyle name="Comma 49 2 2 2 3 2" xfId="5532" xr:uid="{00000000-0005-0000-0000-0000E4150000}"/>
    <cellStyle name="Comma 49 2 2 2 3 3" xfId="5533" xr:uid="{00000000-0005-0000-0000-0000E5150000}"/>
    <cellStyle name="Comma 49 2 2 2 3 4" xfId="5534" xr:uid="{00000000-0005-0000-0000-0000E6150000}"/>
    <cellStyle name="Comma 49 2 2 2 4" xfId="5535" xr:uid="{00000000-0005-0000-0000-0000E7150000}"/>
    <cellStyle name="Comma 49 2 2 2 5" xfId="5536" xr:uid="{00000000-0005-0000-0000-0000E8150000}"/>
    <cellStyle name="Comma 49 2 2 2 6" xfId="5537" xr:uid="{00000000-0005-0000-0000-0000E9150000}"/>
    <cellStyle name="Comma 49 2 2 3" xfId="5538" xr:uid="{00000000-0005-0000-0000-0000EA150000}"/>
    <cellStyle name="Comma 49 2 2 3 2" xfId="5539" xr:uid="{00000000-0005-0000-0000-0000EB150000}"/>
    <cellStyle name="Comma 49 2 2 3 2 2" xfId="5540" xr:uid="{00000000-0005-0000-0000-0000EC150000}"/>
    <cellStyle name="Comma 49 2 2 3 2 2 2" xfId="5541" xr:uid="{00000000-0005-0000-0000-0000ED150000}"/>
    <cellStyle name="Comma 49 2 2 3 2 2 3" xfId="5542" xr:uid="{00000000-0005-0000-0000-0000EE150000}"/>
    <cellStyle name="Comma 49 2 2 3 2 2 4" xfId="5543" xr:uid="{00000000-0005-0000-0000-0000EF150000}"/>
    <cellStyle name="Comma 49 2 2 3 2 3" xfId="5544" xr:uid="{00000000-0005-0000-0000-0000F0150000}"/>
    <cellStyle name="Comma 49 2 2 3 2 4" xfId="5545" xr:uid="{00000000-0005-0000-0000-0000F1150000}"/>
    <cellStyle name="Comma 49 2 2 3 2 5" xfId="5546" xr:uid="{00000000-0005-0000-0000-0000F2150000}"/>
    <cellStyle name="Comma 49 2 2 3 3" xfId="5547" xr:uid="{00000000-0005-0000-0000-0000F3150000}"/>
    <cellStyle name="Comma 49 2 2 3 3 2" xfId="5548" xr:uid="{00000000-0005-0000-0000-0000F4150000}"/>
    <cellStyle name="Comma 49 2 2 3 3 3" xfId="5549" xr:uid="{00000000-0005-0000-0000-0000F5150000}"/>
    <cellStyle name="Comma 49 2 2 3 3 4" xfId="5550" xr:uid="{00000000-0005-0000-0000-0000F6150000}"/>
    <cellStyle name="Comma 49 2 2 3 4" xfId="5551" xr:uid="{00000000-0005-0000-0000-0000F7150000}"/>
    <cellStyle name="Comma 49 2 2 3 5" xfId="5552" xr:uid="{00000000-0005-0000-0000-0000F8150000}"/>
    <cellStyle name="Comma 49 2 2 3 6" xfId="5553" xr:uid="{00000000-0005-0000-0000-0000F9150000}"/>
    <cellStyle name="Comma 49 2 2 4" xfId="5554" xr:uid="{00000000-0005-0000-0000-0000FA150000}"/>
    <cellStyle name="Comma 49 2 2 4 2" xfId="5555" xr:uid="{00000000-0005-0000-0000-0000FB150000}"/>
    <cellStyle name="Comma 49 2 2 4 2 2" xfId="5556" xr:uid="{00000000-0005-0000-0000-0000FC150000}"/>
    <cellStyle name="Comma 49 2 2 4 2 3" xfId="5557" xr:uid="{00000000-0005-0000-0000-0000FD150000}"/>
    <cellStyle name="Comma 49 2 2 4 2 4" xfId="5558" xr:uid="{00000000-0005-0000-0000-0000FE150000}"/>
    <cellStyle name="Comma 49 2 2 4 3" xfId="5559" xr:uid="{00000000-0005-0000-0000-0000FF150000}"/>
    <cellStyle name="Comma 49 2 2 4 4" xfId="5560" xr:uid="{00000000-0005-0000-0000-000000160000}"/>
    <cellStyle name="Comma 49 2 2 4 5" xfId="5561" xr:uid="{00000000-0005-0000-0000-000001160000}"/>
    <cellStyle name="Comma 49 2 2 5" xfId="5562" xr:uid="{00000000-0005-0000-0000-000002160000}"/>
    <cellStyle name="Comma 49 2 2 5 2" xfId="5563" xr:uid="{00000000-0005-0000-0000-000003160000}"/>
    <cellStyle name="Comma 49 2 2 5 3" xfId="5564" xr:uid="{00000000-0005-0000-0000-000004160000}"/>
    <cellStyle name="Comma 49 2 2 5 4" xfId="5565" xr:uid="{00000000-0005-0000-0000-000005160000}"/>
    <cellStyle name="Comma 49 2 2 6" xfId="5566" xr:uid="{00000000-0005-0000-0000-000006160000}"/>
    <cellStyle name="Comma 49 2 2 7" xfId="5567" xr:uid="{00000000-0005-0000-0000-000007160000}"/>
    <cellStyle name="Comma 49 2 2 8" xfId="5568" xr:uid="{00000000-0005-0000-0000-000008160000}"/>
    <cellStyle name="Comma 49 2 3" xfId="5569" xr:uid="{00000000-0005-0000-0000-000009160000}"/>
    <cellStyle name="Comma 49 2 3 2" xfId="5570" xr:uid="{00000000-0005-0000-0000-00000A160000}"/>
    <cellStyle name="Comma 49 2 3 2 2" xfId="5571" xr:uid="{00000000-0005-0000-0000-00000B160000}"/>
    <cellStyle name="Comma 49 2 3 2 2 2" xfId="5572" xr:uid="{00000000-0005-0000-0000-00000C160000}"/>
    <cellStyle name="Comma 49 2 3 2 2 2 2" xfId="5573" xr:uid="{00000000-0005-0000-0000-00000D160000}"/>
    <cellStyle name="Comma 49 2 3 2 2 2 3" xfId="5574" xr:uid="{00000000-0005-0000-0000-00000E160000}"/>
    <cellStyle name="Comma 49 2 3 2 2 2 4" xfId="5575" xr:uid="{00000000-0005-0000-0000-00000F160000}"/>
    <cellStyle name="Comma 49 2 3 2 2 3" xfId="5576" xr:uid="{00000000-0005-0000-0000-000010160000}"/>
    <cellStyle name="Comma 49 2 3 2 2 4" xfId="5577" xr:uid="{00000000-0005-0000-0000-000011160000}"/>
    <cellStyle name="Comma 49 2 3 2 2 5" xfId="5578" xr:uid="{00000000-0005-0000-0000-000012160000}"/>
    <cellStyle name="Comma 49 2 3 2 3" xfId="5579" xr:uid="{00000000-0005-0000-0000-000013160000}"/>
    <cellStyle name="Comma 49 2 3 2 3 2" xfId="5580" xr:uid="{00000000-0005-0000-0000-000014160000}"/>
    <cellStyle name="Comma 49 2 3 2 3 3" xfId="5581" xr:uid="{00000000-0005-0000-0000-000015160000}"/>
    <cellStyle name="Comma 49 2 3 2 3 4" xfId="5582" xr:uid="{00000000-0005-0000-0000-000016160000}"/>
    <cellStyle name="Comma 49 2 3 2 4" xfId="5583" xr:uid="{00000000-0005-0000-0000-000017160000}"/>
    <cellStyle name="Comma 49 2 3 2 5" xfId="5584" xr:uid="{00000000-0005-0000-0000-000018160000}"/>
    <cellStyle name="Comma 49 2 3 2 6" xfId="5585" xr:uid="{00000000-0005-0000-0000-000019160000}"/>
    <cellStyle name="Comma 49 2 3 3" xfId="5586" xr:uid="{00000000-0005-0000-0000-00001A160000}"/>
    <cellStyle name="Comma 49 2 3 3 2" xfId="5587" xr:uid="{00000000-0005-0000-0000-00001B160000}"/>
    <cellStyle name="Comma 49 2 3 3 2 2" xfId="5588" xr:uid="{00000000-0005-0000-0000-00001C160000}"/>
    <cellStyle name="Comma 49 2 3 3 2 2 2" xfId="5589" xr:uid="{00000000-0005-0000-0000-00001D160000}"/>
    <cellStyle name="Comma 49 2 3 3 2 2 3" xfId="5590" xr:uid="{00000000-0005-0000-0000-00001E160000}"/>
    <cellStyle name="Comma 49 2 3 3 2 2 4" xfId="5591" xr:uid="{00000000-0005-0000-0000-00001F160000}"/>
    <cellStyle name="Comma 49 2 3 3 2 3" xfId="5592" xr:uid="{00000000-0005-0000-0000-000020160000}"/>
    <cellStyle name="Comma 49 2 3 3 2 4" xfId="5593" xr:uid="{00000000-0005-0000-0000-000021160000}"/>
    <cellStyle name="Comma 49 2 3 3 2 5" xfId="5594" xr:uid="{00000000-0005-0000-0000-000022160000}"/>
    <cellStyle name="Comma 49 2 3 3 3" xfId="5595" xr:uid="{00000000-0005-0000-0000-000023160000}"/>
    <cellStyle name="Comma 49 2 3 3 3 2" xfId="5596" xr:uid="{00000000-0005-0000-0000-000024160000}"/>
    <cellStyle name="Comma 49 2 3 3 3 3" xfId="5597" xr:uid="{00000000-0005-0000-0000-000025160000}"/>
    <cellStyle name="Comma 49 2 3 3 3 4" xfId="5598" xr:uid="{00000000-0005-0000-0000-000026160000}"/>
    <cellStyle name="Comma 49 2 3 3 4" xfId="5599" xr:uid="{00000000-0005-0000-0000-000027160000}"/>
    <cellStyle name="Comma 49 2 3 3 5" xfId="5600" xr:uid="{00000000-0005-0000-0000-000028160000}"/>
    <cellStyle name="Comma 49 2 3 3 6" xfId="5601" xr:uid="{00000000-0005-0000-0000-000029160000}"/>
    <cellStyle name="Comma 49 2 3 4" xfId="5602" xr:uid="{00000000-0005-0000-0000-00002A160000}"/>
    <cellStyle name="Comma 49 2 3 4 2" xfId="5603" xr:uid="{00000000-0005-0000-0000-00002B160000}"/>
    <cellStyle name="Comma 49 2 3 4 2 2" xfId="5604" xr:uid="{00000000-0005-0000-0000-00002C160000}"/>
    <cellStyle name="Comma 49 2 3 4 2 3" xfId="5605" xr:uid="{00000000-0005-0000-0000-00002D160000}"/>
    <cellStyle name="Comma 49 2 3 4 2 4" xfId="5606" xr:uid="{00000000-0005-0000-0000-00002E160000}"/>
    <cellStyle name="Comma 49 2 3 4 3" xfId="5607" xr:uid="{00000000-0005-0000-0000-00002F160000}"/>
    <cellStyle name="Comma 49 2 3 4 4" xfId="5608" xr:uid="{00000000-0005-0000-0000-000030160000}"/>
    <cellStyle name="Comma 49 2 3 4 5" xfId="5609" xr:uid="{00000000-0005-0000-0000-000031160000}"/>
    <cellStyle name="Comma 49 2 3 5" xfId="5610" xr:uid="{00000000-0005-0000-0000-000032160000}"/>
    <cellStyle name="Comma 49 2 3 5 2" xfId="5611" xr:uid="{00000000-0005-0000-0000-000033160000}"/>
    <cellStyle name="Comma 49 2 3 5 3" xfId="5612" xr:uid="{00000000-0005-0000-0000-000034160000}"/>
    <cellStyle name="Comma 49 2 3 5 4" xfId="5613" xr:uid="{00000000-0005-0000-0000-000035160000}"/>
    <cellStyle name="Comma 49 2 3 6" xfId="5614" xr:uid="{00000000-0005-0000-0000-000036160000}"/>
    <cellStyle name="Comma 49 2 3 7" xfId="5615" xr:uid="{00000000-0005-0000-0000-000037160000}"/>
    <cellStyle name="Comma 49 2 3 8" xfId="5616" xr:uid="{00000000-0005-0000-0000-000038160000}"/>
    <cellStyle name="Comma 49 2 4" xfId="5617" xr:uid="{00000000-0005-0000-0000-000039160000}"/>
    <cellStyle name="Comma 49 2 4 2" xfId="5618" xr:uid="{00000000-0005-0000-0000-00003A160000}"/>
    <cellStyle name="Comma 49 2 4 2 2" xfId="5619" xr:uid="{00000000-0005-0000-0000-00003B160000}"/>
    <cellStyle name="Comma 49 2 4 2 2 2" xfId="5620" xr:uid="{00000000-0005-0000-0000-00003C160000}"/>
    <cellStyle name="Comma 49 2 4 2 2 3" xfId="5621" xr:uid="{00000000-0005-0000-0000-00003D160000}"/>
    <cellStyle name="Comma 49 2 4 2 2 4" xfId="5622" xr:uid="{00000000-0005-0000-0000-00003E160000}"/>
    <cellStyle name="Comma 49 2 4 2 3" xfId="5623" xr:uid="{00000000-0005-0000-0000-00003F160000}"/>
    <cellStyle name="Comma 49 2 4 2 4" xfId="5624" xr:uid="{00000000-0005-0000-0000-000040160000}"/>
    <cellStyle name="Comma 49 2 4 2 5" xfId="5625" xr:uid="{00000000-0005-0000-0000-000041160000}"/>
    <cellStyle name="Comma 49 2 4 3" xfId="5626" xr:uid="{00000000-0005-0000-0000-000042160000}"/>
    <cellStyle name="Comma 49 2 4 3 2" xfId="5627" xr:uid="{00000000-0005-0000-0000-000043160000}"/>
    <cellStyle name="Comma 49 2 4 3 3" xfId="5628" xr:uid="{00000000-0005-0000-0000-000044160000}"/>
    <cellStyle name="Comma 49 2 4 3 4" xfId="5629" xr:uid="{00000000-0005-0000-0000-000045160000}"/>
    <cellStyle name="Comma 49 2 4 4" xfId="5630" xr:uid="{00000000-0005-0000-0000-000046160000}"/>
    <cellStyle name="Comma 49 2 4 5" xfId="5631" xr:uid="{00000000-0005-0000-0000-000047160000}"/>
    <cellStyle name="Comma 49 2 4 6" xfId="5632" xr:uid="{00000000-0005-0000-0000-000048160000}"/>
    <cellStyle name="Comma 49 2 5" xfId="5633" xr:uid="{00000000-0005-0000-0000-000049160000}"/>
    <cellStyle name="Comma 49 2 5 2" xfId="5634" xr:uid="{00000000-0005-0000-0000-00004A160000}"/>
    <cellStyle name="Comma 49 2 5 2 2" xfId="5635" xr:uid="{00000000-0005-0000-0000-00004B160000}"/>
    <cellStyle name="Comma 49 2 5 2 2 2" xfId="5636" xr:uid="{00000000-0005-0000-0000-00004C160000}"/>
    <cellStyle name="Comma 49 2 5 2 2 3" xfId="5637" xr:uid="{00000000-0005-0000-0000-00004D160000}"/>
    <cellStyle name="Comma 49 2 5 2 2 4" xfId="5638" xr:uid="{00000000-0005-0000-0000-00004E160000}"/>
    <cellStyle name="Comma 49 2 5 2 3" xfId="5639" xr:uid="{00000000-0005-0000-0000-00004F160000}"/>
    <cellStyle name="Comma 49 2 5 2 4" xfId="5640" xr:uid="{00000000-0005-0000-0000-000050160000}"/>
    <cellStyle name="Comma 49 2 5 2 5" xfId="5641" xr:uid="{00000000-0005-0000-0000-000051160000}"/>
    <cellStyle name="Comma 49 2 5 3" xfId="5642" xr:uid="{00000000-0005-0000-0000-000052160000}"/>
    <cellStyle name="Comma 49 2 5 3 2" xfId="5643" xr:uid="{00000000-0005-0000-0000-000053160000}"/>
    <cellStyle name="Comma 49 2 5 3 3" xfId="5644" xr:uid="{00000000-0005-0000-0000-000054160000}"/>
    <cellStyle name="Comma 49 2 5 3 4" xfId="5645" xr:uid="{00000000-0005-0000-0000-000055160000}"/>
    <cellStyle name="Comma 49 2 5 4" xfId="5646" xr:uid="{00000000-0005-0000-0000-000056160000}"/>
    <cellStyle name="Comma 49 2 5 5" xfId="5647" xr:uid="{00000000-0005-0000-0000-000057160000}"/>
    <cellStyle name="Comma 49 2 5 6" xfId="5648" xr:uid="{00000000-0005-0000-0000-000058160000}"/>
    <cellStyle name="Comma 49 2 6" xfId="5649" xr:uid="{00000000-0005-0000-0000-000059160000}"/>
    <cellStyle name="Comma 49 2 6 2" xfId="5650" xr:uid="{00000000-0005-0000-0000-00005A160000}"/>
    <cellStyle name="Comma 49 2 6 2 2" xfId="5651" xr:uid="{00000000-0005-0000-0000-00005B160000}"/>
    <cellStyle name="Comma 49 2 6 2 3" xfId="5652" xr:uid="{00000000-0005-0000-0000-00005C160000}"/>
    <cellStyle name="Comma 49 2 6 2 4" xfId="5653" xr:uid="{00000000-0005-0000-0000-00005D160000}"/>
    <cellStyle name="Comma 49 2 6 3" xfId="5654" xr:uid="{00000000-0005-0000-0000-00005E160000}"/>
    <cellStyle name="Comma 49 2 6 4" xfId="5655" xr:uid="{00000000-0005-0000-0000-00005F160000}"/>
    <cellStyle name="Comma 49 2 6 5" xfId="5656" xr:uid="{00000000-0005-0000-0000-000060160000}"/>
    <cellStyle name="Comma 49 2 7" xfId="5657" xr:uid="{00000000-0005-0000-0000-000061160000}"/>
    <cellStyle name="Comma 49 2 7 2" xfId="5658" xr:uid="{00000000-0005-0000-0000-000062160000}"/>
    <cellStyle name="Comma 49 2 7 3" xfId="5659" xr:uid="{00000000-0005-0000-0000-000063160000}"/>
    <cellStyle name="Comma 49 2 7 4" xfId="5660" xr:uid="{00000000-0005-0000-0000-000064160000}"/>
    <cellStyle name="Comma 49 2 8" xfId="5661" xr:uid="{00000000-0005-0000-0000-000065160000}"/>
    <cellStyle name="Comma 49 2 9" xfId="5662" xr:uid="{00000000-0005-0000-0000-000066160000}"/>
    <cellStyle name="Comma 49 3" xfId="5663" xr:uid="{00000000-0005-0000-0000-000067160000}"/>
    <cellStyle name="Comma 49 3 10" xfId="5664" xr:uid="{00000000-0005-0000-0000-000068160000}"/>
    <cellStyle name="Comma 49 3 2" xfId="5665" xr:uid="{00000000-0005-0000-0000-000069160000}"/>
    <cellStyle name="Comma 49 3 2 2" xfId="5666" xr:uid="{00000000-0005-0000-0000-00006A160000}"/>
    <cellStyle name="Comma 49 3 2 2 2" xfId="5667" xr:uid="{00000000-0005-0000-0000-00006B160000}"/>
    <cellStyle name="Comma 49 3 2 2 2 2" xfId="5668" xr:uid="{00000000-0005-0000-0000-00006C160000}"/>
    <cellStyle name="Comma 49 3 2 2 2 2 2" xfId="5669" xr:uid="{00000000-0005-0000-0000-00006D160000}"/>
    <cellStyle name="Comma 49 3 2 2 2 2 3" xfId="5670" xr:uid="{00000000-0005-0000-0000-00006E160000}"/>
    <cellStyle name="Comma 49 3 2 2 2 2 4" xfId="5671" xr:uid="{00000000-0005-0000-0000-00006F160000}"/>
    <cellStyle name="Comma 49 3 2 2 2 3" xfId="5672" xr:uid="{00000000-0005-0000-0000-000070160000}"/>
    <cellStyle name="Comma 49 3 2 2 2 4" xfId="5673" xr:uid="{00000000-0005-0000-0000-000071160000}"/>
    <cellStyle name="Comma 49 3 2 2 2 5" xfId="5674" xr:uid="{00000000-0005-0000-0000-000072160000}"/>
    <cellStyle name="Comma 49 3 2 2 3" xfId="5675" xr:uid="{00000000-0005-0000-0000-000073160000}"/>
    <cellStyle name="Comma 49 3 2 2 3 2" xfId="5676" xr:uid="{00000000-0005-0000-0000-000074160000}"/>
    <cellStyle name="Comma 49 3 2 2 3 3" xfId="5677" xr:uid="{00000000-0005-0000-0000-000075160000}"/>
    <cellStyle name="Comma 49 3 2 2 3 4" xfId="5678" xr:uid="{00000000-0005-0000-0000-000076160000}"/>
    <cellStyle name="Comma 49 3 2 2 4" xfId="5679" xr:uid="{00000000-0005-0000-0000-000077160000}"/>
    <cellStyle name="Comma 49 3 2 2 5" xfId="5680" xr:uid="{00000000-0005-0000-0000-000078160000}"/>
    <cellStyle name="Comma 49 3 2 2 6" xfId="5681" xr:uid="{00000000-0005-0000-0000-000079160000}"/>
    <cellStyle name="Comma 49 3 2 3" xfId="5682" xr:uid="{00000000-0005-0000-0000-00007A160000}"/>
    <cellStyle name="Comma 49 3 2 3 2" xfId="5683" xr:uid="{00000000-0005-0000-0000-00007B160000}"/>
    <cellStyle name="Comma 49 3 2 3 2 2" xfId="5684" xr:uid="{00000000-0005-0000-0000-00007C160000}"/>
    <cellStyle name="Comma 49 3 2 3 2 2 2" xfId="5685" xr:uid="{00000000-0005-0000-0000-00007D160000}"/>
    <cellStyle name="Comma 49 3 2 3 2 2 3" xfId="5686" xr:uid="{00000000-0005-0000-0000-00007E160000}"/>
    <cellStyle name="Comma 49 3 2 3 2 2 4" xfId="5687" xr:uid="{00000000-0005-0000-0000-00007F160000}"/>
    <cellStyle name="Comma 49 3 2 3 2 3" xfId="5688" xr:uid="{00000000-0005-0000-0000-000080160000}"/>
    <cellStyle name="Comma 49 3 2 3 2 4" xfId="5689" xr:uid="{00000000-0005-0000-0000-000081160000}"/>
    <cellStyle name="Comma 49 3 2 3 2 5" xfId="5690" xr:uid="{00000000-0005-0000-0000-000082160000}"/>
    <cellStyle name="Comma 49 3 2 3 3" xfId="5691" xr:uid="{00000000-0005-0000-0000-000083160000}"/>
    <cellStyle name="Comma 49 3 2 3 3 2" xfId="5692" xr:uid="{00000000-0005-0000-0000-000084160000}"/>
    <cellStyle name="Comma 49 3 2 3 3 3" xfId="5693" xr:uid="{00000000-0005-0000-0000-000085160000}"/>
    <cellStyle name="Comma 49 3 2 3 3 4" xfId="5694" xr:uid="{00000000-0005-0000-0000-000086160000}"/>
    <cellStyle name="Comma 49 3 2 3 4" xfId="5695" xr:uid="{00000000-0005-0000-0000-000087160000}"/>
    <cellStyle name="Comma 49 3 2 3 5" xfId="5696" xr:uid="{00000000-0005-0000-0000-000088160000}"/>
    <cellStyle name="Comma 49 3 2 3 6" xfId="5697" xr:uid="{00000000-0005-0000-0000-000089160000}"/>
    <cellStyle name="Comma 49 3 2 4" xfId="5698" xr:uid="{00000000-0005-0000-0000-00008A160000}"/>
    <cellStyle name="Comma 49 3 2 4 2" xfId="5699" xr:uid="{00000000-0005-0000-0000-00008B160000}"/>
    <cellStyle name="Comma 49 3 2 4 2 2" xfId="5700" xr:uid="{00000000-0005-0000-0000-00008C160000}"/>
    <cellStyle name="Comma 49 3 2 4 2 3" xfId="5701" xr:uid="{00000000-0005-0000-0000-00008D160000}"/>
    <cellStyle name="Comma 49 3 2 4 2 4" xfId="5702" xr:uid="{00000000-0005-0000-0000-00008E160000}"/>
    <cellStyle name="Comma 49 3 2 4 3" xfId="5703" xr:uid="{00000000-0005-0000-0000-00008F160000}"/>
    <cellStyle name="Comma 49 3 2 4 4" xfId="5704" xr:uid="{00000000-0005-0000-0000-000090160000}"/>
    <cellStyle name="Comma 49 3 2 4 5" xfId="5705" xr:uid="{00000000-0005-0000-0000-000091160000}"/>
    <cellStyle name="Comma 49 3 2 5" xfId="5706" xr:uid="{00000000-0005-0000-0000-000092160000}"/>
    <cellStyle name="Comma 49 3 2 5 2" xfId="5707" xr:uid="{00000000-0005-0000-0000-000093160000}"/>
    <cellStyle name="Comma 49 3 2 5 3" xfId="5708" xr:uid="{00000000-0005-0000-0000-000094160000}"/>
    <cellStyle name="Comma 49 3 2 5 4" xfId="5709" xr:uid="{00000000-0005-0000-0000-000095160000}"/>
    <cellStyle name="Comma 49 3 2 6" xfId="5710" xr:uid="{00000000-0005-0000-0000-000096160000}"/>
    <cellStyle name="Comma 49 3 2 7" xfId="5711" xr:uid="{00000000-0005-0000-0000-000097160000}"/>
    <cellStyle name="Comma 49 3 2 8" xfId="5712" xr:uid="{00000000-0005-0000-0000-000098160000}"/>
    <cellStyle name="Comma 49 3 3" xfId="5713" xr:uid="{00000000-0005-0000-0000-000099160000}"/>
    <cellStyle name="Comma 49 3 3 2" xfId="5714" xr:uid="{00000000-0005-0000-0000-00009A160000}"/>
    <cellStyle name="Comma 49 3 3 2 2" xfId="5715" xr:uid="{00000000-0005-0000-0000-00009B160000}"/>
    <cellStyle name="Comma 49 3 3 2 2 2" xfId="5716" xr:uid="{00000000-0005-0000-0000-00009C160000}"/>
    <cellStyle name="Comma 49 3 3 2 2 2 2" xfId="5717" xr:uid="{00000000-0005-0000-0000-00009D160000}"/>
    <cellStyle name="Comma 49 3 3 2 2 2 3" xfId="5718" xr:uid="{00000000-0005-0000-0000-00009E160000}"/>
    <cellStyle name="Comma 49 3 3 2 2 2 4" xfId="5719" xr:uid="{00000000-0005-0000-0000-00009F160000}"/>
    <cellStyle name="Comma 49 3 3 2 2 3" xfId="5720" xr:uid="{00000000-0005-0000-0000-0000A0160000}"/>
    <cellStyle name="Comma 49 3 3 2 2 4" xfId="5721" xr:uid="{00000000-0005-0000-0000-0000A1160000}"/>
    <cellStyle name="Comma 49 3 3 2 2 5" xfId="5722" xr:uid="{00000000-0005-0000-0000-0000A2160000}"/>
    <cellStyle name="Comma 49 3 3 2 3" xfId="5723" xr:uid="{00000000-0005-0000-0000-0000A3160000}"/>
    <cellStyle name="Comma 49 3 3 2 3 2" xfId="5724" xr:uid="{00000000-0005-0000-0000-0000A4160000}"/>
    <cellStyle name="Comma 49 3 3 2 3 3" xfId="5725" xr:uid="{00000000-0005-0000-0000-0000A5160000}"/>
    <cellStyle name="Comma 49 3 3 2 3 4" xfId="5726" xr:uid="{00000000-0005-0000-0000-0000A6160000}"/>
    <cellStyle name="Comma 49 3 3 2 4" xfId="5727" xr:uid="{00000000-0005-0000-0000-0000A7160000}"/>
    <cellStyle name="Comma 49 3 3 2 5" xfId="5728" xr:uid="{00000000-0005-0000-0000-0000A8160000}"/>
    <cellStyle name="Comma 49 3 3 2 6" xfId="5729" xr:uid="{00000000-0005-0000-0000-0000A9160000}"/>
    <cellStyle name="Comma 49 3 3 3" xfId="5730" xr:uid="{00000000-0005-0000-0000-0000AA160000}"/>
    <cellStyle name="Comma 49 3 3 3 2" xfId="5731" xr:uid="{00000000-0005-0000-0000-0000AB160000}"/>
    <cellStyle name="Comma 49 3 3 3 2 2" xfId="5732" xr:uid="{00000000-0005-0000-0000-0000AC160000}"/>
    <cellStyle name="Comma 49 3 3 3 2 2 2" xfId="5733" xr:uid="{00000000-0005-0000-0000-0000AD160000}"/>
    <cellStyle name="Comma 49 3 3 3 2 2 3" xfId="5734" xr:uid="{00000000-0005-0000-0000-0000AE160000}"/>
    <cellStyle name="Comma 49 3 3 3 2 2 4" xfId="5735" xr:uid="{00000000-0005-0000-0000-0000AF160000}"/>
    <cellStyle name="Comma 49 3 3 3 2 3" xfId="5736" xr:uid="{00000000-0005-0000-0000-0000B0160000}"/>
    <cellStyle name="Comma 49 3 3 3 2 4" xfId="5737" xr:uid="{00000000-0005-0000-0000-0000B1160000}"/>
    <cellStyle name="Comma 49 3 3 3 2 5" xfId="5738" xr:uid="{00000000-0005-0000-0000-0000B2160000}"/>
    <cellStyle name="Comma 49 3 3 3 3" xfId="5739" xr:uid="{00000000-0005-0000-0000-0000B3160000}"/>
    <cellStyle name="Comma 49 3 3 3 3 2" xfId="5740" xr:uid="{00000000-0005-0000-0000-0000B4160000}"/>
    <cellStyle name="Comma 49 3 3 3 3 3" xfId="5741" xr:uid="{00000000-0005-0000-0000-0000B5160000}"/>
    <cellStyle name="Comma 49 3 3 3 3 4" xfId="5742" xr:uid="{00000000-0005-0000-0000-0000B6160000}"/>
    <cellStyle name="Comma 49 3 3 3 4" xfId="5743" xr:uid="{00000000-0005-0000-0000-0000B7160000}"/>
    <cellStyle name="Comma 49 3 3 3 5" xfId="5744" xr:uid="{00000000-0005-0000-0000-0000B8160000}"/>
    <cellStyle name="Comma 49 3 3 3 6" xfId="5745" xr:uid="{00000000-0005-0000-0000-0000B9160000}"/>
    <cellStyle name="Comma 49 3 3 4" xfId="5746" xr:uid="{00000000-0005-0000-0000-0000BA160000}"/>
    <cellStyle name="Comma 49 3 3 4 2" xfId="5747" xr:uid="{00000000-0005-0000-0000-0000BB160000}"/>
    <cellStyle name="Comma 49 3 3 4 2 2" xfId="5748" xr:uid="{00000000-0005-0000-0000-0000BC160000}"/>
    <cellStyle name="Comma 49 3 3 4 2 3" xfId="5749" xr:uid="{00000000-0005-0000-0000-0000BD160000}"/>
    <cellStyle name="Comma 49 3 3 4 2 4" xfId="5750" xr:uid="{00000000-0005-0000-0000-0000BE160000}"/>
    <cellStyle name="Comma 49 3 3 4 3" xfId="5751" xr:uid="{00000000-0005-0000-0000-0000BF160000}"/>
    <cellStyle name="Comma 49 3 3 4 4" xfId="5752" xr:uid="{00000000-0005-0000-0000-0000C0160000}"/>
    <cellStyle name="Comma 49 3 3 4 5" xfId="5753" xr:uid="{00000000-0005-0000-0000-0000C1160000}"/>
    <cellStyle name="Comma 49 3 3 5" xfId="5754" xr:uid="{00000000-0005-0000-0000-0000C2160000}"/>
    <cellStyle name="Comma 49 3 3 5 2" xfId="5755" xr:uid="{00000000-0005-0000-0000-0000C3160000}"/>
    <cellStyle name="Comma 49 3 3 5 3" xfId="5756" xr:uid="{00000000-0005-0000-0000-0000C4160000}"/>
    <cellStyle name="Comma 49 3 3 5 4" xfId="5757" xr:uid="{00000000-0005-0000-0000-0000C5160000}"/>
    <cellStyle name="Comma 49 3 3 6" xfId="5758" xr:uid="{00000000-0005-0000-0000-0000C6160000}"/>
    <cellStyle name="Comma 49 3 3 7" xfId="5759" xr:uid="{00000000-0005-0000-0000-0000C7160000}"/>
    <cellStyle name="Comma 49 3 3 8" xfId="5760" xr:uid="{00000000-0005-0000-0000-0000C8160000}"/>
    <cellStyle name="Comma 49 3 4" xfId="5761" xr:uid="{00000000-0005-0000-0000-0000C9160000}"/>
    <cellStyle name="Comma 49 3 4 2" xfId="5762" xr:uid="{00000000-0005-0000-0000-0000CA160000}"/>
    <cellStyle name="Comma 49 3 4 2 2" xfId="5763" xr:uid="{00000000-0005-0000-0000-0000CB160000}"/>
    <cellStyle name="Comma 49 3 4 2 2 2" xfId="5764" xr:uid="{00000000-0005-0000-0000-0000CC160000}"/>
    <cellStyle name="Comma 49 3 4 2 2 3" xfId="5765" xr:uid="{00000000-0005-0000-0000-0000CD160000}"/>
    <cellStyle name="Comma 49 3 4 2 2 4" xfId="5766" xr:uid="{00000000-0005-0000-0000-0000CE160000}"/>
    <cellStyle name="Comma 49 3 4 2 3" xfId="5767" xr:uid="{00000000-0005-0000-0000-0000CF160000}"/>
    <cellStyle name="Comma 49 3 4 2 4" xfId="5768" xr:uid="{00000000-0005-0000-0000-0000D0160000}"/>
    <cellStyle name="Comma 49 3 4 2 5" xfId="5769" xr:uid="{00000000-0005-0000-0000-0000D1160000}"/>
    <cellStyle name="Comma 49 3 4 3" xfId="5770" xr:uid="{00000000-0005-0000-0000-0000D2160000}"/>
    <cellStyle name="Comma 49 3 4 3 2" xfId="5771" xr:uid="{00000000-0005-0000-0000-0000D3160000}"/>
    <cellStyle name="Comma 49 3 4 3 3" xfId="5772" xr:uid="{00000000-0005-0000-0000-0000D4160000}"/>
    <cellStyle name="Comma 49 3 4 3 4" xfId="5773" xr:uid="{00000000-0005-0000-0000-0000D5160000}"/>
    <cellStyle name="Comma 49 3 4 4" xfId="5774" xr:uid="{00000000-0005-0000-0000-0000D6160000}"/>
    <cellStyle name="Comma 49 3 4 5" xfId="5775" xr:uid="{00000000-0005-0000-0000-0000D7160000}"/>
    <cellStyle name="Comma 49 3 4 6" xfId="5776" xr:uid="{00000000-0005-0000-0000-0000D8160000}"/>
    <cellStyle name="Comma 49 3 5" xfId="5777" xr:uid="{00000000-0005-0000-0000-0000D9160000}"/>
    <cellStyle name="Comma 49 3 5 2" xfId="5778" xr:uid="{00000000-0005-0000-0000-0000DA160000}"/>
    <cellStyle name="Comma 49 3 5 2 2" xfId="5779" xr:uid="{00000000-0005-0000-0000-0000DB160000}"/>
    <cellStyle name="Comma 49 3 5 2 2 2" xfId="5780" xr:uid="{00000000-0005-0000-0000-0000DC160000}"/>
    <cellStyle name="Comma 49 3 5 2 2 3" xfId="5781" xr:uid="{00000000-0005-0000-0000-0000DD160000}"/>
    <cellStyle name="Comma 49 3 5 2 2 4" xfId="5782" xr:uid="{00000000-0005-0000-0000-0000DE160000}"/>
    <cellStyle name="Comma 49 3 5 2 3" xfId="5783" xr:uid="{00000000-0005-0000-0000-0000DF160000}"/>
    <cellStyle name="Comma 49 3 5 2 4" xfId="5784" xr:uid="{00000000-0005-0000-0000-0000E0160000}"/>
    <cellStyle name="Comma 49 3 5 2 5" xfId="5785" xr:uid="{00000000-0005-0000-0000-0000E1160000}"/>
    <cellStyle name="Comma 49 3 5 3" xfId="5786" xr:uid="{00000000-0005-0000-0000-0000E2160000}"/>
    <cellStyle name="Comma 49 3 5 3 2" xfId="5787" xr:uid="{00000000-0005-0000-0000-0000E3160000}"/>
    <cellStyle name="Comma 49 3 5 3 3" xfId="5788" xr:uid="{00000000-0005-0000-0000-0000E4160000}"/>
    <cellStyle name="Comma 49 3 5 3 4" xfId="5789" xr:uid="{00000000-0005-0000-0000-0000E5160000}"/>
    <cellStyle name="Comma 49 3 5 4" xfId="5790" xr:uid="{00000000-0005-0000-0000-0000E6160000}"/>
    <cellStyle name="Comma 49 3 5 5" xfId="5791" xr:uid="{00000000-0005-0000-0000-0000E7160000}"/>
    <cellStyle name="Comma 49 3 5 6" xfId="5792" xr:uid="{00000000-0005-0000-0000-0000E8160000}"/>
    <cellStyle name="Comma 49 3 6" xfId="5793" xr:uid="{00000000-0005-0000-0000-0000E9160000}"/>
    <cellStyle name="Comma 49 3 6 2" xfId="5794" xr:uid="{00000000-0005-0000-0000-0000EA160000}"/>
    <cellStyle name="Comma 49 3 6 2 2" xfId="5795" xr:uid="{00000000-0005-0000-0000-0000EB160000}"/>
    <cellStyle name="Comma 49 3 6 2 3" xfId="5796" xr:uid="{00000000-0005-0000-0000-0000EC160000}"/>
    <cellStyle name="Comma 49 3 6 2 4" xfId="5797" xr:uid="{00000000-0005-0000-0000-0000ED160000}"/>
    <cellStyle name="Comma 49 3 6 3" xfId="5798" xr:uid="{00000000-0005-0000-0000-0000EE160000}"/>
    <cellStyle name="Comma 49 3 6 4" xfId="5799" xr:uid="{00000000-0005-0000-0000-0000EF160000}"/>
    <cellStyle name="Comma 49 3 6 5" xfId="5800" xr:uid="{00000000-0005-0000-0000-0000F0160000}"/>
    <cellStyle name="Comma 49 3 7" xfId="5801" xr:uid="{00000000-0005-0000-0000-0000F1160000}"/>
    <cellStyle name="Comma 49 3 7 2" xfId="5802" xr:uid="{00000000-0005-0000-0000-0000F2160000}"/>
    <cellStyle name="Comma 49 3 7 3" xfId="5803" xr:uid="{00000000-0005-0000-0000-0000F3160000}"/>
    <cellStyle name="Comma 49 3 7 4" xfId="5804" xr:uid="{00000000-0005-0000-0000-0000F4160000}"/>
    <cellStyle name="Comma 49 3 8" xfId="5805" xr:uid="{00000000-0005-0000-0000-0000F5160000}"/>
    <cellStyle name="Comma 49 3 9" xfId="5806" xr:uid="{00000000-0005-0000-0000-0000F6160000}"/>
    <cellStyle name="Comma 49 4" xfId="5807" xr:uid="{00000000-0005-0000-0000-0000F7160000}"/>
    <cellStyle name="Comma 49 4 2" xfId="5808" xr:uid="{00000000-0005-0000-0000-0000F8160000}"/>
    <cellStyle name="Comma 49 4 2 2" xfId="5809" xr:uid="{00000000-0005-0000-0000-0000F9160000}"/>
    <cellStyle name="Comma 49 4 2 2 2" xfId="5810" xr:uid="{00000000-0005-0000-0000-0000FA160000}"/>
    <cellStyle name="Comma 49 4 2 2 2 2" xfId="5811" xr:uid="{00000000-0005-0000-0000-0000FB160000}"/>
    <cellStyle name="Comma 49 4 2 2 2 3" xfId="5812" xr:uid="{00000000-0005-0000-0000-0000FC160000}"/>
    <cellStyle name="Comma 49 4 2 2 2 4" xfId="5813" xr:uid="{00000000-0005-0000-0000-0000FD160000}"/>
    <cellStyle name="Comma 49 4 2 2 3" xfId="5814" xr:uid="{00000000-0005-0000-0000-0000FE160000}"/>
    <cellStyle name="Comma 49 4 2 2 4" xfId="5815" xr:uid="{00000000-0005-0000-0000-0000FF160000}"/>
    <cellStyle name="Comma 49 4 2 2 5" xfId="5816" xr:uid="{00000000-0005-0000-0000-000000170000}"/>
    <cellStyle name="Comma 49 4 2 3" xfId="5817" xr:uid="{00000000-0005-0000-0000-000001170000}"/>
    <cellStyle name="Comma 49 4 2 3 2" xfId="5818" xr:uid="{00000000-0005-0000-0000-000002170000}"/>
    <cellStyle name="Comma 49 4 2 3 3" xfId="5819" xr:uid="{00000000-0005-0000-0000-000003170000}"/>
    <cellStyle name="Comma 49 4 2 3 4" xfId="5820" xr:uid="{00000000-0005-0000-0000-000004170000}"/>
    <cellStyle name="Comma 49 4 2 4" xfId="5821" xr:uid="{00000000-0005-0000-0000-000005170000}"/>
    <cellStyle name="Comma 49 4 2 5" xfId="5822" xr:uid="{00000000-0005-0000-0000-000006170000}"/>
    <cellStyle name="Comma 49 4 2 6" xfId="5823" xr:uid="{00000000-0005-0000-0000-000007170000}"/>
    <cellStyle name="Comma 49 4 3" xfId="5824" xr:uid="{00000000-0005-0000-0000-000008170000}"/>
    <cellStyle name="Comma 49 4 3 2" xfId="5825" xr:uid="{00000000-0005-0000-0000-000009170000}"/>
    <cellStyle name="Comma 49 4 3 2 2" xfId="5826" xr:uid="{00000000-0005-0000-0000-00000A170000}"/>
    <cellStyle name="Comma 49 4 3 2 2 2" xfId="5827" xr:uid="{00000000-0005-0000-0000-00000B170000}"/>
    <cellStyle name="Comma 49 4 3 2 2 3" xfId="5828" xr:uid="{00000000-0005-0000-0000-00000C170000}"/>
    <cellStyle name="Comma 49 4 3 2 2 4" xfId="5829" xr:uid="{00000000-0005-0000-0000-00000D170000}"/>
    <cellStyle name="Comma 49 4 3 2 3" xfId="5830" xr:uid="{00000000-0005-0000-0000-00000E170000}"/>
    <cellStyle name="Comma 49 4 3 2 4" xfId="5831" xr:uid="{00000000-0005-0000-0000-00000F170000}"/>
    <cellStyle name="Comma 49 4 3 2 5" xfId="5832" xr:uid="{00000000-0005-0000-0000-000010170000}"/>
    <cellStyle name="Comma 49 4 3 3" xfId="5833" xr:uid="{00000000-0005-0000-0000-000011170000}"/>
    <cellStyle name="Comma 49 4 3 3 2" xfId="5834" xr:uid="{00000000-0005-0000-0000-000012170000}"/>
    <cellStyle name="Comma 49 4 3 3 3" xfId="5835" xr:uid="{00000000-0005-0000-0000-000013170000}"/>
    <cellStyle name="Comma 49 4 3 3 4" xfId="5836" xr:uid="{00000000-0005-0000-0000-000014170000}"/>
    <cellStyle name="Comma 49 4 3 4" xfId="5837" xr:uid="{00000000-0005-0000-0000-000015170000}"/>
    <cellStyle name="Comma 49 4 3 5" xfId="5838" xr:uid="{00000000-0005-0000-0000-000016170000}"/>
    <cellStyle name="Comma 49 4 3 6" xfId="5839" xr:uid="{00000000-0005-0000-0000-000017170000}"/>
    <cellStyle name="Comma 49 4 4" xfId="5840" xr:uid="{00000000-0005-0000-0000-000018170000}"/>
    <cellStyle name="Comma 49 4 4 2" xfId="5841" xr:uid="{00000000-0005-0000-0000-000019170000}"/>
    <cellStyle name="Comma 49 4 4 2 2" xfId="5842" xr:uid="{00000000-0005-0000-0000-00001A170000}"/>
    <cellStyle name="Comma 49 4 4 2 3" xfId="5843" xr:uid="{00000000-0005-0000-0000-00001B170000}"/>
    <cellStyle name="Comma 49 4 4 2 4" xfId="5844" xr:uid="{00000000-0005-0000-0000-00001C170000}"/>
    <cellStyle name="Comma 49 4 4 3" xfId="5845" xr:uid="{00000000-0005-0000-0000-00001D170000}"/>
    <cellStyle name="Comma 49 4 4 4" xfId="5846" xr:uid="{00000000-0005-0000-0000-00001E170000}"/>
    <cellStyle name="Comma 49 4 4 5" xfId="5847" xr:uid="{00000000-0005-0000-0000-00001F170000}"/>
    <cellStyle name="Comma 49 4 5" xfId="5848" xr:uid="{00000000-0005-0000-0000-000020170000}"/>
    <cellStyle name="Comma 49 4 5 2" xfId="5849" xr:uid="{00000000-0005-0000-0000-000021170000}"/>
    <cellStyle name="Comma 49 4 5 3" xfId="5850" xr:uid="{00000000-0005-0000-0000-000022170000}"/>
    <cellStyle name="Comma 49 4 5 4" xfId="5851" xr:uid="{00000000-0005-0000-0000-000023170000}"/>
    <cellStyle name="Comma 49 4 6" xfId="5852" xr:uid="{00000000-0005-0000-0000-000024170000}"/>
    <cellStyle name="Comma 49 4 7" xfId="5853" xr:uid="{00000000-0005-0000-0000-000025170000}"/>
    <cellStyle name="Comma 49 4 8" xfId="5854" xr:uid="{00000000-0005-0000-0000-000026170000}"/>
    <cellStyle name="Comma 49 5" xfId="5855" xr:uid="{00000000-0005-0000-0000-000027170000}"/>
    <cellStyle name="Comma 49 5 2" xfId="5856" xr:uid="{00000000-0005-0000-0000-000028170000}"/>
    <cellStyle name="Comma 49 5 2 2" xfId="5857" xr:uid="{00000000-0005-0000-0000-000029170000}"/>
    <cellStyle name="Comma 49 5 2 2 2" xfId="5858" xr:uid="{00000000-0005-0000-0000-00002A170000}"/>
    <cellStyle name="Comma 49 5 2 2 2 2" xfId="5859" xr:uid="{00000000-0005-0000-0000-00002B170000}"/>
    <cellStyle name="Comma 49 5 2 2 2 3" xfId="5860" xr:uid="{00000000-0005-0000-0000-00002C170000}"/>
    <cellStyle name="Comma 49 5 2 2 2 4" xfId="5861" xr:uid="{00000000-0005-0000-0000-00002D170000}"/>
    <cellStyle name="Comma 49 5 2 2 3" xfId="5862" xr:uid="{00000000-0005-0000-0000-00002E170000}"/>
    <cellStyle name="Comma 49 5 2 2 4" xfId="5863" xr:uid="{00000000-0005-0000-0000-00002F170000}"/>
    <cellStyle name="Comma 49 5 2 2 5" xfId="5864" xr:uid="{00000000-0005-0000-0000-000030170000}"/>
    <cellStyle name="Comma 49 5 2 3" xfId="5865" xr:uid="{00000000-0005-0000-0000-000031170000}"/>
    <cellStyle name="Comma 49 5 2 3 2" xfId="5866" xr:uid="{00000000-0005-0000-0000-000032170000}"/>
    <cellStyle name="Comma 49 5 2 3 3" xfId="5867" xr:uid="{00000000-0005-0000-0000-000033170000}"/>
    <cellStyle name="Comma 49 5 2 3 4" xfId="5868" xr:uid="{00000000-0005-0000-0000-000034170000}"/>
    <cellStyle name="Comma 49 5 2 4" xfId="5869" xr:uid="{00000000-0005-0000-0000-000035170000}"/>
    <cellStyle name="Comma 49 5 2 5" xfId="5870" xr:uid="{00000000-0005-0000-0000-000036170000}"/>
    <cellStyle name="Comma 49 5 2 6" xfId="5871" xr:uid="{00000000-0005-0000-0000-000037170000}"/>
    <cellStyle name="Comma 49 5 3" xfId="5872" xr:uid="{00000000-0005-0000-0000-000038170000}"/>
    <cellStyle name="Comma 49 5 3 2" xfId="5873" xr:uid="{00000000-0005-0000-0000-000039170000}"/>
    <cellStyle name="Comma 49 5 3 2 2" xfId="5874" xr:uid="{00000000-0005-0000-0000-00003A170000}"/>
    <cellStyle name="Comma 49 5 3 2 2 2" xfId="5875" xr:uid="{00000000-0005-0000-0000-00003B170000}"/>
    <cellStyle name="Comma 49 5 3 2 2 3" xfId="5876" xr:uid="{00000000-0005-0000-0000-00003C170000}"/>
    <cellStyle name="Comma 49 5 3 2 2 4" xfId="5877" xr:uid="{00000000-0005-0000-0000-00003D170000}"/>
    <cellStyle name="Comma 49 5 3 2 3" xfId="5878" xr:uid="{00000000-0005-0000-0000-00003E170000}"/>
    <cellStyle name="Comma 49 5 3 2 4" xfId="5879" xr:uid="{00000000-0005-0000-0000-00003F170000}"/>
    <cellStyle name="Comma 49 5 3 2 5" xfId="5880" xr:uid="{00000000-0005-0000-0000-000040170000}"/>
    <cellStyle name="Comma 49 5 3 3" xfId="5881" xr:uid="{00000000-0005-0000-0000-000041170000}"/>
    <cellStyle name="Comma 49 5 3 3 2" xfId="5882" xr:uid="{00000000-0005-0000-0000-000042170000}"/>
    <cellStyle name="Comma 49 5 3 3 3" xfId="5883" xr:uid="{00000000-0005-0000-0000-000043170000}"/>
    <cellStyle name="Comma 49 5 3 3 4" xfId="5884" xr:uid="{00000000-0005-0000-0000-000044170000}"/>
    <cellStyle name="Comma 49 5 3 4" xfId="5885" xr:uid="{00000000-0005-0000-0000-000045170000}"/>
    <cellStyle name="Comma 49 5 3 5" xfId="5886" xr:uid="{00000000-0005-0000-0000-000046170000}"/>
    <cellStyle name="Comma 49 5 3 6" xfId="5887" xr:uid="{00000000-0005-0000-0000-000047170000}"/>
    <cellStyle name="Comma 49 5 4" xfId="5888" xr:uid="{00000000-0005-0000-0000-000048170000}"/>
    <cellStyle name="Comma 49 5 4 2" xfId="5889" xr:uid="{00000000-0005-0000-0000-000049170000}"/>
    <cellStyle name="Comma 49 5 4 2 2" xfId="5890" xr:uid="{00000000-0005-0000-0000-00004A170000}"/>
    <cellStyle name="Comma 49 5 4 2 3" xfId="5891" xr:uid="{00000000-0005-0000-0000-00004B170000}"/>
    <cellStyle name="Comma 49 5 4 2 4" xfId="5892" xr:uid="{00000000-0005-0000-0000-00004C170000}"/>
    <cellStyle name="Comma 49 5 4 3" xfId="5893" xr:uid="{00000000-0005-0000-0000-00004D170000}"/>
    <cellStyle name="Comma 49 5 4 4" xfId="5894" xr:uid="{00000000-0005-0000-0000-00004E170000}"/>
    <cellStyle name="Comma 49 5 4 5" xfId="5895" xr:uid="{00000000-0005-0000-0000-00004F170000}"/>
    <cellStyle name="Comma 49 5 5" xfId="5896" xr:uid="{00000000-0005-0000-0000-000050170000}"/>
    <cellStyle name="Comma 49 5 5 2" xfId="5897" xr:uid="{00000000-0005-0000-0000-000051170000}"/>
    <cellStyle name="Comma 49 5 5 3" xfId="5898" xr:uid="{00000000-0005-0000-0000-000052170000}"/>
    <cellStyle name="Comma 49 5 5 4" xfId="5899" xr:uid="{00000000-0005-0000-0000-000053170000}"/>
    <cellStyle name="Comma 49 5 6" xfId="5900" xr:uid="{00000000-0005-0000-0000-000054170000}"/>
    <cellStyle name="Comma 49 5 7" xfId="5901" xr:uid="{00000000-0005-0000-0000-000055170000}"/>
    <cellStyle name="Comma 49 5 8" xfId="5902" xr:uid="{00000000-0005-0000-0000-000056170000}"/>
    <cellStyle name="Comma 49 6" xfId="5903" xr:uid="{00000000-0005-0000-0000-000057170000}"/>
    <cellStyle name="Comma 49 6 2" xfId="5904" xr:uid="{00000000-0005-0000-0000-000058170000}"/>
    <cellStyle name="Comma 49 6 2 2" xfId="5905" xr:uid="{00000000-0005-0000-0000-000059170000}"/>
    <cellStyle name="Comma 49 6 2 2 2" xfId="5906" xr:uid="{00000000-0005-0000-0000-00005A170000}"/>
    <cellStyle name="Comma 49 6 2 2 3" xfId="5907" xr:uid="{00000000-0005-0000-0000-00005B170000}"/>
    <cellStyle name="Comma 49 6 2 2 4" xfId="5908" xr:uid="{00000000-0005-0000-0000-00005C170000}"/>
    <cellStyle name="Comma 49 6 2 3" xfId="5909" xr:uid="{00000000-0005-0000-0000-00005D170000}"/>
    <cellStyle name="Comma 49 6 2 4" xfId="5910" xr:uid="{00000000-0005-0000-0000-00005E170000}"/>
    <cellStyle name="Comma 49 6 2 5" xfId="5911" xr:uid="{00000000-0005-0000-0000-00005F170000}"/>
    <cellStyle name="Comma 49 6 3" xfId="5912" xr:uid="{00000000-0005-0000-0000-000060170000}"/>
    <cellStyle name="Comma 49 6 3 2" xfId="5913" xr:uid="{00000000-0005-0000-0000-000061170000}"/>
    <cellStyle name="Comma 49 6 3 3" xfId="5914" xr:uid="{00000000-0005-0000-0000-000062170000}"/>
    <cellStyle name="Comma 49 6 3 4" xfId="5915" xr:uid="{00000000-0005-0000-0000-000063170000}"/>
    <cellStyle name="Comma 49 6 4" xfId="5916" xr:uid="{00000000-0005-0000-0000-000064170000}"/>
    <cellStyle name="Comma 49 6 5" xfId="5917" xr:uid="{00000000-0005-0000-0000-000065170000}"/>
    <cellStyle name="Comma 49 6 6" xfId="5918" xr:uid="{00000000-0005-0000-0000-000066170000}"/>
    <cellStyle name="Comma 49 7" xfId="5919" xr:uid="{00000000-0005-0000-0000-000067170000}"/>
    <cellStyle name="Comma 49 7 2" xfId="5920" xr:uid="{00000000-0005-0000-0000-000068170000}"/>
    <cellStyle name="Comma 49 7 2 2" xfId="5921" xr:uid="{00000000-0005-0000-0000-000069170000}"/>
    <cellStyle name="Comma 49 7 2 2 2" xfId="5922" xr:uid="{00000000-0005-0000-0000-00006A170000}"/>
    <cellStyle name="Comma 49 7 2 2 3" xfId="5923" xr:uid="{00000000-0005-0000-0000-00006B170000}"/>
    <cellStyle name="Comma 49 7 2 2 4" xfId="5924" xr:uid="{00000000-0005-0000-0000-00006C170000}"/>
    <cellStyle name="Comma 49 7 2 3" xfId="5925" xr:uid="{00000000-0005-0000-0000-00006D170000}"/>
    <cellStyle name="Comma 49 7 2 4" xfId="5926" xr:uid="{00000000-0005-0000-0000-00006E170000}"/>
    <cellStyle name="Comma 49 7 2 5" xfId="5927" xr:uid="{00000000-0005-0000-0000-00006F170000}"/>
    <cellStyle name="Comma 49 7 3" xfId="5928" xr:uid="{00000000-0005-0000-0000-000070170000}"/>
    <cellStyle name="Comma 49 7 3 2" xfId="5929" xr:uid="{00000000-0005-0000-0000-000071170000}"/>
    <cellStyle name="Comma 49 7 3 3" xfId="5930" xr:uid="{00000000-0005-0000-0000-000072170000}"/>
    <cellStyle name="Comma 49 7 3 4" xfId="5931" xr:uid="{00000000-0005-0000-0000-000073170000}"/>
    <cellStyle name="Comma 49 7 4" xfId="5932" xr:uid="{00000000-0005-0000-0000-000074170000}"/>
    <cellStyle name="Comma 49 7 5" xfId="5933" xr:uid="{00000000-0005-0000-0000-000075170000}"/>
    <cellStyle name="Comma 49 7 6" xfId="5934" xr:uid="{00000000-0005-0000-0000-000076170000}"/>
    <cellStyle name="Comma 49 8" xfId="5935" xr:uid="{00000000-0005-0000-0000-000077170000}"/>
    <cellStyle name="Comma 49 8 2" xfId="5936" xr:uid="{00000000-0005-0000-0000-000078170000}"/>
    <cellStyle name="Comma 49 8 2 2" xfId="5937" xr:uid="{00000000-0005-0000-0000-000079170000}"/>
    <cellStyle name="Comma 49 8 2 3" xfId="5938" xr:uid="{00000000-0005-0000-0000-00007A170000}"/>
    <cellStyle name="Comma 49 8 2 4" xfId="5939" xr:uid="{00000000-0005-0000-0000-00007B170000}"/>
    <cellStyle name="Comma 49 8 3" xfId="5940" xr:uid="{00000000-0005-0000-0000-00007C170000}"/>
    <cellStyle name="Comma 49 8 4" xfId="5941" xr:uid="{00000000-0005-0000-0000-00007D170000}"/>
    <cellStyle name="Comma 49 8 5" xfId="5942" xr:uid="{00000000-0005-0000-0000-00007E170000}"/>
    <cellStyle name="Comma 49 9" xfId="5943" xr:uid="{00000000-0005-0000-0000-00007F170000}"/>
    <cellStyle name="Comma 49 9 2" xfId="5944" xr:uid="{00000000-0005-0000-0000-000080170000}"/>
    <cellStyle name="Comma 49 9 3" xfId="5945" xr:uid="{00000000-0005-0000-0000-000081170000}"/>
    <cellStyle name="Comma 49 9 4" xfId="5946" xr:uid="{00000000-0005-0000-0000-000082170000}"/>
    <cellStyle name="Comma 5" xfId="5947" xr:uid="{00000000-0005-0000-0000-000083170000}"/>
    <cellStyle name="Comma 5 2" xfId="5948" xr:uid="{00000000-0005-0000-0000-000084170000}"/>
    <cellStyle name="Comma 5 2 2" xfId="5949" xr:uid="{00000000-0005-0000-0000-000085170000}"/>
    <cellStyle name="Comma 5 2 2 2" xfId="5950" xr:uid="{00000000-0005-0000-0000-000086170000}"/>
    <cellStyle name="Comma 5 2 3" xfId="5951" xr:uid="{00000000-0005-0000-0000-000087170000}"/>
    <cellStyle name="Comma 5 2 3 2" xfId="5952" xr:uid="{00000000-0005-0000-0000-000088170000}"/>
    <cellStyle name="Comma 5 3" xfId="5953" xr:uid="{00000000-0005-0000-0000-000089170000}"/>
    <cellStyle name="Comma 5 3 2" xfId="5954" xr:uid="{00000000-0005-0000-0000-00008A170000}"/>
    <cellStyle name="Comma 5 4" xfId="5955" xr:uid="{00000000-0005-0000-0000-00008B170000}"/>
    <cellStyle name="Comma 50" xfId="5956" xr:uid="{00000000-0005-0000-0000-00008C170000}"/>
    <cellStyle name="Comma 50 2" xfId="5957" xr:uid="{00000000-0005-0000-0000-00008D170000}"/>
    <cellStyle name="Comma 51" xfId="5958" xr:uid="{00000000-0005-0000-0000-00008E170000}"/>
    <cellStyle name="Comma 51 2" xfId="5959" xr:uid="{00000000-0005-0000-0000-00008F170000}"/>
    <cellStyle name="Comma 51 2 2" xfId="5960" xr:uid="{00000000-0005-0000-0000-000090170000}"/>
    <cellStyle name="Comma 52" xfId="5961" xr:uid="{00000000-0005-0000-0000-000091170000}"/>
    <cellStyle name="Comma 52 2" xfId="5962" xr:uid="{00000000-0005-0000-0000-000092170000}"/>
    <cellStyle name="Comma 53" xfId="5963" xr:uid="{00000000-0005-0000-0000-000093170000}"/>
    <cellStyle name="Comma 53 10" xfId="5964" xr:uid="{00000000-0005-0000-0000-000094170000}"/>
    <cellStyle name="Comma 53 11" xfId="5965" xr:uid="{00000000-0005-0000-0000-000095170000}"/>
    <cellStyle name="Comma 53 12" xfId="5966" xr:uid="{00000000-0005-0000-0000-000096170000}"/>
    <cellStyle name="Comma 53 2" xfId="5967" xr:uid="{00000000-0005-0000-0000-000097170000}"/>
    <cellStyle name="Comma 53 2 10" xfId="5968" xr:uid="{00000000-0005-0000-0000-000098170000}"/>
    <cellStyle name="Comma 53 2 2" xfId="5969" xr:uid="{00000000-0005-0000-0000-000099170000}"/>
    <cellStyle name="Comma 53 2 2 2" xfId="5970" xr:uid="{00000000-0005-0000-0000-00009A170000}"/>
    <cellStyle name="Comma 53 2 2 2 2" xfId="5971" xr:uid="{00000000-0005-0000-0000-00009B170000}"/>
    <cellStyle name="Comma 53 2 2 2 2 2" xfId="5972" xr:uid="{00000000-0005-0000-0000-00009C170000}"/>
    <cellStyle name="Comma 53 2 2 2 2 2 2" xfId="5973" xr:uid="{00000000-0005-0000-0000-00009D170000}"/>
    <cellStyle name="Comma 53 2 2 2 2 2 3" xfId="5974" xr:uid="{00000000-0005-0000-0000-00009E170000}"/>
    <cellStyle name="Comma 53 2 2 2 2 2 4" xfId="5975" xr:uid="{00000000-0005-0000-0000-00009F170000}"/>
    <cellStyle name="Comma 53 2 2 2 2 3" xfId="5976" xr:uid="{00000000-0005-0000-0000-0000A0170000}"/>
    <cellStyle name="Comma 53 2 2 2 2 4" xfId="5977" xr:uid="{00000000-0005-0000-0000-0000A1170000}"/>
    <cellStyle name="Comma 53 2 2 2 2 5" xfId="5978" xr:uid="{00000000-0005-0000-0000-0000A2170000}"/>
    <cellStyle name="Comma 53 2 2 2 3" xfId="5979" xr:uid="{00000000-0005-0000-0000-0000A3170000}"/>
    <cellStyle name="Comma 53 2 2 2 3 2" xfId="5980" xr:uid="{00000000-0005-0000-0000-0000A4170000}"/>
    <cellStyle name="Comma 53 2 2 2 3 3" xfId="5981" xr:uid="{00000000-0005-0000-0000-0000A5170000}"/>
    <cellStyle name="Comma 53 2 2 2 3 4" xfId="5982" xr:uid="{00000000-0005-0000-0000-0000A6170000}"/>
    <cellStyle name="Comma 53 2 2 2 4" xfId="5983" xr:uid="{00000000-0005-0000-0000-0000A7170000}"/>
    <cellStyle name="Comma 53 2 2 2 5" xfId="5984" xr:uid="{00000000-0005-0000-0000-0000A8170000}"/>
    <cellStyle name="Comma 53 2 2 2 6" xfId="5985" xr:uid="{00000000-0005-0000-0000-0000A9170000}"/>
    <cellStyle name="Comma 53 2 2 3" xfId="5986" xr:uid="{00000000-0005-0000-0000-0000AA170000}"/>
    <cellStyle name="Comma 53 2 2 3 2" xfId="5987" xr:uid="{00000000-0005-0000-0000-0000AB170000}"/>
    <cellStyle name="Comma 53 2 2 3 2 2" xfId="5988" xr:uid="{00000000-0005-0000-0000-0000AC170000}"/>
    <cellStyle name="Comma 53 2 2 3 2 2 2" xfId="5989" xr:uid="{00000000-0005-0000-0000-0000AD170000}"/>
    <cellStyle name="Comma 53 2 2 3 2 2 3" xfId="5990" xr:uid="{00000000-0005-0000-0000-0000AE170000}"/>
    <cellStyle name="Comma 53 2 2 3 2 2 4" xfId="5991" xr:uid="{00000000-0005-0000-0000-0000AF170000}"/>
    <cellStyle name="Comma 53 2 2 3 2 3" xfId="5992" xr:uid="{00000000-0005-0000-0000-0000B0170000}"/>
    <cellStyle name="Comma 53 2 2 3 2 4" xfId="5993" xr:uid="{00000000-0005-0000-0000-0000B1170000}"/>
    <cellStyle name="Comma 53 2 2 3 2 5" xfId="5994" xr:uid="{00000000-0005-0000-0000-0000B2170000}"/>
    <cellStyle name="Comma 53 2 2 3 3" xfId="5995" xr:uid="{00000000-0005-0000-0000-0000B3170000}"/>
    <cellStyle name="Comma 53 2 2 3 3 2" xfId="5996" xr:uid="{00000000-0005-0000-0000-0000B4170000}"/>
    <cellStyle name="Comma 53 2 2 3 3 3" xfId="5997" xr:uid="{00000000-0005-0000-0000-0000B5170000}"/>
    <cellStyle name="Comma 53 2 2 3 3 4" xfId="5998" xr:uid="{00000000-0005-0000-0000-0000B6170000}"/>
    <cellStyle name="Comma 53 2 2 3 4" xfId="5999" xr:uid="{00000000-0005-0000-0000-0000B7170000}"/>
    <cellStyle name="Comma 53 2 2 3 5" xfId="6000" xr:uid="{00000000-0005-0000-0000-0000B8170000}"/>
    <cellStyle name="Comma 53 2 2 3 6" xfId="6001" xr:uid="{00000000-0005-0000-0000-0000B9170000}"/>
    <cellStyle name="Comma 53 2 2 4" xfId="6002" xr:uid="{00000000-0005-0000-0000-0000BA170000}"/>
    <cellStyle name="Comma 53 2 2 4 2" xfId="6003" xr:uid="{00000000-0005-0000-0000-0000BB170000}"/>
    <cellStyle name="Comma 53 2 2 4 2 2" xfId="6004" xr:uid="{00000000-0005-0000-0000-0000BC170000}"/>
    <cellStyle name="Comma 53 2 2 4 2 3" xfId="6005" xr:uid="{00000000-0005-0000-0000-0000BD170000}"/>
    <cellStyle name="Comma 53 2 2 4 2 4" xfId="6006" xr:uid="{00000000-0005-0000-0000-0000BE170000}"/>
    <cellStyle name="Comma 53 2 2 4 3" xfId="6007" xr:uid="{00000000-0005-0000-0000-0000BF170000}"/>
    <cellStyle name="Comma 53 2 2 4 4" xfId="6008" xr:uid="{00000000-0005-0000-0000-0000C0170000}"/>
    <cellStyle name="Comma 53 2 2 4 5" xfId="6009" xr:uid="{00000000-0005-0000-0000-0000C1170000}"/>
    <cellStyle name="Comma 53 2 2 5" xfId="6010" xr:uid="{00000000-0005-0000-0000-0000C2170000}"/>
    <cellStyle name="Comma 53 2 2 5 2" xfId="6011" xr:uid="{00000000-0005-0000-0000-0000C3170000}"/>
    <cellStyle name="Comma 53 2 2 5 3" xfId="6012" xr:uid="{00000000-0005-0000-0000-0000C4170000}"/>
    <cellStyle name="Comma 53 2 2 5 4" xfId="6013" xr:uid="{00000000-0005-0000-0000-0000C5170000}"/>
    <cellStyle name="Comma 53 2 2 6" xfId="6014" xr:uid="{00000000-0005-0000-0000-0000C6170000}"/>
    <cellStyle name="Comma 53 2 2 7" xfId="6015" xr:uid="{00000000-0005-0000-0000-0000C7170000}"/>
    <cellStyle name="Comma 53 2 2 8" xfId="6016" xr:uid="{00000000-0005-0000-0000-0000C8170000}"/>
    <cellStyle name="Comma 53 2 3" xfId="6017" xr:uid="{00000000-0005-0000-0000-0000C9170000}"/>
    <cellStyle name="Comma 53 2 3 2" xfId="6018" xr:uid="{00000000-0005-0000-0000-0000CA170000}"/>
    <cellStyle name="Comma 53 2 3 2 2" xfId="6019" xr:uid="{00000000-0005-0000-0000-0000CB170000}"/>
    <cellStyle name="Comma 53 2 3 2 2 2" xfId="6020" xr:uid="{00000000-0005-0000-0000-0000CC170000}"/>
    <cellStyle name="Comma 53 2 3 2 2 2 2" xfId="6021" xr:uid="{00000000-0005-0000-0000-0000CD170000}"/>
    <cellStyle name="Comma 53 2 3 2 2 2 3" xfId="6022" xr:uid="{00000000-0005-0000-0000-0000CE170000}"/>
    <cellStyle name="Comma 53 2 3 2 2 2 4" xfId="6023" xr:uid="{00000000-0005-0000-0000-0000CF170000}"/>
    <cellStyle name="Comma 53 2 3 2 2 3" xfId="6024" xr:uid="{00000000-0005-0000-0000-0000D0170000}"/>
    <cellStyle name="Comma 53 2 3 2 2 4" xfId="6025" xr:uid="{00000000-0005-0000-0000-0000D1170000}"/>
    <cellStyle name="Comma 53 2 3 2 2 5" xfId="6026" xr:uid="{00000000-0005-0000-0000-0000D2170000}"/>
    <cellStyle name="Comma 53 2 3 2 3" xfId="6027" xr:uid="{00000000-0005-0000-0000-0000D3170000}"/>
    <cellStyle name="Comma 53 2 3 2 3 2" xfId="6028" xr:uid="{00000000-0005-0000-0000-0000D4170000}"/>
    <cellStyle name="Comma 53 2 3 2 3 3" xfId="6029" xr:uid="{00000000-0005-0000-0000-0000D5170000}"/>
    <cellStyle name="Comma 53 2 3 2 3 4" xfId="6030" xr:uid="{00000000-0005-0000-0000-0000D6170000}"/>
    <cellStyle name="Comma 53 2 3 2 4" xfId="6031" xr:uid="{00000000-0005-0000-0000-0000D7170000}"/>
    <cellStyle name="Comma 53 2 3 2 5" xfId="6032" xr:uid="{00000000-0005-0000-0000-0000D8170000}"/>
    <cellStyle name="Comma 53 2 3 2 6" xfId="6033" xr:uid="{00000000-0005-0000-0000-0000D9170000}"/>
    <cellStyle name="Comma 53 2 3 3" xfId="6034" xr:uid="{00000000-0005-0000-0000-0000DA170000}"/>
    <cellStyle name="Comma 53 2 3 3 2" xfId="6035" xr:uid="{00000000-0005-0000-0000-0000DB170000}"/>
    <cellStyle name="Comma 53 2 3 3 2 2" xfId="6036" xr:uid="{00000000-0005-0000-0000-0000DC170000}"/>
    <cellStyle name="Comma 53 2 3 3 2 2 2" xfId="6037" xr:uid="{00000000-0005-0000-0000-0000DD170000}"/>
    <cellStyle name="Comma 53 2 3 3 2 2 3" xfId="6038" xr:uid="{00000000-0005-0000-0000-0000DE170000}"/>
    <cellStyle name="Comma 53 2 3 3 2 2 4" xfId="6039" xr:uid="{00000000-0005-0000-0000-0000DF170000}"/>
    <cellStyle name="Comma 53 2 3 3 2 3" xfId="6040" xr:uid="{00000000-0005-0000-0000-0000E0170000}"/>
    <cellStyle name="Comma 53 2 3 3 2 4" xfId="6041" xr:uid="{00000000-0005-0000-0000-0000E1170000}"/>
    <cellStyle name="Comma 53 2 3 3 2 5" xfId="6042" xr:uid="{00000000-0005-0000-0000-0000E2170000}"/>
    <cellStyle name="Comma 53 2 3 3 3" xfId="6043" xr:uid="{00000000-0005-0000-0000-0000E3170000}"/>
    <cellStyle name="Comma 53 2 3 3 3 2" xfId="6044" xr:uid="{00000000-0005-0000-0000-0000E4170000}"/>
    <cellStyle name="Comma 53 2 3 3 3 3" xfId="6045" xr:uid="{00000000-0005-0000-0000-0000E5170000}"/>
    <cellStyle name="Comma 53 2 3 3 3 4" xfId="6046" xr:uid="{00000000-0005-0000-0000-0000E6170000}"/>
    <cellStyle name="Comma 53 2 3 3 4" xfId="6047" xr:uid="{00000000-0005-0000-0000-0000E7170000}"/>
    <cellStyle name="Comma 53 2 3 3 5" xfId="6048" xr:uid="{00000000-0005-0000-0000-0000E8170000}"/>
    <cellStyle name="Comma 53 2 3 3 6" xfId="6049" xr:uid="{00000000-0005-0000-0000-0000E9170000}"/>
    <cellStyle name="Comma 53 2 3 4" xfId="6050" xr:uid="{00000000-0005-0000-0000-0000EA170000}"/>
    <cellStyle name="Comma 53 2 3 4 2" xfId="6051" xr:uid="{00000000-0005-0000-0000-0000EB170000}"/>
    <cellStyle name="Comma 53 2 3 4 2 2" xfId="6052" xr:uid="{00000000-0005-0000-0000-0000EC170000}"/>
    <cellStyle name="Comma 53 2 3 4 2 3" xfId="6053" xr:uid="{00000000-0005-0000-0000-0000ED170000}"/>
    <cellStyle name="Comma 53 2 3 4 2 4" xfId="6054" xr:uid="{00000000-0005-0000-0000-0000EE170000}"/>
    <cellStyle name="Comma 53 2 3 4 3" xfId="6055" xr:uid="{00000000-0005-0000-0000-0000EF170000}"/>
    <cellStyle name="Comma 53 2 3 4 4" xfId="6056" xr:uid="{00000000-0005-0000-0000-0000F0170000}"/>
    <cellStyle name="Comma 53 2 3 4 5" xfId="6057" xr:uid="{00000000-0005-0000-0000-0000F1170000}"/>
    <cellStyle name="Comma 53 2 3 5" xfId="6058" xr:uid="{00000000-0005-0000-0000-0000F2170000}"/>
    <cellStyle name="Comma 53 2 3 5 2" xfId="6059" xr:uid="{00000000-0005-0000-0000-0000F3170000}"/>
    <cellStyle name="Comma 53 2 3 5 3" xfId="6060" xr:uid="{00000000-0005-0000-0000-0000F4170000}"/>
    <cellStyle name="Comma 53 2 3 5 4" xfId="6061" xr:uid="{00000000-0005-0000-0000-0000F5170000}"/>
    <cellStyle name="Comma 53 2 3 6" xfId="6062" xr:uid="{00000000-0005-0000-0000-0000F6170000}"/>
    <cellStyle name="Comma 53 2 3 7" xfId="6063" xr:uid="{00000000-0005-0000-0000-0000F7170000}"/>
    <cellStyle name="Comma 53 2 3 8" xfId="6064" xr:uid="{00000000-0005-0000-0000-0000F8170000}"/>
    <cellStyle name="Comma 53 2 4" xfId="6065" xr:uid="{00000000-0005-0000-0000-0000F9170000}"/>
    <cellStyle name="Comma 53 2 4 2" xfId="6066" xr:uid="{00000000-0005-0000-0000-0000FA170000}"/>
    <cellStyle name="Comma 53 2 4 2 2" xfId="6067" xr:uid="{00000000-0005-0000-0000-0000FB170000}"/>
    <cellStyle name="Comma 53 2 4 2 2 2" xfId="6068" xr:uid="{00000000-0005-0000-0000-0000FC170000}"/>
    <cellStyle name="Comma 53 2 4 2 2 3" xfId="6069" xr:uid="{00000000-0005-0000-0000-0000FD170000}"/>
    <cellStyle name="Comma 53 2 4 2 2 4" xfId="6070" xr:uid="{00000000-0005-0000-0000-0000FE170000}"/>
    <cellStyle name="Comma 53 2 4 2 3" xfId="6071" xr:uid="{00000000-0005-0000-0000-0000FF170000}"/>
    <cellStyle name="Comma 53 2 4 2 4" xfId="6072" xr:uid="{00000000-0005-0000-0000-000000180000}"/>
    <cellStyle name="Comma 53 2 4 2 5" xfId="6073" xr:uid="{00000000-0005-0000-0000-000001180000}"/>
    <cellStyle name="Comma 53 2 4 3" xfId="6074" xr:uid="{00000000-0005-0000-0000-000002180000}"/>
    <cellStyle name="Comma 53 2 4 3 2" xfId="6075" xr:uid="{00000000-0005-0000-0000-000003180000}"/>
    <cellStyle name="Comma 53 2 4 3 3" xfId="6076" xr:uid="{00000000-0005-0000-0000-000004180000}"/>
    <cellStyle name="Comma 53 2 4 3 4" xfId="6077" xr:uid="{00000000-0005-0000-0000-000005180000}"/>
    <cellStyle name="Comma 53 2 4 4" xfId="6078" xr:uid="{00000000-0005-0000-0000-000006180000}"/>
    <cellStyle name="Comma 53 2 4 5" xfId="6079" xr:uid="{00000000-0005-0000-0000-000007180000}"/>
    <cellStyle name="Comma 53 2 4 6" xfId="6080" xr:uid="{00000000-0005-0000-0000-000008180000}"/>
    <cellStyle name="Comma 53 2 5" xfId="6081" xr:uid="{00000000-0005-0000-0000-000009180000}"/>
    <cellStyle name="Comma 53 2 5 2" xfId="6082" xr:uid="{00000000-0005-0000-0000-00000A180000}"/>
    <cellStyle name="Comma 53 2 5 2 2" xfId="6083" xr:uid="{00000000-0005-0000-0000-00000B180000}"/>
    <cellStyle name="Comma 53 2 5 2 2 2" xfId="6084" xr:uid="{00000000-0005-0000-0000-00000C180000}"/>
    <cellStyle name="Comma 53 2 5 2 2 3" xfId="6085" xr:uid="{00000000-0005-0000-0000-00000D180000}"/>
    <cellStyle name="Comma 53 2 5 2 2 4" xfId="6086" xr:uid="{00000000-0005-0000-0000-00000E180000}"/>
    <cellStyle name="Comma 53 2 5 2 3" xfId="6087" xr:uid="{00000000-0005-0000-0000-00000F180000}"/>
    <cellStyle name="Comma 53 2 5 2 4" xfId="6088" xr:uid="{00000000-0005-0000-0000-000010180000}"/>
    <cellStyle name="Comma 53 2 5 2 5" xfId="6089" xr:uid="{00000000-0005-0000-0000-000011180000}"/>
    <cellStyle name="Comma 53 2 5 3" xfId="6090" xr:uid="{00000000-0005-0000-0000-000012180000}"/>
    <cellStyle name="Comma 53 2 5 3 2" xfId="6091" xr:uid="{00000000-0005-0000-0000-000013180000}"/>
    <cellStyle name="Comma 53 2 5 3 3" xfId="6092" xr:uid="{00000000-0005-0000-0000-000014180000}"/>
    <cellStyle name="Comma 53 2 5 3 4" xfId="6093" xr:uid="{00000000-0005-0000-0000-000015180000}"/>
    <cellStyle name="Comma 53 2 5 4" xfId="6094" xr:uid="{00000000-0005-0000-0000-000016180000}"/>
    <cellStyle name="Comma 53 2 5 5" xfId="6095" xr:uid="{00000000-0005-0000-0000-000017180000}"/>
    <cellStyle name="Comma 53 2 5 6" xfId="6096" xr:uid="{00000000-0005-0000-0000-000018180000}"/>
    <cellStyle name="Comma 53 2 6" xfId="6097" xr:uid="{00000000-0005-0000-0000-000019180000}"/>
    <cellStyle name="Comma 53 2 6 2" xfId="6098" xr:uid="{00000000-0005-0000-0000-00001A180000}"/>
    <cellStyle name="Comma 53 2 6 2 2" xfId="6099" xr:uid="{00000000-0005-0000-0000-00001B180000}"/>
    <cellStyle name="Comma 53 2 6 2 3" xfId="6100" xr:uid="{00000000-0005-0000-0000-00001C180000}"/>
    <cellStyle name="Comma 53 2 6 2 4" xfId="6101" xr:uid="{00000000-0005-0000-0000-00001D180000}"/>
    <cellStyle name="Comma 53 2 6 3" xfId="6102" xr:uid="{00000000-0005-0000-0000-00001E180000}"/>
    <cellStyle name="Comma 53 2 6 4" xfId="6103" xr:uid="{00000000-0005-0000-0000-00001F180000}"/>
    <cellStyle name="Comma 53 2 6 5" xfId="6104" xr:uid="{00000000-0005-0000-0000-000020180000}"/>
    <cellStyle name="Comma 53 2 7" xfId="6105" xr:uid="{00000000-0005-0000-0000-000021180000}"/>
    <cellStyle name="Comma 53 2 7 2" xfId="6106" xr:uid="{00000000-0005-0000-0000-000022180000}"/>
    <cellStyle name="Comma 53 2 7 3" xfId="6107" xr:uid="{00000000-0005-0000-0000-000023180000}"/>
    <cellStyle name="Comma 53 2 7 4" xfId="6108" xr:uid="{00000000-0005-0000-0000-000024180000}"/>
    <cellStyle name="Comma 53 2 8" xfId="6109" xr:uid="{00000000-0005-0000-0000-000025180000}"/>
    <cellStyle name="Comma 53 2 9" xfId="6110" xr:uid="{00000000-0005-0000-0000-000026180000}"/>
    <cellStyle name="Comma 53 3" xfId="6111" xr:uid="{00000000-0005-0000-0000-000027180000}"/>
    <cellStyle name="Comma 53 3 10" xfId="6112" xr:uid="{00000000-0005-0000-0000-000028180000}"/>
    <cellStyle name="Comma 53 3 2" xfId="6113" xr:uid="{00000000-0005-0000-0000-000029180000}"/>
    <cellStyle name="Comma 53 3 2 2" xfId="6114" xr:uid="{00000000-0005-0000-0000-00002A180000}"/>
    <cellStyle name="Comma 53 3 2 2 2" xfId="6115" xr:uid="{00000000-0005-0000-0000-00002B180000}"/>
    <cellStyle name="Comma 53 3 2 2 2 2" xfId="6116" xr:uid="{00000000-0005-0000-0000-00002C180000}"/>
    <cellStyle name="Comma 53 3 2 2 2 2 2" xfId="6117" xr:uid="{00000000-0005-0000-0000-00002D180000}"/>
    <cellStyle name="Comma 53 3 2 2 2 2 3" xfId="6118" xr:uid="{00000000-0005-0000-0000-00002E180000}"/>
    <cellStyle name="Comma 53 3 2 2 2 2 4" xfId="6119" xr:uid="{00000000-0005-0000-0000-00002F180000}"/>
    <cellStyle name="Comma 53 3 2 2 2 3" xfId="6120" xr:uid="{00000000-0005-0000-0000-000030180000}"/>
    <cellStyle name="Comma 53 3 2 2 2 4" xfId="6121" xr:uid="{00000000-0005-0000-0000-000031180000}"/>
    <cellStyle name="Comma 53 3 2 2 2 5" xfId="6122" xr:uid="{00000000-0005-0000-0000-000032180000}"/>
    <cellStyle name="Comma 53 3 2 2 3" xfId="6123" xr:uid="{00000000-0005-0000-0000-000033180000}"/>
    <cellStyle name="Comma 53 3 2 2 3 2" xfId="6124" xr:uid="{00000000-0005-0000-0000-000034180000}"/>
    <cellStyle name="Comma 53 3 2 2 3 3" xfId="6125" xr:uid="{00000000-0005-0000-0000-000035180000}"/>
    <cellStyle name="Comma 53 3 2 2 3 4" xfId="6126" xr:uid="{00000000-0005-0000-0000-000036180000}"/>
    <cellStyle name="Comma 53 3 2 2 4" xfId="6127" xr:uid="{00000000-0005-0000-0000-000037180000}"/>
    <cellStyle name="Comma 53 3 2 2 5" xfId="6128" xr:uid="{00000000-0005-0000-0000-000038180000}"/>
    <cellStyle name="Comma 53 3 2 2 6" xfId="6129" xr:uid="{00000000-0005-0000-0000-000039180000}"/>
    <cellStyle name="Comma 53 3 2 3" xfId="6130" xr:uid="{00000000-0005-0000-0000-00003A180000}"/>
    <cellStyle name="Comma 53 3 2 3 2" xfId="6131" xr:uid="{00000000-0005-0000-0000-00003B180000}"/>
    <cellStyle name="Comma 53 3 2 3 2 2" xfId="6132" xr:uid="{00000000-0005-0000-0000-00003C180000}"/>
    <cellStyle name="Comma 53 3 2 3 2 2 2" xfId="6133" xr:uid="{00000000-0005-0000-0000-00003D180000}"/>
    <cellStyle name="Comma 53 3 2 3 2 2 3" xfId="6134" xr:uid="{00000000-0005-0000-0000-00003E180000}"/>
    <cellStyle name="Comma 53 3 2 3 2 2 4" xfId="6135" xr:uid="{00000000-0005-0000-0000-00003F180000}"/>
    <cellStyle name="Comma 53 3 2 3 2 3" xfId="6136" xr:uid="{00000000-0005-0000-0000-000040180000}"/>
    <cellStyle name="Comma 53 3 2 3 2 4" xfId="6137" xr:uid="{00000000-0005-0000-0000-000041180000}"/>
    <cellStyle name="Comma 53 3 2 3 2 5" xfId="6138" xr:uid="{00000000-0005-0000-0000-000042180000}"/>
    <cellStyle name="Comma 53 3 2 3 3" xfId="6139" xr:uid="{00000000-0005-0000-0000-000043180000}"/>
    <cellStyle name="Comma 53 3 2 3 3 2" xfId="6140" xr:uid="{00000000-0005-0000-0000-000044180000}"/>
    <cellStyle name="Comma 53 3 2 3 3 3" xfId="6141" xr:uid="{00000000-0005-0000-0000-000045180000}"/>
    <cellStyle name="Comma 53 3 2 3 3 4" xfId="6142" xr:uid="{00000000-0005-0000-0000-000046180000}"/>
    <cellStyle name="Comma 53 3 2 3 4" xfId="6143" xr:uid="{00000000-0005-0000-0000-000047180000}"/>
    <cellStyle name="Comma 53 3 2 3 5" xfId="6144" xr:uid="{00000000-0005-0000-0000-000048180000}"/>
    <cellStyle name="Comma 53 3 2 3 6" xfId="6145" xr:uid="{00000000-0005-0000-0000-000049180000}"/>
    <cellStyle name="Comma 53 3 2 4" xfId="6146" xr:uid="{00000000-0005-0000-0000-00004A180000}"/>
    <cellStyle name="Comma 53 3 2 4 2" xfId="6147" xr:uid="{00000000-0005-0000-0000-00004B180000}"/>
    <cellStyle name="Comma 53 3 2 4 2 2" xfId="6148" xr:uid="{00000000-0005-0000-0000-00004C180000}"/>
    <cellStyle name="Comma 53 3 2 4 2 3" xfId="6149" xr:uid="{00000000-0005-0000-0000-00004D180000}"/>
    <cellStyle name="Comma 53 3 2 4 2 4" xfId="6150" xr:uid="{00000000-0005-0000-0000-00004E180000}"/>
    <cellStyle name="Comma 53 3 2 4 3" xfId="6151" xr:uid="{00000000-0005-0000-0000-00004F180000}"/>
    <cellStyle name="Comma 53 3 2 4 4" xfId="6152" xr:uid="{00000000-0005-0000-0000-000050180000}"/>
    <cellStyle name="Comma 53 3 2 4 5" xfId="6153" xr:uid="{00000000-0005-0000-0000-000051180000}"/>
    <cellStyle name="Comma 53 3 2 5" xfId="6154" xr:uid="{00000000-0005-0000-0000-000052180000}"/>
    <cellStyle name="Comma 53 3 2 5 2" xfId="6155" xr:uid="{00000000-0005-0000-0000-000053180000}"/>
    <cellStyle name="Comma 53 3 2 5 3" xfId="6156" xr:uid="{00000000-0005-0000-0000-000054180000}"/>
    <cellStyle name="Comma 53 3 2 5 4" xfId="6157" xr:uid="{00000000-0005-0000-0000-000055180000}"/>
    <cellStyle name="Comma 53 3 2 6" xfId="6158" xr:uid="{00000000-0005-0000-0000-000056180000}"/>
    <cellStyle name="Comma 53 3 2 7" xfId="6159" xr:uid="{00000000-0005-0000-0000-000057180000}"/>
    <cellStyle name="Comma 53 3 2 8" xfId="6160" xr:uid="{00000000-0005-0000-0000-000058180000}"/>
    <cellStyle name="Comma 53 3 3" xfId="6161" xr:uid="{00000000-0005-0000-0000-000059180000}"/>
    <cellStyle name="Comma 53 3 3 2" xfId="6162" xr:uid="{00000000-0005-0000-0000-00005A180000}"/>
    <cellStyle name="Comma 53 3 3 2 2" xfId="6163" xr:uid="{00000000-0005-0000-0000-00005B180000}"/>
    <cellStyle name="Comma 53 3 3 2 2 2" xfId="6164" xr:uid="{00000000-0005-0000-0000-00005C180000}"/>
    <cellStyle name="Comma 53 3 3 2 2 2 2" xfId="6165" xr:uid="{00000000-0005-0000-0000-00005D180000}"/>
    <cellStyle name="Comma 53 3 3 2 2 2 3" xfId="6166" xr:uid="{00000000-0005-0000-0000-00005E180000}"/>
    <cellStyle name="Comma 53 3 3 2 2 2 4" xfId="6167" xr:uid="{00000000-0005-0000-0000-00005F180000}"/>
    <cellStyle name="Comma 53 3 3 2 2 3" xfId="6168" xr:uid="{00000000-0005-0000-0000-000060180000}"/>
    <cellStyle name="Comma 53 3 3 2 2 4" xfId="6169" xr:uid="{00000000-0005-0000-0000-000061180000}"/>
    <cellStyle name="Comma 53 3 3 2 2 5" xfId="6170" xr:uid="{00000000-0005-0000-0000-000062180000}"/>
    <cellStyle name="Comma 53 3 3 2 3" xfId="6171" xr:uid="{00000000-0005-0000-0000-000063180000}"/>
    <cellStyle name="Comma 53 3 3 2 3 2" xfId="6172" xr:uid="{00000000-0005-0000-0000-000064180000}"/>
    <cellStyle name="Comma 53 3 3 2 3 3" xfId="6173" xr:uid="{00000000-0005-0000-0000-000065180000}"/>
    <cellStyle name="Comma 53 3 3 2 3 4" xfId="6174" xr:uid="{00000000-0005-0000-0000-000066180000}"/>
    <cellStyle name="Comma 53 3 3 2 4" xfId="6175" xr:uid="{00000000-0005-0000-0000-000067180000}"/>
    <cellStyle name="Comma 53 3 3 2 5" xfId="6176" xr:uid="{00000000-0005-0000-0000-000068180000}"/>
    <cellStyle name="Comma 53 3 3 2 6" xfId="6177" xr:uid="{00000000-0005-0000-0000-000069180000}"/>
    <cellStyle name="Comma 53 3 3 3" xfId="6178" xr:uid="{00000000-0005-0000-0000-00006A180000}"/>
    <cellStyle name="Comma 53 3 3 3 2" xfId="6179" xr:uid="{00000000-0005-0000-0000-00006B180000}"/>
    <cellStyle name="Comma 53 3 3 3 2 2" xfId="6180" xr:uid="{00000000-0005-0000-0000-00006C180000}"/>
    <cellStyle name="Comma 53 3 3 3 2 2 2" xfId="6181" xr:uid="{00000000-0005-0000-0000-00006D180000}"/>
    <cellStyle name="Comma 53 3 3 3 2 2 3" xfId="6182" xr:uid="{00000000-0005-0000-0000-00006E180000}"/>
    <cellStyle name="Comma 53 3 3 3 2 2 4" xfId="6183" xr:uid="{00000000-0005-0000-0000-00006F180000}"/>
    <cellStyle name="Comma 53 3 3 3 2 3" xfId="6184" xr:uid="{00000000-0005-0000-0000-000070180000}"/>
    <cellStyle name="Comma 53 3 3 3 2 4" xfId="6185" xr:uid="{00000000-0005-0000-0000-000071180000}"/>
    <cellStyle name="Comma 53 3 3 3 2 5" xfId="6186" xr:uid="{00000000-0005-0000-0000-000072180000}"/>
    <cellStyle name="Comma 53 3 3 3 3" xfId="6187" xr:uid="{00000000-0005-0000-0000-000073180000}"/>
    <cellStyle name="Comma 53 3 3 3 3 2" xfId="6188" xr:uid="{00000000-0005-0000-0000-000074180000}"/>
    <cellStyle name="Comma 53 3 3 3 3 3" xfId="6189" xr:uid="{00000000-0005-0000-0000-000075180000}"/>
    <cellStyle name="Comma 53 3 3 3 3 4" xfId="6190" xr:uid="{00000000-0005-0000-0000-000076180000}"/>
    <cellStyle name="Comma 53 3 3 3 4" xfId="6191" xr:uid="{00000000-0005-0000-0000-000077180000}"/>
    <cellStyle name="Comma 53 3 3 3 5" xfId="6192" xr:uid="{00000000-0005-0000-0000-000078180000}"/>
    <cellStyle name="Comma 53 3 3 3 6" xfId="6193" xr:uid="{00000000-0005-0000-0000-000079180000}"/>
    <cellStyle name="Comma 53 3 3 4" xfId="6194" xr:uid="{00000000-0005-0000-0000-00007A180000}"/>
    <cellStyle name="Comma 53 3 3 4 2" xfId="6195" xr:uid="{00000000-0005-0000-0000-00007B180000}"/>
    <cellStyle name="Comma 53 3 3 4 2 2" xfId="6196" xr:uid="{00000000-0005-0000-0000-00007C180000}"/>
    <cellStyle name="Comma 53 3 3 4 2 3" xfId="6197" xr:uid="{00000000-0005-0000-0000-00007D180000}"/>
    <cellStyle name="Comma 53 3 3 4 2 4" xfId="6198" xr:uid="{00000000-0005-0000-0000-00007E180000}"/>
    <cellStyle name="Comma 53 3 3 4 3" xfId="6199" xr:uid="{00000000-0005-0000-0000-00007F180000}"/>
    <cellStyle name="Comma 53 3 3 4 4" xfId="6200" xr:uid="{00000000-0005-0000-0000-000080180000}"/>
    <cellStyle name="Comma 53 3 3 4 5" xfId="6201" xr:uid="{00000000-0005-0000-0000-000081180000}"/>
    <cellStyle name="Comma 53 3 3 5" xfId="6202" xr:uid="{00000000-0005-0000-0000-000082180000}"/>
    <cellStyle name="Comma 53 3 3 5 2" xfId="6203" xr:uid="{00000000-0005-0000-0000-000083180000}"/>
    <cellStyle name="Comma 53 3 3 5 3" xfId="6204" xr:uid="{00000000-0005-0000-0000-000084180000}"/>
    <cellStyle name="Comma 53 3 3 5 4" xfId="6205" xr:uid="{00000000-0005-0000-0000-000085180000}"/>
    <cellStyle name="Comma 53 3 3 6" xfId="6206" xr:uid="{00000000-0005-0000-0000-000086180000}"/>
    <cellStyle name="Comma 53 3 3 7" xfId="6207" xr:uid="{00000000-0005-0000-0000-000087180000}"/>
    <cellStyle name="Comma 53 3 3 8" xfId="6208" xr:uid="{00000000-0005-0000-0000-000088180000}"/>
    <cellStyle name="Comma 53 3 4" xfId="6209" xr:uid="{00000000-0005-0000-0000-000089180000}"/>
    <cellStyle name="Comma 53 3 4 2" xfId="6210" xr:uid="{00000000-0005-0000-0000-00008A180000}"/>
    <cellStyle name="Comma 53 3 4 2 2" xfId="6211" xr:uid="{00000000-0005-0000-0000-00008B180000}"/>
    <cellStyle name="Comma 53 3 4 2 2 2" xfId="6212" xr:uid="{00000000-0005-0000-0000-00008C180000}"/>
    <cellStyle name="Comma 53 3 4 2 2 3" xfId="6213" xr:uid="{00000000-0005-0000-0000-00008D180000}"/>
    <cellStyle name="Comma 53 3 4 2 2 4" xfId="6214" xr:uid="{00000000-0005-0000-0000-00008E180000}"/>
    <cellStyle name="Comma 53 3 4 2 3" xfId="6215" xr:uid="{00000000-0005-0000-0000-00008F180000}"/>
    <cellStyle name="Comma 53 3 4 2 4" xfId="6216" xr:uid="{00000000-0005-0000-0000-000090180000}"/>
    <cellStyle name="Comma 53 3 4 2 5" xfId="6217" xr:uid="{00000000-0005-0000-0000-000091180000}"/>
    <cellStyle name="Comma 53 3 4 3" xfId="6218" xr:uid="{00000000-0005-0000-0000-000092180000}"/>
    <cellStyle name="Comma 53 3 4 3 2" xfId="6219" xr:uid="{00000000-0005-0000-0000-000093180000}"/>
    <cellStyle name="Comma 53 3 4 3 3" xfId="6220" xr:uid="{00000000-0005-0000-0000-000094180000}"/>
    <cellStyle name="Comma 53 3 4 3 4" xfId="6221" xr:uid="{00000000-0005-0000-0000-000095180000}"/>
    <cellStyle name="Comma 53 3 4 4" xfId="6222" xr:uid="{00000000-0005-0000-0000-000096180000}"/>
    <cellStyle name="Comma 53 3 4 5" xfId="6223" xr:uid="{00000000-0005-0000-0000-000097180000}"/>
    <cellStyle name="Comma 53 3 4 6" xfId="6224" xr:uid="{00000000-0005-0000-0000-000098180000}"/>
    <cellStyle name="Comma 53 3 5" xfId="6225" xr:uid="{00000000-0005-0000-0000-000099180000}"/>
    <cellStyle name="Comma 53 3 5 2" xfId="6226" xr:uid="{00000000-0005-0000-0000-00009A180000}"/>
    <cellStyle name="Comma 53 3 5 2 2" xfId="6227" xr:uid="{00000000-0005-0000-0000-00009B180000}"/>
    <cellStyle name="Comma 53 3 5 2 2 2" xfId="6228" xr:uid="{00000000-0005-0000-0000-00009C180000}"/>
    <cellStyle name="Comma 53 3 5 2 2 3" xfId="6229" xr:uid="{00000000-0005-0000-0000-00009D180000}"/>
    <cellStyle name="Comma 53 3 5 2 2 4" xfId="6230" xr:uid="{00000000-0005-0000-0000-00009E180000}"/>
    <cellStyle name="Comma 53 3 5 2 3" xfId="6231" xr:uid="{00000000-0005-0000-0000-00009F180000}"/>
    <cellStyle name="Comma 53 3 5 2 4" xfId="6232" xr:uid="{00000000-0005-0000-0000-0000A0180000}"/>
    <cellStyle name="Comma 53 3 5 2 5" xfId="6233" xr:uid="{00000000-0005-0000-0000-0000A1180000}"/>
    <cellStyle name="Comma 53 3 5 3" xfId="6234" xr:uid="{00000000-0005-0000-0000-0000A2180000}"/>
    <cellStyle name="Comma 53 3 5 3 2" xfId="6235" xr:uid="{00000000-0005-0000-0000-0000A3180000}"/>
    <cellStyle name="Comma 53 3 5 3 3" xfId="6236" xr:uid="{00000000-0005-0000-0000-0000A4180000}"/>
    <cellStyle name="Comma 53 3 5 3 4" xfId="6237" xr:uid="{00000000-0005-0000-0000-0000A5180000}"/>
    <cellStyle name="Comma 53 3 5 4" xfId="6238" xr:uid="{00000000-0005-0000-0000-0000A6180000}"/>
    <cellStyle name="Comma 53 3 5 5" xfId="6239" xr:uid="{00000000-0005-0000-0000-0000A7180000}"/>
    <cellStyle name="Comma 53 3 5 6" xfId="6240" xr:uid="{00000000-0005-0000-0000-0000A8180000}"/>
    <cellStyle name="Comma 53 3 6" xfId="6241" xr:uid="{00000000-0005-0000-0000-0000A9180000}"/>
    <cellStyle name="Comma 53 3 6 2" xfId="6242" xr:uid="{00000000-0005-0000-0000-0000AA180000}"/>
    <cellStyle name="Comma 53 3 6 2 2" xfId="6243" xr:uid="{00000000-0005-0000-0000-0000AB180000}"/>
    <cellStyle name="Comma 53 3 6 2 3" xfId="6244" xr:uid="{00000000-0005-0000-0000-0000AC180000}"/>
    <cellStyle name="Comma 53 3 6 2 4" xfId="6245" xr:uid="{00000000-0005-0000-0000-0000AD180000}"/>
    <cellStyle name="Comma 53 3 6 3" xfId="6246" xr:uid="{00000000-0005-0000-0000-0000AE180000}"/>
    <cellStyle name="Comma 53 3 6 4" xfId="6247" xr:uid="{00000000-0005-0000-0000-0000AF180000}"/>
    <cellStyle name="Comma 53 3 6 5" xfId="6248" xr:uid="{00000000-0005-0000-0000-0000B0180000}"/>
    <cellStyle name="Comma 53 3 7" xfId="6249" xr:uid="{00000000-0005-0000-0000-0000B1180000}"/>
    <cellStyle name="Comma 53 3 7 2" xfId="6250" xr:uid="{00000000-0005-0000-0000-0000B2180000}"/>
    <cellStyle name="Comma 53 3 7 3" xfId="6251" xr:uid="{00000000-0005-0000-0000-0000B3180000}"/>
    <cellStyle name="Comma 53 3 7 4" xfId="6252" xr:uid="{00000000-0005-0000-0000-0000B4180000}"/>
    <cellStyle name="Comma 53 3 8" xfId="6253" xr:uid="{00000000-0005-0000-0000-0000B5180000}"/>
    <cellStyle name="Comma 53 3 9" xfId="6254" xr:uid="{00000000-0005-0000-0000-0000B6180000}"/>
    <cellStyle name="Comma 53 4" xfId="6255" xr:uid="{00000000-0005-0000-0000-0000B7180000}"/>
    <cellStyle name="Comma 53 4 2" xfId="6256" xr:uid="{00000000-0005-0000-0000-0000B8180000}"/>
    <cellStyle name="Comma 53 4 2 2" xfId="6257" xr:uid="{00000000-0005-0000-0000-0000B9180000}"/>
    <cellStyle name="Comma 53 4 2 2 2" xfId="6258" xr:uid="{00000000-0005-0000-0000-0000BA180000}"/>
    <cellStyle name="Comma 53 4 2 2 2 2" xfId="6259" xr:uid="{00000000-0005-0000-0000-0000BB180000}"/>
    <cellStyle name="Comma 53 4 2 2 2 3" xfId="6260" xr:uid="{00000000-0005-0000-0000-0000BC180000}"/>
    <cellStyle name="Comma 53 4 2 2 2 4" xfId="6261" xr:uid="{00000000-0005-0000-0000-0000BD180000}"/>
    <cellStyle name="Comma 53 4 2 2 3" xfId="6262" xr:uid="{00000000-0005-0000-0000-0000BE180000}"/>
    <cellStyle name="Comma 53 4 2 2 4" xfId="6263" xr:uid="{00000000-0005-0000-0000-0000BF180000}"/>
    <cellStyle name="Comma 53 4 2 2 5" xfId="6264" xr:uid="{00000000-0005-0000-0000-0000C0180000}"/>
    <cellStyle name="Comma 53 4 2 3" xfId="6265" xr:uid="{00000000-0005-0000-0000-0000C1180000}"/>
    <cellStyle name="Comma 53 4 2 3 2" xfId="6266" xr:uid="{00000000-0005-0000-0000-0000C2180000}"/>
    <cellStyle name="Comma 53 4 2 3 3" xfId="6267" xr:uid="{00000000-0005-0000-0000-0000C3180000}"/>
    <cellStyle name="Comma 53 4 2 3 4" xfId="6268" xr:uid="{00000000-0005-0000-0000-0000C4180000}"/>
    <cellStyle name="Comma 53 4 2 4" xfId="6269" xr:uid="{00000000-0005-0000-0000-0000C5180000}"/>
    <cellStyle name="Comma 53 4 2 5" xfId="6270" xr:uid="{00000000-0005-0000-0000-0000C6180000}"/>
    <cellStyle name="Comma 53 4 2 6" xfId="6271" xr:uid="{00000000-0005-0000-0000-0000C7180000}"/>
    <cellStyle name="Comma 53 4 3" xfId="6272" xr:uid="{00000000-0005-0000-0000-0000C8180000}"/>
    <cellStyle name="Comma 53 4 3 2" xfId="6273" xr:uid="{00000000-0005-0000-0000-0000C9180000}"/>
    <cellStyle name="Comma 53 4 3 2 2" xfId="6274" xr:uid="{00000000-0005-0000-0000-0000CA180000}"/>
    <cellStyle name="Comma 53 4 3 2 2 2" xfId="6275" xr:uid="{00000000-0005-0000-0000-0000CB180000}"/>
    <cellStyle name="Comma 53 4 3 2 2 3" xfId="6276" xr:uid="{00000000-0005-0000-0000-0000CC180000}"/>
    <cellStyle name="Comma 53 4 3 2 2 4" xfId="6277" xr:uid="{00000000-0005-0000-0000-0000CD180000}"/>
    <cellStyle name="Comma 53 4 3 2 3" xfId="6278" xr:uid="{00000000-0005-0000-0000-0000CE180000}"/>
    <cellStyle name="Comma 53 4 3 2 4" xfId="6279" xr:uid="{00000000-0005-0000-0000-0000CF180000}"/>
    <cellStyle name="Comma 53 4 3 2 5" xfId="6280" xr:uid="{00000000-0005-0000-0000-0000D0180000}"/>
    <cellStyle name="Comma 53 4 3 3" xfId="6281" xr:uid="{00000000-0005-0000-0000-0000D1180000}"/>
    <cellStyle name="Comma 53 4 3 3 2" xfId="6282" xr:uid="{00000000-0005-0000-0000-0000D2180000}"/>
    <cellStyle name="Comma 53 4 3 3 3" xfId="6283" xr:uid="{00000000-0005-0000-0000-0000D3180000}"/>
    <cellStyle name="Comma 53 4 3 3 4" xfId="6284" xr:uid="{00000000-0005-0000-0000-0000D4180000}"/>
    <cellStyle name="Comma 53 4 3 4" xfId="6285" xr:uid="{00000000-0005-0000-0000-0000D5180000}"/>
    <cellStyle name="Comma 53 4 3 5" xfId="6286" xr:uid="{00000000-0005-0000-0000-0000D6180000}"/>
    <cellStyle name="Comma 53 4 3 6" xfId="6287" xr:uid="{00000000-0005-0000-0000-0000D7180000}"/>
    <cellStyle name="Comma 53 4 4" xfId="6288" xr:uid="{00000000-0005-0000-0000-0000D8180000}"/>
    <cellStyle name="Comma 53 4 4 2" xfId="6289" xr:uid="{00000000-0005-0000-0000-0000D9180000}"/>
    <cellStyle name="Comma 53 4 4 2 2" xfId="6290" xr:uid="{00000000-0005-0000-0000-0000DA180000}"/>
    <cellStyle name="Comma 53 4 4 2 3" xfId="6291" xr:uid="{00000000-0005-0000-0000-0000DB180000}"/>
    <cellStyle name="Comma 53 4 4 2 4" xfId="6292" xr:uid="{00000000-0005-0000-0000-0000DC180000}"/>
    <cellStyle name="Comma 53 4 4 3" xfId="6293" xr:uid="{00000000-0005-0000-0000-0000DD180000}"/>
    <cellStyle name="Comma 53 4 4 4" xfId="6294" xr:uid="{00000000-0005-0000-0000-0000DE180000}"/>
    <cellStyle name="Comma 53 4 4 5" xfId="6295" xr:uid="{00000000-0005-0000-0000-0000DF180000}"/>
    <cellStyle name="Comma 53 4 5" xfId="6296" xr:uid="{00000000-0005-0000-0000-0000E0180000}"/>
    <cellStyle name="Comma 53 4 5 2" xfId="6297" xr:uid="{00000000-0005-0000-0000-0000E1180000}"/>
    <cellStyle name="Comma 53 4 5 3" xfId="6298" xr:uid="{00000000-0005-0000-0000-0000E2180000}"/>
    <cellStyle name="Comma 53 4 5 4" xfId="6299" xr:uid="{00000000-0005-0000-0000-0000E3180000}"/>
    <cellStyle name="Comma 53 4 6" xfId="6300" xr:uid="{00000000-0005-0000-0000-0000E4180000}"/>
    <cellStyle name="Comma 53 4 7" xfId="6301" xr:uid="{00000000-0005-0000-0000-0000E5180000}"/>
    <cellStyle name="Comma 53 4 8" xfId="6302" xr:uid="{00000000-0005-0000-0000-0000E6180000}"/>
    <cellStyle name="Comma 53 5" xfId="6303" xr:uid="{00000000-0005-0000-0000-0000E7180000}"/>
    <cellStyle name="Comma 53 5 2" xfId="6304" xr:uid="{00000000-0005-0000-0000-0000E8180000}"/>
    <cellStyle name="Comma 53 5 2 2" xfId="6305" xr:uid="{00000000-0005-0000-0000-0000E9180000}"/>
    <cellStyle name="Comma 53 5 2 2 2" xfId="6306" xr:uid="{00000000-0005-0000-0000-0000EA180000}"/>
    <cellStyle name="Comma 53 5 2 2 2 2" xfId="6307" xr:uid="{00000000-0005-0000-0000-0000EB180000}"/>
    <cellStyle name="Comma 53 5 2 2 2 3" xfId="6308" xr:uid="{00000000-0005-0000-0000-0000EC180000}"/>
    <cellStyle name="Comma 53 5 2 2 2 4" xfId="6309" xr:uid="{00000000-0005-0000-0000-0000ED180000}"/>
    <cellStyle name="Comma 53 5 2 2 3" xfId="6310" xr:uid="{00000000-0005-0000-0000-0000EE180000}"/>
    <cellStyle name="Comma 53 5 2 2 4" xfId="6311" xr:uid="{00000000-0005-0000-0000-0000EF180000}"/>
    <cellStyle name="Comma 53 5 2 2 5" xfId="6312" xr:uid="{00000000-0005-0000-0000-0000F0180000}"/>
    <cellStyle name="Comma 53 5 2 3" xfId="6313" xr:uid="{00000000-0005-0000-0000-0000F1180000}"/>
    <cellStyle name="Comma 53 5 2 3 2" xfId="6314" xr:uid="{00000000-0005-0000-0000-0000F2180000}"/>
    <cellStyle name="Comma 53 5 2 3 3" xfId="6315" xr:uid="{00000000-0005-0000-0000-0000F3180000}"/>
    <cellStyle name="Comma 53 5 2 3 4" xfId="6316" xr:uid="{00000000-0005-0000-0000-0000F4180000}"/>
    <cellStyle name="Comma 53 5 2 4" xfId="6317" xr:uid="{00000000-0005-0000-0000-0000F5180000}"/>
    <cellStyle name="Comma 53 5 2 5" xfId="6318" xr:uid="{00000000-0005-0000-0000-0000F6180000}"/>
    <cellStyle name="Comma 53 5 2 6" xfId="6319" xr:uid="{00000000-0005-0000-0000-0000F7180000}"/>
    <cellStyle name="Comma 53 5 3" xfId="6320" xr:uid="{00000000-0005-0000-0000-0000F8180000}"/>
    <cellStyle name="Comma 53 5 3 2" xfId="6321" xr:uid="{00000000-0005-0000-0000-0000F9180000}"/>
    <cellStyle name="Comma 53 5 3 2 2" xfId="6322" xr:uid="{00000000-0005-0000-0000-0000FA180000}"/>
    <cellStyle name="Comma 53 5 3 2 2 2" xfId="6323" xr:uid="{00000000-0005-0000-0000-0000FB180000}"/>
    <cellStyle name="Comma 53 5 3 2 2 3" xfId="6324" xr:uid="{00000000-0005-0000-0000-0000FC180000}"/>
    <cellStyle name="Comma 53 5 3 2 2 4" xfId="6325" xr:uid="{00000000-0005-0000-0000-0000FD180000}"/>
    <cellStyle name="Comma 53 5 3 2 3" xfId="6326" xr:uid="{00000000-0005-0000-0000-0000FE180000}"/>
    <cellStyle name="Comma 53 5 3 2 4" xfId="6327" xr:uid="{00000000-0005-0000-0000-0000FF180000}"/>
    <cellStyle name="Comma 53 5 3 2 5" xfId="6328" xr:uid="{00000000-0005-0000-0000-000000190000}"/>
    <cellStyle name="Comma 53 5 3 3" xfId="6329" xr:uid="{00000000-0005-0000-0000-000001190000}"/>
    <cellStyle name="Comma 53 5 3 3 2" xfId="6330" xr:uid="{00000000-0005-0000-0000-000002190000}"/>
    <cellStyle name="Comma 53 5 3 3 3" xfId="6331" xr:uid="{00000000-0005-0000-0000-000003190000}"/>
    <cellStyle name="Comma 53 5 3 3 4" xfId="6332" xr:uid="{00000000-0005-0000-0000-000004190000}"/>
    <cellStyle name="Comma 53 5 3 4" xfId="6333" xr:uid="{00000000-0005-0000-0000-000005190000}"/>
    <cellStyle name="Comma 53 5 3 5" xfId="6334" xr:uid="{00000000-0005-0000-0000-000006190000}"/>
    <cellStyle name="Comma 53 5 3 6" xfId="6335" xr:uid="{00000000-0005-0000-0000-000007190000}"/>
    <cellStyle name="Comma 53 5 4" xfId="6336" xr:uid="{00000000-0005-0000-0000-000008190000}"/>
    <cellStyle name="Comma 53 5 4 2" xfId="6337" xr:uid="{00000000-0005-0000-0000-000009190000}"/>
    <cellStyle name="Comma 53 5 4 2 2" xfId="6338" xr:uid="{00000000-0005-0000-0000-00000A190000}"/>
    <cellStyle name="Comma 53 5 4 2 3" xfId="6339" xr:uid="{00000000-0005-0000-0000-00000B190000}"/>
    <cellStyle name="Comma 53 5 4 2 4" xfId="6340" xr:uid="{00000000-0005-0000-0000-00000C190000}"/>
    <cellStyle name="Comma 53 5 4 3" xfId="6341" xr:uid="{00000000-0005-0000-0000-00000D190000}"/>
    <cellStyle name="Comma 53 5 4 4" xfId="6342" xr:uid="{00000000-0005-0000-0000-00000E190000}"/>
    <cellStyle name="Comma 53 5 4 5" xfId="6343" xr:uid="{00000000-0005-0000-0000-00000F190000}"/>
    <cellStyle name="Comma 53 5 5" xfId="6344" xr:uid="{00000000-0005-0000-0000-000010190000}"/>
    <cellStyle name="Comma 53 5 5 2" xfId="6345" xr:uid="{00000000-0005-0000-0000-000011190000}"/>
    <cellStyle name="Comma 53 5 5 3" xfId="6346" xr:uid="{00000000-0005-0000-0000-000012190000}"/>
    <cellStyle name="Comma 53 5 5 4" xfId="6347" xr:uid="{00000000-0005-0000-0000-000013190000}"/>
    <cellStyle name="Comma 53 5 6" xfId="6348" xr:uid="{00000000-0005-0000-0000-000014190000}"/>
    <cellStyle name="Comma 53 5 7" xfId="6349" xr:uid="{00000000-0005-0000-0000-000015190000}"/>
    <cellStyle name="Comma 53 5 8" xfId="6350" xr:uid="{00000000-0005-0000-0000-000016190000}"/>
    <cellStyle name="Comma 53 6" xfId="6351" xr:uid="{00000000-0005-0000-0000-000017190000}"/>
    <cellStyle name="Comma 53 6 2" xfId="6352" xr:uid="{00000000-0005-0000-0000-000018190000}"/>
    <cellStyle name="Comma 53 6 2 2" xfId="6353" xr:uid="{00000000-0005-0000-0000-000019190000}"/>
    <cellStyle name="Comma 53 6 2 2 2" xfId="6354" xr:uid="{00000000-0005-0000-0000-00001A190000}"/>
    <cellStyle name="Comma 53 6 2 2 3" xfId="6355" xr:uid="{00000000-0005-0000-0000-00001B190000}"/>
    <cellStyle name="Comma 53 6 2 2 4" xfId="6356" xr:uid="{00000000-0005-0000-0000-00001C190000}"/>
    <cellStyle name="Comma 53 6 2 3" xfId="6357" xr:uid="{00000000-0005-0000-0000-00001D190000}"/>
    <cellStyle name="Comma 53 6 2 4" xfId="6358" xr:uid="{00000000-0005-0000-0000-00001E190000}"/>
    <cellStyle name="Comma 53 6 2 5" xfId="6359" xr:uid="{00000000-0005-0000-0000-00001F190000}"/>
    <cellStyle name="Comma 53 6 3" xfId="6360" xr:uid="{00000000-0005-0000-0000-000020190000}"/>
    <cellStyle name="Comma 53 6 3 2" xfId="6361" xr:uid="{00000000-0005-0000-0000-000021190000}"/>
    <cellStyle name="Comma 53 6 3 3" xfId="6362" xr:uid="{00000000-0005-0000-0000-000022190000}"/>
    <cellStyle name="Comma 53 6 3 4" xfId="6363" xr:uid="{00000000-0005-0000-0000-000023190000}"/>
    <cellStyle name="Comma 53 6 4" xfId="6364" xr:uid="{00000000-0005-0000-0000-000024190000}"/>
    <cellStyle name="Comma 53 6 5" xfId="6365" xr:uid="{00000000-0005-0000-0000-000025190000}"/>
    <cellStyle name="Comma 53 6 6" xfId="6366" xr:uid="{00000000-0005-0000-0000-000026190000}"/>
    <cellStyle name="Comma 53 7" xfId="6367" xr:uid="{00000000-0005-0000-0000-000027190000}"/>
    <cellStyle name="Comma 53 7 2" xfId="6368" xr:uid="{00000000-0005-0000-0000-000028190000}"/>
    <cellStyle name="Comma 53 7 2 2" xfId="6369" xr:uid="{00000000-0005-0000-0000-000029190000}"/>
    <cellStyle name="Comma 53 7 2 2 2" xfId="6370" xr:uid="{00000000-0005-0000-0000-00002A190000}"/>
    <cellStyle name="Comma 53 7 2 2 3" xfId="6371" xr:uid="{00000000-0005-0000-0000-00002B190000}"/>
    <cellStyle name="Comma 53 7 2 2 4" xfId="6372" xr:uid="{00000000-0005-0000-0000-00002C190000}"/>
    <cellStyle name="Comma 53 7 2 3" xfId="6373" xr:uid="{00000000-0005-0000-0000-00002D190000}"/>
    <cellStyle name="Comma 53 7 2 4" xfId="6374" xr:uid="{00000000-0005-0000-0000-00002E190000}"/>
    <cellStyle name="Comma 53 7 2 5" xfId="6375" xr:uid="{00000000-0005-0000-0000-00002F190000}"/>
    <cellStyle name="Comma 53 7 3" xfId="6376" xr:uid="{00000000-0005-0000-0000-000030190000}"/>
    <cellStyle name="Comma 53 7 3 2" xfId="6377" xr:uid="{00000000-0005-0000-0000-000031190000}"/>
    <cellStyle name="Comma 53 7 3 3" xfId="6378" xr:uid="{00000000-0005-0000-0000-000032190000}"/>
    <cellStyle name="Comma 53 7 3 4" xfId="6379" xr:uid="{00000000-0005-0000-0000-000033190000}"/>
    <cellStyle name="Comma 53 7 4" xfId="6380" xr:uid="{00000000-0005-0000-0000-000034190000}"/>
    <cellStyle name="Comma 53 7 5" xfId="6381" xr:uid="{00000000-0005-0000-0000-000035190000}"/>
    <cellStyle name="Comma 53 7 6" xfId="6382" xr:uid="{00000000-0005-0000-0000-000036190000}"/>
    <cellStyle name="Comma 53 8" xfId="6383" xr:uid="{00000000-0005-0000-0000-000037190000}"/>
    <cellStyle name="Comma 53 8 2" xfId="6384" xr:uid="{00000000-0005-0000-0000-000038190000}"/>
    <cellStyle name="Comma 53 8 2 2" xfId="6385" xr:uid="{00000000-0005-0000-0000-000039190000}"/>
    <cellStyle name="Comma 53 8 2 3" xfId="6386" xr:uid="{00000000-0005-0000-0000-00003A190000}"/>
    <cellStyle name="Comma 53 8 2 4" xfId="6387" xr:uid="{00000000-0005-0000-0000-00003B190000}"/>
    <cellStyle name="Comma 53 8 3" xfId="6388" xr:uid="{00000000-0005-0000-0000-00003C190000}"/>
    <cellStyle name="Comma 53 8 4" xfId="6389" xr:uid="{00000000-0005-0000-0000-00003D190000}"/>
    <cellStyle name="Comma 53 8 5" xfId="6390" xr:uid="{00000000-0005-0000-0000-00003E190000}"/>
    <cellStyle name="Comma 53 9" xfId="6391" xr:uid="{00000000-0005-0000-0000-00003F190000}"/>
    <cellStyle name="Comma 53 9 2" xfId="6392" xr:uid="{00000000-0005-0000-0000-000040190000}"/>
    <cellStyle name="Comma 53 9 3" xfId="6393" xr:uid="{00000000-0005-0000-0000-000041190000}"/>
    <cellStyle name="Comma 53 9 4" xfId="6394" xr:uid="{00000000-0005-0000-0000-000042190000}"/>
    <cellStyle name="Comma 54" xfId="6395" xr:uid="{00000000-0005-0000-0000-000043190000}"/>
    <cellStyle name="Comma 54 10" xfId="6396" xr:uid="{00000000-0005-0000-0000-000044190000}"/>
    <cellStyle name="Comma 54 11" xfId="6397" xr:uid="{00000000-0005-0000-0000-000045190000}"/>
    <cellStyle name="Comma 54 12" xfId="6398" xr:uid="{00000000-0005-0000-0000-000046190000}"/>
    <cellStyle name="Comma 54 2" xfId="6399" xr:uid="{00000000-0005-0000-0000-000047190000}"/>
    <cellStyle name="Comma 54 2 10" xfId="6400" xr:uid="{00000000-0005-0000-0000-000048190000}"/>
    <cellStyle name="Comma 54 2 2" xfId="6401" xr:uid="{00000000-0005-0000-0000-000049190000}"/>
    <cellStyle name="Comma 54 2 2 2" xfId="6402" xr:uid="{00000000-0005-0000-0000-00004A190000}"/>
    <cellStyle name="Comma 54 2 2 2 2" xfId="6403" xr:uid="{00000000-0005-0000-0000-00004B190000}"/>
    <cellStyle name="Comma 54 2 2 2 2 2" xfId="6404" xr:uid="{00000000-0005-0000-0000-00004C190000}"/>
    <cellStyle name="Comma 54 2 2 2 2 2 2" xfId="6405" xr:uid="{00000000-0005-0000-0000-00004D190000}"/>
    <cellStyle name="Comma 54 2 2 2 2 2 3" xfId="6406" xr:uid="{00000000-0005-0000-0000-00004E190000}"/>
    <cellStyle name="Comma 54 2 2 2 2 2 4" xfId="6407" xr:uid="{00000000-0005-0000-0000-00004F190000}"/>
    <cellStyle name="Comma 54 2 2 2 2 3" xfId="6408" xr:uid="{00000000-0005-0000-0000-000050190000}"/>
    <cellStyle name="Comma 54 2 2 2 2 4" xfId="6409" xr:uid="{00000000-0005-0000-0000-000051190000}"/>
    <cellStyle name="Comma 54 2 2 2 2 5" xfId="6410" xr:uid="{00000000-0005-0000-0000-000052190000}"/>
    <cellStyle name="Comma 54 2 2 2 3" xfId="6411" xr:uid="{00000000-0005-0000-0000-000053190000}"/>
    <cellStyle name="Comma 54 2 2 2 3 2" xfId="6412" xr:uid="{00000000-0005-0000-0000-000054190000}"/>
    <cellStyle name="Comma 54 2 2 2 3 3" xfId="6413" xr:uid="{00000000-0005-0000-0000-000055190000}"/>
    <cellStyle name="Comma 54 2 2 2 3 4" xfId="6414" xr:uid="{00000000-0005-0000-0000-000056190000}"/>
    <cellStyle name="Comma 54 2 2 2 4" xfId="6415" xr:uid="{00000000-0005-0000-0000-000057190000}"/>
    <cellStyle name="Comma 54 2 2 2 5" xfId="6416" xr:uid="{00000000-0005-0000-0000-000058190000}"/>
    <cellStyle name="Comma 54 2 2 2 6" xfId="6417" xr:uid="{00000000-0005-0000-0000-000059190000}"/>
    <cellStyle name="Comma 54 2 2 3" xfId="6418" xr:uid="{00000000-0005-0000-0000-00005A190000}"/>
    <cellStyle name="Comma 54 2 2 3 2" xfId="6419" xr:uid="{00000000-0005-0000-0000-00005B190000}"/>
    <cellStyle name="Comma 54 2 2 3 2 2" xfId="6420" xr:uid="{00000000-0005-0000-0000-00005C190000}"/>
    <cellStyle name="Comma 54 2 2 3 2 2 2" xfId="6421" xr:uid="{00000000-0005-0000-0000-00005D190000}"/>
    <cellStyle name="Comma 54 2 2 3 2 2 3" xfId="6422" xr:uid="{00000000-0005-0000-0000-00005E190000}"/>
    <cellStyle name="Comma 54 2 2 3 2 2 4" xfId="6423" xr:uid="{00000000-0005-0000-0000-00005F190000}"/>
    <cellStyle name="Comma 54 2 2 3 2 3" xfId="6424" xr:uid="{00000000-0005-0000-0000-000060190000}"/>
    <cellStyle name="Comma 54 2 2 3 2 4" xfId="6425" xr:uid="{00000000-0005-0000-0000-000061190000}"/>
    <cellStyle name="Comma 54 2 2 3 2 5" xfId="6426" xr:uid="{00000000-0005-0000-0000-000062190000}"/>
    <cellStyle name="Comma 54 2 2 3 3" xfId="6427" xr:uid="{00000000-0005-0000-0000-000063190000}"/>
    <cellStyle name="Comma 54 2 2 3 3 2" xfId="6428" xr:uid="{00000000-0005-0000-0000-000064190000}"/>
    <cellStyle name="Comma 54 2 2 3 3 3" xfId="6429" xr:uid="{00000000-0005-0000-0000-000065190000}"/>
    <cellStyle name="Comma 54 2 2 3 3 4" xfId="6430" xr:uid="{00000000-0005-0000-0000-000066190000}"/>
    <cellStyle name="Comma 54 2 2 3 4" xfId="6431" xr:uid="{00000000-0005-0000-0000-000067190000}"/>
    <cellStyle name="Comma 54 2 2 3 5" xfId="6432" xr:uid="{00000000-0005-0000-0000-000068190000}"/>
    <cellStyle name="Comma 54 2 2 3 6" xfId="6433" xr:uid="{00000000-0005-0000-0000-000069190000}"/>
    <cellStyle name="Comma 54 2 2 4" xfId="6434" xr:uid="{00000000-0005-0000-0000-00006A190000}"/>
    <cellStyle name="Comma 54 2 2 4 2" xfId="6435" xr:uid="{00000000-0005-0000-0000-00006B190000}"/>
    <cellStyle name="Comma 54 2 2 4 2 2" xfId="6436" xr:uid="{00000000-0005-0000-0000-00006C190000}"/>
    <cellStyle name="Comma 54 2 2 4 2 3" xfId="6437" xr:uid="{00000000-0005-0000-0000-00006D190000}"/>
    <cellStyle name="Comma 54 2 2 4 2 4" xfId="6438" xr:uid="{00000000-0005-0000-0000-00006E190000}"/>
    <cellStyle name="Comma 54 2 2 4 3" xfId="6439" xr:uid="{00000000-0005-0000-0000-00006F190000}"/>
    <cellStyle name="Comma 54 2 2 4 4" xfId="6440" xr:uid="{00000000-0005-0000-0000-000070190000}"/>
    <cellStyle name="Comma 54 2 2 4 5" xfId="6441" xr:uid="{00000000-0005-0000-0000-000071190000}"/>
    <cellStyle name="Comma 54 2 2 5" xfId="6442" xr:uid="{00000000-0005-0000-0000-000072190000}"/>
    <cellStyle name="Comma 54 2 2 5 2" xfId="6443" xr:uid="{00000000-0005-0000-0000-000073190000}"/>
    <cellStyle name="Comma 54 2 2 5 3" xfId="6444" xr:uid="{00000000-0005-0000-0000-000074190000}"/>
    <cellStyle name="Comma 54 2 2 5 4" xfId="6445" xr:uid="{00000000-0005-0000-0000-000075190000}"/>
    <cellStyle name="Comma 54 2 2 6" xfId="6446" xr:uid="{00000000-0005-0000-0000-000076190000}"/>
    <cellStyle name="Comma 54 2 2 7" xfId="6447" xr:uid="{00000000-0005-0000-0000-000077190000}"/>
    <cellStyle name="Comma 54 2 2 8" xfId="6448" xr:uid="{00000000-0005-0000-0000-000078190000}"/>
    <cellStyle name="Comma 54 2 3" xfId="6449" xr:uid="{00000000-0005-0000-0000-000079190000}"/>
    <cellStyle name="Comma 54 2 3 2" xfId="6450" xr:uid="{00000000-0005-0000-0000-00007A190000}"/>
    <cellStyle name="Comma 54 2 3 2 2" xfId="6451" xr:uid="{00000000-0005-0000-0000-00007B190000}"/>
    <cellStyle name="Comma 54 2 3 2 2 2" xfId="6452" xr:uid="{00000000-0005-0000-0000-00007C190000}"/>
    <cellStyle name="Comma 54 2 3 2 2 2 2" xfId="6453" xr:uid="{00000000-0005-0000-0000-00007D190000}"/>
    <cellStyle name="Comma 54 2 3 2 2 2 3" xfId="6454" xr:uid="{00000000-0005-0000-0000-00007E190000}"/>
    <cellStyle name="Comma 54 2 3 2 2 2 4" xfId="6455" xr:uid="{00000000-0005-0000-0000-00007F190000}"/>
    <cellStyle name="Comma 54 2 3 2 2 3" xfId="6456" xr:uid="{00000000-0005-0000-0000-000080190000}"/>
    <cellStyle name="Comma 54 2 3 2 2 4" xfId="6457" xr:uid="{00000000-0005-0000-0000-000081190000}"/>
    <cellStyle name="Comma 54 2 3 2 2 5" xfId="6458" xr:uid="{00000000-0005-0000-0000-000082190000}"/>
    <cellStyle name="Comma 54 2 3 2 3" xfId="6459" xr:uid="{00000000-0005-0000-0000-000083190000}"/>
    <cellStyle name="Comma 54 2 3 2 3 2" xfId="6460" xr:uid="{00000000-0005-0000-0000-000084190000}"/>
    <cellStyle name="Comma 54 2 3 2 3 3" xfId="6461" xr:uid="{00000000-0005-0000-0000-000085190000}"/>
    <cellStyle name="Comma 54 2 3 2 3 4" xfId="6462" xr:uid="{00000000-0005-0000-0000-000086190000}"/>
    <cellStyle name="Comma 54 2 3 2 4" xfId="6463" xr:uid="{00000000-0005-0000-0000-000087190000}"/>
    <cellStyle name="Comma 54 2 3 2 5" xfId="6464" xr:uid="{00000000-0005-0000-0000-000088190000}"/>
    <cellStyle name="Comma 54 2 3 2 6" xfId="6465" xr:uid="{00000000-0005-0000-0000-000089190000}"/>
    <cellStyle name="Comma 54 2 3 3" xfId="6466" xr:uid="{00000000-0005-0000-0000-00008A190000}"/>
    <cellStyle name="Comma 54 2 3 3 2" xfId="6467" xr:uid="{00000000-0005-0000-0000-00008B190000}"/>
    <cellStyle name="Comma 54 2 3 3 2 2" xfId="6468" xr:uid="{00000000-0005-0000-0000-00008C190000}"/>
    <cellStyle name="Comma 54 2 3 3 2 2 2" xfId="6469" xr:uid="{00000000-0005-0000-0000-00008D190000}"/>
    <cellStyle name="Comma 54 2 3 3 2 2 3" xfId="6470" xr:uid="{00000000-0005-0000-0000-00008E190000}"/>
    <cellStyle name="Comma 54 2 3 3 2 2 4" xfId="6471" xr:uid="{00000000-0005-0000-0000-00008F190000}"/>
    <cellStyle name="Comma 54 2 3 3 2 3" xfId="6472" xr:uid="{00000000-0005-0000-0000-000090190000}"/>
    <cellStyle name="Comma 54 2 3 3 2 4" xfId="6473" xr:uid="{00000000-0005-0000-0000-000091190000}"/>
    <cellStyle name="Comma 54 2 3 3 2 5" xfId="6474" xr:uid="{00000000-0005-0000-0000-000092190000}"/>
    <cellStyle name="Comma 54 2 3 3 3" xfId="6475" xr:uid="{00000000-0005-0000-0000-000093190000}"/>
    <cellStyle name="Comma 54 2 3 3 3 2" xfId="6476" xr:uid="{00000000-0005-0000-0000-000094190000}"/>
    <cellStyle name="Comma 54 2 3 3 3 3" xfId="6477" xr:uid="{00000000-0005-0000-0000-000095190000}"/>
    <cellStyle name="Comma 54 2 3 3 3 4" xfId="6478" xr:uid="{00000000-0005-0000-0000-000096190000}"/>
    <cellStyle name="Comma 54 2 3 3 4" xfId="6479" xr:uid="{00000000-0005-0000-0000-000097190000}"/>
    <cellStyle name="Comma 54 2 3 3 5" xfId="6480" xr:uid="{00000000-0005-0000-0000-000098190000}"/>
    <cellStyle name="Comma 54 2 3 3 6" xfId="6481" xr:uid="{00000000-0005-0000-0000-000099190000}"/>
    <cellStyle name="Comma 54 2 3 4" xfId="6482" xr:uid="{00000000-0005-0000-0000-00009A190000}"/>
    <cellStyle name="Comma 54 2 3 4 2" xfId="6483" xr:uid="{00000000-0005-0000-0000-00009B190000}"/>
    <cellStyle name="Comma 54 2 3 4 2 2" xfId="6484" xr:uid="{00000000-0005-0000-0000-00009C190000}"/>
    <cellStyle name="Comma 54 2 3 4 2 3" xfId="6485" xr:uid="{00000000-0005-0000-0000-00009D190000}"/>
    <cellStyle name="Comma 54 2 3 4 2 4" xfId="6486" xr:uid="{00000000-0005-0000-0000-00009E190000}"/>
    <cellStyle name="Comma 54 2 3 4 3" xfId="6487" xr:uid="{00000000-0005-0000-0000-00009F190000}"/>
    <cellStyle name="Comma 54 2 3 4 4" xfId="6488" xr:uid="{00000000-0005-0000-0000-0000A0190000}"/>
    <cellStyle name="Comma 54 2 3 4 5" xfId="6489" xr:uid="{00000000-0005-0000-0000-0000A1190000}"/>
    <cellStyle name="Comma 54 2 3 5" xfId="6490" xr:uid="{00000000-0005-0000-0000-0000A2190000}"/>
    <cellStyle name="Comma 54 2 3 5 2" xfId="6491" xr:uid="{00000000-0005-0000-0000-0000A3190000}"/>
    <cellStyle name="Comma 54 2 3 5 3" xfId="6492" xr:uid="{00000000-0005-0000-0000-0000A4190000}"/>
    <cellStyle name="Comma 54 2 3 5 4" xfId="6493" xr:uid="{00000000-0005-0000-0000-0000A5190000}"/>
    <cellStyle name="Comma 54 2 3 6" xfId="6494" xr:uid="{00000000-0005-0000-0000-0000A6190000}"/>
    <cellStyle name="Comma 54 2 3 7" xfId="6495" xr:uid="{00000000-0005-0000-0000-0000A7190000}"/>
    <cellStyle name="Comma 54 2 3 8" xfId="6496" xr:uid="{00000000-0005-0000-0000-0000A8190000}"/>
    <cellStyle name="Comma 54 2 4" xfId="6497" xr:uid="{00000000-0005-0000-0000-0000A9190000}"/>
    <cellStyle name="Comma 54 2 4 2" xfId="6498" xr:uid="{00000000-0005-0000-0000-0000AA190000}"/>
    <cellStyle name="Comma 54 2 4 2 2" xfId="6499" xr:uid="{00000000-0005-0000-0000-0000AB190000}"/>
    <cellStyle name="Comma 54 2 4 2 2 2" xfId="6500" xr:uid="{00000000-0005-0000-0000-0000AC190000}"/>
    <cellStyle name="Comma 54 2 4 2 2 3" xfId="6501" xr:uid="{00000000-0005-0000-0000-0000AD190000}"/>
    <cellStyle name="Comma 54 2 4 2 2 4" xfId="6502" xr:uid="{00000000-0005-0000-0000-0000AE190000}"/>
    <cellStyle name="Comma 54 2 4 2 3" xfId="6503" xr:uid="{00000000-0005-0000-0000-0000AF190000}"/>
    <cellStyle name="Comma 54 2 4 2 4" xfId="6504" xr:uid="{00000000-0005-0000-0000-0000B0190000}"/>
    <cellStyle name="Comma 54 2 4 2 5" xfId="6505" xr:uid="{00000000-0005-0000-0000-0000B1190000}"/>
    <cellStyle name="Comma 54 2 4 3" xfId="6506" xr:uid="{00000000-0005-0000-0000-0000B2190000}"/>
    <cellStyle name="Comma 54 2 4 3 2" xfId="6507" xr:uid="{00000000-0005-0000-0000-0000B3190000}"/>
    <cellStyle name="Comma 54 2 4 3 3" xfId="6508" xr:uid="{00000000-0005-0000-0000-0000B4190000}"/>
    <cellStyle name="Comma 54 2 4 3 4" xfId="6509" xr:uid="{00000000-0005-0000-0000-0000B5190000}"/>
    <cellStyle name="Comma 54 2 4 4" xfId="6510" xr:uid="{00000000-0005-0000-0000-0000B6190000}"/>
    <cellStyle name="Comma 54 2 4 5" xfId="6511" xr:uid="{00000000-0005-0000-0000-0000B7190000}"/>
    <cellStyle name="Comma 54 2 4 6" xfId="6512" xr:uid="{00000000-0005-0000-0000-0000B8190000}"/>
    <cellStyle name="Comma 54 2 5" xfId="6513" xr:uid="{00000000-0005-0000-0000-0000B9190000}"/>
    <cellStyle name="Comma 54 2 5 2" xfId="6514" xr:uid="{00000000-0005-0000-0000-0000BA190000}"/>
    <cellStyle name="Comma 54 2 5 2 2" xfId="6515" xr:uid="{00000000-0005-0000-0000-0000BB190000}"/>
    <cellStyle name="Comma 54 2 5 2 2 2" xfId="6516" xr:uid="{00000000-0005-0000-0000-0000BC190000}"/>
    <cellStyle name="Comma 54 2 5 2 2 3" xfId="6517" xr:uid="{00000000-0005-0000-0000-0000BD190000}"/>
    <cellStyle name="Comma 54 2 5 2 2 4" xfId="6518" xr:uid="{00000000-0005-0000-0000-0000BE190000}"/>
    <cellStyle name="Comma 54 2 5 2 3" xfId="6519" xr:uid="{00000000-0005-0000-0000-0000BF190000}"/>
    <cellStyle name="Comma 54 2 5 2 4" xfId="6520" xr:uid="{00000000-0005-0000-0000-0000C0190000}"/>
    <cellStyle name="Comma 54 2 5 2 5" xfId="6521" xr:uid="{00000000-0005-0000-0000-0000C1190000}"/>
    <cellStyle name="Comma 54 2 5 3" xfId="6522" xr:uid="{00000000-0005-0000-0000-0000C2190000}"/>
    <cellStyle name="Comma 54 2 5 3 2" xfId="6523" xr:uid="{00000000-0005-0000-0000-0000C3190000}"/>
    <cellStyle name="Comma 54 2 5 3 3" xfId="6524" xr:uid="{00000000-0005-0000-0000-0000C4190000}"/>
    <cellStyle name="Comma 54 2 5 3 4" xfId="6525" xr:uid="{00000000-0005-0000-0000-0000C5190000}"/>
    <cellStyle name="Comma 54 2 5 4" xfId="6526" xr:uid="{00000000-0005-0000-0000-0000C6190000}"/>
    <cellStyle name="Comma 54 2 5 5" xfId="6527" xr:uid="{00000000-0005-0000-0000-0000C7190000}"/>
    <cellStyle name="Comma 54 2 5 6" xfId="6528" xr:uid="{00000000-0005-0000-0000-0000C8190000}"/>
    <cellStyle name="Comma 54 2 6" xfId="6529" xr:uid="{00000000-0005-0000-0000-0000C9190000}"/>
    <cellStyle name="Comma 54 2 6 2" xfId="6530" xr:uid="{00000000-0005-0000-0000-0000CA190000}"/>
    <cellStyle name="Comma 54 2 6 2 2" xfId="6531" xr:uid="{00000000-0005-0000-0000-0000CB190000}"/>
    <cellStyle name="Comma 54 2 6 2 3" xfId="6532" xr:uid="{00000000-0005-0000-0000-0000CC190000}"/>
    <cellStyle name="Comma 54 2 6 2 4" xfId="6533" xr:uid="{00000000-0005-0000-0000-0000CD190000}"/>
    <cellStyle name="Comma 54 2 6 3" xfId="6534" xr:uid="{00000000-0005-0000-0000-0000CE190000}"/>
    <cellStyle name="Comma 54 2 6 4" xfId="6535" xr:uid="{00000000-0005-0000-0000-0000CF190000}"/>
    <cellStyle name="Comma 54 2 6 5" xfId="6536" xr:uid="{00000000-0005-0000-0000-0000D0190000}"/>
    <cellStyle name="Comma 54 2 7" xfId="6537" xr:uid="{00000000-0005-0000-0000-0000D1190000}"/>
    <cellStyle name="Comma 54 2 7 2" xfId="6538" xr:uid="{00000000-0005-0000-0000-0000D2190000}"/>
    <cellStyle name="Comma 54 2 7 3" xfId="6539" xr:uid="{00000000-0005-0000-0000-0000D3190000}"/>
    <cellStyle name="Comma 54 2 7 4" xfId="6540" xr:uid="{00000000-0005-0000-0000-0000D4190000}"/>
    <cellStyle name="Comma 54 2 8" xfId="6541" xr:uid="{00000000-0005-0000-0000-0000D5190000}"/>
    <cellStyle name="Comma 54 2 9" xfId="6542" xr:uid="{00000000-0005-0000-0000-0000D6190000}"/>
    <cellStyle name="Comma 54 3" xfId="6543" xr:uid="{00000000-0005-0000-0000-0000D7190000}"/>
    <cellStyle name="Comma 54 3 10" xfId="6544" xr:uid="{00000000-0005-0000-0000-0000D8190000}"/>
    <cellStyle name="Comma 54 3 2" xfId="6545" xr:uid="{00000000-0005-0000-0000-0000D9190000}"/>
    <cellStyle name="Comma 54 3 2 2" xfId="6546" xr:uid="{00000000-0005-0000-0000-0000DA190000}"/>
    <cellStyle name="Comma 54 3 2 2 2" xfId="6547" xr:uid="{00000000-0005-0000-0000-0000DB190000}"/>
    <cellStyle name="Comma 54 3 2 2 2 2" xfId="6548" xr:uid="{00000000-0005-0000-0000-0000DC190000}"/>
    <cellStyle name="Comma 54 3 2 2 2 2 2" xfId="6549" xr:uid="{00000000-0005-0000-0000-0000DD190000}"/>
    <cellStyle name="Comma 54 3 2 2 2 2 3" xfId="6550" xr:uid="{00000000-0005-0000-0000-0000DE190000}"/>
    <cellStyle name="Comma 54 3 2 2 2 2 4" xfId="6551" xr:uid="{00000000-0005-0000-0000-0000DF190000}"/>
    <cellStyle name="Comma 54 3 2 2 2 3" xfId="6552" xr:uid="{00000000-0005-0000-0000-0000E0190000}"/>
    <cellStyle name="Comma 54 3 2 2 2 4" xfId="6553" xr:uid="{00000000-0005-0000-0000-0000E1190000}"/>
    <cellStyle name="Comma 54 3 2 2 2 5" xfId="6554" xr:uid="{00000000-0005-0000-0000-0000E2190000}"/>
    <cellStyle name="Comma 54 3 2 2 3" xfId="6555" xr:uid="{00000000-0005-0000-0000-0000E3190000}"/>
    <cellStyle name="Comma 54 3 2 2 3 2" xfId="6556" xr:uid="{00000000-0005-0000-0000-0000E4190000}"/>
    <cellStyle name="Comma 54 3 2 2 3 3" xfId="6557" xr:uid="{00000000-0005-0000-0000-0000E5190000}"/>
    <cellStyle name="Comma 54 3 2 2 3 4" xfId="6558" xr:uid="{00000000-0005-0000-0000-0000E6190000}"/>
    <cellStyle name="Comma 54 3 2 2 4" xfId="6559" xr:uid="{00000000-0005-0000-0000-0000E7190000}"/>
    <cellStyle name="Comma 54 3 2 2 5" xfId="6560" xr:uid="{00000000-0005-0000-0000-0000E8190000}"/>
    <cellStyle name="Comma 54 3 2 2 6" xfId="6561" xr:uid="{00000000-0005-0000-0000-0000E9190000}"/>
    <cellStyle name="Comma 54 3 2 3" xfId="6562" xr:uid="{00000000-0005-0000-0000-0000EA190000}"/>
    <cellStyle name="Comma 54 3 2 3 2" xfId="6563" xr:uid="{00000000-0005-0000-0000-0000EB190000}"/>
    <cellStyle name="Comma 54 3 2 3 2 2" xfId="6564" xr:uid="{00000000-0005-0000-0000-0000EC190000}"/>
    <cellStyle name="Comma 54 3 2 3 2 2 2" xfId="6565" xr:uid="{00000000-0005-0000-0000-0000ED190000}"/>
    <cellStyle name="Comma 54 3 2 3 2 2 3" xfId="6566" xr:uid="{00000000-0005-0000-0000-0000EE190000}"/>
    <cellStyle name="Comma 54 3 2 3 2 2 4" xfId="6567" xr:uid="{00000000-0005-0000-0000-0000EF190000}"/>
    <cellStyle name="Comma 54 3 2 3 2 3" xfId="6568" xr:uid="{00000000-0005-0000-0000-0000F0190000}"/>
    <cellStyle name="Comma 54 3 2 3 2 4" xfId="6569" xr:uid="{00000000-0005-0000-0000-0000F1190000}"/>
    <cellStyle name="Comma 54 3 2 3 2 5" xfId="6570" xr:uid="{00000000-0005-0000-0000-0000F2190000}"/>
    <cellStyle name="Comma 54 3 2 3 3" xfId="6571" xr:uid="{00000000-0005-0000-0000-0000F3190000}"/>
    <cellStyle name="Comma 54 3 2 3 3 2" xfId="6572" xr:uid="{00000000-0005-0000-0000-0000F4190000}"/>
    <cellStyle name="Comma 54 3 2 3 3 3" xfId="6573" xr:uid="{00000000-0005-0000-0000-0000F5190000}"/>
    <cellStyle name="Comma 54 3 2 3 3 4" xfId="6574" xr:uid="{00000000-0005-0000-0000-0000F6190000}"/>
    <cellStyle name="Comma 54 3 2 3 4" xfId="6575" xr:uid="{00000000-0005-0000-0000-0000F7190000}"/>
    <cellStyle name="Comma 54 3 2 3 5" xfId="6576" xr:uid="{00000000-0005-0000-0000-0000F8190000}"/>
    <cellStyle name="Comma 54 3 2 3 6" xfId="6577" xr:uid="{00000000-0005-0000-0000-0000F9190000}"/>
    <cellStyle name="Comma 54 3 2 4" xfId="6578" xr:uid="{00000000-0005-0000-0000-0000FA190000}"/>
    <cellStyle name="Comma 54 3 2 4 2" xfId="6579" xr:uid="{00000000-0005-0000-0000-0000FB190000}"/>
    <cellStyle name="Comma 54 3 2 4 2 2" xfId="6580" xr:uid="{00000000-0005-0000-0000-0000FC190000}"/>
    <cellStyle name="Comma 54 3 2 4 2 3" xfId="6581" xr:uid="{00000000-0005-0000-0000-0000FD190000}"/>
    <cellStyle name="Comma 54 3 2 4 2 4" xfId="6582" xr:uid="{00000000-0005-0000-0000-0000FE190000}"/>
    <cellStyle name="Comma 54 3 2 4 3" xfId="6583" xr:uid="{00000000-0005-0000-0000-0000FF190000}"/>
    <cellStyle name="Comma 54 3 2 4 4" xfId="6584" xr:uid="{00000000-0005-0000-0000-0000001A0000}"/>
    <cellStyle name="Comma 54 3 2 4 5" xfId="6585" xr:uid="{00000000-0005-0000-0000-0000011A0000}"/>
    <cellStyle name="Comma 54 3 2 5" xfId="6586" xr:uid="{00000000-0005-0000-0000-0000021A0000}"/>
    <cellStyle name="Comma 54 3 2 5 2" xfId="6587" xr:uid="{00000000-0005-0000-0000-0000031A0000}"/>
    <cellStyle name="Comma 54 3 2 5 3" xfId="6588" xr:uid="{00000000-0005-0000-0000-0000041A0000}"/>
    <cellStyle name="Comma 54 3 2 5 4" xfId="6589" xr:uid="{00000000-0005-0000-0000-0000051A0000}"/>
    <cellStyle name="Comma 54 3 2 6" xfId="6590" xr:uid="{00000000-0005-0000-0000-0000061A0000}"/>
    <cellStyle name="Comma 54 3 2 7" xfId="6591" xr:uid="{00000000-0005-0000-0000-0000071A0000}"/>
    <cellStyle name="Comma 54 3 2 8" xfId="6592" xr:uid="{00000000-0005-0000-0000-0000081A0000}"/>
    <cellStyle name="Comma 54 3 3" xfId="6593" xr:uid="{00000000-0005-0000-0000-0000091A0000}"/>
    <cellStyle name="Comma 54 3 3 2" xfId="6594" xr:uid="{00000000-0005-0000-0000-00000A1A0000}"/>
    <cellStyle name="Comma 54 3 3 2 2" xfId="6595" xr:uid="{00000000-0005-0000-0000-00000B1A0000}"/>
    <cellStyle name="Comma 54 3 3 2 2 2" xfId="6596" xr:uid="{00000000-0005-0000-0000-00000C1A0000}"/>
    <cellStyle name="Comma 54 3 3 2 2 2 2" xfId="6597" xr:uid="{00000000-0005-0000-0000-00000D1A0000}"/>
    <cellStyle name="Comma 54 3 3 2 2 2 3" xfId="6598" xr:uid="{00000000-0005-0000-0000-00000E1A0000}"/>
    <cellStyle name="Comma 54 3 3 2 2 2 4" xfId="6599" xr:uid="{00000000-0005-0000-0000-00000F1A0000}"/>
    <cellStyle name="Comma 54 3 3 2 2 3" xfId="6600" xr:uid="{00000000-0005-0000-0000-0000101A0000}"/>
    <cellStyle name="Comma 54 3 3 2 2 4" xfId="6601" xr:uid="{00000000-0005-0000-0000-0000111A0000}"/>
    <cellStyle name="Comma 54 3 3 2 2 5" xfId="6602" xr:uid="{00000000-0005-0000-0000-0000121A0000}"/>
    <cellStyle name="Comma 54 3 3 2 3" xfId="6603" xr:uid="{00000000-0005-0000-0000-0000131A0000}"/>
    <cellStyle name="Comma 54 3 3 2 3 2" xfId="6604" xr:uid="{00000000-0005-0000-0000-0000141A0000}"/>
    <cellStyle name="Comma 54 3 3 2 3 3" xfId="6605" xr:uid="{00000000-0005-0000-0000-0000151A0000}"/>
    <cellStyle name="Comma 54 3 3 2 3 4" xfId="6606" xr:uid="{00000000-0005-0000-0000-0000161A0000}"/>
    <cellStyle name="Comma 54 3 3 2 4" xfId="6607" xr:uid="{00000000-0005-0000-0000-0000171A0000}"/>
    <cellStyle name="Comma 54 3 3 2 5" xfId="6608" xr:uid="{00000000-0005-0000-0000-0000181A0000}"/>
    <cellStyle name="Comma 54 3 3 2 6" xfId="6609" xr:uid="{00000000-0005-0000-0000-0000191A0000}"/>
    <cellStyle name="Comma 54 3 3 3" xfId="6610" xr:uid="{00000000-0005-0000-0000-00001A1A0000}"/>
    <cellStyle name="Comma 54 3 3 3 2" xfId="6611" xr:uid="{00000000-0005-0000-0000-00001B1A0000}"/>
    <cellStyle name="Comma 54 3 3 3 2 2" xfId="6612" xr:uid="{00000000-0005-0000-0000-00001C1A0000}"/>
    <cellStyle name="Comma 54 3 3 3 2 2 2" xfId="6613" xr:uid="{00000000-0005-0000-0000-00001D1A0000}"/>
    <cellStyle name="Comma 54 3 3 3 2 2 3" xfId="6614" xr:uid="{00000000-0005-0000-0000-00001E1A0000}"/>
    <cellStyle name="Comma 54 3 3 3 2 2 4" xfId="6615" xr:uid="{00000000-0005-0000-0000-00001F1A0000}"/>
    <cellStyle name="Comma 54 3 3 3 2 3" xfId="6616" xr:uid="{00000000-0005-0000-0000-0000201A0000}"/>
    <cellStyle name="Comma 54 3 3 3 2 4" xfId="6617" xr:uid="{00000000-0005-0000-0000-0000211A0000}"/>
    <cellStyle name="Comma 54 3 3 3 2 5" xfId="6618" xr:uid="{00000000-0005-0000-0000-0000221A0000}"/>
    <cellStyle name="Comma 54 3 3 3 3" xfId="6619" xr:uid="{00000000-0005-0000-0000-0000231A0000}"/>
    <cellStyle name="Comma 54 3 3 3 3 2" xfId="6620" xr:uid="{00000000-0005-0000-0000-0000241A0000}"/>
    <cellStyle name="Comma 54 3 3 3 3 3" xfId="6621" xr:uid="{00000000-0005-0000-0000-0000251A0000}"/>
    <cellStyle name="Comma 54 3 3 3 3 4" xfId="6622" xr:uid="{00000000-0005-0000-0000-0000261A0000}"/>
    <cellStyle name="Comma 54 3 3 3 4" xfId="6623" xr:uid="{00000000-0005-0000-0000-0000271A0000}"/>
    <cellStyle name="Comma 54 3 3 3 5" xfId="6624" xr:uid="{00000000-0005-0000-0000-0000281A0000}"/>
    <cellStyle name="Comma 54 3 3 3 6" xfId="6625" xr:uid="{00000000-0005-0000-0000-0000291A0000}"/>
    <cellStyle name="Comma 54 3 3 4" xfId="6626" xr:uid="{00000000-0005-0000-0000-00002A1A0000}"/>
    <cellStyle name="Comma 54 3 3 4 2" xfId="6627" xr:uid="{00000000-0005-0000-0000-00002B1A0000}"/>
    <cellStyle name="Comma 54 3 3 4 2 2" xfId="6628" xr:uid="{00000000-0005-0000-0000-00002C1A0000}"/>
    <cellStyle name="Comma 54 3 3 4 2 3" xfId="6629" xr:uid="{00000000-0005-0000-0000-00002D1A0000}"/>
    <cellStyle name="Comma 54 3 3 4 2 4" xfId="6630" xr:uid="{00000000-0005-0000-0000-00002E1A0000}"/>
    <cellStyle name="Comma 54 3 3 4 3" xfId="6631" xr:uid="{00000000-0005-0000-0000-00002F1A0000}"/>
    <cellStyle name="Comma 54 3 3 4 4" xfId="6632" xr:uid="{00000000-0005-0000-0000-0000301A0000}"/>
    <cellStyle name="Comma 54 3 3 4 5" xfId="6633" xr:uid="{00000000-0005-0000-0000-0000311A0000}"/>
    <cellStyle name="Comma 54 3 3 5" xfId="6634" xr:uid="{00000000-0005-0000-0000-0000321A0000}"/>
    <cellStyle name="Comma 54 3 3 5 2" xfId="6635" xr:uid="{00000000-0005-0000-0000-0000331A0000}"/>
    <cellStyle name="Comma 54 3 3 5 3" xfId="6636" xr:uid="{00000000-0005-0000-0000-0000341A0000}"/>
    <cellStyle name="Comma 54 3 3 5 4" xfId="6637" xr:uid="{00000000-0005-0000-0000-0000351A0000}"/>
    <cellStyle name="Comma 54 3 3 6" xfId="6638" xr:uid="{00000000-0005-0000-0000-0000361A0000}"/>
    <cellStyle name="Comma 54 3 3 7" xfId="6639" xr:uid="{00000000-0005-0000-0000-0000371A0000}"/>
    <cellStyle name="Comma 54 3 3 8" xfId="6640" xr:uid="{00000000-0005-0000-0000-0000381A0000}"/>
    <cellStyle name="Comma 54 3 4" xfId="6641" xr:uid="{00000000-0005-0000-0000-0000391A0000}"/>
    <cellStyle name="Comma 54 3 4 2" xfId="6642" xr:uid="{00000000-0005-0000-0000-00003A1A0000}"/>
    <cellStyle name="Comma 54 3 4 2 2" xfId="6643" xr:uid="{00000000-0005-0000-0000-00003B1A0000}"/>
    <cellStyle name="Comma 54 3 4 2 2 2" xfId="6644" xr:uid="{00000000-0005-0000-0000-00003C1A0000}"/>
    <cellStyle name="Comma 54 3 4 2 2 3" xfId="6645" xr:uid="{00000000-0005-0000-0000-00003D1A0000}"/>
    <cellStyle name="Comma 54 3 4 2 2 4" xfId="6646" xr:uid="{00000000-0005-0000-0000-00003E1A0000}"/>
    <cellStyle name="Comma 54 3 4 2 3" xfId="6647" xr:uid="{00000000-0005-0000-0000-00003F1A0000}"/>
    <cellStyle name="Comma 54 3 4 2 4" xfId="6648" xr:uid="{00000000-0005-0000-0000-0000401A0000}"/>
    <cellStyle name="Comma 54 3 4 2 5" xfId="6649" xr:uid="{00000000-0005-0000-0000-0000411A0000}"/>
    <cellStyle name="Comma 54 3 4 3" xfId="6650" xr:uid="{00000000-0005-0000-0000-0000421A0000}"/>
    <cellStyle name="Comma 54 3 4 3 2" xfId="6651" xr:uid="{00000000-0005-0000-0000-0000431A0000}"/>
    <cellStyle name="Comma 54 3 4 3 3" xfId="6652" xr:uid="{00000000-0005-0000-0000-0000441A0000}"/>
    <cellStyle name="Comma 54 3 4 3 4" xfId="6653" xr:uid="{00000000-0005-0000-0000-0000451A0000}"/>
    <cellStyle name="Comma 54 3 4 4" xfId="6654" xr:uid="{00000000-0005-0000-0000-0000461A0000}"/>
    <cellStyle name="Comma 54 3 4 5" xfId="6655" xr:uid="{00000000-0005-0000-0000-0000471A0000}"/>
    <cellStyle name="Comma 54 3 4 6" xfId="6656" xr:uid="{00000000-0005-0000-0000-0000481A0000}"/>
    <cellStyle name="Comma 54 3 5" xfId="6657" xr:uid="{00000000-0005-0000-0000-0000491A0000}"/>
    <cellStyle name="Comma 54 3 5 2" xfId="6658" xr:uid="{00000000-0005-0000-0000-00004A1A0000}"/>
    <cellStyle name="Comma 54 3 5 2 2" xfId="6659" xr:uid="{00000000-0005-0000-0000-00004B1A0000}"/>
    <cellStyle name="Comma 54 3 5 2 2 2" xfId="6660" xr:uid="{00000000-0005-0000-0000-00004C1A0000}"/>
    <cellStyle name="Comma 54 3 5 2 2 3" xfId="6661" xr:uid="{00000000-0005-0000-0000-00004D1A0000}"/>
    <cellStyle name="Comma 54 3 5 2 2 4" xfId="6662" xr:uid="{00000000-0005-0000-0000-00004E1A0000}"/>
    <cellStyle name="Comma 54 3 5 2 3" xfId="6663" xr:uid="{00000000-0005-0000-0000-00004F1A0000}"/>
    <cellStyle name="Comma 54 3 5 2 4" xfId="6664" xr:uid="{00000000-0005-0000-0000-0000501A0000}"/>
    <cellStyle name="Comma 54 3 5 2 5" xfId="6665" xr:uid="{00000000-0005-0000-0000-0000511A0000}"/>
    <cellStyle name="Comma 54 3 5 3" xfId="6666" xr:uid="{00000000-0005-0000-0000-0000521A0000}"/>
    <cellStyle name="Comma 54 3 5 3 2" xfId="6667" xr:uid="{00000000-0005-0000-0000-0000531A0000}"/>
    <cellStyle name="Comma 54 3 5 3 3" xfId="6668" xr:uid="{00000000-0005-0000-0000-0000541A0000}"/>
    <cellStyle name="Comma 54 3 5 3 4" xfId="6669" xr:uid="{00000000-0005-0000-0000-0000551A0000}"/>
    <cellStyle name="Comma 54 3 5 4" xfId="6670" xr:uid="{00000000-0005-0000-0000-0000561A0000}"/>
    <cellStyle name="Comma 54 3 5 5" xfId="6671" xr:uid="{00000000-0005-0000-0000-0000571A0000}"/>
    <cellStyle name="Comma 54 3 5 6" xfId="6672" xr:uid="{00000000-0005-0000-0000-0000581A0000}"/>
    <cellStyle name="Comma 54 3 6" xfId="6673" xr:uid="{00000000-0005-0000-0000-0000591A0000}"/>
    <cellStyle name="Comma 54 3 6 2" xfId="6674" xr:uid="{00000000-0005-0000-0000-00005A1A0000}"/>
    <cellStyle name="Comma 54 3 6 2 2" xfId="6675" xr:uid="{00000000-0005-0000-0000-00005B1A0000}"/>
    <cellStyle name="Comma 54 3 6 2 3" xfId="6676" xr:uid="{00000000-0005-0000-0000-00005C1A0000}"/>
    <cellStyle name="Comma 54 3 6 2 4" xfId="6677" xr:uid="{00000000-0005-0000-0000-00005D1A0000}"/>
    <cellStyle name="Comma 54 3 6 3" xfId="6678" xr:uid="{00000000-0005-0000-0000-00005E1A0000}"/>
    <cellStyle name="Comma 54 3 6 4" xfId="6679" xr:uid="{00000000-0005-0000-0000-00005F1A0000}"/>
    <cellStyle name="Comma 54 3 6 5" xfId="6680" xr:uid="{00000000-0005-0000-0000-0000601A0000}"/>
    <cellStyle name="Comma 54 3 7" xfId="6681" xr:uid="{00000000-0005-0000-0000-0000611A0000}"/>
    <cellStyle name="Comma 54 3 7 2" xfId="6682" xr:uid="{00000000-0005-0000-0000-0000621A0000}"/>
    <cellStyle name="Comma 54 3 7 3" xfId="6683" xr:uid="{00000000-0005-0000-0000-0000631A0000}"/>
    <cellStyle name="Comma 54 3 7 4" xfId="6684" xr:uid="{00000000-0005-0000-0000-0000641A0000}"/>
    <cellStyle name="Comma 54 3 8" xfId="6685" xr:uid="{00000000-0005-0000-0000-0000651A0000}"/>
    <cellStyle name="Comma 54 3 9" xfId="6686" xr:uid="{00000000-0005-0000-0000-0000661A0000}"/>
    <cellStyle name="Comma 54 4" xfId="6687" xr:uid="{00000000-0005-0000-0000-0000671A0000}"/>
    <cellStyle name="Comma 54 4 2" xfId="6688" xr:uid="{00000000-0005-0000-0000-0000681A0000}"/>
    <cellStyle name="Comma 54 4 2 2" xfId="6689" xr:uid="{00000000-0005-0000-0000-0000691A0000}"/>
    <cellStyle name="Comma 54 4 2 2 2" xfId="6690" xr:uid="{00000000-0005-0000-0000-00006A1A0000}"/>
    <cellStyle name="Comma 54 4 2 2 2 2" xfId="6691" xr:uid="{00000000-0005-0000-0000-00006B1A0000}"/>
    <cellStyle name="Comma 54 4 2 2 2 3" xfId="6692" xr:uid="{00000000-0005-0000-0000-00006C1A0000}"/>
    <cellStyle name="Comma 54 4 2 2 2 4" xfId="6693" xr:uid="{00000000-0005-0000-0000-00006D1A0000}"/>
    <cellStyle name="Comma 54 4 2 2 3" xfId="6694" xr:uid="{00000000-0005-0000-0000-00006E1A0000}"/>
    <cellStyle name="Comma 54 4 2 2 4" xfId="6695" xr:uid="{00000000-0005-0000-0000-00006F1A0000}"/>
    <cellStyle name="Comma 54 4 2 2 5" xfId="6696" xr:uid="{00000000-0005-0000-0000-0000701A0000}"/>
    <cellStyle name="Comma 54 4 2 3" xfId="6697" xr:uid="{00000000-0005-0000-0000-0000711A0000}"/>
    <cellStyle name="Comma 54 4 2 3 2" xfId="6698" xr:uid="{00000000-0005-0000-0000-0000721A0000}"/>
    <cellStyle name="Comma 54 4 2 3 3" xfId="6699" xr:uid="{00000000-0005-0000-0000-0000731A0000}"/>
    <cellStyle name="Comma 54 4 2 3 4" xfId="6700" xr:uid="{00000000-0005-0000-0000-0000741A0000}"/>
    <cellStyle name="Comma 54 4 2 4" xfId="6701" xr:uid="{00000000-0005-0000-0000-0000751A0000}"/>
    <cellStyle name="Comma 54 4 2 5" xfId="6702" xr:uid="{00000000-0005-0000-0000-0000761A0000}"/>
    <cellStyle name="Comma 54 4 2 6" xfId="6703" xr:uid="{00000000-0005-0000-0000-0000771A0000}"/>
    <cellStyle name="Comma 54 4 3" xfId="6704" xr:uid="{00000000-0005-0000-0000-0000781A0000}"/>
    <cellStyle name="Comma 54 4 3 2" xfId="6705" xr:uid="{00000000-0005-0000-0000-0000791A0000}"/>
    <cellStyle name="Comma 54 4 3 2 2" xfId="6706" xr:uid="{00000000-0005-0000-0000-00007A1A0000}"/>
    <cellStyle name="Comma 54 4 3 2 2 2" xfId="6707" xr:uid="{00000000-0005-0000-0000-00007B1A0000}"/>
    <cellStyle name="Comma 54 4 3 2 2 3" xfId="6708" xr:uid="{00000000-0005-0000-0000-00007C1A0000}"/>
    <cellStyle name="Comma 54 4 3 2 2 4" xfId="6709" xr:uid="{00000000-0005-0000-0000-00007D1A0000}"/>
    <cellStyle name="Comma 54 4 3 2 3" xfId="6710" xr:uid="{00000000-0005-0000-0000-00007E1A0000}"/>
    <cellStyle name="Comma 54 4 3 2 4" xfId="6711" xr:uid="{00000000-0005-0000-0000-00007F1A0000}"/>
    <cellStyle name="Comma 54 4 3 2 5" xfId="6712" xr:uid="{00000000-0005-0000-0000-0000801A0000}"/>
    <cellStyle name="Comma 54 4 3 3" xfId="6713" xr:uid="{00000000-0005-0000-0000-0000811A0000}"/>
    <cellStyle name="Comma 54 4 3 3 2" xfId="6714" xr:uid="{00000000-0005-0000-0000-0000821A0000}"/>
    <cellStyle name="Comma 54 4 3 3 3" xfId="6715" xr:uid="{00000000-0005-0000-0000-0000831A0000}"/>
    <cellStyle name="Comma 54 4 3 3 4" xfId="6716" xr:uid="{00000000-0005-0000-0000-0000841A0000}"/>
    <cellStyle name="Comma 54 4 3 4" xfId="6717" xr:uid="{00000000-0005-0000-0000-0000851A0000}"/>
    <cellStyle name="Comma 54 4 3 5" xfId="6718" xr:uid="{00000000-0005-0000-0000-0000861A0000}"/>
    <cellStyle name="Comma 54 4 3 6" xfId="6719" xr:uid="{00000000-0005-0000-0000-0000871A0000}"/>
    <cellStyle name="Comma 54 4 4" xfId="6720" xr:uid="{00000000-0005-0000-0000-0000881A0000}"/>
    <cellStyle name="Comma 54 4 4 2" xfId="6721" xr:uid="{00000000-0005-0000-0000-0000891A0000}"/>
    <cellStyle name="Comma 54 4 4 2 2" xfId="6722" xr:uid="{00000000-0005-0000-0000-00008A1A0000}"/>
    <cellStyle name="Comma 54 4 4 2 3" xfId="6723" xr:uid="{00000000-0005-0000-0000-00008B1A0000}"/>
    <cellStyle name="Comma 54 4 4 2 4" xfId="6724" xr:uid="{00000000-0005-0000-0000-00008C1A0000}"/>
    <cellStyle name="Comma 54 4 4 3" xfId="6725" xr:uid="{00000000-0005-0000-0000-00008D1A0000}"/>
    <cellStyle name="Comma 54 4 4 4" xfId="6726" xr:uid="{00000000-0005-0000-0000-00008E1A0000}"/>
    <cellStyle name="Comma 54 4 4 5" xfId="6727" xr:uid="{00000000-0005-0000-0000-00008F1A0000}"/>
    <cellStyle name="Comma 54 4 5" xfId="6728" xr:uid="{00000000-0005-0000-0000-0000901A0000}"/>
    <cellStyle name="Comma 54 4 5 2" xfId="6729" xr:uid="{00000000-0005-0000-0000-0000911A0000}"/>
    <cellStyle name="Comma 54 4 5 3" xfId="6730" xr:uid="{00000000-0005-0000-0000-0000921A0000}"/>
    <cellStyle name="Comma 54 4 5 4" xfId="6731" xr:uid="{00000000-0005-0000-0000-0000931A0000}"/>
    <cellStyle name="Comma 54 4 6" xfId="6732" xr:uid="{00000000-0005-0000-0000-0000941A0000}"/>
    <cellStyle name="Comma 54 4 7" xfId="6733" xr:uid="{00000000-0005-0000-0000-0000951A0000}"/>
    <cellStyle name="Comma 54 4 8" xfId="6734" xr:uid="{00000000-0005-0000-0000-0000961A0000}"/>
    <cellStyle name="Comma 54 5" xfId="6735" xr:uid="{00000000-0005-0000-0000-0000971A0000}"/>
    <cellStyle name="Comma 54 5 2" xfId="6736" xr:uid="{00000000-0005-0000-0000-0000981A0000}"/>
    <cellStyle name="Comma 54 5 2 2" xfId="6737" xr:uid="{00000000-0005-0000-0000-0000991A0000}"/>
    <cellStyle name="Comma 54 5 2 2 2" xfId="6738" xr:uid="{00000000-0005-0000-0000-00009A1A0000}"/>
    <cellStyle name="Comma 54 5 2 2 2 2" xfId="6739" xr:uid="{00000000-0005-0000-0000-00009B1A0000}"/>
    <cellStyle name="Comma 54 5 2 2 2 3" xfId="6740" xr:uid="{00000000-0005-0000-0000-00009C1A0000}"/>
    <cellStyle name="Comma 54 5 2 2 2 4" xfId="6741" xr:uid="{00000000-0005-0000-0000-00009D1A0000}"/>
    <cellStyle name="Comma 54 5 2 2 3" xfId="6742" xr:uid="{00000000-0005-0000-0000-00009E1A0000}"/>
    <cellStyle name="Comma 54 5 2 2 4" xfId="6743" xr:uid="{00000000-0005-0000-0000-00009F1A0000}"/>
    <cellStyle name="Comma 54 5 2 2 5" xfId="6744" xr:uid="{00000000-0005-0000-0000-0000A01A0000}"/>
    <cellStyle name="Comma 54 5 2 3" xfId="6745" xr:uid="{00000000-0005-0000-0000-0000A11A0000}"/>
    <cellStyle name="Comma 54 5 2 3 2" xfId="6746" xr:uid="{00000000-0005-0000-0000-0000A21A0000}"/>
    <cellStyle name="Comma 54 5 2 3 3" xfId="6747" xr:uid="{00000000-0005-0000-0000-0000A31A0000}"/>
    <cellStyle name="Comma 54 5 2 3 4" xfId="6748" xr:uid="{00000000-0005-0000-0000-0000A41A0000}"/>
    <cellStyle name="Comma 54 5 2 4" xfId="6749" xr:uid="{00000000-0005-0000-0000-0000A51A0000}"/>
    <cellStyle name="Comma 54 5 2 5" xfId="6750" xr:uid="{00000000-0005-0000-0000-0000A61A0000}"/>
    <cellStyle name="Comma 54 5 2 6" xfId="6751" xr:uid="{00000000-0005-0000-0000-0000A71A0000}"/>
    <cellStyle name="Comma 54 5 3" xfId="6752" xr:uid="{00000000-0005-0000-0000-0000A81A0000}"/>
    <cellStyle name="Comma 54 5 3 2" xfId="6753" xr:uid="{00000000-0005-0000-0000-0000A91A0000}"/>
    <cellStyle name="Comma 54 5 3 2 2" xfId="6754" xr:uid="{00000000-0005-0000-0000-0000AA1A0000}"/>
    <cellStyle name="Comma 54 5 3 2 2 2" xfId="6755" xr:uid="{00000000-0005-0000-0000-0000AB1A0000}"/>
    <cellStyle name="Comma 54 5 3 2 2 3" xfId="6756" xr:uid="{00000000-0005-0000-0000-0000AC1A0000}"/>
    <cellStyle name="Comma 54 5 3 2 2 4" xfId="6757" xr:uid="{00000000-0005-0000-0000-0000AD1A0000}"/>
    <cellStyle name="Comma 54 5 3 2 3" xfId="6758" xr:uid="{00000000-0005-0000-0000-0000AE1A0000}"/>
    <cellStyle name="Comma 54 5 3 2 4" xfId="6759" xr:uid="{00000000-0005-0000-0000-0000AF1A0000}"/>
    <cellStyle name="Comma 54 5 3 2 5" xfId="6760" xr:uid="{00000000-0005-0000-0000-0000B01A0000}"/>
    <cellStyle name="Comma 54 5 3 3" xfId="6761" xr:uid="{00000000-0005-0000-0000-0000B11A0000}"/>
    <cellStyle name="Comma 54 5 3 3 2" xfId="6762" xr:uid="{00000000-0005-0000-0000-0000B21A0000}"/>
    <cellStyle name="Comma 54 5 3 3 3" xfId="6763" xr:uid="{00000000-0005-0000-0000-0000B31A0000}"/>
    <cellStyle name="Comma 54 5 3 3 4" xfId="6764" xr:uid="{00000000-0005-0000-0000-0000B41A0000}"/>
    <cellStyle name="Comma 54 5 3 4" xfId="6765" xr:uid="{00000000-0005-0000-0000-0000B51A0000}"/>
    <cellStyle name="Comma 54 5 3 5" xfId="6766" xr:uid="{00000000-0005-0000-0000-0000B61A0000}"/>
    <cellStyle name="Comma 54 5 3 6" xfId="6767" xr:uid="{00000000-0005-0000-0000-0000B71A0000}"/>
    <cellStyle name="Comma 54 5 4" xfId="6768" xr:uid="{00000000-0005-0000-0000-0000B81A0000}"/>
    <cellStyle name="Comma 54 5 4 2" xfId="6769" xr:uid="{00000000-0005-0000-0000-0000B91A0000}"/>
    <cellStyle name="Comma 54 5 4 2 2" xfId="6770" xr:uid="{00000000-0005-0000-0000-0000BA1A0000}"/>
    <cellStyle name="Comma 54 5 4 2 3" xfId="6771" xr:uid="{00000000-0005-0000-0000-0000BB1A0000}"/>
    <cellStyle name="Comma 54 5 4 2 4" xfId="6772" xr:uid="{00000000-0005-0000-0000-0000BC1A0000}"/>
    <cellStyle name="Comma 54 5 4 3" xfId="6773" xr:uid="{00000000-0005-0000-0000-0000BD1A0000}"/>
    <cellStyle name="Comma 54 5 4 4" xfId="6774" xr:uid="{00000000-0005-0000-0000-0000BE1A0000}"/>
    <cellStyle name="Comma 54 5 4 5" xfId="6775" xr:uid="{00000000-0005-0000-0000-0000BF1A0000}"/>
    <cellStyle name="Comma 54 5 5" xfId="6776" xr:uid="{00000000-0005-0000-0000-0000C01A0000}"/>
    <cellStyle name="Comma 54 5 5 2" xfId="6777" xr:uid="{00000000-0005-0000-0000-0000C11A0000}"/>
    <cellStyle name="Comma 54 5 5 3" xfId="6778" xr:uid="{00000000-0005-0000-0000-0000C21A0000}"/>
    <cellStyle name="Comma 54 5 5 4" xfId="6779" xr:uid="{00000000-0005-0000-0000-0000C31A0000}"/>
    <cellStyle name="Comma 54 5 6" xfId="6780" xr:uid="{00000000-0005-0000-0000-0000C41A0000}"/>
    <cellStyle name="Comma 54 5 7" xfId="6781" xr:uid="{00000000-0005-0000-0000-0000C51A0000}"/>
    <cellStyle name="Comma 54 5 8" xfId="6782" xr:uid="{00000000-0005-0000-0000-0000C61A0000}"/>
    <cellStyle name="Comma 54 6" xfId="6783" xr:uid="{00000000-0005-0000-0000-0000C71A0000}"/>
    <cellStyle name="Comma 54 6 2" xfId="6784" xr:uid="{00000000-0005-0000-0000-0000C81A0000}"/>
    <cellStyle name="Comma 54 6 2 2" xfId="6785" xr:uid="{00000000-0005-0000-0000-0000C91A0000}"/>
    <cellStyle name="Comma 54 6 2 2 2" xfId="6786" xr:uid="{00000000-0005-0000-0000-0000CA1A0000}"/>
    <cellStyle name="Comma 54 6 2 2 3" xfId="6787" xr:uid="{00000000-0005-0000-0000-0000CB1A0000}"/>
    <cellStyle name="Comma 54 6 2 2 4" xfId="6788" xr:uid="{00000000-0005-0000-0000-0000CC1A0000}"/>
    <cellStyle name="Comma 54 6 2 3" xfId="6789" xr:uid="{00000000-0005-0000-0000-0000CD1A0000}"/>
    <cellStyle name="Comma 54 6 2 4" xfId="6790" xr:uid="{00000000-0005-0000-0000-0000CE1A0000}"/>
    <cellStyle name="Comma 54 6 2 5" xfId="6791" xr:uid="{00000000-0005-0000-0000-0000CF1A0000}"/>
    <cellStyle name="Comma 54 6 3" xfId="6792" xr:uid="{00000000-0005-0000-0000-0000D01A0000}"/>
    <cellStyle name="Comma 54 6 3 2" xfId="6793" xr:uid="{00000000-0005-0000-0000-0000D11A0000}"/>
    <cellStyle name="Comma 54 6 3 3" xfId="6794" xr:uid="{00000000-0005-0000-0000-0000D21A0000}"/>
    <cellStyle name="Comma 54 6 3 4" xfId="6795" xr:uid="{00000000-0005-0000-0000-0000D31A0000}"/>
    <cellStyle name="Comma 54 6 4" xfId="6796" xr:uid="{00000000-0005-0000-0000-0000D41A0000}"/>
    <cellStyle name="Comma 54 6 5" xfId="6797" xr:uid="{00000000-0005-0000-0000-0000D51A0000}"/>
    <cellStyle name="Comma 54 6 6" xfId="6798" xr:uid="{00000000-0005-0000-0000-0000D61A0000}"/>
    <cellStyle name="Comma 54 7" xfId="6799" xr:uid="{00000000-0005-0000-0000-0000D71A0000}"/>
    <cellStyle name="Comma 54 7 2" xfId="6800" xr:uid="{00000000-0005-0000-0000-0000D81A0000}"/>
    <cellStyle name="Comma 54 7 2 2" xfId="6801" xr:uid="{00000000-0005-0000-0000-0000D91A0000}"/>
    <cellStyle name="Comma 54 7 2 2 2" xfId="6802" xr:uid="{00000000-0005-0000-0000-0000DA1A0000}"/>
    <cellStyle name="Comma 54 7 2 2 3" xfId="6803" xr:uid="{00000000-0005-0000-0000-0000DB1A0000}"/>
    <cellStyle name="Comma 54 7 2 2 4" xfId="6804" xr:uid="{00000000-0005-0000-0000-0000DC1A0000}"/>
    <cellStyle name="Comma 54 7 2 3" xfId="6805" xr:uid="{00000000-0005-0000-0000-0000DD1A0000}"/>
    <cellStyle name="Comma 54 7 2 4" xfId="6806" xr:uid="{00000000-0005-0000-0000-0000DE1A0000}"/>
    <cellStyle name="Comma 54 7 2 5" xfId="6807" xr:uid="{00000000-0005-0000-0000-0000DF1A0000}"/>
    <cellStyle name="Comma 54 7 3" xfId="6808" xr:uid="{00000000-0005-0000-0000-0000E01A0000}"/>
    <cellStyle name="Comma 54 7 3 2" xfId="6809" xr:uid="{00000000-0005-0000-0000-0000E11A0000}"/>
    <cellStyle name="Comma 54 7 3 3" xfId="6810" xr:uid="{00000000-0005-0000-0000-0000E21A0000}"/>
    <cellStyle name="Comma 54 7 3 4" xfId="6811" xr:uid="{00000000-0005-0000-0000-0000E31A0000}"/>
    <cellStyle name="Comma 54 7 4" xfId="6812" xr:uid="{00000000-0005-0000-0000-0000E41A0000}"/>
    <cellStyle name="Comma 54 7 5" xfId="6813" xr:uid="{00000000-0005-0000-0000-0000E51A0000}"/>
    <cellStyle name="Comma 54 7 6" xfId="6814" xr:uid="{00000000-0005-0000-0000-0000E61A0000}"/>
    <cellStyle name="Comma 54 8" xfId="6815" xr:uid="{00000000-0005-0000-0000-0000E71A0000}"/>
    <cellStyle name="Comma 54 8 2" xfId="6816" xr:uid="{00000000-0005-0000-0000-0000E81A0000}"/>
    <cellStyle name="Comma 54 8 2 2" xfId="6817" xr:uid="{00000000-0005-0000-0000-0000E91A0000}"/>
    <cellStyle name="Comma 54 8 2 3" xfId="6818" xr:uid="{00000000-0005-0000-0000-0000EA1A0000}"/>
    <cellStyle name="Comma 54 8 2 4" xfId="6819" xr:uid="{00000000-0005-0000-0000-0000EB1A0000}"/>
    <cellStyle name="Comma 54 8 3" xfId="6820" xr:uid="{00000000-0005-0000-0000-0000EC1A0000}"/>
    <cellStyle name="Comma 54 8 4" xfId="6821" xr:uid="{00000000-0005-0000-0000-0000ED1A0000}"/>
    <cellStyle name="Comma 54 8 5" xfId="6822" xr:uid="{00000000-0005-0000-0000-0000EE1A0000}"/>
    <cellStyle name="Comma 54 9" xfId="6823" xr:uid="{00000000-0005-0000-0000-0000EF1A0000}"/>
    <cellStyle name="Comma 54 9 2" xfId="6824" xr:uid="{00000000-0005-0000-0000-0000F01A0000}"/>
    <cellStyle name="Comma 54 9 3" xfId="6825" xr:uid="{00000000-0005-0000-0000-0000F11A0000}"/>
    <cellStyle name="Comma 54 9 4" xfId="6826" xr:uid="{00000000-0005-0000-0000-0000F21A0000}"/>
    <cellStyle name="Comma 55" xfId="6827" xr:uid="{00000000-0005-0000-0000-0000F31A0000}"/>
    <cellStyle name="Comma 55 10" xfId="6828" xr:uid="{00000000-0005-0000-0000-0000F41A0000}"/>
    <cellStyle name="Comma 55 11" xfId="6829" xr:uid="{00000000-0005-0000-0000-0000F51A0000}"/>
    <cellStyle name="Comma 55 12" xfId="6830" xr:uid="{00000000-0005-0000-0000-0000F61A0000}"/>
    <cellStyle name="Comma 55 2" xfId="6831" xr:uid="{00000000-0005-0000-0000-0000F71A0000}"/>
    <cellStyle name="Comma 55 2 10" xfId="6832" xr:uid="{00000000-0005-0000-0000-0000F81A0000}"/>
    <cellStyle name="Comma 55 2 2" xfId="6833" xr:uid="{00000000-0005-0000-0000-0000F91A0000}"/>
    <cellStyle name="Comma 55 2 2 2" xfId="6834" xr:uid="{00000000-0005-0000-0000-0000FA1A0000}"/>
    <cellStyle name="Comma 55 2 2 2 2" xfId="6835" xr:uid="{00000000-0005-0000-0000-0000FB1A0000}"/>
    <cellStyle name="Comma 55 2 2 2 2 2" xfId="6836" xr:uid="{00000000-0005-0000-0000-0000FC1A0000}"/>
    <cellStyle name="Comma 55 2 2 2 2 2 2" xfId="6837" xr:uid="{00000000-0005-0000-0000-0000FD1A0000}"/>
    <cellStyle name="Comma 55 2 2 2 2 2 3" xfId="6838" xr:uid="{00000000-0005-0000-0000-0000FE1A0000}"/>
    <cellStyle name="Comma 55 2 2 2 2 2 4" xfId="6839" xr:uid="{00000000-0005-0000-0000-0000FF1A0000}"/>
    <cellStyle name="Comma 55 2 2 2 2 3" xfId="6840" xr:uid="{00000000-0005-0000-0000-0000001B0000}"/>
    <cellStyle name="Comma 55 2 2 2 2 4" xfId="6841" xr:uid="{00000000-0005-0000-0000-0000011B0000}"/>
    <cellStyle name="Comma 55 2 2 2 2 5" xfId="6842" xr:uid="{00000000-0005-0000-0000-0000021B0000}"/>
    <cellStyle name="Comma 55 2 2 2 3" xfId="6843" xr:uid="{00000000-0005-0000-0000-0000031B0000}"/>
    <cellStyle name="Comma 55 2 2 2 3 2" xfId="6844" xr:uid="{00000000-0005-0000-0000-0000041B0000}"/>
    <cellStyle name="Comma 55 2 2 2 3 3" xfId="6845" xr:uid="{00000000-0005-0000-0000-0000051B0000}"/>
    <cellStyle name="Comma 55 2 2 2 3 4" xfId="6846" xr:uid="{00000000-0005-0000-0000-0000061B0000}"/>
    <cellStyle name="Comma 55 2 2 2 4" xfId="6847" xr:uid="{00000000-0005-0000-0000-0000071B0000}"/>
    <cellStyle name="Comma 55 2 2 2 5" xfId="6848" xr:uid="{00000000-0005-0000-0000-0000081B0000}"/>
    <cellStyle name="Comma 55 2 2 2 6" xfId="6849" xr:uid="{00000000-0005-0000-0000-0000091B0000}"/>
    <cellStyle name="Comma 55 2 2 3" xfId="6850" xr:uid="{00000000-0005-0000-0000-00000A1B0000}"/>
    <cellStyle name="Comma 55 2 2 3 2" xfId="6851" xr:uid="{00000000-0005-0000-0000-00000B1B0000}"/>
    <cellStyle name="Comma 55 2 2 3 2 2" xfId="6852" xr:uid="{00000000-0005-0000-0000-00000C1B0000}"/>
    <cellStyle name="Comma 55 2 2 3 2 2 2" xfId="6853" xr:uid="{00000000-0005-0000-0000-00000D1B0000}"/>
    <cellStyle name="Comma 55 2 2 3 2 2 3" xfId="6854" xr:uid="{00000000-0005-0000-0000-00000E1B0000}"/>
    <cellStyle name="Comma 55 2 2 3 2 2 4" xfId="6855" xr:uid="{00000000-0005-0000-0000-00000F1B0000}"/>
    <cellStyle name="Comma 55 2 2 3 2 3" xfId="6856" xr:uid="{00000000-0005-0000-0000-0000101B0000}"/>
    <cellStyle name="Comma 55 2 2 3 2 4" xfId="6857" xr:uid="{00000000-0005-0000-0000-0000111B0000}"/>
    <cellStyle name="Comma 55 2 2 3 2 5" xfId="6858" xr:uid="{00000000-0005-0000-0000-0000121B0000}"/>
    <cellStyle name="Comma 55 2 2 3 3" xfId="6859" xr:uid="{00000000-0005-0000-0000-0000131B0000}"/>
    <cellStyle name="Comma 55 2 2 3 3 2" xfId="6860" xr:uid="{00000000-0005-0000-0000-0000141B0000}"/>
    <cellStyle name="Comma 55 2 2 3 3 3" xfId="6861" xr:uid="{00000000-0005-0000-0000-0000151B0000}"/>
    <cellStyle name="Comma 55 2 2 3 3 4" xfId="6862" xr:uid="{00000000-0005-0000-0000-0000161B0000}"/>
    <cellStyle name="Comma 55 2 2 3 4" xfId="6863" xr:uid="{00000000-0005-0000-0000-0000171B0000}"/>
    <cellStyle name="Comma 55 2 2 3 5" xfId="6864" xr:uid="{00000000-0005-0000-0000-0000181B0000}"/>
    <cellStyle name="Comma 55 2 2 3 6" xfId="6865" xr:uid="{00000000-0005-0000-0000-0000191B0000}"/>
    <cellStyle name="Comma 55 2 2 4" xfId="6866" xr:uid="{00000000-0005-0000-0000-00001A1B0000}"/>
    <cellStyle name="Comma 55 2 2 4 2" xfId="6867" xr:uid="{00000000-0005-0000-0000-00001B1B0000}"/>
    <cellStyle name="Comma 55 2 2 4 2 2" xfId="6868" xr:uid="{00000000-0005-0000-0000-00001C1B0000}"/>
    <cellStyle name="Comma 55 2 2 4 2 3" xfId="6869" xr:uid="{00000000-0005-0000-0000-00001D1B0000}"/>
    <cellStyle name="Comma 55 2 2 4 2 4" xfId="6870" xr:uid="{00000000-0005-0000-0000-00001E1B0000}"/>
    <cellStyle name="Comma 55 2 2 4 3" xfId="6871" xr:uid="{00000000-0005-0000-0000-00001F1B0000}"/>
    <cellStyle name="Comma 55 2 2 4 4" xfId="6872" xr:uid="{00000000-0005-0000-0000-0000201B0000}"/>
    <cellStyle name="Comma 55 2 2 4 5" xfId="6873" xr:uid="{00000000-0005-0000-0000-0000211B0000}"/>
    <cellStyle name="Comma 55 2 2 5" xfId="6874" xr:uid="{00000000-0005-0000-0000-0000221B0000}"/>
    <cellStyle name="Comma 55 2 2 5 2" xfId="6875" xr:uid="{00000000-0005-0000-0000-0000231B0000}"/>
    <cellStyle name="Comma 55 2 2 5 3" xfId="6876" xr:uid="{00000000-0005-0000-0000-0000241B0000}"/>
    <cellStyle name="Comma 55 2 2 5 4" xfId="6877" xr:uid="{00000000-0005-0000-0000-0000251B0000}"/>
    <cellStyle name="Comma 55 2 2 6" xfId="6878" xr:uid="{00000000-0005-0000-0000-0000261B0000}"/>
    <cellStyle name="Comma 55 2 2 7" xfId="6879" xr:uid="{00000000-0005-0000-0000-0000271B0000}"/>
    <cellStyle name="Comma 55 2 2 8" xfId="6880" xr:uid="{00000000-0005-0000-0000-0000281B0000}"/>
    <cellStyle name="Comma 55 2 3" xfId="6881" xr:uid="{00000000-0005-0000-0000-0000291B0000}"/>
    <cellStyle name="Comma 55 2 3 2" xfId="6882" xr:uid="{00000000-0005-0000-0000-00002A1B0000}"/>
    <cellStyle name="Comma 55 2 3 2 2" xfId="6883" xr:uid="{00000000-0005-0000-0000-00002B1B0000}"/>
    <cellStyle name="Comma 55 2 3 2 2 2" xfId="6884" xr:uid="{00000000-0005-0000-0000-00002C1B0000}"/>
    <cellStyle name="Comma 55 2 3 2 2 2 2" xfId="6885" xr:uid="{00000000-0005-0000-0000-00002D1B0000}"/>
    <cellStyle name="Comma 55 2 3 2 2 2 3" xfId="6886" xr:uid="{00000000-0005-0000-0000-00002E1B0000}"/>
    <cellStyle name="Comma 55 2 3 2 2 2 4" xfId="6887" xr:uid="{00000000-0005-0000-0000-00002F1B0000}"/>
    <cellStyle name="Comma 55 2 3 2 2 3" xfId="6888" xr:uid="{00000000-0005-0000-0000-0000301B0000}"/>
    <cellStyle name="Comma 55 2 3 2 2 4" xfId="6889" xr:uid="{00000000-0005-0000-0000-0000311B0000}"/>
    <cellStyle name="Comma 55 2 3 2 2 5" xfId="6890" xr:uid="{00000000-0005-0000-0000-0000321B0000}"/>
    <cellStyle name="Comma 55 2 3 2 3" xfId="6891" xr:uid="{00000000-0005-0000-0000-0000331B0000}"/>
    <cellStyle name="Comma 55 2 3 2 3 2" xfId="6892" xr:uid="{00000000-0005-0000-0000-0000341B0000}"/>
    <cellStyle name="Comma 55 2 3 2 3 3" xfId="6893" xr:uid="{00000000-0005-0000-0000-0000351B0000}"/>
    <cellStyle name="Comma 55 2 3 2 3 4" xfId="6894" xr:uid="{00000000-0005-0000-0000-0000361B0000}"/>
    <cellStyle name="Comma 55 2 3 2 4" xfId="6895" xr:uid="{00000000-0005-0000-0000-0000371B0000}"/>
    <cellStyle name="Comma 55 2 3 2 5" xfId="6896" xr:uid="{00000000-0005-0000-0000-0000381B0000}"/>
    <cellStyle name="Comma 55 2 3 2 6" xfId="6897" xr:uid="{00000000-0005-0000-0000-0000391B0000}"/>
    <cellStyle name="Comma 55 2 3 3" xfId="6898" xr:uid="{00000000-0005-0000-0000-00003A1B0000}"/>
    <cellStyle name="Comma 55 2 3 3 2" xfId="6899" xr:uid="{00000000-0005-0000-0000-00003B1B0000}"/>
    <cellStyle name="Comma 55 2 3 3 2 2" xfId="6900" xr:uid="{00000000-0005-0000-0000-00003C1B0000}"/>
    <cellStyle name="Comma 55 2 3 3 2 2 2" xfId="6901" xr:uid="{00000000-0005-0000-0000-00003D1B0000}"/>
    <cellStyle name="Comma 55 2 3 3 2 2 3" xfId="6902" xr:uid="{00000000-0005-0000-0000-00003E1B0000}"/>
    <cellStyle name="Comma 55 2 3 3 2 2 4" xfId="6903" xr:uid="{00000000-0005-0000-0000-00003F1B0000}"/>
    <cellStyle name="Comma 55 2 3 3 2 3" xfId="6904" xr:uid="{00000000-0005-0000-0000-0000401B0000}"/>
    <cellStyle name="Comma 55 2 3 3 2 4" xfId="6905" xr:uid="{00000000-0005-0000-0000-0000411B0000}"/>
    <cellStyle name="Comma 55 2 3 3 2 5" xfId="6906" xr:uid="{00000000-0005-0000-0000-0000421B0000}"/>
    <cellStyle name="Comma 55 2 3 3 3" xfId="6907" xr:uid="{00000000-0005-0000-0000-0000431B0000}"/>
    <cellStyle name="Comma 55 2 3 3 3 2" xfId="6908" xr:uid="{00000000-0005-0000-0000-0000441B0000}"/>
    <cellStyle name="Comma 55 2 3 3 3 3" xfId="6909" xr:uid="{00000000-0005-0000-0000-0000451B0000}"/>
    <cellStyle name="Comma 55 2 3 3 3 4" xfId="6910" xr:uid="{00000000-0005-0000-0000-0000461B0000}"/>
    <cellStyle name="Comma 55 2 3 3 4" xfId="6911" xr:uid="{00000000-0005-0000-0000-0000471B0000}"/>
    <cellStyle name="Comma 55 2 3 3 5" xfId="6912" xr:uid="{00000000-0005-0000-0000-0000481B0000}"/>
    <cellStyle name="Comma 55 2 3 3 6" xfId="6913" xr:uid="{00000000-0005-0000-0000-0000491B0000}"/>
    <cellStyle name="Comma 55 2 3 4" xfId="6914" xr:uid="{00000000-0005-0000-0000-00004A1B0000}"/>
    <cellStyle name="Comma 55 2 3 4 2" xfId="6915" xr:uid="{00000000-0005-0000-0000-00004B1B0000}"/>
    <cellStyle name="Comma 55 2 3 4 2 2" xfId="6916" xr:uid="{00000000-0005-0000-0000-00004C1B0000}"/>
    <cellStyle name="Comma 55 2 3 4 2 3" xfId="6917" xr:uid="{00000000-0005-0000-0000-00004D1B0000}"/>
    <cellStyle name="Comma 55 2 3 4 2 4" xfId="6918" xr:uid="{00000000-0005-0000-0000-00004E1B0000}"/>
    <cellStyle name="Comma 55 2 3 4 3" xfId="6919" xr:uid="{00000000-0005-0000-0000-00004F1B0000}"/>
    <cellStyle name="Comma 55 2 3 4 4" xfId="6920" xr:uid="{00000000-0005-0000-0000-0000501B0000}"/>
    <cellStyle name="Comma 55 2 3 4 5" xfId="6921" xr:uid="{00000000-0005-0000-0000-0000511B0000}"/>
    <cellStyle name="Comma 55 2 3 5" xfId="6922" xr:uid="{00000000-0005-0000-0000-0000521B0000}"/>
    <cellStyle name="Comma 55 2 3 5 2" xfId="6923" xr:uid="{00000000-0005-0000-0000-0000531B0000}"/>
    <cellStyle name="Comma 55 2 3 5 3" xfId="6924" xr:uid="{00000000-0005-0000-0000-0000541B0000}"/>
    <cellStyle name="Comma 55 2 3 5 4" xfId="6925" xr:uid="{00000000-0005-0000-0000-0000551B0000}"/>
    <cellStyle name="Comma 55 2 3 6" xfId="6926" xr:uid="{00000000-0005-0000-0000-0000561B0000}"/>
    <cellStyle name="Comma 55 2 3 7" xfId="6927" xr:uid="{00000000-0005-0000-0000-0000571B0000}"/>
    <cellStyle name="Comma 55 2 3 8" xfId="6928" xr:uid="{00000000-0005-0000-0000-0000581B0000}"/>
    <cellStyle name="Comma 55 2 4" xfId="6929" xr:uid="{00000000-0005-0000-0000-0000591B0000}"/>
    <cellStyle name="Comma 55 2 4 2" xfId="6930" xr:uid="{00000000-0005-0000-0000-00005A1B0000}"/>
    <cellStyle name="Comma 55 2 4 2 2" xfId="6931" xr:uid="{00000000-0005-0000-0000-00005B1B0000}"/>
    <cellStyle name="Comma 55 2 4 2 2 2" xfId="6932" xr:uid="{00000000-0005-0000-0000-00005C1B0000}"/>
    <cellStyle name="Comma 55 2 4 2 2 3" xfId="6933" xr:uid="{00000000-0005-0000-0000-00005D1B0000}"/>
    <cellStyle name="Comma 55 2 4 2 2 4" xfId="6934" xr:uid="{00000000-0005-0000-0000-00005E1B0000}"/>
    <cellStyle name="Comma 55 2 4 2 3" xfId="6935" xr:uid="{00000000-0005-0000-0000-00005F1B0000}"/>
    <cellStyle name="Comma 55 2 4 2 4" xfId="6936" xr:uid="{00000000-0005-0000-0000-0000601B0000}"/>
    <cellStyle name="Comma 55 2 4 2 5" xfId="6937" xr:uid="{00000000-0005-0000-0000-0000611B0000}"/>
    <cellStyle name="Comma 55 2 4 3" xfId="6938" xr:uid="{00000000-0005-0000-0000-0000621B0000}"/>
    <cellStyle name="Comma 55 2 4 3 2" xfId="6939" xr:uid="{00000000-0005-0000-0000-0000631B0000}"/>
    <cellStyle name="Comma 55 2 4 3 3" xfId="6940" xr:uid="{00000000-0005-0000-0000-0000641B0000}"/>
    <cellStyle name="Comma 55 2 4 3 4" xfId="6941" xr:uid="{00000000-0005-0000-0000-0000651B0000}"/>
    <cellStyle name="Comma 55 2 4 4" xfId="6942" xr:uid="{00000000-0005-0000-0000-0000661B0000}"/>
    <cellStyle name="Comma 55 2 4 5" xfId="6943" xr:uid="{00000000-0005-0000-0000-0000671B0000}"/>
    <cellStyle name="Comma 55 2 4 6" xfId="6944" xr:uid="{00000000-0005-0000-0000-0000681B0000}"/>
    <cellStyle name="Comma 55 2 5" xfId="6945" xr:uid="{00000000-0005-0000-0000-0000691B0000}"/>
    <cellStyle name="Comma 55 2 5 2" xfId="6946" xr:uid="{00000000-0005-0000-0000-00006A1B0000}"/>
    <cellStyle name="Comma 55 2 5 2 2" xfId="6947" xr:uid="{00000000-0005-0000-0000-00006B1B0000}"/>
    <cellStyle name="Comma 55 2 5 2 2 2" xfId="6948" xr:uid="{00000000-0005-0000-0000-00006C1B0000}"/>
    <cellStyle name="Comma 55 2 5 2 2 3" xfId="6949" xr:uid="{00000000-0005-0000-0000-00006D1B0000}"/>
    <cellStyle name="Comma 55 2 5 2 2 4" xfId="6950" xr:uid="{00000000-0005-0000-0000-00006E1B0000}"/>
    <cellStyle name="Comma 55 2 5 2 3" xfId="6951" xr:uid="{00000000-0005-0000-0000-00006F1B0000}"/>
    <cellStyle name="Comma 55 2 5 2 4" xfId="6952" xr:uid="{00000000-0005-0000-0000-0000701B0000}"/>
    <cellStyle name="Comma 55 2 5 2 5" xfId="6953" xr:uid="{00000000-0005-0000-0000-0000711B0000}"/>
    <cellStyle name="Comma 55 2 5 3" xfId="6954" xr:uid="{00000000-0005-0000-0000-0000721B0000}"/>
    <cellStyle name="Comma 55 2 5 3 2" xfId="6955" xr:uid="{00000000-0005-0000-0000-0000731B0000}"/>
    <cellStyle name="Comma 55 2 5 3 3" xfId="6956" xr:uid="{00000000-0005-0000-0000-0000741B0000}"/>
    <cellStyle name="Comma 55 2 5 3 4" xfId="6957" xr:uid="{00000000-0005-0000-0000-0000751B0000}"/>
    <cellStyle name="Comma 55 2 5 4" xfId="6958" xr:uid="{00000000-0005-0000-0000-0000761B0000}"/>
    <cellStyle name="Comma 55 2 5 5" xfId="6959" xr:uid="{00000000-0005-0000-0000-0000771B0000}"/>
    <cellStyle name="Comma 55 2 5 6" xfId="6960" xr:uid="{00000000-0005-0000-0000-0000781B0000}"/>
    <cellStyle name="Comma 55 2 6" xfId="6961" xr:uid="{00000000-0005-0000-0000-0000791B0000}"/>
    <cellStyle name="Comma 55 2 6 2" xfId="6962" xr:uid="{00000000-0005-0000-0000-00007A1B0000}"/>
    <cellStyle name="Comma 55 2 6 2 2" xfId="6963" xr:uid="{00000000-0005-0000-0000-00007B1B0000}"/>
    <cellStyle name="Comma 55 2 6 2 3" xfId="6964" xr:uid="{00000000-0005-0000-0000-00007C1B0000}"/>
    <cellStyle name="Comma 55 2 6 2 4" xfId="6965" xr:uid="{00000000-0005-0000-0000-00007D1B0000}"/>
    <cellStyle name="Comma 55 2 6 3" xfId="6966" xr:uid="{00000000-0005-0000-0000-00007E1B0000}"/>
    <cellStyle name="Comma 55 2 6 4" xfId="6967" xr:uid="{00000000-0005-0000-0000-00007F1B0000}"/>
    <cellStyle name="Comma 55 2 6 5" xfId="6968" xr:uid="{00000000-0005-0000-0000-0000801B0000}"/>
    <cellStyle name="Comma 55 2 7" xfId="6969" xr:uid="{00000000-0005-0000-0000-0000811B0000}"/>
    <cellStyle name="Comma 55 2 7 2" xfId="6970" xr:uid="{00000000-0005-0000-0000-0000821B0000}"/>
    <cellStyle name="Comma 55 2 7 3" xfId="6971" xr:uid="{00000000-0005-0000-0000-0000831B0000}"/>
    <cellStyle name="Comma 55 2 7 4" xfId="6972" xr:uid="{00000000-0005-0000-0000-0000841B0000}"/>
    <cellStyle name="Comma 55 2 8" xfId="6973" xr:uid="{00000000-0005-0000-0000-0000851B0000}"/>
    <cellStyle name="Comma 55 2 9" xfId="6974" xr:uid="{00000000-0005-0000-0000-0000861B0000}"/>
    <cellStyle name="Comma 55 3" xfId="6975" xr:uid="{00000000-0005-0000-0000-0000871B0000}"/>
    <cellStyle name="Comma 55 3 10" xfId="6976" xr:uid="{00000000-0005-0000-0000-0000881B0000}"/>
    <cellStyle name="Comma 55 3 2" xfId="6977" xr:uid="{00000000-0005-0000-0000-0000891B0000}"/>
    <cellStyle name="Comma 55 3 2 2" xfId="6978" xr:uid="{00000000-0005-0000-0000-00008A1B0000}"/>
    <cellStyle name="Comma 55 3 2 2 2" xfId="6979" xr:uid="{00000000-0005-0000-0000-00008B1B0000}"/>
    <cellStyle name="Comma 55 3 2 2 2 2" xfId="6980" xr:uid="{00000000-0005-0000-0000-00008C1B0000}"/>
    <cellStyle name="Comma 55 3 2 2 2 2 2" xfId="6981" xr:uid="{00000000-0005-0000-0000-00008D1B0000}"/>
    <cellStyle name="Comma 55 3 2 2 2 2 3" xfId="6982" xr:uid="{00000000-0005-0000-0000-00008E1B0000}"/>
    <cellStyle name="Comma 55 3 2 2 2 2 4" xfId="6983" xr:uid="{00000000-0005-0000-0000-00008F1B0000}"/>
    <cellStyle name="Comma 55 3 2 2 2 3" xfId="6984" xr:uid="{00000000-0005-0000-0000-0000901B0000}"/>
    <cellStyle name="Comma 55 3 2 2 2 4" xfId="6985" xr:uid="{00000000-0005-0000-0000-0000911B0000}"/>
    <cellStyle name="Comma 55 3 2 2 2 5" xfId="6986" xr:uid="{00000000-0005-0000-0000-0000921B0000}"/>
    <cellStyle name="Comma 55 3 2 2 3" xfId="6987" xr:uid="{00000000-0005-0000-0000-0000931B0000}"/>
    <cellStyle name="Comma 55 3 2 2 3 2" xfId="6988" xr:uid="{00000000-0005-0000-0000-0000941B0000}"/>
    <cellStyle name="Comma 55 3 2 2 3 3" xfId="6989" xr:uid="{00000000-0005-0000-0000-0000951B0000}"/>
    <cellStyle name="Comma 55 3 2 2 3 4" xfId="6990" xr:uid="{00000000-0005-0000-0000-0000961B0000}"/>
    <cellStyle name="Comma 55 3 2 2 4" xfId="6991" xr:uid="{00000000-0005-0000-0000-0000971B0000}"/>
    <cellStyle name="Comma 55 3 2 2 5" xfId="6992" xr:uid="{00000000-0005-0000-0000-0000981B0000}"/>
    <cellStyle name="Comma 55 3 2 2 6" xfId="6993" xr:uid="{00000000-0005-0000-0000-0000991B0000}"/>
    <cellStyle name="Comma 55 3 2 3" xfId="6994" xr:uid="{00000000-0005-0000-0000-00009A1B0000}"/>
    <cellStyle name="Comma 55 3 2 3 2" xfId="6995" xr:uid="{00000000-0005-0000-0000-00009B1B0000}"/>
    <cellStyle name="Comma 55 3 2 3 2 2" xfId="6996" xr:uid="{00000000-0005-0000-0000-00009C1B0000}"/>
    <cellStyle name="Comma 55 3 2 3 2 2 2" xfId="6997" xr:uid="{00000000-0005-0000-0000-00009D1B0000}"/>
    <cellStyle name="Comma 55 3 2 3 2 2 3" xfId="6998" xr:uid="{00000000-0005-0000-0000-00009E1B0000}"/>
    <cellStyle name="Comma 55 3 2 3 2 2 4" xfId="6999" xr:uid="{00000000-0005-0000-0000-00009F1B0000}"/>
    <cellStyle name="Comma 55 3 2 3 2 3" xfId="7000" xr:uid="{00000000-0005-0000-0000-0000A01B0000}"/>
    <cellStyle name="Comma 55 3 2 3 2 4" xfId="7001" xr:uid="{00000000-0005-0000-0000-0000A11B0000}"/>
    <cellStyle name="Comma 55 3 2 3 2 5" xfId="7002" xr:uid="{00000000-0005-0000-0000-0000A21B0000}"/>
    <cellStyle name="Comma 55 3 2 3 3" xfId="7003" xr:uid="{00000000-0005-0000-0000-0000A31B0000}"/>
    <cellStyle name="Comma 55 3 2 3 3 2" xfId="7004" xr:uid="{00000000-0005-0000-0000-0000A41B0000}"/>
    <cellStyle name="Comma 55 3 2 3 3 3" xfId="7005" xr:uid="{00000000-0005-0000-0000-0000A51B0000}"/>
    <cellStyle name="Comma 55 3 2 3 3 4" xfId="7006" xr:uid="{00000000-0005-0000-0000-0000A61B0000}"/>
    <cellStyle name="Comma 55 3 2 3 4" xfId="7007" xr:uid="{00000000-0005-0000-0000-0000A71B0000}"/>
    <cellStyle name="Comma 55 3 2 3 5" xfId="7008" xr:uid="{00000000-0005-0000-0000-0000A81B0000}"/>
    <cellStyle name="Comma 55 3 2 3 6" xfId="7009" xr:uid="{00000000-0005-0000-0000-0000A91B0000}"/>
    <cellStyle name="Comma 55 3 2 4" xfId="7010" xr:uid="{00000000-0005-0000-0000-0000AA1B0000}"/>
    <cellStyle name="Comma 55 3 2 4 2" xfId="7011" xr:uid="{00000000-0005-0000-0000-0000AB1B0000}"/>
    <cellStyle name="Comma 55 3 2 4 2 2" xfId="7012" xr:uid="{00000000-0005-0000-0000-0000AC1B0000}"/>
    <cellStyle name="Comma 55 3 2 4 2 3" xfId="7013" xr:uid="{00000000-0005-0000-0000-0000AD1B0000}"/>
    <cellStyle name="Comma 55 3 2 4 2 4" xfId="7014" xr:uid="{00000000-0005-0000-0000-0000AE1B0000}"/>
    <cellStyle name="Comma 55 3 2 4 3" xfId="7015" xr:uid="{00000000-0005-0000-0000-0000AF1B0000}"/>
    <cellStyle name="Comma 55 3 2 4 4" xfId="7016" xr:uid="{00000000-0005-0000-0000-0000B01B0000}"/>
    <cellStyle name="Comma 55 3 2 4 5" xfId="7017" xr:uid="{00000000-0005-0000-0000-0000B11B0000}"/>
    <cellStyle name="Comma 55 3 2 5" xfId="7018" xr:uid="{00000000-0005-0000-0000-0000B21B0000}"/>
    <cellStyle name="Comma 55 3 2 5 2" xfId="7019" xr:uid="{00000000-0005-0000-0000-0000B31B0000}"/>
    <cellStyle name="Comma 55 3 2 5 3" xfId="7020" xr:uid="{00000000-0005-0000-0000-0000B41B0000}"/>
    <cellStyle name="Comma 55 3 2 5 4" xfId="7021" xr:uid="{00000000-0005-0000-0000-0000B51B0000}"/>
    <cellStyle name="Comma 55 3 2 6" xfId="7022" xr:uid="{00000000-0005-0000-0000-0000B61B0000}"/>
    <cellStyle name="Comma 55 3 2 7" xfId="7023" xr:uid="{00000000-0005-0000-0000-0000B71B0000}"/>
    <cellStyle name="Comma 55 3 2 8" xfId="7024" xr:uid="{00000000-0005-0000-0000-0000B81B0000}"/>
    <cellStyle name="Comma 55 3 3" xfId="7025" xr:uid="{00000000-0005-0000-0000-0000B91B0000}"/>
    <cellStyle name="Comma 55 3 3 2" xfId="7026" xr:uid="{00000000-0005-0000-0000-0000BA1B0000}"/>
    <cellStyle name="Comma 55 3 3 2 2" xfId="7027" xr:uid="{00000000-0005-0000-0000-0000BB1B0000}"/>
    <cellStyle name="Comma 55 3 3 2 2 2" xfId="7028" xr:uid="{00000000-0005-0000-0000-0000BC1B0000}"/>
    <cellStyle name="Comma 55 3 3 2 2 2 2" xfId="7029" xr:uid="{00000000-0005-0000-0000-0000BD1B0000}"/>
    <cellStyle name="Comma 55 3 3 2 2 2 3" xfId="7030" xr:uid="{00000000-0005-0000-0000-0000BE1B0000}"/>
    <cellStyle name="Comma 55 3 3 2 2 2 4" xfId="7031" xr:uid="{00000000-0005-0000-0000-0000BF1B0000}"/>
    <cellStyle name="Comma 55 3 3 2 2 3" xfId="7032" xr:uid="{00000000-0005-0000-0000-0000C01B0000}"/>
    <cellStyle name="Comma 55 3 3 2 2 4" xfId="7033" xr:uid="{00000000-0005-0000-0000-0000C11B0000}"/>
    <cellStyle name="Comma 55 3 3 2 2 5" xfId="7034" xr:uid="{00000000-0005-0000-0000-0000C21B0000}"/>
    <cellStyle name="Comma 55 3 3 2 3" xfId="7035" xr:uid="{00000000-0005-0000-0000-0000C31B0000}"/>
    <cellStyle name="Comma 55 3 3 2 3 2" xfId="7036" xr:uid="{00000000-0005-0000-0000-0000C41B0000}"/>
    <cellStyle name="Comma 55 3 3 2 3 3" xfId="7037" xr:uid="{00000000-0005-0000-0000-0000C51B0000}"/>
    <cellStyle name="Comma 55 3 3 2 3 4" xfId="7038" xr:uid="{00000000-0005-0000-0000-0000C61B0000}"/>
    <cellStyle name="Comma 55 3 3 2 4" xfId="7039" xr:uid="{00000000-0005-0000-0000-0000C71B0000}"/>
    <cellStyle name="Comma 55 3 3 2 5" xfId="7040" xr:uid="{00000000-0005-0000-0000-0000C81B0000}"/>
    <cellStyle name="Comma 55 3 3 2 6" xfId="7041" xr:uid="{00000000-0005-0000-0000-0000C91B0000}"/>
    <cellStyle name="Comma 55 3 3 3" xfId="7042" xr:uid="{00000000-0005-0000-0000-0000CA1B0000}"/>
    <cellStyle name="Comma 55 3 3 3 2" xfId="7043" xr:uid="{00000000-0005-0000-0000-0000CB1B0000}"/>
    <cellStyle name="Comma 55 3 3 3 2 2" xfId="7044" xr:uid="{00000000-0005-0000-0000-0000CC1B0000}"/>
    <cellStyle name="Comma 55 3 3 3 2 2 2" xfId="7045" xr:uid="{00000000-0005-0000-0000-0000CD1B0000}"/>
    <cellStyle name="Comma 55 3 3 3 2 2 3" xfId="7046" xr:uid="{00000000-0005-0000-0000-0000CE1B0000}"/>
    <cellStyle name="Comma 55 3 3 3 2 2 4" xfId="7047" xr:uid="{00000000-0005-0000-0000-0000CF1B0000}"/>
    <cellStyle name="Comma 55 3 3 3 2 3" xfId="7048" xr:uid="{00000000-0005-0000-0000-0000D01B0000}"/>
    <cellStyle name="Comma 55 3 3 3 2 4" xfId="7049" xr:uid="{00000000-0005-0000-0000-0000D11B0000}"/>
    <cellStyle name="Comma 55 3 3 3 2 5" xfId="7050" xr:uid="{00000000-0005-0000-0000-0000D21B0000}"/>
    <cellStyle name="Comma 55 3 3 3 3" xfId="7051" xr:uid="{00000000-0005-0000-0000-0000D31B0000}"/>
    <cellStyle name="Comma 55 3 3 3 3 2" xfId="7052" xr:uid="{00000000-0005-0000-0000-0000D41B0000}"/>
    <cellStyle name="Comma 55 3 3 3 3 3" xfId="7053" xr:uid="{00000000-0005-0000-0000-0000D51B0000}"/>
    <cellStyle name="Comma 55 3 3 3 3 4" xfId="7054" xr:uid="{00000000-0005-0000-0000-0000D61B0000}"/>
    <cellStyle name="Comma 55 3 3 3 4" xfId="7055" xr:uid="{00000000-0005-0000-0000-0000D71B0000}"/>
    <cellStyle name="Comma 55 3 3 3 5" xfId="7056" xr:uid="{00000000-0005-0000-0000-0000D81B0000}"/>
    <cellStyle name="Comma 55 3 3 3 6" xfId="7057" xr:uid="{00000000-0005-0000-0000-0000D91B0000}"/>
    <cellStyle name="Comma 55 3 3 4" xfId="7058" xr:uid="{00000000-0005-0000-0000-0000DA1B0000}"/>
    <cellStyle name="Comma 55 3 3 4 2" xfId="7059" xr:uid="{00000000-0005-0000-0000-0000DB1B0000}"/>
    <cellStyle name="Comma 55 3 3 4 2 2" xfId="7060" xr:uid="{00000000-0005-0000-0000-0000DC1B0000}"/>
    <cellStyle name="Comma 55 3 3 4 2 3" xfId="7061" xr:uid="{00000000-0005-0000-0000-0000DD1B0000}"/>
    <cellStyle name="Comma 55 3 3 4 2 4" xfId="7062" xr:uid="{00000000-0005-0000-0000-0000DE1B0000}"/>
    <cellStyle name="Comma 55 3 3 4 3" xfId="7063" xr:uid="{00000000-0005-0000-0000-0000DF1B0000}"/>
    <cellStyle name="Comma 55 3 3 4 4" xfId="7064" xr:uid="{00000000-0005-0000-0000-0000E01B0000}"/>
    <cellStyle name="Comma 55 3 3 4 5" xfId="7065" xr:uid="{00000000-0005-0000-0000-0000E11B0000}"/>
    <cellStyle name="Comma 55 3 3 5" xfId="7066" xr:uid="{00000000-0005-0000-0000-0000E21B0000}"/>
    <cellStyle name="Comma 55 3 3 5 2" xfId="7067" xr:uid="{00000000-0005-0000-0000-0000E31B0000}"/>
    <cellStyle name="Comma 55 3 3 5 3" xfId="7068" xr:uid="{00000000-0005-0000-0000-0000E41B0000}"/>
    <cellStyle name="Comma 55 3 3 5 4" xfId="7069" xr:uid="{00000000-0005-0000-0000-0000E51B0000}"/>
    <cellStyle name="Comma 55 3 3 6" xfId="7070" xr:uid="{00000000-0005-0000-0000-0000E61B0000}"/>
    <cellStyle name="Comma 55 3 3 7" xfId="7071" xr:uid="{00000000-0005-0000-0000-0000E71B0000}"/>
    <cellStyle name="Comma 55 3 3 8" xfId="7072" xr:uid="{00000000-0005-0000-0000-0000E81B0000}"/>
    <cellStyle name="Comma 55 3 4" xfId="7073" xr:uid="{00000000-0005-0000-0000-0000E91B0000}"/>
    <cellStyle name="Comma 55 3 4 2" xfId="7074" xr:uid="{00000000-0005-0000-0000-0000EA1B0000}"/>
    <cellStyle name="Comma 55 3 4 2 2" xfId="7075" xr:uid="{00000000-0005-0000-0000-0000EB1B0000}"/>
    <cellStyle name="Comma 55 3 4 2 2 2" xfId="7076" xr:uid="{00000000-0005-0000-0000-0000EC1B0000}"/>
    <cellStyle name="Comma 55 3 4 2 2 3" xfId="7077" xr:uid="{00000000-0005-0000-0000-0000ED1B0000}"/>
    <cellStyle name="Comma 55 3 4 2 2 4" xfId="7078" xr:uid="{00000000-0005-0000-0000-0000EE1B0000}"/>
    <cellStyle name="Comma 55 3 4 2 3" xfId="7079" xr:uid="{00000000-0005-0000-0000-0000EF1B0000}"/>
    <cellStyle name="Comma 55 3 4 2 4" xfId="7080" xr:uid="{00000000-0005-0000-0000-0000F01B0000}"/>
    <cellStyle name="Comma 55 3 4 2 5" xfId="7081" xr:uid="{00000000-0005-0000-0000-0000F11B0000}"/>
    <cellStyle name="Comma 55 3 4 3" xfId="7082" xr:uid="{00000000-0005-0000-0000-0000F21B0000}"/>
    <cellStyle name="Comma 55 3 4 3 2" xfId="7083" xr:uid="{00000000-0005-0000-0000-0000F31B0000}"/>
    <cellStyle name="Comma 55 3 4 3 3" xfId="7084" xr:uid="{00000000-0005-0000-0000-0000F41B0000}"/>
    <cellStyle name="Comma 55 3 4 3 4" xfId="7085" xr:uid="{00000000-0005-0000-0000-0000F51B0000}"/>
    <cellStyle name="Comma 55 3 4 4" xfId="7086" xr:uid="{00000000-0005-0000-0000-0000F61B0000}"/>
    <cellStyle name="Comma 55 3 4 5" xfId="7087" xr:uid="{00000000-0005-0000-0000-0000F71B0000}"/>
    <cellStyle name="Comma 55 3 4 6" xfId="7088" xr:uid="{00000000-0005-0000-0000-0000F81B0000}"/>
    <cellStyle name="Comma 55 3 5" xfId="7089" xr:uid="{00000000-0005-0000-0000-0000F91B0000}"/>
    <cellStyle name="Comma 55 3 5 2" xfId="7090" xr:uid="{00000000-0005-0000-0000-0000FA1B0000}"/>
    <cellStyle name="Comma 55 3 5 2 2" xfId="7091" xr:uid="{00000000-0005-0000-0000-0000FB1B0000}"/>
    <cellStyle name="Comma 55 3 5 2 2 2" xfId="7092" xr:uid="{00000000-0005-0000-0000-0000FC1B0000}"/>
    <cellStyle name="Comma 55 3 5 2 2 3" xfId="7093" xr:uid="{00000000-0005-0000-0000-0000FD1B0000}"/>
    <cellStyle name="Comma 55 3 5 2 2 4" xfId="7094" xr:uid="{00000000-0005-0000-0000-0000FE1B0000}"/>
    <cellStyle name="Comma 55 3 5 2 3" xfId="7095" xr:uid="{00000000-0005-0000-0000-0000FF1B0000}"/>
    <cellStyle name="Comma 55 3 5 2 4" xfId="7096" xr:uid="{00000000-0005-0000-0000-0000001C0000}"/>
    <cellStyle name="Comma 55 3 5 2 5" xfId="7097" xr:uid="{00000000-0005-0000-0000-0000011C0000}"/>
    <cellStyle name="Comma 55 3 5 3" xfId="7098" xr:uid="{00000000-0005-0000-0000-0000021C0000}"/>
    <cellStyle name="Comma 55 3 5 3 2" xfId="7099" xr:uid="{00000000-0005-0000-0000-0000031C0000}"/>
    <cellStyle name="Comma 55 3 5 3 3" xfId="7100" xr:uid="{00000000-0005-0000-0000-0000041C0000}"/>
    <cellStyle name="Comma 55 3 5 3 4" xfId="7101" xr:uid="{00000000-0005-0000-0000-0000051C0000}"/>
    <cellStyle name="Comma 55 3 5 4" xfId="7102" xr:uid="{00000000-0005-0000-0000-0000061C0000}"/>
    <cellStyle name="Comma 55 3 5 5" xfId="7103" xr:uid="{00000000-0005-0000-0000-0000071C0000}"/>
    <cellStyle name="Comma 55 3 5 6" xfId="7104" xr:uid="{00000000-0005-0000-0000-0000081C0000}"/>
    <cellStyle name="Comma 55 3 6" xfId="7105" xr:uid="{00000000-0005-0000-0000-0000091C0000}"/>
    <cellStyle name="Comma 55 3 6 2" xfId="7106" xr:uid="{00000000-0005-0000-0000-00000A1C0000}"/>
    <cellStyle name="Comma 55 3 6 2 2" xfId="7107" xr:uid="{00000000-0005-0000-0000-00000B1C0000}"/>
    <cellStyle name="Comma 55 3 6 2 3" xfId="7108" xr:uid="{00000000-0005-0000-0000-00000C1C0000}"/>
    <cellStyle name="Comma 55 3 6 2 4" xfId="7109" xr:uid="{00000000-0005-0000-0000-00000D1C0000}"/>
    <cellStyle name="Comma 55 3 6 3" xfId="7110" xr:uid="{00000000-0005-0000-0000-00000E1C0000}"/>
    <cellStyle name="Comma 55 3 6 4" xfId="7111" xr:uid="{00000000-0005-0000-0000-00000F1C0000}"/>
    <cellStyle name="Comma 55 3 6 5" xfId="7112" xr:uid="{00000000-0005-0000-0000-0000101C0000}"/>
    <cellStyle name="Comma 55 3 7" xfId="7113" xr:uid="{00000000-0005-0000-0000-0000111C0000}"/>
    <cellStyle name="Comma 55 3 7 2" xfId="7114" xr:uid="{00000000-0005-0000-0000-0000121C0000}"/>
    <cellStyle name="Comma 55 3 7 3" xfId="7115" xr:uid="{00000000-0005-0000-0000-0000131C0000}"/>
    <cellStyle name="Comma 55 3 7 4" xfId="7116" xr:uid="{00000000-0005-0000-0000-0000141C0000}"/>
    <cellStyle name="Comma 55 3 8" xfId="7117" xr:uid="{00000000-0005-0000-0000-0000151C0000}"/>
    <cellStyle name="Comma 55 3 9" xfId="7118" xr:uid="{00000000-0005-0000-0000-0000161C0000}"/>
    <cellStyle name="Comma 55 4" xfId="7119" xr:uid="{00000000-0005-0000-0000-0000171C0000}"/>
    <cellStyle name="Comma 55 4 2" xfId="7120" xr:uid="{00000000-0005-0000-0000-0000181C0000}"/>
    <cellStyle name="Comma 55 4 2 2" xfId="7121" xr:uid="{00000000-0005-0000-0000-0000191C0000}"/>
    <cellStyle name="Comma 55 4 2 2 2" xfId="7122" xr:uid="{00000000-0005-0000-0000-00001A1C0000}"/>
    <cellStyle name="Comma 55 4 2 2 2 2" xfId="7123" xr:uid="{00000000-0005-0000-0000-00001B1C0000}"/>
    <cellStyle name="Comma 55 4 2 2 2 3" xfId="7124" xr:uid="{00000000-0005-0000-0000-00001C1C0000}"/>
    <cellStyle name="Comma 55 4 2 2 2 4" xfId="7125" xr:uid="{00000000-0005-0000-0000-00001D1C0000}"/>
    <cellStyle name="Comma 55 4 2 2 3" xfId="7126" xr:uid="{00000000-0005-0000-0000-00001E1C0000}"/>
    <cellStyle name="Comma 55 4 2 2 4" xfId="7127" xr:uid="{00000000-0005-0000-0000-00001F1C0000}"/>
    <cellStyle name="Comma 55 4 2 2 5" xfId="7128" xr:uid="{00000000-0005-0000-0000-0000201C0000}"/>
    <cellStyle name="Comma 55 4 2 3" xfId="7129" xr:uid="{00000000-0005-0000-0000-0000211C0000}"/>
    <cellStyle name="Comma 55 4 2 3 2" xfId="7130" xr:uid="{00000000-0005-0000-0000-0000221C0000}"/>
    <cellStyle name="Comma 55 4 2 3 3" xfId="7131" xr:uid="{00000000-0005-0000-0000-0000231C0000}"/>
    <cellStyle name="Comma 55 4 2 3 4" xfId="7132" xr:uid="{00000000-0005-0000-0000-0000241C0000}"/>
    <cellStyle name="Comma 55 4 2 4" xfId="7133" xr:uid="{00000000-0005-0000-0000-0000251C0000}"/>
    <cellStyle name="Comma 55 4 2 5" xfId="7134" xr:uid="{00000000-0005-0000-0000-0000261C0000}"/>
    <cellStyle name="Comma 55 4 2 6" xfId="7135" xr:uid="{00000000-0005-0000-0000-0000271C0000}"/>
    <cellStyle name="Comma 55 4 3" xfId="7136" xr:uid="{00000000-0005-0000-0000-0000281C0000}"/>
    <cellStyle name="Comma 55 4 3 2" xfId="7137" xr:uid="{00000000-0005-0000-0000-0000291C0000}"/>
    <cellStyle name="Comma 55 4 3 2 2" xfId="7138" xr:uid="{00000000-0005-0000-0000-00002A1C0000}"/>
    <cellStyle name="Comma 55 4 3 2 2 2" xfId="7139" xr:uid="{00000000-0005-0000-0000-00002B1C0000}"/>
    <cellStyle name="Comma 55 4 3 2 2 3" xfId="7140" xr:uid="{00000000-0005-0000-0000-00002C1C0000}"/>
    <cellStyle name="Comma 55 4 3 2 2 4" xfId="7141" xr:uid="{00000000-0005-0000-0000-00002D1C0000}"/>
    <cellStyle name="Comma 55 4 3 2 3" xfId="7142" xr:uid="{00000000-0005-0000-0000-00002E1C0000}"/>
    <cellStyle name="Comma 55 4 3 2 4" xfId="7143" xr:uid="{00000000-0005-0000-0000-00002F1C0000}"/>
    <cellStyle name="Comma 55 4 3 2 5" xfId="7144" xr:uid="{00000000-0005-0000-0000-0000301C0000}"/>
    <cellStyle name="Comma 55 4 3 3" xfId="7145" xr:uid="{00000000-0005-0000-0000-0000311C0000}"/>
    <cellStyle name="Comma 55 4 3 3 2" xfId="7146" xr:uid="{00000000-0005-0000-0000-0000321C0000}"/>
    <cellStyle name="Comma 55 4 3 3 3" xfId="7147" xr:uid="{00000000-0005-0000-0000-0000331C0000}"/>
    <cellStyle name="Comma 55 4 3 3 4" xfId="7148" xr:uid="{00000000-0005-0000-0000-0000341C0000}"/>
    <cellStyle name="Comma 55 4 3 4" xfId="7149" xr:uid="{00000000-0005-0000-0000-0000351C0000}"/>
    <cellStyle name="Comma 55 4 3 5" xfId="7150" xr:uid="{00000000-0005-0000-0000-0000361C0000}"/>
    <cellStyle name="Comma 55 4 3 6" xfId="7151" xr:uid="{00000000-0005-0000-0000-0000371C0000}"/>
    <cellStyle name="Comma 55 4 4" xfId="7152" xr:uid="{00000000-0005-0000-0000-0000381C0000}"/>
    <cellStyle name="Comma 55 4 4 2" xfId="7153" xr:uid="{00000000-0005-0000-0000-0000391C0000}"/>
    <cellStyle name="Comma 55 4 4 2 2" xfId="7154" xr:uid="{00000000-0005-0000-0000-00003A1C0000}"/>
    <cellStyle name="Comma 55 4 4 2 3" xfId="7155" xr:uid="{00000000-0005-0000-0000-00003B1C0000}"/>
    <cellStyle name="Comma 55 4 4 2 4" xfId="7156" xr:uid="{00000000-0005-0000-0000-00003C1C0000}"/>
    <cellStyle name="Comma 55 4 4 3" xfId="7157" xr:uid="{00000000-0005-0000-0000-00003D1C0000}"/>
    <cellStyle name="Comma 55 4 4 4" xfId="7158" xr:uid="{00000000-0005-0000-0000-00003E1C0000}"/>
    <cellStyle name="Comma 55 4 4 5" xfId="7159" xr:uid="{00000000-0005-0000-0000-00003F1C0000}"/>
    <cellStyle name="Comma 55 4 5" xfId="7160" xr:uid="{00000000-0005-0000-0000-0000401C0000}"/>
    <cellStyle name="Comma 55 4 5 2" xfId="7161" xr:uid="{00000000-0005-0000-0000-0000411C0000}"/>
    <cellStyle name="Comma 55 4 5 3" xfId="7162" xr:uid="{00000000-0005-0000-0000-0000421C0000}"/>
    <cellStyle name="Comma 55 4 5 4" xfId="7163" xr:uid="{00000000-0005-0000-0000-0000431C0000}"/>
    <cellStyle name="Comma 55 4 6" xfId="7164" xr:uid="{00000000-0005-0000-0000-0000441C0000}"/>
    <cellStyle name="Comma 55 4 7" xfId="7165" xr:uid="{00000000-0005-0000-0000-0000451C0000}"/>
    <cellStyle name="Comma 55 4 8" xfId="7166" xr:uid="{00000000-0005-0000-0000-0000461C0000}"/>
    <cellStyle name="Comma 55 5" xfId="7167" xr:uid="{00000000-0005-0000-0000-0000471C0000}"/>
    <cellStyle name="Comma 55 5 2" xfId="7168" xr:uid="{00000000-0005-0000-0000-0000481C0000}"/>
    <cellStyle name="Comma 55 5 2 2" xfId="7169" xr:uid="{00000000-0005-0000-0000-0000491C0000}"/>
    <cellStyle name="Comma 55 5 2 2 2" xfId="7170" xr:uid="{00000000-0005-0000-0000-00004A1C0000}"/>
    <cellStyle name="Comma 55 5 2 2 2 2" xfId="7171" xr:uid="{00000000-0005-0000-0000-00004B1C0000}"/>
    <cellStyle name="Comma 55 5 2 2 2 3" xfId="7172" xr:uid="{00000000-0005-0000-0000-00004C1C0000}"/>
    <cellStyle name="Comma 55 5 2 2 2 4" xfId="7173" xr:uid="{00000000-0005-0000-0000-00004D1C0000}"/>
    <cellStyle name="Comma 55 5 2 2 3" xfId="7174" xr:uid="{00000000-0005-0000-0000-00004E1C0000}"/>
    <cellStyle name="Comma 55 5 2 2 4" xfId="7175" xr:uid="{00000000-0005-0000-0000-00004F1C0000}"/>
    <cellStyle name="Comma 55 5 2 2 5" xfId="7176" xr:uid="{00000000-0005-0000-0000-0000501C0000}"/>
    <cellStyle name="Comma 55 5 2 3" xfId="7177" xr:uid="{00000000-0005-0000-0000-0000511C0000}"/>
    <cellStyle name="Comma 55 5 2 3 2" xfId="7178" xr:uid="{00000000-0005-0000-0000-0000521C0000}"/>
    <cellStyle name="Comma 55 5 2 3 3" xfId="7179" xr:uid="{00000000-0005-0000-0000-0000531C0000}"/>
    <cellStyle name="Comma 55 5 2 3 4" xfId="7180" xr:uid="{00000000-0005-0000-0000-0000541C0000}"/>
    <cellStyle name="Comma 55 5 2 4" xfId="7181" xr:uid="{00000000-0005-0000-0000-0000551C0000}"/>
    <cellStyle name="Comma 55 5 2 5" xfId="7182" xr:uid="{00000000-0005-0000-0000-0000561C0000}"/>
    <cellStyle name="Comma 55 5 2 6" xfId="7183" xr:uid="{00000000-0005-0000-0000-0000571C0000}"/>
    <cellStyle name="Comma 55 5 3" xfId="7184" xr:uid="{00000000-0005-0000-0000-0000581C0000}"/>
    <cellStyle name="Comma 55 5 3 2" xfId="7185" xr:uid="{00000000-0005-0000-0000-0000591C0000}"/>
    <cellStyle name="Comma 55 5 3 2 2" xfId="7186" xr:uid="{00000000-0005-0000-0000-00005A1C0000}"/>
    <cellStyle name="Comma 55 5 3 2 2 2" xfId="7187" xr:uid="{00000000-0005-0000-0000-00005B1C0000}"/>
    <cellStyle name="Comma 55 5 3 2 2 3" xfId="7188" xr:uid="{00000000-0005-0000-0000-00005C1C0000}"/>
    <cellStyle name="Comma 55 5 3 2 2 4" xfId="7189" xr:uid="{00000000-0005-0000-0000-00005D1C0000}"/>
    <cellStyle name="Comma 55 5 3 2 3" xfId="7190" xr:uid="{00000000-0005-0000-0000-00005E1C0000}"/>
    <cellStyle name="Comma 55 5 3 2 4" xfId="7191" xr:uid="{00000000-0005-0000-0000-00005F1C0000}"/>
    <cellStyle name="Comma 55 5 3 2 5" xfId="7192" xr:uid="{00000000-0005-0000-0000-0000601C0000}"/>
    <cellStyle name="Comma 55 5 3 3" xfId="7193" xr:uid="{00000000-0005-0000-0000-0000611C0000}"/>
    <cellStyle name="Comma 55 5 3 3 2" xfId="7194" xr:uid="{00000000-0005-0000-0000-0000621C0000}"/>
    <cellStyle name="Comma 55 5 3 3 3" xfId="7195" xr:uid="{00000000-0005-0000-0000-0000631C0000}"/>
    <cellStyle name="Comma 55 5 3 3 4" xfId="7196" xr:uid="{00000000-0005-0000-0000-0000641C0000}"/>
    <cellStyle name="Comma 55 5 3 4" xfId="7197" xr:uid="{00000000-0005-0000-0000-0000651C0000}"/>
    <cellStyle name="Comma 55 5 3 5" xfId="7198" xr:uid="{00000000-0005-0000-0000-0000661C0000}"/>
    <cellStyle name="Comma 55 5 3 6" xfId="7199" xr:uid="{00000000-0005-0000-0000-0000671C0000}"/>
    <cellStyle name="Comma 55 5 4" xfId="7200" xr:uid="{00000000-0005-0000-0000-0000681C0000}"/>
    <cellStyle name="Comma 55 5 4 2" xfId="7201" xr:uid="{00000000-0005-0000-0000-0000691C0000}"/>
    <cellStyle name="Comma 55 5 4 2 2" xfId="7202" xr:uid="{00000000-0005-0000-0000-00006A1C0000}"/>
    <cellStyle name="Comma 55 5 4 2 3" xfId="7203" xr:uid="{00000000-0005-0000-0000-00006B1C0000}"/>
    <cellStyle name="Comma 55 5 4 2 4" xfId="7204" xr:uid="{00000000-0005-0000-0000-00006C1C0000}"/>
    <cellStyle name="Comma 55 5 4 3" xfId="7205" xr:uid="{00000000-0005-0000-0000-00006D1C0000}"/>
    <cellStyle name="Comma 55 5 4 4" xfId="7206" xr:uid="{00000000-0005-0000-0000-00006E1C0000}"/>
    <cellStyle name="Comma 55 5 4 5" xfId="7207" xr:uid="{00000000-0005-0000-0000-00006F1C0000}"/>
    <cellStyle name="Comma 55 5 5" xfId="7208" xr:uid="{00000000-0005-0000-0000-0000701C0000}"/>
    <cellStyle name="Comma 55 5 5 2" xfId="7209" xr:uid="{00000000-0005-0000-0000-0000711C0000}"/>
    <cellStyle name="Comma 55 5 5 3" xfId="7210" xr:uid="{00000000-0005-0000-0000-0000721C0000}"/>
    <cellStyle name="Comma 55 5 5 4" xfId="7211" xr:uid="{00000000-0005-0000-0000-0000731C0000}"/>
    <cellStyle name="Comma 55 5 6" xfId="7212" xr:uid="{00000000-0005-0000-0000-0000741C0000}"/>
    <cellStyle name="Comma 55 5 7" xfId="7213" xr:uid="{00000000-0005-0000-0000-0000751C0000}"/>
    <cellStyle name="Comma 55 5 8" xfId="7214" xr:uid="{00000000-0005-0000-0000-0000761C0000}"/>
    <cellStyle name="Comma 55 6" xfId="7215" xr:uid="{00000000-0005-0000-0000-0000771C0000}"/>
    <cellStyle name="Comma 55 6 2" xfId="7216" xr:uid="{00000000-0005-0000-0000-0000781C0000}"/>
    <cellStyle name="Comma 55 6 2 2" xfId="7217" xr:uid="{00000000-0005-0000-0000-0000791C0000}"/>
    <cellStyle name="Comma 55 6 2 2 2" xfId="7218" xr:uid="{00000000-0005-0000-0000-00007A1C0000}"/>
    <cellStyle name="Comma 55 6 2 2 3" xfId="7219" xr:uid="{00000000-0005-0000-0000-00007B1C0000}"/>
    <cellStyle name="Comma 55 6 2 2 4" xfId="7220" xr:uid="{00000000-0005-0000-0000-00007C1C0000}"/>
    <cellStyle name="Comma 55 6 2 3" xfId="7221" xr:uid="{00000000-0005-0000-0000-00007D1C0000}"/>
    <cellStyle name="Comma 55 6 2 4" xfId="7222" xr:uid="{00000000-0005-0000-0000-00007E1C0000}"/>
    <cellStyle name="Comma 55 6 2 5" xfId="7223" xr:uid="{00000000-0005-0000-0000-00007F1C0000}"/>
    <cellStyle name="Comma 55 6 3" xfId="7224" xr:uid="{00000000-0005-0000-0000-0000801C0000}"/>
    <cellStyle name="Comma 55 6 3 2" xfId="7225" xr:uid="{00000000-0005-0000-0000-0000811C0000}"/>
    <cellStyle name="Comma 55 6 3 3" xfId="7226" xr:uid="{00000000-0005-0000-0000-0000821C0000}"/>
    <cellStyle name="Comma 55 6 3 4" xfId="7227" xr:uid="{00000000-0005-0000-0000-0000831C0000}"/>
    <cellStyle name="Comma 55 6 4" xfId="7228" xr:uid="{00000000-0005-0000-0000-0000841C0000}"/>
    <cellStyle name="Comma 55 6 5" xfId="7229" xr:uid="{00000000-0005-0000-0000-0000851C0000}"/>
    <cellStyle name="Comma 55 6 6" xfId="7230" xr:uid="{00000000-0005-0000-0000-0000861C0000}"/>
    <cellStyle name="Comma 55 7" xfId="7231" xr:uid="{00000000-0005-0000-0000-0000871C0000}"/>
    <cellStyle name="Comma 55 7 2" xfId="7232" xr:uid="{00000000-0005-0000-0000-0000881C0000}"/>
    <cellStyle name="Comma 55 7 2 2" xfId="7233" xr:uid="{00000000-0005-0000-0000-0000891C0000}"/>
    <cellStyle name="Comma 55 7 2 2 2" xfId="7234" xr:uid="{00000000-0005-0000-0000-00008A1C0000}"/>
    <cellStyle name="Comma 55 7 2 2 3" xfId="7235" xr:uid="{00000000-0005-0000-0000-00008B1C0000}"/>
    <cellStyle name="Comma 55 7 2 2 4" xfId="7236" xr:uid="{00000000-0005-0000-0000-00008C1C0000}"/>
    <cellStyle name="Comma 55 7 2 3" xfId="7237" xr:uid="{00000000-0005-0000-0000-00008D1C0000}"/>
    <cellStyle name="Comma 55 7 2 4" xfId="7238" xr:uid="{00000000-0005-0000-0000-00008E1C0000}"/>
    <cellStyle name="Comma 55 7 2 5" xfId="7239" xr:uid="{00000000-0005-0000-0000-00008F1C0000}"/>
    <cellStyle name="Comma 55 7 3" xfId="7240" xr:uid="{00000000-0005-0000-0000-0000901C0000}"/>
    <cellStyle name="Comma 55 7 3 2" xfId="7241" xr:uid="{00000000-0005-0000-0000-0000911C0000}"/>
    <cellStyle name="Comma 55 7 3 3" xfId="7242" xr:uid="{00000000-0005-0000-0000-0000921C0000}"/>
    <cellStyle name="Comma 55 7 3 4" xfId="7243" xr:uid="{00000000-0005-0000-0000-0000931C0000}"/>
    <cellStyle name="Comma 55 7 4" xfId="7244" xr:uid="{00000000-0005-0000-0000-0000941C0000}"/>
    <cellStyle name="Comma 55 7 5" xfId="7245" xr:uid="{00000000-0005-0000-0000-0000951C0000}"/>
    <cellStyle name="Comma 55 7 6" xfId="7246" xr:uid="{00000000-0005-0000-0000-0000961C0000}"/>
    <cellStyle name="Comma 55 8" xfId="7247" xr:uid="{00000000-0005-0000-0000-0000971C0000}"/>
    <cellStyle name="Comma 55 8 2" xfId="7248" xr:uid="{00000000-0005-0000-0000-0000981C0000}"/>
    <cellStyle name="Comma 55 8 2 2" xfId="7249" xr:uid="{00000000-0005-0000-0000-0000991C0000}"/>
    <cellStyle name="Comma 55 8 2 3" xfId="7250" xr:uid="{00000000-0005-0000-0000-00009A1C0000}"/>
    <cellStyle name="Comma 55 8 2 4" xfId="7251" xr:uid="{00000000-0005-0000-0000-00009B1C0000}"/>
    <cellStyle name="Comma 55 8 3" xfId="7252" xr:uid="{00000000-0005-0000-0000-00009C1C0000}"/>
    <cellStyle name="Comma 55 8 4" xfId="7253" xr:uid="{00000000-0005-0000-0000-00009D1C0000}"/>
    <cellStyle name="Comma 55 8 5" xfId="7254" xr:uid="{00000000-0005-0000-0000-00009E1C0000}"/>
    <cellStyle name="Comma 55 9" xfId="7255" xr:uid="{00000000-0005-0000-0000-00009F1C0000}"/>
    <cellStyle name="Comma 55 9 2" xfId="7256" xr:uid="{00000000-0005-0000-0000-0000A01C0000}"/>
    <cellStyle name="Comma 55 9 3" xfId="7257" xr:uid="{00000000-0005-0000-0000-0000A11C0000}"/>
    <cellStyle name="Comma 55 9 4" xfId="7258" xr:uid="{00000000-0005-0000-0000-0000A21C0000}"/>
    <cellStyle name="Comma 56" xfId="7259" xr:uid="{00000000-0005-0000-0000-0000A31C0000}"/>
    <cellStyle name="Comma 56 10" xfId="7260" xr:uid="{00000000-0005-0000-0000-0000A41C0000}"/>
    <cellStyle name="Comma 56 11" xfId="7261" xr:uid="{00000000-0005-0000-0000-0000A51C0000}"/>
    <cellStyle name="Comma 56 12" xfId="7262" xr:uid="{00000000-0005-0000-0000-0000A61C0000}"/>
    <cellStyle name="Comma 56 2" xfId="7263" xr:uid="{00000000-0005-0000-0000-0000A71C0000}"/>
    <cellStyle name="Comma 56 2 10" xfId="7264" xr:uid="{00000000-0005-0000-0000-0000A81C0000}"/>
    <cellStyle name="Comma 56 2 2" xfId="7265" xr:uid="{00000000-0005-0000-0000-0000A91C0000}"/>
    <cellStyle name="Comma 56 2 2 2" xfId="7266" xr:uid="{00000000-0005-0000-0000-0000AA1C0000}"/>
    <cellStyle name="Comma 56 2 2 2 2" xfId="7267" xr:uid="{00000000-0005-0000-0000-0000AB1C0000}"/>
    <cellStyle name="Comma 56 2 2 2 2 2" xfId="7268" xr:uid="{00000000-0005-0000-0000-0000AC1C0000}"/>
    <cellStyle name="Comma 56 2 2 2 2 2 2" xfId="7269" xr:uid="{00000000-0005-0000-0000-0000AD1C0000}"/>
    <cellStyle name="Comma 56 2 2 2 2 2 3" xfId="7270" xr:uid="{00000000-0005-0000-0000-0000AE1C0000}"/>
    <cellStyle name="Comma 56 2 2 2 2 2 4" xfId="7271" xr:uid="{00000000-0005-0000-0000-0000AF1C0000}"/>
    <cellStyle name="Comma 56 2 2 2 2 3" xfId="7272" xr:uid="{00000000-0005-0000-0000-0000B01C0000}"/>
    <cellStyle name="Comma 56 2 2 2 2 4" xfId="7273" xr:uid="{00000000-0005-0000-0000-0000B11C0000}"/>
    <cellStyle name="Comma 56 2 2 2 2 5" xfId="7274" xr:uid="{00000000-0005-0000-0000-0000B21C0000}"/>
    <cellStyle name="Comma 56 2 2 2 3" xfId="7275" xr:uid="{00000000-0005-0000-0000-0000B31C0000}"/>
    <cellStyle name="Comma 56 2 2 2 3 2" xfId="7276" xr:uid="{00000000-0005-0000-0000-0000B41C0000}"/>
    <cellStyle name="Comma 56 2 2 2 3 3" xfId="7277" xr:uid="{00000000-0005-0000-0000-0000B51C0000}"/>
    <cellStyle name="Comma 56 2 2 2 3 4" xfId="7278" xr:uid="{00000000-0005-0000-0000-0000B61C0000}"/>
    <cellStyle name="Comma 56 2 2 2 4" xfId="7279" xr:uid="{00000000-0005-0000-0000-0000B71C0000}"/>
    <cellStyle name="Comma 56 2 2 2 5" xfId="7280" xr:uid="{00000000-0005-0000-0000-0000B81C0000}"/>
    <cellStyle name="Comma 56 2 2 2 6" xfId="7281" xr:uid="{00000000-0005-0000-0000-0000B91C0000}"/>
    <cellStyle name="Comma 56 2 2 3" xfId="7282" xr:uid="{00000000-0005-0000-0000-0000BA1C0000}"/>
    <cellStyle name="Comma 56 2 2 3 2" xfId="7283" xr:uid="{00000000-0005-0000-0000-0000BB1C0000}"/>
    <cellStyle name="Comma 56 2 2 3 2 2" xfId="7284" xr:uid="{00000000-0005-0000-0000-0000BC1C0000}"/>
    <cellStyle name="Comma 56 2 2 3 2 2 2" xfId="7285" xr:uid="{00000000-0005-0000-0000-0000BD1C0000}"/>
    <cellStyle name="Comma 56 2 2 3 2 2 3" xfId="7286" xr:uid="{00000000-0005-0000-0000-0000BE1C0000}"/>
    <cellStyle name="Comma 56 2 2 3 2 2 4" xfId="7287" xr:uid="{00000000-0005-0000-0000-0000BF1C0000}"/>
    <cellStyle name="Comma 56 2 2 3 2 3" xfId="7288" xr:uid="{00000000-0005-0000-0000-0000C01C0000}"/>
    <cellStyle name="Comma 56 2 2 3 2 4" xfId="7289" xr:uid="{00000000-0005-0000-0000-0000C11C0000}"/>
    <cellStyle name="Comma 56 2 2 3 2 5" xfId="7290" xr:uid="{00000000-0005-0000-0000-0000C21C0000}"/>
    <cellStyle name="Comma 56 2 2 3 3" xfId="7291" xr:uid="{00000000-0005-0000-0000-0000C31C0000}"/>
    <cellStyle name="Comma 56 2 2 3 3 2" xfId="7292" xr:uid="{00000000-0005-0000-0000-0000C41C0000}"/>
    <cellStyle name="Comma 56 2 2 3 3 3" xfId="7293" xr:uid="{00000000-0005-0000-0000-0000C51C0000}"/>
    <cellStyle name="Comma 56 2 2 3 3 4" xfId="7294" xr:uid="{00000000-0005-0000-0000-0000C61C0000}"/>
    <cellStyle name="Comma 56 2 2 3 4" xfId="7295" xr:uid="{00000000-0005-0000-0000-0000C71C0000}"/>
    <cellStyle name="Comma 56 2 2 3 5" xfId="7296" xr:uid="{00000000-0005-0000-0000-0000C81C0000}"/>
    <cellStyle name="Comma 56 2 2 3 6" xfId="7297" xr:uid="{00000000-0005-0000-0000-0000C91C0000}"/>
    <cellStyle name="Comma 56 2 2 4" xfId="7298" xr:uid="{00000000-0005-0000-0000-0000CA1C0000}"/>
    <cellStyle name="Comma 56 2 2 4 2" xfId="7299" xr:uid="{00000000-0005-0000-0000-0000CB1C0000}"/>
    <cellStyle name="Comma 56 2 2 4 2 2" xfId="7300" xr:uid="{00000000-0005-0000-0000-0000CC1C0000}"/>
    <cellStyle name="Comma 56 2 2 4 2 3" xfId="7301" xr:uid="{00000000-0005-0000-0000-0000CD1C0000}"/>
    <cellStyle name="Comma 56 2 2 4 2 4" xfId="7302" xr:uid="{00000000-0005-0000-0000-0000CE1C0000}"/>
    <cellStyle name="Comma 56 2 2 4 3" xfId="7303" xr:uid="{00000000-0005-0000-0000-0000CF1C0000}"/>
    <cellStyle name="Comma 56 2 2 4 4" xfId="7304" xr:uid="{00000000-0005-0000-0000-0000D01C0000}"/>
    <cellStyle name="Comma 56 2 2 4 5" xfId="7305" xr:uid="{00000000-0005-0000-0000-0000D11C0000}"/>
    <cellStyle name="Comma 56 2 2 5" xfId="7306" xr:uid="{00000000-0005-0000-0000-0000D21C0000}"/>
    <cellStyle name="Comma 56 2 2 5 2" xfId="7307" xr:uid="{00000000-0005-0000-0000-0000D31C0000}"/>
    <cellStyle name="Comma 56 2 2 5 3" xfId="7308" xr:uid="{00000000-0005-0000-0000-0000D41C0000}"/>
    <cellStyle name="Comma 56 2 2 5 4" xfId="7309" xr:uid="{00000000-0005-0000-0000-0000D51C0000}"/>
    <cellStyle name="Comma 56 2 2 6" xfId="7310" xr:uid="{00000000-0005-0000-0000-0000D61C0000}"/>
    <cellStyle name="Comma 56 2 2 7" xfId="7311" xr:uid="{00000000-0005-0000-0000-0000D71C0000}"/>
    <cellStyle name="Comma 56 2 2 8" xfId="7312" xr:uid="{00000000-0005-0000-0000-0000D81C0000}"/>
    <cellStyle name="Comma 56 2 3" xfId="7313" xr:uid="{00000000-0005-0000-0000-0000D91C0000}"/>
    <cellStyle name="Comma 56 2 3 2" xfId="7314" xr:uid="{00000000-0005-0000-0000-0000DA1C0000}"/>
    <cellStyle name="Comma 56 2 3 2 2" xfId="7315" xr:uid="{00000000-0005-0000-0000-0000DB1C0000}"/>
    <cellStyle name="Comma 56 2 3 2 2 2" xfId="7316" xr:uid="{00000000-0005-0000-0000-0000DC1C0000}"/>
    <cellStyle name="Comma 56 2 3 2 2 2 2" xfId="7317" xr:uid="{00000000-0005-0000-0000-0000DD1C0000}"/>
    <cellStyle name="Comma 56 2 3 2 2 2 3" xfId="7318" xr:uid="{00000000-0005-0000-0000-0000DE1C0000}"/>
    <cellStyle name="Comma 56 2 3 2 2 2 4" xfId="7319" xr:uid="{00000000-0005-0000-0000-0000DF1C0000}"/>
    <cellStyle name="Comma 56 2 3 2 2 3" xfId="7320" xr:uid="{00000000-0005-0000-0000-0000E01C0000}"/>
    <cellStyle name="Comma 56 2 3 2 2 4" xfId="7321" xr:uid="{00000000-0005-0000-0000-0000E11C0000}"/>
    <cellStyle name="Comma 56 2 3 2 2 5" xfId="7322" xr:uid="{00000000-0005-0000-0000-0000E21C0000}"/>
    <cellStyle name="Comma 56 2 3 2 3" xfId="7323" xr:uid="{00000000-0005-0000-0000-0000E31C0000}"/>
    <cellStyle name="Comma 56 2 3 2 3 2" xfId="7324" xr:uid="{00000000-0005-0000-0000-0000E41C0000}"/>
    <cellStyle name="Comma 56 2 3 2 3 3" xfId="7325" xr:uid="{00000000-0005-0000-0000-0000E51C0000}"/>
    <cellStyle name="Comma 56 2 3 2 3 4" xfId="7326" xr:uid="{00000000-0005-0000-0000-0000E61C0000}"/>
    <cellStyle name="Comma 56 2 3 2 4" xfId="7327" xr:uid="{00000000-0005-0000-0000-0000E71C0000}"/>
    <cellStyle name="Comma 56 2 3 2 5" xfId="7328" xr:uid="{00000000-0005-0000-0000-0000E81C0000}"/>
    <cellStyle name="Comma 56 2 3 2 6" xfId="7329" xr:uid="{00000000-0005-0000-0000-0000E91C0000}"/>
    <cellStyle name="Comma 56 2 3 3" xfId="7330" xr:uid="{00000000-0005-0000-0000-0000EA1C0000}"/>
    <cellStyle name="Comma 56 2 3 3 2" xfId="7331" xr:uid="{00000000-0005-0000-0000-0000EB1C0000}"/>
    <cellStyle name="Comma 56 2 3 3 2 2" xfId="7332" xr:uid="{00000000-0005-0000-0000-0000EC1C0000}"/>
    <cellStyle name="Comma 56 2 3 3 2 2 2" xfId="7333" xr:uid="{00000000-0005-0000-0000-0000ED1C0000}"/>
    <cellStyle name="Comma 56 2 3 3 2 2 3" xfId="7334" xr:uid="{00000000-0005-0000-0000-0000EE1C0000}"/>
    <cellStyle name="Comma 56 2 3 3 2 2 4" xfId="7335" xr:uid="{00000000-0005-0000-0000-0000EF1C0000}"/>
    <cellStyle name="Comma 56 2 3 3 2 3" xfId="7336" xr:uid="{00000000-0005-0000-0000-0000F01C0000}"/>
    <cellStyle name="Comma 56 2 3 3 2 4" xfId="7337" xr:uid="{00000000-0005-0000-0000-0000F11C0000}"/>
    <cellStyle name="Comma 56 2 3 3 2 5" xfId="7338" xr:uid="{00000000-0005-0000-0000-0000F21C0000}"/>
    <cellStyle name="Comma 56 2 3 3 3" xfId="7339" xr:uid="{00000000-0005-0000-0000-0000F31C0000}"/>
    <cellStyle name="Comma 56 2 3 3 3 2" xfId="7340" xr:uid="{00000000-0005-0000-0000-0000F41C0000}"/>
    <cellStyle name="Comma 56 2 3 3 3 3" xfId="7341" xr:uid="{00000000-0005-0000-0000-0000F51C0000}"/>
    <cellStyle name="Comma 56 2 3 3 3 4" xfId="7342" xr:uid="{00000000-0005-0000-0000-0000F61C0000}"/>
    <cellStyle name="Comma 56 2 3 3 4" xfId="7343" xr:uid="{00000000-0005-0000-0000-0000F71C0000}"/>
    <cellStyle name="Comma 56 2 3 3 5" xfId="7344" xr:uid="{00000000-0005-0000-0000-0000F81C0000}"/>
    <cellStyle name="Comma 56 2 3 3 6" xfId="7345" xr:uid="{00000000-0005-0000-0000-0000F91C0000}"/>
    <cellStyle name="Comma 56 2 3 4" xfId="7346" xr:uid="{00000000-0005-0000-0000-0000FA1C0000}"/>
    <cellStyle name="Comma 56 2 3 4 2" xfId="7347" xr:uid="{00000000-0005-0000-0000-0000FB1C0000}"/>
    <cellStyle name="Comma 56 2 3 4 2 2" xfId="7348" xr:uid="{00000000-0005-0000-0000-0000FC1C0000}"/>
    <cellStyle name="Comma 56 2 3 4 2 3" xfId="7349" xr:uid="{00000000-0005-0000-0000-0000FD1C0000}"/>
    <cellStyle name="Comma 56 2 3 4 2 4" xfId="7350" xr:uid="{00000000-0005-0000-0000-0000FE1C0000}"/>
    <cellStyle name="Comma 56 2 3 4 3" xfId="7351" xr:uid="{00000000-0005-0000-0000-0000FF1C0000}"/>
    <cellStyle name="Comma 56 2 3 4 4" xfId="7352" xr:uid="{00000000-0005-0000-0000-0000001D0000}"/>
    <cellStyle name="Comma 56 2 3 4 5" xfId="7353" xr:uid="{00000000-0005-0000-0000-0000011D0000}"/>
    <cellStyle name="Comma 56 2 3 5" xfId="7354" xr:uid="{00000000-0005-0000-0000-0000021D0000}"/>
    <cellStyle name="Comma 56 2 3 5 2" xfId="7355" xr:uid="{00000000-0005-0000-0000-0000031D0000}"/>
    <cellStyle name="Comma 56 2 3 5 3" xfId="7356" xr:uid="{00000000-0005-0000-0000-0000041D0000}"/>
    <cellStyle name="Comma 56 2 3 5 4" xfId="7357" xr:uid="{00000000-0005-0000-0000-0000051D0000}"/>
    <cellStyle name="Comma 56 2 3 6" xfId="7358" xr:uid="{00000000-0005-0000-0000-0000061D0000}"/>
    <cellStyle name="Comma 56 2 3 7" xfId="7359" xr:uid="{00000000-0005-0000-0000-0000071D0000}"/>
    <cellStyle name="Comma 56 2 3 8" xfId="7360" xr:uid="{00000000-0005-0000-0000-0000081D0000}"/>
    <cellStyle name="Comma 56 2 4" xfId="7361" xr:uid="{00000000-0005-0000-0000-0000091D0000}"/>
    <cellStyle name="Comma 56 2 4 2" xfId="7362" xr:uid="{00000000-0005-0000-0000-00000A1D0000}"/>
    <cellStyle name="Comma 56 2 4 2 2" xfId="7363" xr:uid="{00000000-0005-0000-0000-00000B1D0000}"/>
    <cellStyle name="Comma 56 2 4 2 2 2" xfId="7364" xr:uid="{00000000-0005-0000-0000-00000C1D0000}"/>
    <cellStyle name="Comma 56 2 4 2 2 3" xfId="7365" xr:uid="{00000000-0005-0000-0000-00000D1D0000}"/>
    <cellStyle name="Comma 56 2 4 2 2 4" xfId="7366" xr:uid="{00000000-0005-0000-0000-00000E1D0000}"/>
    <cellStyle name="Comma 56 2 4 2 3" xfId="7367" xr:uid="{00000000-0005-0000-0000-00000F1D0000}"/>
    <cellStyle name="Comma 56 2 4 2 4" xfId="7368" xr:uid="{00000000-0005-0000-0000-0000101D0000}"/>
    <cellStyle name="Comma 56 2 4 2 5" xfId="7369" xr:uid="{00000000-0005-0000-0000-0000111D0000}"/>
    <cellStyle name="Comma 56 2 4 3" xfId="7370" xr:uid="{00000000-0005-0000-0000-0000121D0000}"/>
    <cellStyle name="Comma 56 2 4 3 2" xfId="7371" xr:uid="{00000000-0005-0000-0000-0000131D0000}"/>
    <cellStyle name="Comma 56 2 4 3 3" xfId="7372" xr:uid="{00000000-0005-0000-0000-0000141D0000}"/>
    <cellStyle name="Comma 56 2 4 3 4" xfId="7373" xr:uid="{00000000-0005-0000-0000-0000151D0000}"/>
    <cellStyle name="Comma 56 2 4 4" xfId="7374" xr:uid="{00000000-0005-0000-0000-0000161D0000}"/>
    <cellStyle name="Comma 56 2 4 5" xfId="7375" xr:uid="{00000000-0005-0000-0000-0000171D0000}"/>
    <cellStyle name="Comma 56 2 4 6" xfId="7376" xr:uid="{00000000-0005-0000-0000-0000181D0000}"/>
    <cellStyle name="Comma 56 2 5" xfId="7377" xr:uid="{00000000-0005-0000-0000-0000191D0000}"/>
    <cellStyle name="Comma 56 2 5 2" xfId="7378" xr:uid="{00000000-0005-0000-0000-00001A1D0000}"/>
    <cellStyle name="Comma 56 2 5 2 2" xfId="7379" xr:uid="{00000000-0005-0000-0000-00001B1D0000}"/>
    <cellStyle name="Comma 56 2 5 2 2 2" xfId="7380" xr:uid="{00000000-0005-0000-0000-00001C1D0000}"/>
    <cellStyle name="Comma 56 2 5 2 2 3" xfId="7381" xr:uid="{00000000-0005-0000-0000-00001D1D0000}"/>
    <cellStyle name="Comma 56 2 5 2 2 4" xfId="7382" xr:uid="{00000000-0005-0000-0000-00001E1D0000}"/>
    <cellStyle name="Comma 56 2 5 2 3" xfId="7383" xr:uid="{00000000-0005-0000-0000-00001F1D0000}"/>
    <cellStyle name="Comma 56 2 5 2 4" xfId="7384" xr:uid="{00000000-0005-0000-0000-0000201D0000}"/>
    <cellStyle name="Comma 56 2 5 2 5" xfId="7385" xr:uid="{00000000-0005-0000-0000-0000211D0000}"/>
    <cellStyle name="Comma 56 2 5 3" xfId="7386" xr:uid="{00000000-0005-0000-0000-0000221D0000}"/>
    <cellStyle name="Comma 56 2 5 3 2" xfId="7387" xr:uid="{00000000-0005-0000-0000-0000231D0000}"/>
    <cellStyle name="Comma 56 2 5 3 3" xfId="7388" xr:uid="{00000000-0005-0000-0000-0000241D0000}"/>
    <cellStyle name="Comma 56 2 5 3 4" xfId="7389" xr:uid="{00000000-0005-0000-0000-0000251D0000}"/>
    <cellStyle name="Comma 56 2 5 4" xfId="7390" xr:uid="{00000000-0005-0000-0000-0000261D0000}"/>
    <cellStyle name="Comma 56 2 5 5" xfId="7391" xr:uid="{00000000-0005-0000-0000-0000271D0000}"/>
    <cellStyle name="Comma 56 2 5 6" xfId="7392" xr:uid="{00000000-0005-0000-0000-0000281D0000}"/>
    <cellStyle name="Comma 56 2 6" xfId="7393" xr:uid="{00000000-0005-0000-0000-0000291D0000}"/>
    <cellStyle name="Comma 56 2 6 2" xfId="7394" xr:uid="{00000000-0005-0000-0000-00002A1D0000}"/>
    <cellStyle name="Comma 56 2 6 2 2" xfId="7395" xr:uid="{00000000-0005-0000-0000-00002B1D0000}"/>
    <cellStyle name="Comma 56 2 6 2 3" xfId="7396" xr:uid="{00000000-0005-0000-0000-00002C1D0000}"/>
    <cellStyle name="Comma 56 2 6 2 4" xfId="7397" xr:uid="{00000000-0005-0000-0000-00002D1D0000}"/>
    <cellStyle name="Comma 56 2 6 3" xfId="7398" xr:uid="{00000000-0005-0000-0000-00002E1D0000}"/>
    <cellStyle name="Comma 56 2 6 4" xfId="7399" xr:uid="{00000000-0005-0000-0000-00002F1D0000}"/>
    <cellStyle name="Comma 56 2 6 5" xfId="7400" xr:uid="{00000000-0005-0000-0000-0000301D0000}"/>
    <cellStyle name="Comma 56 2 7" xfId="7401" xr:uid="{00000000-0005-0000-0000-0000311D0000}"/>
    <cellStyle name="Comma 56 2 7 2" xfId="7402" xr:uid="{00000000-0005-0000-0000-0000321D0000}"/>
    <cellStyle name="Comma 56 2 7 3" xfId="7403" xr:uid="{00000000-0005-0000-0000-0000331D0000}"/>
    <cellStyle name="Comma 56 2 7 4" xfId="7404" xr:uid="{00000000-0005-0000-0000-0000341D0000}"/>
    <cellStyle name="Comma 56 2 8" xfId="7405" xr:uid="{00000000-0005-0000-0000-0000351D0000}"/>
    <cellStyle name="Comma 56 2 9" xfId="7406" xr:uid="{00000000-0005-0000-0000-0000361D0000}"/>
    <cellStyle name="Comma 56 3" xfId="7407" xr:uid="{00000000-0005-0000-0000-0000371D0000}"/>
    <cellStyle name="Comma 56 3 10" xfId="7408" xr:uid="{00000000-0005-0000-0000-0000381D0000}"/>
    <cellStyle name="Comma 56 3 2" xfId="7409" xr:uid="{00000000-0005-0000-0000-0000391D0000}"/>
    <cellStyle name="Comma 56 3 2 2" xfId="7410" xr:uid="{00000000-0005-0000-0000-00003A1D0000}"/>
    <cellStyle name="Comma 56 3 2 2 2" xfId="7411" xr:uid="{00000000-0005-0000-0000-00003B1D0000}"/>
    <cellStyle name="Comma 56 3 2 2 2 2" xfId="7412" xr:uid="{00000000-0005-0000-0000-00003C1D0000}"/>
    <cellStyle name="Comma 56 3 2 2 2 2 2" xfId="7413" xr:uid="{00000000-0005-0000-0000-00003D1D0000}"/>
    <cellStyle name="Comma 56 3 2 2 2 2 3" xfId="7414" xr:uid="{00000000-0005-0000-0000-00003E1D0000}"/>
    <cellStyle name="Comma 56 3 2 2 2 2 4" xfId="7415" xr:uid="{00000000-0005-0000-0000-00003F1D0000}"/>
    <cellStyle name="Comma 56 3 2 2 2 3" xfId="7416" xr:uid="{00000000-0005-0000-0000-0000401D0000}"/>
    <cellStyle name="Comma 56 3 2 2 2 4" xfId="7417" xr:uid="{00000000-0005-0000-0000-0000411D0000}"/>
    <cellStyle name="Comma 56 3 2 2 2 5" xfId="7418" xr:uid="{00000000-0005-0000-0000-0000421D0000}"/>
    <cellStyle name="Comma 56 3 2 2 3" xfId="7419" xr:uid="{00000000-0005-0000-0000-0000431D0000}"/>
    <cellStyle name="Comma 56 3 2 2 3 2" xfId="7420" xr:uid="{00000000-0005-0000-0000-0000441D0000}"/>
    <cellStyle name="Comma 56 3 2 2 3 3" xfId="7421" xr:uid="{00000000-0005-0000-0000-0000451D0000}"/>
    <cellStyle name="Comma 56 3 2 2 3 4" xfId="7422" xr:uid="{00000000-0005-0000-0000-0000461D0000}"/>
    <cellStyle name="Comma 56 3 2 2 4" xfId="7423" xr:uid="{00000000-0005-0000-0000-0000471D0000}"/>
    <cellStyle name="Comma 56 3 2 2 5" xfId="7424" xr:uid="{00000000-0005-0000-0000-0000481D0000}"/>
    <cellStyle name="Comma 56 3 2 2 6" xfId="7425" xr:uid="{00000000-0005-0000-0000-0000491D0000}"/>
    <cellStyle name="Comma 56 3 2 3" xfId="7426" xr:uid="{00000000-0005-0000-0000-00004A1D0000}"/>
    <cellStyle name="Comma 56 3 2 3 2" xfId="7427" xr:uid="{00000000-0005-0000-0000-00004B1D0000}"/>
    <cellStyle name="Comma 56 3 2 3 2 2" xfId="7428" xr:uid="{00000000-0005-0000-0000-00004C1D0000}"/>
    <cellStyle name="Comma 56 3 2 3 2 2 2" xfId="7429" xr:uid="{00000000-0005-0000-0000-00004D1D0000}"/>
    <cellStyle name="Comma 56 3 2 3 2 2 3" xfId="7430" xr:uid="{00000000-0005-0000-0000-00004E1D0000}"/>
    <cellStyle name="Comma 56 3 2 3 2 2 4" xfId="7431" xr:uid="{00000000-0005-0000-0000-00004F1D0000}"/>
    <cellStyle name="Comma 56 3 2 3 2 3" xfId="7432" xr:uid="{00000000-0005-0000-0000-0000501D0000}"/>
    <cellStyle name="Comma 56 3 2 3 2 4" xfId="7433" xr:uid="{00000000-0005-0000-0000-0000511D0000}"/>
    <cellStyle name="Comma 56 3 2 3 2 5" xfId="7434" xr:uid="{00000000-0005-0000-0000-0000521D0000}"/>
    <cellStyle name="Comma 56 3 2 3 3" xfId="7435" xr:uid="{00000000-0005-0000-0000-0000531D0000}"/>
    <cellStyle name="Comma 56 3 2 3 3 2" xfId="7436" xr:uid="{00000000-0005-0000-0000-0000541D0000}"/>
    <cellStyle name="Comma 56 3 2 3 3 3" xfId="7437" xr:uid="{00000000-0005-0000-0000-0000551D0000}"/>
    <cellStyle name="Comma 56 3 2 3 3 4" xfId="7438" xr:uid="{00000000-0005-0000-0000-0000561D0000}"/>
    <cellStyle name="Comma 56 3 2 3 4" xfId="7439" xr:uid="{00000000-0005-0000-0000-0000571D0000}"/>
    <cellStyle name="Comma 56 3 2 3 5" xfId="7440" xr:uid="{00000000-0005-0000-0000-0000581D0000}"/>
    <cellStyle name="Comma 56 3 2 3 6" xfId="7441" xr:uid="{00000000-0005-0000-0000-0000591D0000}"/>
    <cellStyle name="Comma 56 3 2 4" xfId="7442" xr:uid="{00000000-0005-0000-0000-00005A1D0000}"/>
    <cellStyle name="Comma 56 3 2 4 2" xfId="7443" xr:uid="{00000000-0005-0000-0000-00005B1D0000}"/>
    <cellStyle name="Comma 56 3 2 4 2 2" xfId="7444" xr:uid="{00000000-0005-0000-0000-00005C1D0000}"/>
    <cellStyle name="Comma 56 3 2 4 2 3" xfId="7445" xr:uid="{00000000-0005-0000-0000-00005D1D0000}"/>
    <cellStyle name="Comma 56 3 2 4 2 4" xfId="7446" xr:uid="{00000000-0005-0000-0000-00005E1D0000}"/>
    <cellStyle name="Comma 56 3 2 4 3" xfId="7447" xr:uid="{00000000-0005-0000-0000-00005F1D0000}"/>
    <cellStyle name="Comma 56 3 2 4 4" xfId="7448" xr:uid="{00000000-0005-0000-0000-0000601D0000}"/>
    <cellStyle name="Comma 56 3 2 4 5" xfId="7449" xr:uid="{00000000-0005-0000-0000-0000611D0000}"/>
    <cellStyle name="Comma 56 3 2 5" xfId="7450" xr:uid="{00000000-0005-0000-0000-0000621D0000}"/>
    <cellStyle name="Comma 56 3 2 5 2" xfId="7451" xr:uid="{00000000-0005-0000-0000-0000631D0000}"/>
    <cellStyle name="Comma 56 3 2 5 3" xfId="7452" xr:uid="{00000000-0005-0000-0000-0000641D0000}"/>
    <cellStyle name="Comma 56 3 2 5 4" xfId="7453" xr:uid="{00000000-0005-0000-0000-0000651D0000}"/>
    <cellStyle name="Comma 56 3 2 6" xfId="7454" xr:uid="{00000000-0005-0000-0000-0000661D0000}"/>
    <cellStyle name="Comma 56 3 2 7" xfId="7455" xr:uid="{00000000-0005-0000-0000-0000671D0000}"/>
    <cellStyle name="Comma 56 3 2 8" xfId="7456" xr:uid="{00000000-0005-0000-0000-0000681D0000}"/>
    <cellStyle name="Comma 56 3 3" xfId="7457" xr:uid="{00000000-0005-0000-0000-0000691D0000}"/>
    <cellStyle name="Comma 56 3 3 2" xfId="7458" xr:uid="{00000000-0005-0000-0000-00006A1D0000}"/>
    <cellStyle name="Comma 56 3 3 2 2" xfId="7459" xr:uid="{00000000-0005-0000-0000-00006B1D0000}"/>
    <cellStyle name="Comma 56 3 3 2 2 2" xfId="7460" xr:uid="{00000000-0005-0000-0000-00006C1D0000}"/>
    <cellStyle name="Comma 56 3 3 2 2 2 2" xfId="7461" xr:uid="{00000000-0005-0000-0000-00006D1D0000}"/>
    <cellStyle name="Comma 56 3 3 2 2 2 3" xfId="7462" xr:uid="{00000000-0005-0000-0000-00006E1D0000}"/>
    <cellStyle name="Comma 56 3 3 2 2 2 4" xfId="7463" xr:uid="{00000000-0005-0000-0000-00006F1D0000}"/>
    <cellStyle name="Comma 56 3 3 2 2 3" xfId="7464" xr:uid="{00000000-0005-0000-0000-0000701D0000}"/>
    <cellStyle name="Comma 56 3 3 2 2 4" xfId="7465" xr:uid="{00000000-0005-0000-0000-0000711D0000}"/>
    <cellStyle name="Comma 56 3 3 2 2 5" xfId="7466" xr:uid="{00000000-0005-0000-0000-0000721D0000}"/>
    <cellStyle name="Comma 56 3 3 2 3" xfId="7467" xr:uid="{00000000-0005-0000-0000-0000731D0000}"/>
    <cellStyle name="Comma 56 3 3 2 3 2" xfId="7468" xr:uid="{00000000-0005-0000-0000-0000741D0000}"/>
    <cellStyle name="Comma 56 3 3 2 3 3" xfId="7469" xr:uid="{00000000-0005-0000-0000-0000751D0000}"/>
    <cellStyle name="Comma 56 3 3 2 3 4" xfId="7470" xr:uid="{00000000-0005-0000-0000-0000761D0000}"/>
    <cellStyle name="Comma 56 3 3 2 4" xfId="7471" xr:uid="{00000000-0005-0000-0000-0000771D0000}"/>
    <cellStyle name="Comma 56 3 3 2 5" xfId="7472" xr:uid="{00000000-0005-0000-0000-0000781D0000}"/>
    <cellStyle name="Comma 56 3 3 2 6" xfId="7473" xr:uid="{00000000-0005-0000-0000-0000791D0000}"/>
    <cellStyle name="Comma 56 3 3 3" xfId="7474" xr:uid="{00000000-0005-0000-0000-00007A1D0000}"/>
    <cellStyle name="Comma 56 3 3 3 2" xfId="7475" xr:uid="{00000000-0005-0000-0000-00007B1D0000}"/>
    <cellStyle name="Comma 56 3 3 3 2 2" xfId="7476" xr:uid="{00000000-0005-0000-0000-00007C1D0000}"/>
    <cellStyle name="Comma 56 3 3 3 2 2 2" xfId="7477" xr:uid="{00000000-0005-0000-0000-00007D1D0000}"/>
    <cellStyle name="Comma 56 3 3 3 2 2 3" xfId="7478" xr:uid="{00000000-0005-0000-0000-00007E1D0000}"/>
    <cellStyle name="Comma 56 3 3 3 2 2 4" xfId="7479" xr:uid="{00000000-0005-0000-0000-00007F1D0000}"/>
    <cellStyle name="Comma 56 3 3 3 2 3" xfId="7480" xr:uid="{00000000-0005-0000-0000-0000801D0000}"/>
    <cellStyle name="Comma 56 3 3 3 2 4" xfId="7481" xr:uid="{00000000-0005-0000-0000-0000811D0000}"/>
    <cellStyle name="Comma 56 3 3 3 2 5" xfId="7482" xr:uid="{00000000-0005-0000-0000-0000821D0000}"/>
    <cellStyle name="Comma 56 3 3 3 3" xfId="7483" xr:uid="{00000000-0005-0000-0000-0000831D0000}"/>
    <cellStyle name="Comma 56 3 3 3 3 2" xfId="7484" xr:uid="{00000000-0005-0000-0000-0000841D0000}"/>
    <cellStyle name="Comma 56 3 3 3 3 3" xfId="7485" xr:uid="{00000000-0005-0000-0000-0000851D0000}"/>
    <cellStyle name="Comma 56 3 3 3 3 4" xfId="7486" xr:uid="{00000000-0005-0000-0000-0000861D0000}"/>
    <cellStyle name="Comma 56 3 3 3 4" xfId="7487" xr:uid="{00000000-0005-0000-0000-0000871D0000}"/>
    <cellStyle name="Comma 56 3 3 3 5" xfId="7488" xr:uid="{00000000-0005-0000-0000-0000881D0000}"/>
    <cellStyle name="Comma 56 3 3 3 6" xfId="7489" xr:uid="{00000000-0005-0000-0000-0000891D0000}"/>
    <cellStyle name="Comma 56 3 3 4" xfId="7490" xr:uid="{00000000-0005-0000-0000-00008A1D0000}"/>
    <cellStyle name="Comma 56 3 3 4 2" xfId="7491" xr:uid="{00000000-0005-0000-0000-00008B1D0000}"/>
    <cellStyle name="Comma 56 3 3 4 2 2" xfId="7492" xr:uid="{00000000-0005-0000-0000-00008C1D0000}"/>
    <cellStyle name="Comma 56 3 3 4 2 3" xfId="7493" xr:uid="{00000000-0005-0000-0000-00008D1D0000}"/>
    <cellStyle name="Comma 56 3 3 4 2 4" xfId="7494" xr:uid="{00000000-0005-0000-0000-00008E1D0000}"/>
    <cellStyle name="Comma 56 3 3 4 3" xfId="7495" xr:uid="{00000000-0005-0000-0000-00008F1D0000}"/>
    <cellStyle name="Comma 56 3 3 4 4" xfId="7496" xr:uid="{00000000-0005-0000-0000-0000901D0000}"/>
    <cellStyle name="Comma 56 3 3 4 5" xfId="7497" xr:uid="{00000000-0005-0000-0000-0000911D0000}"/>
    <cellStyle name="Comma 56 3 3 5" xfId="7498" xr:uid="{00000000-0005-0000-0000-0000921D0000}"/>
    <cellStyle name="Comma 56 3 3 5 2" xfId="7499" xr:uid="{00000000-0005-0000-0000-0000931D0000}"/>
    <cellStyle name="Comma 56 3 3 5 3" xfId="7500" xr:uid="{00000000-0005-0000-0000-0000941D0000}"/>
    <cellStyle name="Comma 56 3 3 5 4" xfId="7501" xr:uid="{00000000-0005-0000-0000-0000951D0000}"/>
    <cellStyle name="Comma 56 3 3 6" xfId="7502" xr:uid="{00000000-0005-0000-0000-0000961D0000}"/>
    <cellStyle name="Comma 56 3 3 7" xfId="7503" xr:uid="{00000000-0005-0000-0000-0000971D0000}"/>
    <cellStyle name="Comma 56 3 3 8" xfId="7504" xr:uid="{00000000-0005-0000-0000-0000981D0000}"/>
    <cellStyle name="Comma 56 3 4" xfId="7505" xr:uid="{00000000-0005-0000-0000-0000991D0000}"/>
    <cellStyle name="Comma 56 3 4 2" xfId="7506" xr:uid="{00000000-0005-0000-0000-00009A1D0000}"/>
    <cellStyle name="Comma 56 3 4 2 2" xfId="7507" xr:uid="{00000000-0005-0000-0000-00009B1D0000}"/>
    <cellStyle name="Comma 56 3 4 2 2 2" xfId="7508" xr:uid="{00000000-0005-0000-0000-00009C1D0000}"/>
    <cellStyle name="Comma 56 3 4 2 2 3" xfId="7509" xr:uid="{00000000-0005-0000-0000-00009D1D0000}"/>
    <cellStyle name="Comma 56 3 4 2 2 4" xfId="7510" xr:uid="{00000000-0005-0000-0000-00009E1D0000}"/>
    <cellStyle name="Comma 56 3 4 2 3" xfId="7511" xr:uid="{00000000-0005-0000-0000-00009F1D0000}"/>
    <cellStyle name="Comma 56 3 4 2 4" xfId="7512" xr:uid="{00000000-0005-0000-0000-0000A01D0000}"/>
    <cellStyle name="Comma 56 3 4 2 5" xfId="7513" xr:uid="{00000000-0005-0000-0000-0000A11D0000}"/>
    <cellStyle name="Comma 56 3 4 3" xfId="7514" xr:uid="{00000000-0005-0000-0000-0000A21D0000}"/>
    <cellStyle name="Comma 56 3 4 3 2" xfId="7515" xr:uid="{00000000-0005-0000-0000-0000A31D0000}"/>
    <cellStyle name="Comma 56 3 4 3 3" xfId="7516" xr:uid="{00000000-0005-0000-0000-0000A41D0000}"/>
    <cellStyle name="Comma 56 3 4 3 4" xfId="7517" xr:uid="{00000000-0005-0000-0000-0000A51D0000}"/>
    <cellStyle name="Comma 56 3 4 4" xfId="7518" xr:uid="{00000000-0005-0000-0000-0000A61D0000}"/>
    <cellStyle name="Comma 56 3 4 5" xfId="7519" xr:uid="{00000000-0005-0000-0000-0000A71D0000}"/>
    <cellStyle name="Comma 56 3 4 6" xfId="7520" xr:uid="{00000000-0005-0000-0000-0000A81D0000}"/>
    <cellStyle name="Comma 56 3 5" xfId="7521" xr:uid="{00000000-0005-0000-0000-0000A91D0000}"/>
    <cellStyle name="Comma 56 3 5 2" xfId="7522" xr:uid="{00000000-0005-0000-0000-0000AA1D0000}"/>
    <cellStyle name="Comma 56 3 5 2 2" xfId="7523" xr:uid="{00000000-0005-0000-0000-0000AB1D0000}"/>
    <cellStyle name="Comma 56 3 5 2 2 2" xfId="7524" xr:uid="{00000000-0005-0000-0000-0000AC1D0000}"/>
    <cellStyle name="Comma 56 3 5 2 2 3" xfId="7525" xr:uid="{00000000-0005-0000-0000-0000AD1D0000}"/>
    <cellStyle name="Comma 56 3 5 2 2 4" xfId="7526" xr:uid="{00000000-0005-0000-0000-0000AE1D0000}"/>
    <cellStyle name="Comma 56 3 5 2 3" xfId="7527" xr:uid="{00000000-0005-0000-0000-0000AF1D0000}"/>
    <cellStyle name="Comma 56 3 5 2 4" xfId="7528" xr:uid="{00000000-0005-0000-0000-0000B01D0000}"/>
    <cellStyle name="Comma 56 3 5 2 5" xfId="7529" xr:uid="{00000000-0005-0000-0000-0000B11D0000}"/>
    <cellStyle name="Comma 56 3 5 3" xfId="7530" xr:uid="{00000000-0005-0000-0000-0000B21D0000}"/>
    <cellStyle name="Comma 56 3 5 3 2" xfId="7531" xr:uid="{00000000-0005-0000-0000-0000B31D0000}"/>
    <cellStyle name="Comma 56 3 5 3 3" xfId="7532" xr:uid="{00000000-0005-0000-0000-0000B41D0000}"/>
    <cellStyle name="Comma 56 3 5 3 4" xfId="7533" xr:uid="{00000000-0005-0000-0000-0000B51D0000}"/>
    <cellStyle name="Comma 56 3 5 4" xfId="7534" xr:uid="{00000000-0005-0000-0000-0000B61D0000}"/>
    <cellStyle name="Comma 56 3 5 5" xfId="7535" xr:uid="{00000000-0005-0000-0000-0000B71D0000}"/>
    <cellStyle name="Comma 56 3 5 6" xfId="7536" xr:uid="{00000000-0005-0000-0000-0000B81D0000}"/>
    <cellStyle name="Comma 56 3 6" xfId="7537" xr:uid="{00000000-0005-0000-0000-0000B91D0000}"/>
    <cellStyle name="Comma 56 3 6 2" xfId="7538" xr:uid="{00000000-0005-0000-0000-0000BA1D0000}"/>
    <cellStyle name="Comma 56 3 6 2 2" xfId="7539" xr:uid="{00000000-0005-0000-0000-0000BB1D0000}"/>
    <cellStyle name="Comma 56 3 6 2 3" xfId="7540" xr:uid="{00000000-0005-0000-0000-0000BC1D0000}"/>
    <cellStyle name="Comma 56 3 6 2 4" xfId="7541" xr:uid="{00000000-0005-0000-0000-0000BD1D0000}"/>
    <cellStyle name="Comma 56 3 6 3" xfId="7542" xr:uid="{00000000-0005-0000-0000-0000BE1D0000}"/>
    <cellStyle name="Comma 56 3 6 4" xfId="7543" xr:uid="{00000000-0005-0000-0000-0000BF1D0000}"/>
    <cellStyle name="Comma 56 3 6 5" xfId="7544" xr:uid="{00000000-0005-0000-0000-0000C01D0000}"/>
    <cellStyle name="Comma 56 3 7" xfId="7545" xr:uid="{00000000-0005-0000-0000-0000C11D0000}"/>
    <cellStyle name="Comma 56 3 7 2" xfId="7546" xr:uid="{00000000-0005-0000-0000-0000C21D0000}"/>
    <cellStyle name="Comma 56 3 7 3" xfId="7547" xr:uid="{00000000-0005-0000-0000-0000C31D0000}"/>
    <cellStyle name="Comma 56 3 7 4" xfId="7548" xr:uid="{00000000-0005-0000-0000-0000C41D0000}"/>
    <cellStyle name="Comma 56 3 8" xfId="7549" xr:uid="{00000000-0005-0000-0000-0000C51D0000}"/>
    <cellStyle name="Comma 56 3 9" xfId="7550" xr:uid="{00000000-0005-0000-0000-0000C61D0000}"/>
    <cellStyle name="Comma 56 4" xfId="7551" xr:uid="{00000000-0005-0000-0000-0000C71D0000}"/>
    <cellStyle name="Comma 56 4 2" xfId="7552" xr:uid="{00000000-0005-0000-0000-0000C81D0000}"/>
    <cellStyle name="Comma 56 4 2 2" xfId="7553" xr:uid="{00000000-0005-0000-0000-0000C91D0000}"/>
    <cellStyle name="Comma 56 4 2 2 2" xfId="7554" xr:uid="{00000000-0005-0000-0000-0000CA1D0000}"/>
    <cellStyle name="Comma 56 4 2 2 2 2" xfId="7555" xr:uid="{00000000-0005-0000-0000-0000CB1D0000}"/>
    <cellStyle name="Comma 56 4 2 2 2 3" xfId="7556" xr:uid="{00000000-0005-0000-0000-0000CC1D0000}"/>
    <cellStyle name="Comma 56 4 2 2 2 4" xfId="7557" xr:uid="{00000000-0005-0000-0000-0000CD1D0000}"/>
    <cellStyle name="Comma 56 4 2 2 3" xfId="7558" xr:uid="{00000000-0005-0000-0000-0000CE1D0000}"/>
    <cellStyle name="Comma 56 4 2 2 4" xfId="7559" xr:uid="{00000000-0005-0000-0000-0000CF1D0000}"/>
    <cellStyle name="Comma 56 4 2 2 5" xfId="7560" xr:uid="{00000000-0005-0000-0000-0000D01D0000}"/>
    <cellStyle name="Comma 56 4 2 3" xfId="7561" xr:uid="{00000000-0005-0000-0000-0000D11D0000}"/>
    <cellStyle name="Comma 56 4 2 3 2" xfId="7562" xr:uid="{00000000-0005-0000-0000-0000D21D0000}"/>
    <cellStyle name="Comma 56 4 2 3 3" xfId="7563" xr:uid="{00000000-0005-0000-0000-0000D31D0000}"/>
    <cellStyle name="Comma 56 4 2 3 4" xfId="7564" xr:uid="{00000000-0005-0000-0000-0000D41D0000}"/>
    <cellStyle name="Comma 56 4 2 4" xfId="7565" xr:uid="{00000000-0005-0000-0000-0000D51D0000}"/>
    <cellStyle name="Comma 56 4 2 5" xfId="7566" xr:uid="{00000000-0005-0000-0000-0000D61D0000}"/>
    <cellStyle name="Comma 56 4 2 6" xfId="7567" xr:uid="{00000000-0005-0000-0000-0000D71D0000}"/>
    <cellStyle name="Comma 56 4 3" xfId="7568" xr:uid="{00000000-0005-0000-0000-0000D81D0000}"/>
    <cellStyle name="Comma 56 4 3 2" xfId="7569" xr:uid="{00000000-0005-0000-0000-0000D91D0000}"/>
    <cellStyle name="Comma 56 4 3 2 2" xfId="7570" xr:uid="{00000000-0005-0000-0000-0000DA1D0000}"/>
    <cellStyle name="Comma 56 4 3 2 2 2" xfId="7571" xr:uid="{00000000-0005-0000-0000-0000DB1D0000}"/>
    <cellStyle name="Comma 56 4 3 2 2 3" xfId="7572" xr:uid="{00000000-0005-0000-0000-0000DC1D0000}"/>
    <cellStyle name="Comma 56 4 3 2 2 4" xfId="7573" xr:uid="{00000000-0005-0000-0000-0000DD1D0000}"/>
    <cellStyle name="Comma 56 4 3 2 3" xfId="7574" xr:uid="{00000000-0005-0000-0000-0000DE1D0000}"/>
    <cellStyle name="Comma 56 4 3 2 4" xfId="7575" xr:uid="{00000000-0005-0000-0000-0000DF1D0000}"/>
    <cellStyle name="Comma 56 4 3 2 5" xfId="7576" xr:uid="{00000000-0005-0000-0000-0000E01D0000}"/>
    <cellStyle name="Comma 56 4 3 3" xfId="7577" xr:uid="{00000000-0005-0000-0000-0000E11D0000}"/>
    <cellStyle name="Comma 56 4 3 3 2" xfId="7578" xr:uid="{00000000-0005-0000-0000-0000E21D0000}"/>
    <cellStyle name="Comma 56 4 3 3 3" xfId="7579" xr:uid="{00000000-0005-0000-0000-0000E31D0000}"/>
    <cellStyle name="Comma 56 4 3 3 4" xfId="7580" xr:uid="{00000000-0005-0000-0000-0000E41D0000}"/>
    <cellStyle name="Comma 56 4 3 4" xfId="7581" xr:uid="{00000000-0005-0000-0000-0000E51D0000}"/>
    <cellStyle name="Comma 56 4 3 5" xfId="7582" xr:uid="{00000000-0005-0000-0000-0000E61D0000}"/>
    <cellStyle name="Comma 56 4 3 6" xfId="7583" xr:uid="{00000000-0005-0000-0000-0000E71D0000}"/>
    <cellStyle name="Comma 56 4 4" xfId="7584" xr:uid="{00000000-0005-0000-0000-0000E81D0000}"/>
    <cellStyle name="Comma 56 4 4 2" xfId="7585" xr:uid="{00000000-0005-0000-0000-0000E91D0000}"/>
    <cellStyle name="Comma 56 4 4 2 2" xfId="7586" xr:uid="{00000000-0005-0000-0000-0000EA1D0000}"/>
    <cellStyle name="Comma 56 4 4 2 3" xfId="7587" xr:uid="{00000000-0005-0000-0000-0000EB1D0000}"/>
    <cellStyle name="Comma 56 4 4 2 4" xfId="7588" xr:uid="{00000000-0005-0000-0000-0000EC1D0000}"/>
    <cellStyle name="Comma 56 4 4 3" xfId="7589" xr:uid="{00000000-0005-0000-0000-0000ED1D0000}"/>
    <cellStyle name="Comma 56 4 4 4" xfId="7590" xr:uid="{00000000-0005-0000-0000-0000EE1D0000}"/>
    <cellStyle name="Comma 56 4 4 5" xfId="7591" xr:uid="{00000000-0005-0000-0000-0000EF1D0000}"/>
    <cellStyle name="Comma 56 4 5" xfId="7592" xr:uid="{00000000-0005-0000-0000-0000F01D0000}"/>
    <cellStyle name="Comma 56 4 5 2" xfId="7593" xr:uid="{00000000-0005-0000-0000-0000F11D0000}"/>
    <cellStyle name="Comma 56 4 5 3" xfId="7594" xr:uid="{00000000-0005-0000-0000-0000F21D0000}"/>
    <cellStyle name="Comma 56 4 5 4" xfId="7595" xr:uid="{00000000-0005-0000-0000-0000F31D0000}"/>
    <cellStyle name="Comma 56 4 6" xfId="7596" xr:uid="{00000000-0005-0000-0000-0000F41D0000}"/>
    <cellStyle name="Comma 56 4 7" xfId="7597" xr:uid="{00000000-0005-0000-0000-0000F51D0000}"/>
    <cellStyle name="Comma 56 4 8" xfId="7598" xr:uid="{00000000-0005-0000-0000-0000F61D0000}"/>
    <cellStyle name="Comma 56 5" xfId="7599" xr:uid="{00000000-0005-0000-0000-0000F71D0000}"/>
    <cellStyle name="Comma 56 5 2" xfId="7600" xr:uid="{00000000-0005-0000-0000-0000F81D0000}"/>
    <cellStyle name="Comma 56 5 2 2" xfId="7601" xr:uid="{00000000-0005-0000-0000-0000F91D0000}"/>
    <cellStyle name="Comma 56 5 2 2 2" xfId="7602" xr:uid="{00000000-0005-0000-0000-0000FA1D0000}"/>
    <cellStyle name="Comma 56 5 2 2 2 2" xfId="7603" xr:uid="{00000000-0005-0000-0000-0000FB1D0000}"/>
    <cellStyle name="Comma 56 5 2 2 2 3" xfId="7604" xr:uid="{00000000-0005-0000-0000-0000FC1D0000}"/>
    <cellStyle name="Comma 56 5 2 2 2 4" xfId="7605" xr:uid="{00000000-0005-0000-0000-0000FD1D0000}"/>
    <cellStyle name="Comma 56 5 2 2 3" xfId="7606" xr:uid="{00000000-0005-0000-0000-0000FE1D0000}"/>
    <cellStyle name="Comma 56 5 2 2 4" xfId="7607" xr:uid="{00000000-0005-0000-0000-0000FF1D0000}"/>
    <cellStyle name="Comma 56 5 2 2 5" xfId="7608" xr:uid="{00000000-0005-0000-0000-0000001E0000}"/>
    <cellStyle name="Comma 56 5 2 3" xfId="7609" xr:uid="{00000000-0005-0000-0000-0000011E0000}"/>
    <cellStyle name="Comma 56 5 2 3 2" xfId="7610" xr:uid="{00000000-0005-0000-0000-0000021E0000}"/>
    <cellStyle name="Comma 56 5 2 3 3" xfId="7611" xr:uid="{00000000-0005-0000-0000-0000031E0000}"/>
    <cellStyle name="Comma 56 5 2 3 4" xfId="7612" xr:uid="{00000000-0005-0000-0000-0000041E0000}"/>
    <cellStyle name="Comma 56 5 2 4" xfId="7613" xr:uid="{00000000-0005-0000-0000-0000051E0000}"/>
    <cellStyle name="Comma 56 5 2 5" xfId="7614" xr:uid="{00000000-0005-0000-0000-0000061E0000}"/>
    <cellStyle name="Comma 56 5 2 6" xfId="7615" xr:uid="{00000000-0005-0000-0000-0000071E0000}"/>
    <cellStyle name="Comma 56 5 3" xfId="7616" xr:uid="{00000000-0005-0000-0000-0000081E0000}"/>
    <cellStyle name="Comma 56 5 3 2" xfId="7617" xr:uid="{00000000-0005-0000-0000-0000091E0000}"/>
    <cellStyle name="Comma 56 5 3 2 2" xfId="7618" xr:uid="{00000000-0005-0000-0000-00000A1E0000}"/>
    <cellStyle name="Comma 56 5 3 2 2 2" xfId="7619" xr:uid="{00000000-0005-0000-0000-00000B1E0000}"/>
    <cellStyle name="Comma 56 5 3 2 2 3" xfId="7620" xr:uid="{00000000-0005-0000-0000-00000C1E0000}"/>
    <cellStyle name="Comma 56 5 3 2 2 4" xfId="7621" xr:uid="{00000000-0005-0000-0000-00000D1E0000}"/>
    <cellStyle name="Comma 56 5 3 2 3" xfId="7622" xr:uid="{00000000-0005-0000-0000-00000E1E0000}"/>
    <cellStyle name="Comma 56 5 3 2 4" xfId="7623" xr:uid="{00000000-0005-0000-0000-00000F1E0000}"/>
    <cellStyle name="Comma 56 5 3 2 5" xfId="7624" xr:uid="{00000000-0005-0000-0000-0000101E0000}"/>
    <cellStyle name="Comma 56 5 3 3" xfId="7625" xr:uid="{00000000-0005-0000-0000-0000111E0000}"/>
    <cellStyle name="Comma 56 5 3 3 2" xfId="7626" xr:uid="{00000000-0005-0000-0000-0000121E0000}"/>
    <cellStyle name="Comma 56 5 3 3 3" xfId="7627" xr:uid="{00000000-0005-0000-0000-0000131E0000}"/>
    <cellStyle name="Comma 56 5 3 3 4" xfId="7628" xr:uid="{00000000-0005-0000-0000-0000141E0000}"/>
    <cellStyle name="Comma 56 5 3 4" xfId="7629" xr:uid="{00000000-0005-0000-0000-0000151E0000}"/>
    <cellStyle name="Comma 56 5 3 5" xfId="7630" xr:uid="{00000000-0005-0000-0000-0000161E0000}"/>
    <cellStyle name="Comma 56 5 3 6" xfId="7631" xr:uid="{00000000-0005-0000-0000-0000171E0000}"/>
    <cellStyle name="Comma 56 5 4" xfId="7632" xr:uid="{00000000-0005-0000-0000-0000181E0000}"/>
    <cellStyle name="Comma 56 5 4 2" xfId="7633" xr:uid="{00000000-0005-0000-0000-0000191E0000}"/>
    <cellStyle name="Comma 56 5 4 2 2" xfId="7634" xr:uid="{00000000-0005-0000-0000-00001A1E0000}"/>
    <cellStyle name="Comma 56 5 4 2 3" xfId="7635" xr:uid="{00000000-0005-0000-0000-00001B1E0000}"/>
    <cellStyle name="Comma 56 5 4 2 4" xfId="7636" xr:uid="{00000000-0005-0000-0000-00001C1E0000}"/>
    <cellStyle name="Comma 56 5 4 3" xfId="7637" xr:uid="{00000000-0005-0000-0000-00001D1E0000}"/>
    <cellStyle name="Comma 56 5 4 4" xfId="7638" xr:uid="{00000000-0005-0000-0000-00001E1E0000}"/>
    <cellStyle name="Comma 56 5 4 5" xfId="7639" xr:uid="{00000000-0005-0000-0000-00001F1E0000}"/>
    <cellStyle name="Comma 56 5 5" xfId="7640" xr:uid="{00000000-0005-0000-0000-0000201E0000}"/>
    <cellStyle name="Comma 56 5 5 2" xfId="7641" xr:uid="{00000000-0005-0000-0000-0000211E0000}"/>
    <cellStyle name="Comma 56 5 5 3" xfId="7642" xr:uid="{00000000-0005-0000-0000-0000221E0000}"/>
    <cellStyle name="Comma 56 5 5 4" xfId="7643" xr:uid="{00000000-0005-0000-0000-0000231E0000}"/>
    <cellStyle name="Comma 56 5 6" xfId="7644" xr:uid="{00000000-0005-0000-0000-0000241E0000}"/>
    <cellStyle name="Comma 56 5 7" xfId="7645" xr:uid="{00000000-0005-0000-0000-0000251E0000}"/>
    <cellStyle name="Comma 56 5 8" xfId="7646" xr:uid="{00000000-0005-0000-0000-0000261E0000}"/>
    <cellStyle name="Comma 56 6" xfId="7647" xr:uid="{00000000-0005-0000-0000-0000271E0000}"/>
    <cellStyle name="Comma 56 6 2" xfId="7648" xr:uid="{00000000-0005-0000-0000-0000281E0000}"/>
    <cellStyle name="Comma 56 6 2 2" xfId="7649" xr:uid="{00000000-0005-0000-0000-0000291E0000}"/>
    <cellStyle name="Comma 56 6 2 2 2" xfId="7650" xr:uid="{00000000-0005-0000-0000-00002A1E0000}"/>
    <cellStyle name="Comma 56 6 2 2 3" xfId="7651" xr:uid="{00000000-0005-0000-0000-00002B1E0000}"/>
    <cellStyle name="Comma 56 6 2 2 4" xfId="7652" xr:uid="{00000000-0005-0000-0000-00002C1E0000}"/>
    <cellStyle name="Comma 56 6 2 3" xfId="7653" xr:uid="{00000000-0005-0000-0000-00002D1E0000}"/>
    <cellStyle name="Comma 56 6 2 4" xfId="7654" xr:uid="{00000000-0005-0000-0000-00002E1E0000}"/>
    <cellStyle name="Comma 56 6 2 5" xfId="7655" xr:uid="{00000000-0005-0000-0000-00002F1E0000}"/>
    <cellStyle name="Comma 56 6 3" xfId="7656" xr:uid="{00000000-0005-0000-0000-0000301E0000}"/>
    <cellStyle name="Comma 56 6 3 2" xfId="7657" xr:uid="{00000000-0005-0000-0000-0000311E0000}"/>
    <cellStyle name="Comma 56 6 3 3" xfId="7658" xr:uid="{00000000-0005-0000-0000-0000321E0000}"/>
    <cellStyle name="Comma 56 6 3 4" xfId="7659" xr:uid="{00000000-0005-0000-0000-0000331E0000}"/>
    <cellStyle name="Comma 56 6 4" xfId="7660" xr:uid="{00000000-0005-0000-0000-0000341E0000}"/>
    <cellStyle name="Comma 56 6 5" xfId="7661" xr:uid="{00000000-0005-0000-0000-0000351E0000}"/>
    <cellStyle name="Comma 56 6 6" xfId="7662" xr:uid="{00000000-0005-0000-0000-0000361E0000}"/>
    <cellStyle name="Comma 56 7" xfId="7663" xr:uid="{00000000-0005-0000-0000-0000371E0000}"/>
    <cellStyle name="Comma 56 7 2" xfId="7664" xr:uid="{00000000-0005-0000-0000-0000381E0000}"/>
    <cellStyle name="Comma 56 7 2 2" xfId="7665" xr:uid="{00000000-0005-0000-0000-0000391E0000}"/>
    <cellStyle name="Comma 56 7 2 2 2" xfId="7666" xr:uid="{00000000-0005-0000-0000-00003A1E0000}"/>
    <cellStyle name="Comma 56 7 2 2 3" xfId="7667" xr:uid="{00000000-0005-0000-0000-00003B1E0000}"/>
    <cellStyle name="Comma 56 7 2 2 4" xfId="7668" xr:uid="{00000000-0005-0000-0000-00003C1E0000}"/>
    <cellStyle name="Comma 56 7 2 3" xfId="7669" xr:uid="{00000000-0005-0000-0000-00003D1E0000}"/>
    <cellStyle name="Comma 56 7 2 4" xfId="7670" xr:uid="{00000000-0005-0000-0000-00003E1E0000}"/>
    <cellStyle name="Comma 56 7 2 5" xfId="7671" xr:uid="{00000000-0005-0000-0000-00003F1E0000}"/>
    <cellStyle name="Comma 56 7 3" xfId="7672" xr:uid="{00000000-0005-0000-0000-0000401E0000}"/>
    <cellStyle name="Comma 56 7 3 2" xfId="7673" xr:uid="{00000000-0005-0000-0000-0000411E0000}"/>
    <cellStyle name="Comma 56 7 3 3" xfId="7674" xr:uid="{00000000-0005-0000-0000-0000421E0000}"/>
    <cellStyle name="Comma 56 7 3 4" xfId="7675" xr:uid="{00000000-0005-0000-0000-0000431E0000}"/>
    <cellStyle name="Comma 56 7 4" xfId="7676" xr:uid="{00000000-0005-0000-0000-0000441E0000}"/>
    <cellStyle name="Comma 56 7 5" xfId="7677" xr:uid="{00000000-0005-0000-0000-0000451E0000}"/>
    <cellStyle name="Comma 56 7 6" xfId="7678" xr:uid="{00000000-0005-0000-0000-0000461E0000}"/>
    <cellStyle name="Comma 56 8" xfId="7679" xr:uid="{00000000-0005-0000-0000-0000471E0000}"/>
    <cellStyle name="Comma 56 8 2" xfId="7680" xr:uid="{00000000-0005-0000-0000-0000481E0000}"/>
    <cellStyle name="Comma 56 8 2 2" xfId="7681" xr:uid="{00000000-0005-0000-0000-0000491E0000}"/>
    <cellStyle name="Comma 56 8 2 3" xfId="7682" xr:uid="{00000000-0005-0000-0000-00004A1E0000}"/>
    <cellStyle name="Comma 56 8 2 4" xfId="7683" xr:uid="{00000000-0005-0000-0000-00004B1E0000}"/>
    <cellStyle name="Comma 56 8 3" xfId="7684" xr:uid="{00000000-0005-0000-0000-00004C1E0000}"/>
    <cellStyle name="Comma 56 8 4" xfId="7685" xr:uid="{00000000-0005-0000-0000-00004D1E0000}"/>
    <cellStyle name="Comma 56 8 5" xfId="7686" xr:uid="{00000000-0005-0000-0000-00004E1E0000}"/>
    <cellStyle name="Comma 56 9" xfId="7687" xr:uid="{00000000-0005-0000-0000-00004F1E0000}"/>
    <cellStyle name="Comma 56 9 2" xfId="7688" xr:uid="{00000000-0005-0000-0000-0000501E0000}"/>
    <cellStyle name="Comma 56 9 3" xfId="7689" xr:uid="{00000000-0005-0000-0000-0000511E0000}"/>
    <cellStyle name="Comma 56 9 4" xfId="7690" xr:uid="{00000000-0005-0000-0000-0000521E0000}"/>
    <cellStyle name="Comma 57" xfId="7691" xr:uid="{00000000-0005-0000-0000-0000531E0000}"/>
    <cellStyle name="Comma 57 10" xfId="7692" xr:uid="{00000000-0005-0000-0000-0000541E0000}"/>
    <cellStyle name="Comma 57 11" xfId="7693" xr:uid="{00000000-0005-0000-0000-0000551E0000}"/>
    <cellStyle name="Comma 57 12" xfId="7694" xr:uid="{00000000-0005-0000-0000-0000561E0000}"/>
    <cellStyle name="Comma 57 2" xfId="7695" xr:uid="{00000000-0005-0000-0000-0000571E0000}"/>
    <cellStyle name="Comma 57 2 10" xfId="7696" xr:uid="{00000000-0005-0000-0000-0000581E0000}"/>
    <cellStyle name="Comma 57 2 2" xfId="7697" xr:uid="{00000000-0005-0000-0000-0000591E0000}"/>
    <cellStyle name="Comma 57 2 2 2" xfId="7698" xr:uid="{00000000-0005-0000-0000-00005A1E0000}"/>
    <cellStyle name="Comma 57 2 2 2 2" xfId="7699" xr:uid="{00000000-0005-0000-0000-00005B1E0000}"/>
    <cellStyle name="Comma 57 2 2 2 2 2" xfId="7700" xr:uid="{00000000-0005-0000-0000-00005C1E0000}"/>
    <cellStyle name="Comma 57 2 2 2 2 2 2" xfId="7701" xr:uid="{00000000-0005-0000-0000-00005D1E0000}"/>
    <cellStyle name="Comma 57 2 2 2 2 2 3" xfId="7702" xr:uid="{00000000-0005-0000-0000-00005E1E0000}"/>
    <cellStyle name="Comma 57 2 2 2 2 2 4" xfId="7703" xr:uid="{00000000-0005-0000-0000-00005F1E0000}"/>
    <cellStyle name="Comma 57 2 2 2 2 3" xfId="7704" xr:uid="{00000000-0005-0000-0000-0000601E0000}"/>
    <cellStyle name="Comma 57 2 2 2 2 4" xfId="7705" xr:uid="{00000000-0005-0000-0000-0000611E0000}"/>
    <cellStyle name="Comma 57 2 2 2 2 5" xfId="7706" xr:uid="{00000000-0005-0000-0000-0000621E0000}"/>
    <cellStyle name="Comma 57 2 2 2 3" xfId="7707" xr:uid="{00000000-0005-0000-0000-0000631E0000}"/>
    <cellStyle name="Comma 57 2 2 2 3 2" xfId="7708" xr:uid="{00000000-0005-0000-0000-0000641E0000}"/>
    <cellStyle name="Comma 57 2 2 2 3 3" xfId="7709" xr:uid="{00000000-0005-0000-0000-0000651E0000}"/>
    <cellStyle name="Comma 57 2 2 2 3 4" xfId="7710" xr:uid="{00000000-0005-0000-0000-0000661E0000}"/>
    <cellStyle name="Comma 57 2 2 2 4" xfId="7711" xr:uid="{00000000-0005-0000-0000-0000671E0000}"/>
    <cellStyle name="Comma 57 2 2 2 5" xfId="7712" xr:uid="{00000000-0005-0000-0000-0000681E0000}"/>
    <cellStyle name="Comma 57 2 2 2 6" xfId="7713" xr:uid="{00000000-0005-0000-0000-0000691E0000}"/>
    <cellStyle name="Comma 57 2 2 3" xfId="7714" xr:uid="{00000000-0005-0000-0000-00006A1E0000}"/>
    <cellStyle name="Comma 57 2 2 3 2" xfId="7715" xr:uid="{00000000-0005-0000-0000-00006B1E0000}"/>
    <cellStyle name="Comma 57 2 2 3 2 2" xfId="7716" xr:uid="{00000000-0005-0000-0000-00006C1E0000}"/>
    <cellStyle name="Comma 57 2 2 3 2 2 2" xfId="7717" xr:uid="{00000000-0005-0000-0000-00006D1E0000}"/>
    <cellStyle name="Comma 57 2 2 3 2 2 3" xfId="7718" xr:uid="{00000000-0005-0000-0000-00006E1E0000}"/>
    <cellStyle name="Comma 57 2 2 3 2 2 4" xfId="7719" xr:uid="{00000000-0005-0000-0000-00006F1E0000}"/>
    <cellStyle name="Comma 57 2 2 3 2 3" xfId="7720" xr:uid="{00000000-0005-0000-0000-0000701E0000}"/>
    <cellStyle name="Comma 57 2 2 3 2 4" xfId="7721" xr:uid="{00000000-0005-0000-0000-0000711E0000}"/>
    <cellStyle name="Comma 57 2 2 3 2 5" xfId="7722" xr:uid="{00000000-0005-0000-0000-0000721E0000}"/>
    <cellStyle name="Comma 57 2 2 3 3" xfId="7723" xr:uid="{00000000-0005-0000-0000-0000731E0000}"/>
    <cellStyle name="Comma 57 2 2 3 3 2" xfId="7724" xr:uid="{00000000-0005-0000-0000-0000741E0000}"/>
    <cellStyle name="Comma 57 2 2 3 3 3" xfId="7725" xr:uid="{00000000-0005-0000-0000-0000751E0000}"/>
    <cellStyle name="Comma 57 2 2 3 3 4" xfId="7726" xr:uid="{00000000-0005-0000-0000-0000761E0000}"/>
    <cellStyle name="Comma 57 2 2 3 4" xfId="7727" xr:uid="{00000000-0005-0000-0000-0000771E0000}"/>
    <cellStyle name="Comma 57 2 2 3 5" xfId="7728" xr:uid="{00000000-0005-0000-0000-0000781E0000}"/>
    <cellStyle name="Comma 57 2 2 3 6" xfId="7729" xr:uid="{00000000-0005-0000-0000-0000791E0000}"/>
    <cellStyle name="Comma 57 2 2 4" xfId="7730" xr:uid="{00000000-0005-0000-0000-00007A1E0000}"/>
    <cellStyle name="Comma 57 2 2 4 2" xfId="7731" xr:uid="{00000000-0005-0000-0000-00007B1E0000}"/>
    <cellStyle name="Comma 57 2 2 4 2 2" xfId="7732" xr:uid="{00000000-0005-0000-0000-00007C1E0000}"/>
    <cellStyle name="Comma 57 2 2 4 2 3" xfId="7733" xr:uid="{00000000-0005-0000-0000-00007D1E0000}"/>
    <cellStyle name="Comma 57 2 2 4 2 4" xfId="7734" xr:uid="{00000000-0005-0000-0000-00007E1E0000}"/>
    <cellStyle name="Comma 57 2 2 4 3" xfId="7735" xr:uid="{00000000-0005-0000-0000-00007F1E0000}"/>
    <cellStyle name="Comma 57 2 2 4 4" xfId="7736" xr:uid="{00000000-0005-0000-0000-0000801E0000}"/>
    <cellStyle name="Comma 57 2 2 4 5" xfId="7737" xr:uid="{00000000-0005-0000-0000-0000811E0000}"/>
    <cellStyle name="Comma 57 2 2 5" xfId="7738" xr:uid="{00000000-0005-0000-0000-0000821E0000}"/>
    <cellStyle name="Comma 57 2 2 5 2" xfId="7739" xr:uid="{00000000-0005-0000-0000-0000831E0000}"/>
    <cellStyle name="Comma 57 2 2 5 3" xfId="7740" xr:uid="{00000000-0005-0000-0000-0000841E0000}"/>
    <cellStyle name="Comma 57 2 2 5 4" xfId="7741" xr:uid="{00000000-0005-0000-0000-0000851E0000}"/>
    <cellStyle name="Comma 57 2 2 6" xfId="7742" xr:uid="{00000000-0005-0000-0000-0000861E0000}"/>
    <cellStyle name="Comma 57 2 2 7" xfId="7743" xr:uid="{00000000-0005-0000-0000-0000871E0000}"/>
    <cellStyle name="Comma 57 2 2 8" xfId="7744" xr:uid="{00000000-0005-0000-0000-0000881E0000}"/>
    <cellStyle name="Comma 57 2 3" xfId="7745" xr:uid="{00000000-0005-0000-0000-0000891E0000}"/>
    <cellStyle name="Comma 57 2 3 2" xfId="7746" xr:uid="{00000000-0005-0000-0000-00008A1E0000}"/>
    <cellStyle name="Comma 57 2 3 2 2" xfId="7747" xr:uid="{00000000-0005-0000-0000-00008B1E0000}"/>
    <cellStyle name="Comma 57 2 3 2 2 2" xfId="7748" xr:uid="{00000000-0005-0000-0000-00008C1E0000}"/>
    <cellStyle name="Comma 57 2 3 2 2 2 2" xfId="7749" xr:uid="{00000000-0005-0000-0000-00008D1E0000}"/>
    <cellStyle name="Comma 57 2 3 2 2 2 3" xfId="7750" xr:uid="{00000000-0005-0000-0000-00008E1E0000}"/>
    <cellStyle name="Comma 57 2 3 2 2 2 4" xfId="7751" xr:uid="{00000000-0005-0000-0000-00008F1E0000}"/>
    <cellStyle name="Comma 57 2 3 2 2 3" xfId="7752" xr:uid="{00000000-0005-0000-0000-0000901E0000}"/>
    <cellStyle name="Comma 57 2 3 2 2 4" xfId="7753" xr:uid="{00000000-0005-0000-0000-0000911E0000}"/>
    <cellStyle name="Comma 57 2 3 2 2 5" xfId="7754" xr:uid="{00000000-0005-0000-0000-0000921E0000}"/>
    <cellStyle name="Comma 57 2 3 2 3" xfId="7755" xr:uid="{00000000-0005-0000-0000-0000931E0000}"/>
    <cellStyle name="Comma 57 2 3 2 3 2" xfId="7756" xr:uid="{00000000-0005-0000-0000-0000941E0000}"/>
    <cellStyle name="Comma 57 2 3 2 3 3" xfId="7757" xr:uid="{00000000-0005-0000-0000-0000951E0000}"/>
    <cellStyle name="Comma 57 2 3 2 3 4" xfId="7758" xr:uid="{00000000-0005-0000-0000-0000961E0000}"/>
    <cellStyle name="Comma 57 2 3 2 4" xfId="7759" xr:uid="{00000000-0005-0000-0000-0000971E0000}"/>
    <cellStyle name="Comma 57 2 3 2 5" xfId="7760" xr:uid="{00000000-0005-0000-0000-0000981E0000}"/>
    <cellStyle name="Comma 57 2 3 2 6" xfId="7761" xr:uid="{00000000-0005-0000-0000-0000991E0000}"/>
    <cellStyle name="Comma 57 2 3 3" xfId="7762" xr:uid="{00000000-0005-0000-0000-00009A1E0000}"/>
    <cellStyle name="Comma 57 2 3 3 2" xfId="7763" xr:uid="{00000000-0005-0000-0000-00009B1E0000}"/>
    <cellStyle name="Comma 57 2 3 3 2 2" xfId="7764" xr:uid="{00000000-0005-0000-0000-00009C1E0000}"/>
    <cellStyle name="Comma 57 2 3 3 2 2 2" xfId="7765" xr:uid="{00000000-0005-0000-0000-00009D1E0000}"/>
    <cellStyle name="Comma 57 2 3 3 2 2 3" xfId="7766" xr:uid="{00000000-0005-0000-0000-00009E1E0000}"/>
    <cellStyle name="Comma 57 2 3 3 2 2 4" xfId="7767" xr:uid="{00000000-0005-0000-0000-00009F1E0000}"/>
    <cellStyle name="Comma 57 2 3 3 2 3" xfId="7768" xr:uid="{00000000-0005-0000-0000-0000A01E0000}"/>
    <cellStyle name="Comma 57 2 3 3 2 4" xfId="7769" xr:uid="{00000000-0005-0000-0000-0000A11E0000}"/>
    <cellStyle name="Comma 57 2 3 3 2 5" xfId="7770" xr:uid="{00000000-0005-0000-0000-0000A21E0000}"/>
    <cellStyle name="Comma 57 2 3 3 3" xfId="7771" xr:uid="{00000000-0005-0000-0000-0000A31E0000}"/>
    <cellStyle name="Comma 57 2 3 3 3 2" xfId="7772" xr:uid="{00000000-0005-0000-0000-0000A41E0000}"/>
    <cellStyle name="Comma 57 2 3 3 3 3" xfId="7773" xr:uid="{00000000-0005-0000-0000-0000A51E0000}"/>
    <cellStyle name="Comma 57 2 3 3 3 4" xfId="7774" xr:uid="{00000000-0005-0000-0000-0000A61E0000}"/>
    <cellStyle name="Comma 57 2 3 3 4" xfId="7775" xr:uid="{00000000-0005-0000-0000-0000A71E0000}"/>
    <cellStyle name="Comma 57 2 3 3 5" xfId="7776" xr:uid="{00000000-0005-0000-0000-0000A81E0000}"/>
    <cellStyle name="Comma 57 2 3 3 6" xfId="7777" xr:uid="{00000000-0005-0000-0000-0000A91E0000}"/>
    <cellStyle name="Comma 57 2 3 4" xfId="7778" xr:uid="{00000000-0005-0000-0000-0000AA1E0000}"/>
    <cellStyle name="Comma 57 2 3 4 2" xfId="7779" xr:uid="{00000000-0005-0000-0000-0000AB1E0000}"/>
    <cellStyle name="Comma 57 2 3 4 2 2" xfId="7780" xr:uid="{00000000-0005-0000-0000-0000AC1E0000}"/>
    <cellStyle name="Comma 57 2 3 4 2 3" xfId="7781" xr:uid="{00000000-0005-0000-0000-0000AD1E0000}"/>
    <cellStyle name="Comma 57 2 3 4 2 4" xfId="7782" xr:uid="{00000000-0005-0000-0000-0000AE1E0000}"/>
    <cellStyle name="Comma 57 2 3 4 3" xfId="7783" xr:uid="{00000000-0005-0000-0000-0000AF1E0000}"/>
    <cellStyle name="Comma 57 2 3 4 4" xfId="7784" xr:uid="{00000000-0005-0000-0000-0000B01E0000}"/>
    <cellStyle name="Comma 57 2 3 4 5" xfId="7785" xr:uid="{00000000-0005-0000-0000-0000B11E0000}"/>
    <cellStyle name="Comma 57 2 3 5" xfId="7786" xr:uid="{00000000-0005-0000-0000-0000B21E0000}"/>
    <cellStyle name="Comma 57 2 3 5 2" xfId="7787" xr:uid="{00000000-0005-0000-0000-0000B31E0000}"/>
    <cellStyle name="Comma 57 2 3 5 3" xfId="7788" xr:uid="{00000000-0005-0000-0000-0000B41E0000}"/>
    <cellStyle name="Comma 57 2 3 5 4" xfId="7789" xr:uid="{00000000-0005-0000-0000-0000B51E0000}"/>
    <cellStyle name="Comma 57 2 3 6" xfId="7790" xr:uid="{00000000-0005-0000-0000-0000B61E0000}"/>
    <cellStyle name="Comma 57 2 3 7" xfId="7791" xr:uid="{00000000-0005-0000-0000-0000B71E0000}"/>
    <cellStyle name="Comma 57 2 3 8" xfId="7792" xr:uid="{00000000-0005-0000-0000-0000B81E0000}"/>
    <cellStyle name="Comma 57 2 4" xfId="7793" xr:uid="{00000000-0005-0000-0000-0000B91E0000}"/>
    <cellStyle name="Comma 57 2 4 2" xfId="7794" xr:uid="{00000000-0005-0000-0000-0000BA1E0000}"/>
    <cellStyle name="Comma 57 2 4 2 2" xfId="7795" xr:uid="{00000000-0005-0000-0000-0000BB1E0000}"/>
    <cellStyle name="Comma 57 2 4 2 2 2" xfId="7796" xr:uid="{00000000-0005-0000-0000-0000BC1E0000}"/>
    <cellStyle name="Comma 57 2 4 2 2 3" xfId="7797" xr:uid="{00000000-0005-0000-0000-0000BD1E0000}"/>
    <cellStyle name="Comma 57 2 4 2 2 4" xfId="7798" xr:uid="{00000000-0005-0000-0000-0000BE1E0000}"/>
    <cellStyle name="Comma 57 2 4 2 3" xfId="7799" xr:uid="{00000000-0005-0000-0000-0000BF1E0000}"/>
    <cellStyle name="Comma 57 2 4 2 4" xfId="7800" xr:uid="{00000000-0005-0000-0000-0000C01E0000}"/>
    <cellStyle name="Comma 57 2 4 2 5" xfId="7801" xr:uid="{00000000-0005-0000-0000-0000C11E0000}"/>
    <cellStyle name="Comma 57 2 4 3" xfId="7802" xr:uid="{00000000-0005-0000-0000-0000C21E0000}"/>
    <cellStyle name="Comma 57 2 4 3 2" xfId="7803" xr:uid="{00000000-0005-0000-0000-0000C31E0000}"/>
    <cellStyle name="Comma 57 2 4 3 3" xfId="7804" xr:uid="{00000000-0005-0000-0000-0000C41E0000}"/>
    <cellStyle name="Comma 57 2 4 3 4" xfId="7805" xr:uid="{00000000-0005-0000-0000-0000C51E0000}"/>
    <cellStyle name="Comma 57 2 4 4" xfId="7806" xr:uid="{00000000-0005-0000-0000-0000C61E0000}"/>
    <cellStyle name="Comma 57 2 4 5" xfId="7807" xr:uid="{00000000-0005-0000-0000-0000C71E0000}"/>
    <cellStyle name="Comma 57 2 4 6" xfId="7808" xr:uid="{00000000-0005-0000-0000-0000C81E0000}"/>
    <cellStyle name="Comma 57 2 5" xfId="7809" xr:uid="{00000000-0005-0000-0000-0000C91E0000}"/>
    <cellStyle name="Comma 57 2 5 2" xfId="7810" xr:uid="{00000000-0005-0000-0000-0000CA1E0000}"/>
    <cellStyle name="Comma 57 2 5 2 2" xfId="7811" xr:uid="{00000000-0005-0000-0000-0000CB1E0000}"/>
    <cellStyle name="Comma 57 2 5 2 2 2" xfId="7812" xr:uid="{00000000-0005-0000-0000-0000CC1E0000}"/>
    <cellStyle name="Comma 57 2 5 2 2 3" xfId="7813" xr:uid="{00000000-0005-0000-0000-0000CD1E0000}"/>
    <cellStyle name="Comma 57 2 5 2 2 4" xfId="7814" xr:uid="{00000000-0005-0000-0000-0000CE1E0000}"/>
    <cellStyle name="Comma 57 2 5 2 3" xfId="7815" xr:uid="{00000000-0005-0000-0000-0000CF1E0000}"/>
    <cellStyle name="Comma 57 2 5 2 4" xfId="7816" xr:uid="{00000000-0005-0000-0000-0000D01E0000}"/>
    <cellStyle name="Comma 57 2 5 2 5" xfId="7817" xr:uid="{00000000-0005-0000-0000-0000D11E0000}"/>
    <cellStyle name="Comma 57 2 5 3" xfId="7818" xr:uid="{00000000-0005-0000-0000-0000D21E0000}"/>
    <cellStyle name="Comma 57 2 5 3 2" xfId="7819" xr:uid="{00000000-0005-0000-0000-0000D31E0000}"/>
    <cellStyle name="Comma 57 2 5 3 3" xfId="7820" xr:uid="{00000000-0005-0000-0000-0000D41E0000}"/>
    <cellStyle name="Comma 57 2 5 3 4" xfId="7821" xr:uid="{00000000-0005-0000-0000-0000D51E0000}"/>
    <cellStyle name="Comma 57 2 5 4" xfId="7822" xr:uid="{00000000-0005-0000-0000-0000D61E0000}"/>
    <cellStyle name="Comma 57 2 5 5" xfId="7823" xr:uid="{00000000-0005-0000-0000-0000D71E0000}"/>
    <cellStyle name="Comma 57 2 5 6" xfId="7824" xr:uid="{00000000-0005-0000-0000-0000D81E0000}"/>
    <cellStyle name="Comma 57 2 6" xfId="7825" xr:uid="{00000000-0005-0000-0000-0000D91E0000}"/>
    <cellStyle name="Comma 57 2 6 2" xfId="7826" xr:uid="{00000000-0005-0000-0000-0000DA1E0000}"/>
    <cellStyle name="Comma 57 2 6 2 2" xfId="7827" xr:uid="{00000000-0005-0000-0000-0000DB1E0000}"/>
    <cellStyle name="Comma 57 2 6 2 3" xfId="7828" xr:uid="{00000000-0005-0000-0000-0000DC1E0000}"/>
    <cellStyle name="Comma 57 2 6 2 4" xfId="7829" xr:uid="{00000000-0005-0000-0000-0000DD1E0000}"/>
    <cellStyle name="Comma 57 2 6 3" xfId="7830" xr:uid="{00000000-0005-0000-0000-0000DE1E0000}"/>
    <cellStyle name="Comma 57 2 6 4" xfId="7831" xr:uid="{00000000-0005-0000-0000-0000DF1E0000}"/>
    <cellStyle name="Comma 57 2 6 5" xfId="7832" xr:uid="{00000000-0005-0000-0000-0000E01E0000}"/>
    <cellStyle name="Comma 57 2 7" xfId="7833" xr:uid="{00000000-0005-0000-0000-0000E11E0000}"/>
    <cellStyle name="Comma 57 2 7 2" xfId="7834" xr:uid="{00000000-0005-0000-0000-0000E21E0000}"/>
    <cellStyle name="Comma 57 2 7 3" xfId="7835" xr:uid="{00000000-0005-0000-0000-0000E31E0000}"/>
    <cellStyle name="Comma 57 2 7 4" xfId="7836" xr:uid="{00000000-0005-0000-0000-0000E41E0000}"/>
    <cellStyle name="Comma 57 2 8" xfId="7837" xr:uid="{00000000-0005-0000-0000-0000E51E0000}"/>
    <cellStyle name="Comma 57 2 9" xfId="7838" xr:uid="{00000000-0005-0000-0000-0000E61E0000}"/>
    <cellStyle name="Comma 57 3" xfId="7839" xr:uid="{00000000-0005-0000-0000-0000E71E0000}"/>
    <cellStyle name="Comma 57 3 10" xfId="7840" xr:uid="{00000000-0005-0000-0000-0000E81E0000}"/>
    <cellStyle name="Comma 57 3 2" xfId="7841" xr:uid="{00000000-0005-0000-0000-0000E91E0000}"/>
    <cellStyle name="Comma 57 3 2 2" xfId="7842" xr:uid="{00000000-0005-0000-0000-0000EA1E0000}"/>
    <cellStyle name="Comma 57 3 2 2 2" xfId="7843" xr:uid="{00000000-0005-0000-0000-0000EB1E0000}"/>
    <cellStyle name="Comma 57 3 2 2 2 2" xfId="7844" xr:uid="{00000000-0005-0000-0000-0000EC1E0000}"/>
    <cellStyle name="Comma 57 3 2 2 2 2 2" xfId="7845" xr:uid="{00000000-0005-0000-0000-0000ED1E0000}"/>
    <cellStyle name="Comma 57 3 2 2 2 2 3" xfId="7846" xr:uid="{00000000-0005-0000-0000-0000EE1E0000}"/>
    <cellStyle name="Comma 57 3 2 2 2 2 4" xfId="7847" xr:uid="{00000000-0005-0000-0000-0000EF1E0000}"/>
    <cellStyle name="Comma 57 3 2 2 2 3" xfId="7848" xr:uid="{00000000-0005-0000-0000-0000F01E0000}"/>
    <cellStyle name="Comma 57 3 2 2 2 4" xfId="7849" xr:uid="{00000000-0005-0000-0000-0000F11E0000}"/>
    <cellStyle name="Comma 57 3 2 2 2 5" xfId="7850" xr:uid="{00000000-0005-0000-0000-0000F21E0000}"/>
    <cellStyle name="Comma 57 3 2 2 3" xfId="7851" xr:uid="{00000000-0005-0000-0000-0000F31E0000}"/>
    <cellStyle name="Comma 57 3 2 2 3 2" xfId="7852" xr:uid="{00000000-0005-0000-0000-0000F41E0000}"/>
    <cellStyle name="Comma 57 3 2 2 3 3" xfId="7853" xr:uid="{00000000-0005-0000-0000-0000F51E0000}"/>
    <cellStyle name="Comma 57 3 2 2 3 4" xfId="7854" xr:uid="{00000000-0005-0000-0000-0000F61E0000}"/>
    <cellStyle name="Comma 57 3 2 2 4" xfId="7855" xr:uid="{00000000-0005-0000-0000-0000F71E0000}"/>
    <cellStyle name="Comma 57 3 2 2 5" xfId="7856" xr:uid="{00000000-0005-0000-0000-0000F81E0000}"/>
    <cellStyle name="Comma 57 3 2 2 6" xfId="7857" xr:uid="{00000000-0005-0000-0000-0000F91E0000}"/>
    <cellStyle name="Comma 57 3 2 3" xfId="7858" xr:uid="{00000000-0005-0000-0000-0000FA1E0000}"/>
    <cellStyle name="Comma 57 3 2 3 2" xfId="7859" xr:uid="{00000000-0005-0000-0000-0000FB1E0000}"/>
    <cellStyle name="Comma 57 3 2 3 2 2" xfId="7860" xr:uid="{00000000-0005-0000-0000-0000FC1E0000}"/>
    <cellStyle name="Comma 57 3 2 3 2 2 2" xfId="7861" xr:uid="{00000000-0005-0000-0000-0000FD1E0000}"/>
    <cellStyle name="Comma 57 3 2 3 2 2 3" xfId="7862" xr:uid="{00000000-0005-0000-0000-0000FE1E0000}"/>
    <cellStyle name="Comma 57 3 2 3 2 2 4" xfId="7863" xr:uid="{00000000-0005-0000-0000-0000FF1E0000}"/>
    <cellStyle name="Comma 57 3 2 3 2 3" xfId="7864" xr:uid="{00000000-0005-0000-0000-0000001F0000}"/>
    <cellStyle name="Comma 57 3 2 3 2 4" xfId="7865" xr:uid="{00000000-0005-0000-0000-0000011F0000}"/>
    <cellStyle name="Comma 57 3 2 3 2 5" xfId="7866" xr:uid="{00000000-0005-0000-0000-0000021F0000}"/>
    <cellStyle name="Comma 57 3 2 3 3" xfId="7867" xr:uid="{00000000-0005-0000-0000-0000031F0000}"/>
    <cellStyle name="Comma 57 3 2 3 3 2" xfId="7868" xr:uid="{00000000-0005-0000-0000-0000041F0000}"/>
    <cellStyle name="Comma 57 3 2 3 3 3" xfId="7869" xr:uid="{00000000-0005-0000-0000-0000051F0000}"/>
    <cellStyle name="Comma 57 3 2 3 3 4" xfId="7870" xr:uid="{00000000-0005-0000-0000-0000061F0000}"/>
    <cellStyle name="Comma 57 3 2 3 4" xfId="7871" xr:uid="{00000000-0005-0000-0000-0000071F0000}"/>
    <cellStyle name="Comma 57 3 2 3 5" xfId="7872" xr:uid="{00000000-0005-0000-0000-0000081F0000}"/>
    <cellStyle name="Comma 57 3 2 3 6" xfId="7873" xr:uid="{00000000-0005-0000-0000-0000091F0000}"/>
    <cellStyle name="Comma 57 3 2 4" xfId="7874" xr:uid="{00000000-0005-0000-0000-00000A1F0000}"/>
    <cellStyle name="Comma 57 3 2 4 2" xfId="7875" xr:uid="{00000000-0005-0000-0000-00000B1F0000}"/>
    <cellStyle name="Comma 57 3 2 4 2 2" xfId="7876" xr:uid="{00000000-0005-0000-0000-00000C1F0000}"/>
    <cellStyle name="Comma 57 3 2 4 2 3" xfId="7877" xr:uid="{00000000-0005-0000-0000-00000D1F0000}"/>
    <cellStyle name="Comma 57 3 2 4 2 4" xfId="7878" xr:uid="{00000000-0005-0000-0000-00000E1F0000}"/>
    <cellStyle name="Comma 57 3 2 4 3" xfId="7879" xr:uid="{00000000-0005-0000-0000-00000F1F0000}"/>
    <cellStyle name="Comma 57 3 2 4 4" xfId="7880" xr:uid="{00000000-0005-0000-0000-0000101F0000}"/>
    <cellStyle name="Comma 57 3 2 4 5" xfId="7881" xr:uid="{00000000-0005-0000-0000-0000111F0000}"/>
    <cellStyle name="Comma 57 3 2 5" xfId="7882" xr:uid="{00000000-0005-0000-0000-0000121F0000}"/>
    <cellStyle name="Comma 57 3 2 5 2" xfId="7883" xr:uid="{00000000-0005-0000-0000-0000131F0000}"/>
    <cellStyle name="Comma 57 3 2 5 3" xfId="7884" xr:uid="{00000000-0005-0000-0000-0000141F0000}"/>
    <cellStyle name="Comma 57 3 2 5 4" xfId="7885" xr:uid="{00000000-0005-0000-0000-0000151F0000}"/>
    <cellStyle name="Comma 57 3 2 6" xfId="7886" xr:uid="{00000000-0005-0000-0000-0000161F0000}"/>
    <cellStyle name="Comma 57 3 2 7" xfId="7887" xr:uid="{00000000-0005-0000-0000-0000171F0000}"/>
    <cellStyle name="Comma 57 3 2 8" xfId="7888" xr:uid="{00000000-0005-0000-0000-0000181F0000}"/>
    <cellStyle name="Comma 57 3 3" xfId="7889" xr:uid="{00000000-0005-0000-0000-0000191F0000}"/>
    <cellStyle name="Comma 57 3 3 2" xfId="7890" xr:uid="{00000000-0005-0000-0000-00001A1F0000}"/>
    <cellStyle name="Comma 57 3 3 2 2" xfId="7891" xr:uid="{00000000-0005-0000-0000-00001B1F0000}"/>
    <cellStyle name="Comma 57 3 3 2 2 2" xfId="7892" xr:uid="{00000000-0005-0000-0000-00001C1F0000}"/>
    <cellStyle name="Comma 57 3 3 2 2 2 2" xfId="7893" xr:uid="{00000000-0005-0000-0000-00001D1F0000}"/>
    <cellStyle name="Comma 57 3 3 2 2 2 3" xfId="7894" xr:uid="{00000000-0005-0000-0000-00001E1F0000}"/>
    <cellStyle name="Comma 57 3 3 2 2 2 4" xfId="7895" xr:uid="{00000000-0005-0000-0000-00001F1F0000}"/>
    <cellStyle name="Comma 57 3 3 2 2 3" xfId="7896" xr:uid="{00000000-0005-0000-0000-0000201F0000}"/>
    <cellStyle name="Comma 57 3 3 2 2 4" xfId="7897" xr:uid="{00000000-0005-0000-0000-0000211F0000}"/>
    <cellStyle name="Comma 57 3 3 2 2 5" xfId="7898" xr:uid="{00000000-0005-0000-0000-0000221F0000}"/>
    <cellStyle name="Comma 57 3 3 2 3" xfId="7899" xr:uid="{00000000-0005-0000-0000-0000231F0000}"/>
    <cellStyle name="Comma 57 3 3 2 3 2" xfId="7900" xr:uid="{00000000-0005-0000-0000-0000241F0000}"/>
    <cellStyle name="Comma 57 3 3 2 3 3" xfId="7901" xr:uid="{00000000-0005-0000-0000-0000251F0000}"/>
    <cellStyle name="Comma 57 3 3 2 3 4" xfId="7902" xr:uid="{00000000-0005-0000-0000-0000261F0000}"/>
    <cellStyle name="Comma 57 3 3 2 4" xfId="7903" xr:uid="{00000000-0005-0000-0000-0000271F0000}"/>
    <cellStyle name="Comma 57 3 3 2 5" xfId="7904" xr:uid="{00000000-0005-0000-0000-0000281F0000}"/>
    <cellStyle name="Comma 57 3 3 2 6" xfId="7905" xr:uid="{00000000-0005-0000-0000-0000291F0000}"/>
    <cellStyle name="Comma 57 3 3 3" xfId="7906" xr:uid="{00000000-0005-0000-0000-00002A1F0000}"/>
    <cellStyle name="Comma 57 3 3 3 2" xfId="7907" xr:uid="{00000000-0005-0000-0000-00002B1F0000}"/>
    <cellStyle name="Comma 57 3 3 3 2 2" xfId="7908" xr:uid="{00000000-0005-0000-0000-00002C1F0000}"/>
    <cellStyle name="Comma 57 3 3 3 2 2 2" xfId="7909" xr:uid="{00000000-0005-0000-0000-00002D1F0000}"/>
    <cellStyle name="Comma 57 3 3 3 2 2 3" xfId="7910" xr:uid="{00000000-0005-0000-0000-00002E1F0000}"/>
    <cellStyle name="Comma 57 3 3 3 2 2 4" xfId="7911" xr:uid="{00000000-0005-0000-0000-00002F1F0000}"/>
    <cellStyle name="Comma 57 3 3 3 2 3" xfId="7912" xr:uid="{00000000-0005-0000-0000-0000301F0000}"/>
    <cellStyle name="Comma 57 3 3 3 2 4" xfId="7913" xr:uid="{00000000-0005-0000-0000-0000311F0000}"/>
    <cellStyle name="Comma 57 3 3 3 2 5" xfId="7914" xr:uid="{00000000-0005-0000-0000-0000321F0000}"/>
    <cellStyle name="Comma 57 3 3 3 3" xfId="7915" xr:uid="{00000000-0005-0000-0000-0000331F0000}"/>
    <cellStyle name="Comma 57 3 3 3 3 2" xfId="7916" xr:uid="{00000000-0005-0000-0000-0000341F0000}"/>
    <cellStyle name="Comma 57 3 3 3 3 3" xfId="7917" xr:uid="{00000000-0005-0000-0000-0000351F0000}"/>
    <cellStyle name="Comma 57 3 3 3 3 4" xfId="7918" xr:uid="{00000000-0005-0000-0000-0000361F0000}"/>
    <cellStyle name="Comma 57 3 3 3 4" xfId="7919" xr:uid="{00000000-0005-0000-0000-0000371F0000}"/>
    <cellStyle name="Comma 57 3 3 3 5" xfId="7920" xr:uid="{00000000-0005-0000-0000-0000381F0000}"/>
    <cellStyle name="Comma 57 3 3 3 6" xfId="7921" xr:uid="{00000000-0005-0000-0000-0000391F0000}"/>
    <cellStyle name="Comma 57 3 3 4" xfId="7922" xr:uid="{00000000-0005-0000-0000-00003A1F0000}"/>
    <cellStyle name="Comma 57 3 3 4 2" xfId="7923" xr:uid="{00000000-0005-0000-0000-00003B1F0000}"/>
    <cellStyle name="Comma 57 3 3 4 2 2" xfId="7924" xr:uid="{00000000-0005-0000-0000-00003C1F0000}"/>
    <cellStyle name="Comma 57 3 3 4 2 3" xfId="7925" xr:uid="{00000000-0005-0000-0000-00003D1F0000}"/>
    <cellStyle name="Comma 57 3 3 4 2 4" xfId="7926" xr:uid="{00000000-0005-0000-0000-00003E1F0000}"/>
    <cellStyle name="Comma 57 3 3 4 3" xfId="7927" xr:uid="{00000000-0005-0000-0000-00003F1F0000}"/>
    <cellStyle name="Comma 57 3 3 4 4" xfId="7928" xr:uid="{00000000-0005-0000-0000-0000401F0000}"/>
    <cellStyle name="Comma 57 3 3 4 5" xfId="7929" xr:uid="{00000000-0005-0000-0000-0000411F0000}"/>
    <cellStyle name="Comma 57 3 3 5" xfId="7930" xr:uid="{00000000-0005-0000-0000-0000421F0000}"/>
    <cellStyle name="Comma 57 3 3 5 2" xfId="7931" xr:uid="{00000000-0005-0000-0000-0000431F0000}"/>
    <cellStyle name="Comma 57 3 3 5 3" xfId="7932" xr:uid="{00000000-0005-0000-0000-0000441F0000}"/>
    <cellStyle name="Comma 57 3 3 5 4" xfId="7933" xr:uid="{00000000-0005-0000-0000-0000451F0000}"/>
    <cellStyle name="Comma 57 3 3 6" xfId="7934" xr:uid="{00000000-0005-0000-0000-0000461F0000}"/>
    <cellStyle name="Comma 57 3 3 7" xfId="7935" xr:uid="{00000000-0005-0000-0000-0000471F0000}"/>
    <cellStyle name="Comma 57 3 3 8" xfId="7936" xr:uid="{00000000-0005-0000-0000-0000481F0000}"/>
    <cellStyle name="Comma 57 3 4" xfId="7937" xr:uid="{00000000-0005-0000-0000-0000491F0000}"/>
    <cellStyle name="Comma 57 3 4 2" xfId="7938" xr:uid="{00000000-0005-0000-0000-00004A1F0000}"/>
    <cellStyle name="Comma 57 3 4 2 2" xfId="7939" xr:uid="{00000000-0005-0000-0000-00004B1F0000}"/>
    <cellStyle name="Comma 57 3 4 2 2 2" xfId="7940" xr:uid="{00000000-0005-0000-0000-00004C1F0000}"/>
    <cellStyle name="Comma 57 3 4 2 2 3" xfId="7941" xr:uid="{00000000-0005-0000-0000-00004D1F0000}"/>
    <cellStyle name="Comma 57 3 4 2 2 4" xfId="7942" xr:uid="{00000000-0005-0000-0000-00004E1F0000}"/>
    <cellStyle name="Comma 57 3 4 2 3" xfId="7943" xr:uid="{00000000-0005-0000-0000-00004F1F0000}"/>
    <cellStyle name="Comma 57 3 4 2 4" xfId="7944" xr:uid="{00000000-0005-0000-0000-0000501F0000}"/>
    <cellStyle name="Comma 57 3 4 2 5" xfId="7945" xr:uid="{00000000-0005-0000-0000-0000511F0000}"/>
    <cellStyle name="Comma 57 3 4 3" xfId="7946" xr:uid="{00000000-0005-0000-0000-0000521F0000}"/>
    <cellStyle name="Comma 57 3 4 3 2" xfId="7947" xr:uid="{00000000-0005-0000-0000-0000531F0000}"/>
    <cellStyle name="Comma 57 3 4 3 3" xfId="7948" xr:uid="{00000000-0005-0000-0000-0000541F0000}"/>
    <cellStyle name="Comma 57 3 4 3 4" xfId="7949" xr:uid="{00000000-0005-0000-0000-0000551F0000}"/>
    <cellStyle name="Comma 57 3 4 4" xfId="7950" xr:uid="{00000000-0005-0000-0000-0000561F0000}"/>
    <cellStyle name="Comma 57 3 4 5" xfId="7951" xr:uid="{00000000-0005-0000-0000-0000571F0000}"/>
    <cellStyle name="Comma 57 3 4 6" xfId="7952" xr:uid="{00000000-0005-0000-0000-0000581F0000}"/>
    <cellStyle name="Comma 57 3 5" xfId="7953" xr:uid="{00000000-0005-0000-0000-0000591F0000}"/>
    <cellStyle name="Comma 57 3 5 2" xfId="7954" xr:uid="{00000000-0005-0000-0000-00005A1F0000}"/>
    <cellStyle name="Comma 57 3 5 2 2" xfId="7955" xr:uid="{00000000-0005-0000-0000-00005B1F0000}"/>
    <cellStyle name="Comma 57 3 5 2 2 2" xfId="7956" xr:uid="{00000000-0005-0000-0000-00005C1F0000}"/>
    <cellStyle name="Comma 57 3 5 2 2 3" xfId="7957" xr:uid="{00000000-0005-0000-0000-00005D1F0000}"/>
    <cellStyle name="Comma 57 3 5 2 2 4" xfId="7958" xr:uid="{00000000-0005-0000-0000-00005E1F0000}"/>
    <cellStyle name="Comma 57 3 5 2 3" xfId="7959" xr:uid="{00000000-0005-0000-0000-00005F1F0000}"/>
    <cellStyle name="Comma 57 3 5 2 4" xfId="7960" xr:uid="{00000000-0005-0000-0000-0000601F0000}"/>
    <cellStyle name="Comma 57 3 5 2 5" xfId="7961" xr:uid="{00000000-0005-0000-0000-0000611F0000}"/>
    <cellStyle name="Comma 57 3 5 3" xfId="7962" xr:uid="{00000000-0005-0000-0000-0000621F0000}"/>
    <cellStyle name="Comma 57 3 5 3 2" xfId="7963" xr:uid="{00000000-0005-0000-0000-0000631F0000}"/>
    <cellStyle name="Comma 57 3 5 3 3" xfId="7964" xr:uid="{00000000-0005-0000-0000-0000641F0000}"/>
    <cellStyle name="Comma 57 3 5 3 4" xfId="7965" xr:uid="{00000000-0005-0000-0000-0000651F0000}"/>
    <cellStyle name="Comma 57 3 5 4" xfId="7966" xr:uid="{00000000-0005-0000-0000-0000661F0000}"/>
    <cellStyle name="Comma 57 3 5 5" xfId="7967" xr:uid="{00000000-0005-0000-0000-0000671F0000}"/>
    <cellStyle name="Comma 57 3 5 6" xfId="7968" xr:uid="{00000000-0005-0000-0000-0000681F0000}"/>
    <cellStyle name="Comma 57 3 6" xfId="7969" xr:uid="{00000000-0005-0000-0000-0000691F0000}"/>
    <cellStyle name="Comma 57 3 6 2" xfId="7970" xr:uid="{00000000-0005-0000-0000-00006A1F0000}"/>
    <cellStyle name="Comma 57 3 6 2 2" xfId="7971" xr:uid="{00000000-0005-0000-0000-00006B1F0000}"/>
    <cellStyle name="Comma 57 3 6 2 3" xfId="7972" xr:uid="{00000000-0005-0000-0000-00006C1F0000}"/>
    <cellStyle name="Comma 57 3 6 2 4" xfId="7973" xr:uid="{00000000-0005-0000-0000-00006D1F0000}"/>
    <cellStyle name="Comma 57 3 6 3" xfId="7974" xr:uid="{00000000-0005-0000-0000-00006E1F0000}"/>
    <cellStyle name="Comma 57 3 6 4" xfId="7975" xr:uid="{00000000-0005-0000-0000-00006F1F0000}"/>
    <cellStyle name="Comma 57 3 6 5" xfId="7976" xr:uid="{00000000-0005-0000-0000-0000701F0000}"/>
    <cellStyle name="Comma 57 3 7" xfId="7977" xr:uid="{00000000-0005-0000-0000-0000711F0000}"/>
    <cellStyle name="Comma 57 3 7 2" xfId="7978" xr:uid="{00000000-0005-0000-0000-0000721F0000}"/>
    <cellStyle name="Comma 57 3 7 3" xfId="7979" xr:uid="{00000000-0005-0000-0000-0000731F0000}"/>
    <cellStyle name="Comma 57 3 7 4" xfId="7980" xr:uid="{00000000-0005-0000-0000-0000741F0000}"/>
    <cellStyle name="Comma 57 3 8" xfId="7981" xr:uid="{00000000-0005-0000-0000-0000751F0000}"/>
    <cellStyle name="Comma 57 3 9" xfId="7982" xr:uid="{00000000-0005-0000-0000-0000761F0000}"/>
    <cellStyle name="Comma 57 4" xfId="7983" xr:uid="{00000000-0005-0000-0000-0000771F0000}"/>
    <cellStyle name="Comma 57 4 2" xfId="7984" xr:uid="{00000000-0005-0000-0000-0000781F0000}"/>
    <cellStyle name="Comma 57 4 2 2" xfId="7985" xr:uid="{00000000-0005-0000-0000-0000791F0000}"/>
    <cellStyle name="Comma 57 4 2 2 2" xfId="7986" xr:uid="{00000000-0005-0000-0000-00007A1F0000}"/>
    <cellStyle name="Comma 57 4 2 2 2 2" xfId="7987" xr:uid="{00000000-0005-0000-0000-00007B1F0000}"/>
    <cellStyle name="Comma 57 4 2 2 2 3" xfId="7988" xr:uid="{00000000-0005-0000-0000-00007C1F0000}"/>
    <cellStyle name="Comma 57 4 2 2 2 4" xfId="7989" xr:uid="{00000000-0005-0000-0000-00007D1F0000}"/>
    <cellStyle name="Comma 57 4 2 2 3" xfId="7990" xr:uid="{00000000-0005-0000-0000-00007E1F0000}"/>
    <cellStyle name="Comma 57 4 2 2 4" xfId="7991" xr:uid="{00000000-0005-0000-0000-00007F1F0000}"/>
    <cellStyle name="Comma 57 4 2 2 5" xfId="7992" xr:uid="{00000000-0005-0000-0000-0000801F0000}"/>
    <cellStyle name="Comma 57 4 2 3" xfId="7993" xr:uid="{00000000-0005-0000-0000-0000811F0000}"/>
    <cellStyle name="Comma 57 4 2 3 2" xfId="7994" xr:uid="{00000000-0005-0000-0000-0000821F0000}"/>
    <cellStyle name="Comma 57 4 2 3 3" xfId="7995" xr:uid="{00000000-0005-0000-0000-0000831F0000}"/>
    <cellStyle name="Comma 57 4 2 3 4" xfId="7996" xr:uid="{00000000-0005-0000-0000-0000841F0000}"/>
    <cellStyle name="Comma 57 4 2 4" xfId="7997" xr:uid="{00000000-0005-0000-0000-0000851F0000}"/>
    <cellStyle name="Comma 57 4 2 5" xfId="7998" xr:uid="{00000000-0005-0000-0000-0000861F0000}"/>
    <cellStyle name="Comma 57 4 2 6" xfId="7999" xr:uid="{00000000-0005-0000-0000-0000871F0000}"/>
    <cellStyle name="Comma 57 4 3" xfId="8000" xr:uid="{00000000-0005-0000-0000-0000881F0000}"/>
    <cellStyle name="Comma 57 4 3 2" xfId="8001" xr:uid="{00000000-0005-0000-0000-0000891F0000}"/>
    <cellStyle name="Comma 57 4 3 2 2" xfId="8002" xr:uid="{00000000-0005-0000-0000-00008A1F0000}"/>
    <cellStyle name="Comma 57 4 3 2 2 2" xfId="8003" xr:uid="{00000000-0005-0000-0000-00008B1F0000}"/>
    <cellStyle name="Comma 57 4 3 2 2 3" xfId="8004" xr:uid="{00000000-0005-0000-0000-00008C1F0000}"/>
    <cellStyle name="Comma 57 4 3 2 2 4" xfId="8005" xr:uid="{00000000-0005-0000-0000-00008D1F0000}"/>
    <cellStyle name="Comma 57 4 3 2 3" xfId="8006" xr:uid="{00000000-0005-0000-0000-00008E1F0000}"/>
    <cellStyle name="Comma 57 4 3 2 4" xfId="8007" xr:uid="{00000000-0005-0000-0000-00008F1F0000}"/>
    <cellStyle name="Comma 57 4 3 2 5" xfId="8008" xr:uid="{00000000-0005-0000-0000-0000901F0000}"/>
    <cellStyle name="Comma 57 4 3 3" xfId="8009" xr:uid="{00000000-0005-0000-0000-0000911F0000}"/>
    <cellStyle name="Comma 57 4 3 3 2" xfId="8010" xr:uid="{00000000-0005-0000-0000-0000921F0000}"/>
    <cellStyle name="Comma 57 4 3 3 3" xfId="8011" xr:uid="{00000000-0005-0000-0000-0000931F0000}"/>
    <cellStyle name="Comma 57 4 3 3 4" xfId="8012" xr:uid="{00000000-0005-0000-0000-0000941F0000}"/>
    <cellStyle name="Comma 57 4 3 4" xfId="8013" xr:uid="{00000000-0005-0000-0000-0000951F0000}"/>
    <cellStyle name="Comma 57 4 3 5" xfId="8014" xr:uid="{00000000-0005-0000-0000-0000961F0000}"/>
    <cellStyle name="Comma 57 4 3 6" xfId="8015" xr:uid="{00000000-0005-0000-0000-0000971F0000}"/>
    <cellStyle name="Comma 57 4 4" xfId="8016" xr:uid="{00000000-0005-0000-0000-0000981F0000}"/>
    <cellStyle name="Comma 57 4 4 2" xfId="8017" xr:uid="{00000000-0005-0000-0000-0000991F0000}"/>
    <cellStyle name="Comma 57 4 4 2 2" xfId="8018" xr:uid="{00000000-0005-0000-0000-00009A1F0000}"/>
    <cellStyle name="Comma 57 4 4 2 3" xfId="8019" xr:uid="{00000000-0005-0000-0000-00009B1F0000}"/>
    <cellStyle name="Comma 57 4 4 2 4" xfId="8020" xr:uid="{00000000-0005-0000-0000-00009C1F0000}"/>
    <cellStyle name="Comma 57 4 4 3" xfId="8021" xr:uid="{00000000-0005-0000-0000-00009D1F0000}"/>
    <cellStyle name="Comma 57 4 4 4" xfId="8022" xr:uid="{00000000-0005-0000-0000-00009E1F0000}"/>
    <cellStyle name="Comma 57 4 4 5" xfId="8023" xr:uid="{00000000-0005-0000-0000-00009F1F0000}"/>
    <cellStyle name="Comma 57 4 5" xfId="8024" xr:uid="{00000000-0005-0000-0000-0000A01F0000}"/>
    <cellStyle name="Comma 57 4 5 2" xfId="8025" xr:uid="{00000000-0005-0000-0000-0000A11F0000}"/>
    <cellStyle name="Comma 57 4 5 3" xfId="8026" xr:uid="{00000000-0005-0000-0000-0000A21F0000}"/>
    <cellStyle name="Comma 57 4 5 4" xfId="8027" xr:uid="{00000000-0005-0000-0000-0000A31F0000}"/>
    <cellStyle name="Comma 57 4 6" xfId="8028" xr:uid="{00000000-0005-0000-0000-0000A41F0000}"/>
    <cellStyle name="Comma 57 4 7" xfId="8029" xr:uid="{00000000-0005-0000-0000-0000A51F0000}"/>
    <cellStyle name="Comma 57 4 8" xfId="8030" xr:uid="{00000000-0005-0000-0000-0000A61F0000}"/>
    <cellStyle name="Comma 57 5" xfId="8031" xr:uid="{00000000-0005-0000-0000-0000A71F0000}"/>
    <cellStyle name="Comma 57 5 2" xfId="8032" xr:uid="{00000000-0005-0000-0000-0000A81F0000}"/>
    <cellStyle name="Comma 57 5 2 2" xfId="8033" xr:uid="{00000000-0005-0000-0000-0000A91F0000}"/>
    <cellStyle name="Comma 57 5 2 2 2" xfId="8034" xr:uid="{00000000-0005-0000-0000-0000AA1F0000}"/>
    <cellStyle name="Comma 57 5 2 2 2 2" xfId="8035" xr:uid="{00000000-0005-0000-0000-0000AB1F0000}"/>
    <cellStyle name="Comma 57 5 2 2 2 3" xfId="8036" xr:uid="{00000000-0005-0000-0000-0000AC1F0000}"/>
    <cellStyle name="Comma 57 5 2 2 2 4" xfId="8037" xr:uid="{00000000-0005-0000-0000-0000AD1F0000}"/>
    <cellStyle name="Comma 57 5 2 2 3" xfId="8038" xr:uid="{00000000-0005-0000-0000-0000AE1F0000}"/>
    <cellStyle name="Comma 57 5 2 2 4" xfId="8039" xr:uid="{00000000-0005-0000-0000-0000AF1F0000}"/>
    <cellStyle name="Comma 57 5 2 2 5" xfId="8040" xr:uid="{00000000-0005-0000-0000-0000B01F0000}"/>
    <cellStyle name="Comma 57 5 2 3" xfId="8041" xr:uid="{00000000-0005-0000-0000-0000B11F0000}"/>
    <cellStyle name="Comma 57 5 2 3 2" xfId="8042" xr:uid="{00000000-0005-0000-0000-0000B21F0000}"/>
    <cellStyle name="Comma 57 5 2 3 3" xfId="8043" xr:uid="{00000000-0005-0000-0000-0000B31F0000}"/>
    <cellStyle name="Comma 57 5 2 3 4" xfId="8044" xr:uid="{00000000-0005-0000-0000-0000B41F0000}"/>
    <cellStyle name="Comma 57 5 2 4" xfId="8045" xr:uid="{00000000-0005-0000-0000-0000B51F0000}"/>
    <cellStyle name="Comma 57 5 2 5" xfId="8046" xr:uid="{00000000-0005-0000-0000-0000B61F0000}"/>
    <cellStyle name="Comma 57 5 2 6" xfId="8047" xr:uid="{00000000-0005-0000-0000-0000B71F0000}"/>
    <cellStyle name="Comma 57 5 3" xfId="8048" xr:uid="{00000000-0005-0000-0000-0000B81F0000}"/>
    <cellStyle name="Comma 57 5 3 2" xfId="8049" xr:uid="{00000000-0005-0000-0000-0000B91F0000}"/>
    <cellStyle name="Comma 57 5 3 2 2" xfId="8050" xr:uid="{00000000-0005-0000-0000-0000BA1F0000}"/>
    <cellStyle name="Comma 57 5 3 2 2 2" xfId="8051" xr:uid="{00000000-0005-0000-0000-0000BB1F0000}"/>
    <cellStyle name="Comma 57 5 3 2 2 3" xfId="8052" xr:uid="{00000000-0005-0000-0000-0000BC1F0000}"/>
    <cellStyle name="Comma 57 5 3 2 2 4" xfId="8053" xr:uid="{00000000-0005-0000-0000-0000BD1F0000}"/>
    <cellStyle name="Comma 57 5 3 2 3" xfId="8054" xr:uid="{00000000-0005-0000-0000-0000BE1F0000}"/>
    <cellStyle name="Comma 57 5 3 2 4" xfId="8055" xr:uid="{00000000-0005-0000-0000-0000BF1F0000}"/>
    <cellStyle name="Comma 57 5 3 2 5" xfId="8056" xr:uid="{00000000-0005-0000-0000-0000C01F0000}"/>
    <cellStyle name="Comma 57 5 3 3" xfId="8057" xr:uid="{00000000-0005-0000-0000-0000C11F0000}"/>
    <cellStyle name="Comma 57 5 3 3 2" xfId="8058" xr:uid="{00000000-0005-0000-0000-0000C21F0000}"/>
    <cellStyle name="Comma 57 5 3 3 3" xfId="8059" xr:uid="{00000000-0005-0000-0000-0000C31F0000}"/>
    <cellStyle name="Comma 57 5 3 3 4" xfId="8060" xr:uid="{00000000-0005-0000-0000-0000C41F0000}"/>
    <cellStyle name="Comma 57 5 3 4" xfId="8061" xr:uid="{00000000-0005-0000-0000-0000C51F0000}"/>
    <cellStyle name="Comma 57 5 3 5" xfId="8062" xr:uid="{00000000-0005-0000-0000-0000C61F0000}"/>
    <cellStyle name="Comma 57 5 3 6" xfId="8063" xr:uid="{00000000-0005-0000-0000-0000C71F0000}"/>
    <cellStyle name="Comma 57 5 4" xfId="8064" xr:uid="{00000000-0005-0000-0000-0000C81F0000}"/>
    <cellStyle name="Comma 57 5 4 2" xfId="8065" xr:uid="{00000000-0005-0000-0000-0000C91F0000}"/>
    <cellStyle name="Comma 57 5 4 2 2" xfId="8066" xr:uid="{00000000-0005-0000-0000-0000CA1F0000}"/>
    <cellStyle name="Comma 57 5 4 2 3" xfId="8067" xr:uid="{00000000-0005-0000-0000-0000CB1F0000}"/>
    <cellStyle name="Comma 57 5 4 2 4" xfId="8068" xr:uid="{00000000-0005-0000-0000-0000CC1F0000}"/>
    <cellStyle name="Comma 57 5 4 3" xfId="8069" xr:uid="{00000000-0005-0000-0000-0000CD1F0000}"/>
    <cellStyle name="Comma 57 5 4 4" xfId="8070" xr:uid="{00000000-0005-0000-0000-0000CE1F0000}"/>
    <cellStyle name="Comma 57 5 4 5" xfId="8071" xr:uid="{00000000-0005-0000-0000-0000CF1F0000}"/>
    <cellStyle name="Comma 57 5 5" xfId="8072" xr:uid="{00000000-0005-0000-0000-0000D01F0000}"/>
    <cellStyle name="Comma 57 5 5 2" xfId="8073" xr:uid="{00000000-0005-0000-0000-0000D11F0000}"/>
    <cellStyle name="Comma 57 5 5 3" xfId="8074" xr:uid="{00000000-0005-0000-0000-0000D21F0000}"/>
    <cellStyle name="Comma 57 5 5 4" xfId="8075" xr:uid="{00000000-0005-0000-0000-0000D31F0000}"/>
    <cellStyle name="Comma 57 5 6" xfId="8076" xr:uid="{00000000-0005-0000-0000-0000D41F0000}"/>
    <cellStyle name="Comma 57 5 7" xfId="8077" xr:uid="{00000000-0005-0000-0000-0000D51F0000}"/>
    <cellStyle name="Comma 57 5 8" xfId="8078" xr:uid="{00000000-0005-0000-0000-0000D61F0000}"/>
    <cellStyle name="Comma 57 6" xfId="8079" xr:uid="{00000000-0005-0000-0000-0000D71F0000}"/>
    <cellStyle name="Comma 57 6 2" xfId="8080" xr:uid="{00000000-0005-0000-0000-0000D81F0000}"/>
    <cellStyle name="Comma 57 6 2 2" xfId="8081" xr:uid="{00000000-0005-0000-0000-0000D91F0000}"/>
    <cellStyle name="Comma 57 6 2 2 2" xfId="8082" xr:uid="{00000000-0005-0000-0000-0000DA1F0000}"/>
    <cellStyle name="Comma 57 6 2 2 3" xfId="8083" xr:uid="{00000000-0005-0000-0000-0000DB1F0000}"/>
    <cellStyle name="Comma 57 6 2 2 4" xfId="8084" xr:uid="{00000000-0005-0000-0000-0000DC1F0000}"/>
    <cellStyle name="Comma 57 6 2 3" xfId="8085" xr:uid="{00000000-0005-0000-0000-0000DD1F0000}"/>
    <cellStyle name="Comma 57 6 2 4" xfId="8086" xr:uid="{00000000-0005-0000-0000-0000DE1F0000}"/>
    <cellStyle name="Comma 57 6 2 5" xfId="8087" xr:uid="{00000000-0005-0000-0000-0000DF1F0000}"/>
    <cellStyle name="Comma 57 6 3" xfId="8088" xr:uid="{00000000-0005-0000-0000-0000E01F0000}"/>
    <cellStyle name="Comma 57 6 3 2" xfId="8089" xr:uid="{00000000-0005-0000-0000-0000E11F0000}"/>
    <cellStyle name="Comma 57 6 3 3" xfId="8090" xr:uid="{00000000-0005-0000-0000-0000E21F0000}"/>
    <cellStyle name="Comma 57 6 3 4" xfId="8091" xr:uid="{00000000-0005-0000-0000-0000E31F0000}"/>
    <cellStyle name="Comma 57 6 4" xfId="8092" xr:uid="{00000000-0005-0000-0000-0000E41F0000}"/>
    <cellStyle name="Comma 57 6 5" xfId="8093" xr:uid="{00000000-0005-0000-0000-0000E51F0000}"/>
    <cellStyle name="Comma 57 6 6" xfId="8094" xr:uid="{00000000-0005-0000-0000-0000E61F0000}"/>
    <cellStyle name="Comma 57 7" xfId="8095" xr:uid="{00000000-0005-0000-0000-0000E71F0000}"/>
    <cellStyle name="Comma 57 7 2" xfId="8096" xr:uid="{00000000-0005-0000-0000-0000E81F0000}"/>
    <cellStyle name="Comma 57 7 2 2" xfId="8097" xr:uid="{00000000-0005-0000-0000-0000E91F0000}"/>
    <cellStyle name="Comma 57 7 2 2 2" xfId="8098" xr:uid="{00000000-0005-0000-0000-0000EA1F0000}"/>
    <cellStyle name="Comma 57 7 2 2 3" xfId="8099" xr:uid="{00000000-0005-0000-0000-0000EB1F0000}"/>
    <cellStyle name="Comma 57 7 2 2 4" xfId="8100" xr:uid="{00000000-0005-0000-0000-0000EC1F0000}"/>
    <cellStyle name="Comma 57 7 2 3" xfId="8101" xr:uid="{00000000-0005-0000-0000-0000ED1F0000}"/>
    <cellStyle name="Comma 57 7 2 4" xfId="8102" xr:uid="{00000000-0005-0000-0000-0000EE1F0000}"/>
    <cellStyle name="Comma 57 7 2 5" xfId="8103" xr:uid="{00000000-0005-0000-0000-0000EF1F0000}"/>
    <cellStyle name="Comma 57 7 3" xfId="8104" xr:uid="{00000000-0005-0000-0000-0000F01F0000}"/>
    <cellStyle name="Comma 57 7 3 2" xfId="8105" xr:uid="{00000000-0005-0000-0000-0000F11F0000}"/>
    <cellStyle name="Comma 57 7 3 3" xfId="8106" xr:uid="{00000000-0005-0000-0000-0000F21F0000}"/>
    <cellStyle name="Comma 57 7 3 4" xfId="8107" xr:uid="{00000000-0005-0000-0000-0000F31F0000}"/>
    <cellStyle name="Comma 57 7 4" xfId="8108" xr:uid="{00000000-0005-0000-0000-0000F41F0000}"/>
    <cellStyle name="Comma 57 7 5" xfId="8109" xr:uid="{00000000-0005-0000-0000-0000F51F0000}"/>
    <cellStyle name="Comma 57 7 6" xfId="8110" xr:uid="{00000000-0005-0000-0000-0000F61F0000}"/>
    <cellStyle name="Comma 57 8" xfId="8111" xr:uid="{00000000-0005-0000-0000-0000F71F0000}"/>
    <cellStyle name="Comma 57 8 2" xfId="8112" xr:uid="{00000000-0005-0000-0000-0000F81F0000}"/>
    <cellStyle name="Comma 57 8 2 2" xfId="8113" xr:uid="{00000000-0005-0000-0000-0000F91F0000}"/>
    <cellStyle name="Comma 57 8 2 3" xfId="8114" xr:uid="{00000000-0005-0000-0000-0000FA1F0000}"/>
    <cellStyle name="Comma 57 8 2 4" xfId="8115" xr:uid="{00000000-0005-0000-0000-0000FB1F0000}"/>
    <cellStyle name="Comma 57 8 3" xfId="8116" xr:uid="{00000000-0005-0000-0000-0000FC1F0000}"/>
    <cellStyle name="Comma 57 8 4" xfId="8117" xr:uid="{00000000-0005-0000-0000-0000FD1F0000}"/>
    <cellStyle name="Comma 57 8 5" xfId="8118" xr:uid="{00000000-0005-0000-0000-0000FE1F0000}"/>
    <cellStyle name="Comma 57 9" xfId="8119" xr:uid="{00000000-0005-0000-0000-0000FF1F0000}"/>
    <cellStyle name="Comma 57 9 2" xfId="8120" xr:uid="{00000000-0005-0000-0000-000000200000}"/>
    <cellStyle name="Comma 57 9 3" xfId="8121" xr:uid="{00000000-0005-0000-0000-000001200000}"/>
    <cellStyle name="Comma 57 9 4" xfId="8122" xr:uid="{00000000-0005-0000-0000-000002200000}"/>
    <cellStyle name="Comma 58" xfId="8123" xr:uid="{00000000-0005-0000-0000-000003200000}"/>
    <cellStyle name="Comma 58 10" xfId="8124" xr:uid="{00000000-0005-0000-0000-000004200000}"/>
    <cellStyle name="Comma 58 11" xfId="8125" xr:uid="{00000000-0005-0000-0000-000005200000}"/>
    <cellStyle name="Comma 58 12" xfId="8126" xr:uid="{00000000-0005-0000-0000-000006200000}"/>
    <cellStyle name="Comma 58 2" xfId="8127" xr:uid="{00000000-0005-0000-0000-000007200000}"/>
    <cellStyle name="Comma 58 2 10" xfId="8128" xr:uid="{00000000-0005-0000-0000-000008200000}"/>
    <cellStyle name="Comma 58 2 2" xfId="8129" xr:uid="{00000000-0005-0000-0000-000009200000}"/>
    <cellStyle name="Comma 58 2 2 2" xfId="8130" xr:uid="{00000000-0005-0000-0000-00000A200000}"/>
    <cellStyle name="Comma 58 2 2 2 2" xfId="8131" xr:uid="{00000000-0005-0000-0000-00000B200000}"/>
    <cellStyle name="Comma 58 2 2 2 2 2" xfId="8132" xr:uid="{00000000-0005-0000-0000-00000C200000}"/>
    <cellStyle name="Comma 58 2 2 2 2 2 2" xfId="8133" xr:uid="{00000000-0005-0000-0000-00000D200000}"/>
    <cellStyle name="Comma 58 2 2 2 2 2 3" xfId="8134" xr:uid="{00000000-0005-0000-0000-00000E200000}"/>
    <cellStyle name="Comma 58 2 2 2 2 2 4" xfId="8135" xr:uid="{00000000-0005-0000-0000-00000F200000}"/>
    <cellStyle name="Comma 58 2 2 2 2 3" xfId="8136" xr:uid="{00000000-0005-0000-0000-000010200000}"/>
    <cellStyle name="Comma 58 2 2 2 2 4" xfId="8137" xr:uid="{00000000-0005-0000-0000-000011200000}"/>
    <cellStyle name="Comma 58 2 2 2 2 5" xfId="8138" xr:uid="{00000000-0005-0000-0000-000012200000}"/>
    <cellStyle name="Comma 58 2 2 2 3" xfId="8139" xr:uid="{00000000-0005-0000-0000-000013200000}"/>
    <cellStyle name="Comma 58 2 2 2 3 2" xfId="8140" xr:uid="{00000000-0005-0000-0000-000014200000}"/>
    <cellStyle name="Comma 58 2 2 2 3 3" xfId="8141" xr:uid="{00000000-0005-0000-0000-000015200000}"/>
    <cellStyle name="Comma 58 2 2 2 3 4" xfId="8142" xr:uid="{00000000-0005-0000-0000-000016200000}"/>
    <cellStyle name="Comma 58 2 2 2 4" xfId="8143" xr:uid="{00000000-0005-0000-0000-000017200000}"/>
    <cellStyle name="Comma 58 2 2 2 5" xfId="8144" xr:uid="{00000000-0005-0000-0000-000018200000}"/>
    <cellStyle name="Comma 58 2 2 2 6" xfId="8145" xr:uid="{00000000-0005-0000-0000-000019200000}"/>
    <cellStyle name="Comma 58 2 2 3" xfId="8146" xr:uid="{00000000-0005-0000-0000-00001A200000}"/>
    <cellStyle name="Comma 58 2 2 3 2" xfId="8147" xr:uid="{00000000-0005-0000-0000-00001B200000}"/>
    <cellStyle name="Comma 58 2 2 3 2 2" xfId="8148" xr:uid="{00000000-0005-0000-0000-00001C200000}"/>
    <cellStyle name="Comma 58 2 2 3 2 2 2" xfId="8149" xr:uid="{00000000-0005-0000-0000-00001D200000}"/>
    <cellStyle name="Comma 58 2 2 3 2 2 3" xfId="8150" xr:uid="{00000000-0005-0000-0000-00001E200000}"/>
    <cellStyle name="Comma 58 2 2 3 2 2 4" xfId="8151" xr:uid="{00000000-0005-0000-0000-00001F200000}"/>
    <cellStyle name="Comma 58 2 2 3 2 3" xfId="8152" xr:uid="{00000000-0005-0000-0000-000020200000}"/>
    <cellStyle name="Comma 58 2 2 3 2 4" xfId="8153" xr:uid="{00000000-0005-0000-0000-000021200000}"/>
    <cellStyle name="Comma 58 2 2 3 2 5" xfId="8154" xr:uid="{00000000-0005-0000-0000-000022200000}"/>
    <cellStyle name="Comma 58 2 2 3 3" xfId="8155" xr:uid="{00000000-0005-0000-0000-000023200000}"/>
    <cellStyle name="Comma 58 2 2 3 3 2" xfId="8156" xr:uid="{00000000-0005-0000-0000-000024200000}"/>
    <cellStyle name="Comma 58 2 2 3 3 3" xfId="8157" xr:uid="{00000000-0005-0000-0000-000025200000}"/>
    <cellStyle name="Comma 58 2 2 3 3 4" xfId="8158" xr:uid="{00000000-0005-0000-0000-000026200000}"/>
    <cellStyle name="Comma 58 2 2 3 4" xfId="8159" xr:uid="{00000000-0005-0000-0000-000027200000}"/>
    <cellStyle name="Comma 58 2 2 3 5" xfId="8160" xr:uid="{00000000-0005-0000-0000-000028200000}"/>
    <cellStyle name="Comma 58 2 2 3 6" xfId="8161" xr:uid="{00000000-0005-0000-0000-000029200000}"/>
    <cellStyle name="Comma 58 2 2 4" xfId="8162" xr:uid="{00000000-0005-0000-0000-00002A200000}"/>
    <cellStyle name="Comma 58 2 2 4 2" xfId="8163" xr:uid="{00000000-0005-0000-0000-00002B200000}"/>
    <cellStyle name="Comma 58 2 2 4 2 2" xfId="8164" xr:uid="{00000000-0005-0000-0000-00002C200000}"/>
    <cellStyle name="Comma 58 2 2 4 2 3" xfId="8165" xr:uid="{00000000-0005-0000-0000-00002D200000}"/>
    <cellStyle name="Comma 58 2 2 4 2 4" xfId="8166" xr:uid="{00000000-0005-0000-0000-00002E200000}"/>
    <cellStyle name="Comma 58 2 2 4 3" xfId="8167" xr:uid="{00000000-0005-0000-0000-00002F200000}"/>
    <cellStyle name="Comma 58 2 2 4 4" xfId="8168" xr:uid="{00000000-0005-0000-0000-000030200000}"/>
    <cellStyle name="Comma 58 2 2 4 5" xfId="8169" xr:uid="{00000000-0005-0000-0000-000031200000}"/>
    <cellStyle name="Comma 58 2 2 5" xfId="8170" xr:uid="{00000000-0005-0000-0000-000032200000}"/>
    <cellStyle name="Comma 58 2 2 5 2" xfId="8171" xr:uid="{00000000-0005-0000-0000-000033200000}"/>
    <cellStyle name="Comma 58 2 2 5 3" xfId="8172" xr:uid="{00000000-0005-0000-0000-000034200000}"/>
    <cellStyle name="Comma 58 2 2 5 4" xfId="8173" xr:uid="{00000000-0005-0000-0000-000035200000}"/>
    <cellStyle name="Comma 58 2 2 6" xfId="8174" xr:uid="{00000000-0005-0000-0000-000036200000}"/>
    <cellStyle name="Comma 58 2 2 7" xfId="8175" xr:uid="{00000000-0005-0000-0000-000037200000}"/>
    <cellStyle name="Comma 58 2 2 8" xfId="8176" xr:uid="{00000000-0005-0000-0000-000038200000}"/>
    <cellStyle name="Comma 58 2 3" xfId="8177" xr:uid="{00000000-0005-0000-0000-000039200000}"/>
    <cellStyle name="Comma 58 2 3 2" xfId="8178" xr:uid="{00000000-0005-0000-0000-00003A200000}"/>
    <cellStyle name="Comma 58 2 3 2 2" xfId="8179" xr:uid="{00000000-0005-0000-0000-00003B200000}"/>
    <cellStyle name="Comma 58 2 3 2 2 2" xfId="8180" xr:uid="{00000000-0005-0000-0000-00003C200000}"/>
    <cellStyle name="Comma 58 2 3 2 2 2 2" xfId="8181" xr:uid="{00000000-0005-0000-0000-00003D200000}"/>
    <cellStyle name="Comma 58 2 3 2 2 2 3" xfId="8182" xr:uid="{00000000-0005-0000-0000-00003E200000}"/>
    <cellStyle name="Comma 58 2 3 2 2 2 4" xfId="8183" xr:uid="{00000000-0005-0000-0000-00003F200000}"/>
    <cellStyle name="Comma 58 2 3 2 2 3" xfId="8184" xr:uid="{00000000-0005-0000-0000-000040200000}"/>
    <cellStyle name="Comma 58 2 3 2 2 4" xfId="8185" xr:uid="{00000000-0005-0000-0000-000041200000}"/>
    <cellStyle name="Comma 58 2 3 2 2 5" xfId="8186" xr:uid="{00000000-0005-0000-0000-000042200000}"/>
    <cellStyle name="Comma 58 2 3 2 3" xfId="8187" xr:uid="{00000000-0005-0000-0000-000043200000}"/>
    <cellStyle name="Comma 58 2 3 2 3 2" xfId="8188" xr:uid="{00000000-0005-0000-0000-000044200000}"/>
    <cellStyle name="Comma 58 2 3 2 3 3" xfId="8189" xr:uid="{00000000-0005-0000-0000-000045200000}"/>
    <cellStyle name="Comma 58 2 3 2 3 4" xfId="8190" xr:uid="{00000000-0005-0000-0000-000046200000}"/>
    <cellStyle name="Comma 58 2 3 2 4" xfId="8191" xr:uid="{00000000-0005-0000-0000-000047200000}"/>
    <cellStyle name="Comma 58 2 3 2 5" xfId="8192" xr:uid="{00000000-0005-0000-0000-000048200000}"/>
    <cellStyle name="Comma 58 2 3 2 6" xfId="8193" xr:uid="{00000000-0005-0000-0000-000049200000}"/>
    <cellStyle name="Comma 58 2 3 3" xfId="8194" xr:uid="{00000000-0005-0000-0000-00004A200000}"/>
    <cellStyle name="Comma 58 2 3 3 2" xfId="8195" xr:uid="{00000000-0005-0000-0000-00004B200000}"/>
    <cellStyle name="Comma 58 2 3 3 2 2" xfId="8196" xr:uid="{00000000-0005-0000-0000-00004C200000}"/>
    <cellStyle name="Comma 58 2 3 3 2 2 2" xfId="8197" xr:uid="{00000000-0005-0000-0000-00004D200000}"/>
    <cellStyle name="Comma 58 2 3 3 2 2 3" xfId="8198" xr:uid="{00000000-0005-0000-0000-00004E200000}"/>
    <cellStyle name="Comma 58 2 3 3 2 2 4" xfId="8199" xr:uid="{00000000-0005-0000-0000-00004F200000}"/>
    <cellStyle name="Comma 58 2 3 3 2 3" xfId="8200" xr:uid="{00000000-0005-0000-0000-000050200000}"/>
    <cellStyle name="Comma 58 2 3 3 2 4" xfId="8201" xr:uid="{00000000-0005-0000-0000-000051200000}"/>
    <cellStyle name="Comma 58 2 3 3 2 5" xfId="8202" xr:uid="{00000000-0005-0000-0000-000052200000}"/>
    <cellStyle name="Comma 58 2 3 3 3" xfId="8203" xr:uid="{00000000-0005-0000-0000-000053200000}"/>
    <cellStyle name="Comma 58 2 3 3 3 2" xfId="8204" xr:uid="{00000000-0005-0000-0000-000054200000}"/>
    <cellStyle name="Comma 58 2 3 3 3 3" xfId="8205" xr:uid="{00000000-0005-0000-0000-000055200000}"/>
    <cellStyle name="Comma 58 2 3 3 3 4" xfId="8206" xr:uid="{00000000-0005-0000-0000-000056200000}"/>
    <cellStyle name="Comma 58 2 3 3 4" xfId="8207" xr:uid="{00000000-0005-0000-0000-000057200000}"/>
    <cellStyle name="Comma 58 2 3 3 5" xfId="8208" xr:uid="{00000000-0005-0000-0000-000058200000}"/>
    <cellStyle name="Comma 58 2 3 3 6" xfId="8209" xr:uid="{00000000-0005-0000-0000-000059200000}"/>
    <cellStyle name="Comma 58 2 3 4" xfId="8210" xr:uid="{00000000-0005-0000-0000-00005A200000}"/>
    <cellStyle name="Comma 58 2 3 4 2" xfId="8211" xr:uid="{00000000-0005-0000-0000-00005B200000}"/>
    <cellStyle name="Comma 58 2 3 4 2 2" xfId="8212" xr:uid="{00000000-0005-0000-0000-00005C200000}"/>
    <cellStyle name="Comma 58 2 3 4 2 3" xfId="8213" xr:uid="{00000000-0005-0000-0000-00005D200000}"/>
    <cellStyle name="Comma 58 2 3 4 2 4" xfId="8214" xr:uid="{00000000-0005-0000-0000-00005E200000}"/>
    <cellStyle name="Comma 58 2 3 4 3" xfId="8215" xr:uid="{00000000-0005-0000-0000-00005F200000}"/>
    <cellStyle name="Comma 58 2 3 4 4" xfId="8216" xr:uid="{00000000-0005-0000-0000-000060200000}"/>
    <cellStyle name="Comma 58 2 3 4 5" xfId="8217" xr:uid="{00000000-0005-0000-0000-000061200000}"/>
    <cellStyle name="Comma 58 2 3 5" xfId="8218" xr:uid="{00000000-0005-0000-0000-000062200000}"/>
    <cellStyle name="Comma 58 2 3 5 2" xfId="8219" xr:uid="{00000000-0005-0000-0000-000063200000}"/>
    <cellStyle name="Comma 58 2 3 5 3" xfId="8220" xr:uid="{00000000-0005-0000-0000-000064200000}"/>
    <cellStyle name="Comma 58 2 3 5 4" xfId="8221" xr:uid="{00000000-0005-0000-0000-000065200000}"/>
    <cellStyle name="Comma 58 2 3 6" xfId="8222" xr:uid="{00000000-0005-0000-0000-000066200000}"/>
    <cellStyle name="Comma 58 2 3 7" xfId="8223" xr:uid="{00000000-0005-0000-0000-000067200000}"/>
    <cellStyle name="Comma 58 2 3 8" xfId="8224" xr:uid="{00000000-0005-0000-0000-000068200000}"/>
    <cellStyle name="Comma 58 2 4" xfId="8225" xr:uid="{00000000-0005-0000-0000-000069200000}"/>
    <cellStyle name="Comma 58 2 4 2" xfId="8226" xr:uid="{00000000-0005-0000-0000-00006A200000}"/>
    <cellStyle name="Comma 58 2 4 2 2" xfId="8227" xr:uid="{00000000-0005-0000-0000-00006B200000}"/>
    <cellStyle name="Comma 58 2 4 2 2 2" xfId="8228" xr:uid="{00000000-0005-0000-0000-00006C200000}"/>
    <cellStyle name="Comma 58 2 4 2 2 3" xfId="8229" xr:uid="{00000000-0005-0000-0000-00006D200000}"/>
    <cellStyle name="Comma 58 2 4 2 2 4" xfId="8230" xr:uid="{00000000-0005-0000-0000-00006E200000}"/>
    <cellStyle name="Comma 58 2 4 2 3" xfId="8231" xr:uid="{00000000-0005-0000-0000-00006F200000}"/>
    <cellStyle name="Comma 58 2 4 2 4" xfId="8232" xr:uid="{00000000-0005-0000-0000-000070200000}"/>
    <cellStyle name="Comma 58 2 4 2 5" xfId="8233" xr:uid="{00000000-0005-0000-0000-000071200000}"/>
    <cellStyle name="Comma 58 2 4 3" xfId="8234" xr:uid="{00000000-0005-0000-0000-000072200000}"/>
    <cellStyle name="Comma 58 2 4 3 2" xfId="8235" xr:uid="{00000000-0005-0000-0000-000073200000}"/>
    <cellStyle name="Comma 58 2 4 3 3" xfId="8236" xr:uid="{00000000-0005-0000-0000-000074200000}"/>
    <cellStyle name="Comma 58 2 4 3 4" xfId="8237" xr:uid="{00000000-0005-0000-0000-000075200000}"/>
    <cellStyle name="Comma 58 2 4 4" xfId="8238" xr:uid="{00000000-0005-0000-0000-000076200000}"/>
    <cellStyle name="Comma 58 2 4 5" xfId="8239" xr:uid="{00000000-0005-0000-0000-000077200000}"/>
    <cellStyle name="Comma 58 2 4 6" xfId="8240" xr:uid="{00000000-0005-0000-0000-000078200000}"/>
    <cellStyle name="Comma 58 2 5" xfId="8241" xr:uid="{00000000-0005-0000-0000-000079200000}"/>
    <cellStyle name="Comma 58 2 5 2" xfId="8242" xr:uid="{00000000-0005-0000-0000-00007A200000}"/>
    <cellStyle name="Comma 58 2 5 2 2" xfId="8243" xr:uid="{00000000-0005-0000-0000-00007B200000}"/>
    <cellStyle name="Comma 58 2 5 2 2 2" xfId="8244" xr:uid="{00000000-0005-0000-0000-00007C200000}"/>
    <cellStyle name="Comma 58 2 5 2 2 3" xfId="8245" xr:uid="{00000000-0005-0000-0000-00007D200000}"/>
    <cellStyle name="Comma 58 2 5 2 2 4" xfId="8246" xr:uid="{00000000-0005-0000-0000-00007E200000}"/>
    <cellStyle name="Comma 58 2 5 2 3" xfId="8247" xr:uid="{00000000-0005-0000-0000-00007F200000}"/>
    <cellStyle name="Comma 58 2 5 2 4" xfId="8248" xr:uid="{00000000-0005-0000-0000-000080200000}"/>
    <cellStyle name="Comma 58 2 5 2 5" xfId="8249" xr:uid="{00000000-0005-0000-0000-000081200000}"/>
    <cellStyle name="Comma 58 2 5 3" xfId="8250" xr:uid="{00000000-0005-0000-0000-000082200000}"/>
    <cellStyle name="Comma 58 2 5 3 2" xfId="8251" xr:uid="{00000000-0005-0000-0000-000083200000}"/>
    <cellStyle name="Comma 58 2 5 3 3" xfId="8252" xr:uid="{00000000-0005-0000-0000-000084200000}"/>
    <cellStyle name="Comma 58 2 5 3 4" xfId="8253" xr:uid="{00000000-0005-0000-0000-000085200000}"/>
    <cellStyle name="Comma 58 2 5 4" xfId="8254" xr:uid="{00000000-0005-0000-0000-000086200000}"/>
    <cellStyle name="Comma 58 2 5 5" xfId="8255" xr:uid="{00000000-0005-0000-0000-000087200000}"/>
    <cellStyle name="Comma 58 2 5 6" xfId="8256" xr:uid="{00000000-0005-0000-0000-000088200000}"/>
    <cellStyle name="Comma 58 2 6" xfId="8257" xr:uid="{00000000-0005-0000-0000-000089200000}"/>
    <cellStyle name="Comma 58 2 6 2" xfId="8258" xr:uid="{00000000-0005-0000-0000-00008A200000}"/>
    <cellStyle name="Comma 58 2 6 2 2" xfId="8259" xr:uid="{00000000-0005-0000-0000-00008B200000}"/>
    <cellStyle name="Comma 58 2 6 2 3" xfId="8260" xr:uid="{00000000-0005-0000-0000-00008C200000}"/>
    <cellStyle name="Comma 58 2 6 2 4" xfId="8261" xr:uid="{00000000-0005-0000-0000-00008D200000}"/>
    <cellStyle name="Comma 58 2 6 3" xfId="8262" xr:uid="{00000000-0005-0000-0000-00008E200000}"/>
    <cellStyle name="Comma 58 2 6 4" xfId="8263" xr:uid="{00000000-0005-0000-0000-00008F200000}"/>
    <cellStyle name="Comma 58 2 6 5" xfId="8264" xr:uid="{00000000-0005-0000-0000-000090200000}"/>
    <cellStyle name="Comma 58 2 7" xfId="8265" xr:uid="{00000000-0005-0000-0000-000091200000}"/>
    <cellStyle name="Comma 58 2 7 2" xfId="8266" xr:uid="{00000000-0005-0000-0000-000092200000}"/>
    <cellStyle name="Comma 58 2 7 3" xfId="8267" xr:uid="{00000000-0005-0000-0000-000093200000}"/>
    <cellStyle name="Comma 58 2 7 4" xfId="8268" xr:uid="{00000000-0005-0000-0000-000094200000}"/>
    <cellStyle name="Comma 58 2 8" xfId="8269" xr:uid="{00000000-0005-0000-0000-000095200000}"/>
    <cellStyle name="Comma 58 2 9" xfId="8270" xr:uid="{00000000-0005-0000-0000-000096200000}"/>
    <cellStyle name="Comma 58 3" xfId="8271" xr:uid="{00000000-0005-0000-0000-000097200000}"/>
    <cellStyle name="Comma 58 3 10" xfId="8272" xr:uid="{00000000-0005-0000-0000-000098200000}"/>
    <cellStyle name="Comma 58 3 2" xfId="8273" xr:uid="{00000000-0005-0000-0000-000099200000}"/>
    <cellStyle name="Comma 58 3 2 2" xfId="8274" xr:uid="{00000000-0005-0000-0000-00009A200000}"/>
    <cellStyle name="Comma 58 3 2 2 2" xfId="8275" xr:uid="{00000000-0005-0000-0000-00009B200000}"/>
    <cellStyle name="Comma 58 3 2 2 2 2" xfId="8276" xr:uid="{00000000-0005-0000-0000-00009C200000}"/>
    <cellStyle name="Comma 58 3 2 2 2 2 2" xfId="8277" xr:uid="{00000000-0005-0000-0000-00009D200000}"/>
    <cellStyle name="Comma 58 3 2 2 2 2 3" xfId="8278" xr:uid="{00000000-0005-0000-0000-00009E200000}"/>
    <cellStyle name="Comma 58 3 2 2 2 2 4" xfId="8279" xr:uid="{00000000-0005-0000-0000-00009F200000}"/>
    <cellStyle name="Comma 58 3 2 2 2 3" xfId="8280" xr:uid="{00000000-0005-0000-0000-0000A0200000}"/>
    <cellStyle name="Comma 58 3 2 2 2 4" xfId="8281" xr:uid="{00000000-0005-0000-0000-0000A1200000}"/>
    <cellStyle name="Comma 58 3 2 2 2 5" xfId="8282" xr:uid="{00000000-0005-0000-0000-0000A2200000}"/>
    <cellStyle name="Comma 58 3 2 2 3" xfId="8283" xr:uid="{00000000-0005-0000-0000-0000A3200000}"/>
    <cellStyle name="Comma 58 3 2 2 3 2" xfId="8284" xr:uid="{00000000-0005-0000-0000-0000A4200000}"/>
    <cellStyle name="Comma 58 3 2 2 3 3" xfId="8285" xr:uid="{00000000-0005-0000-0000-0000A5200000}"/>
    <cellStyle name="Comma 58 3 2 2 3 4" xfId="8286" xr:uid="{00000000-0005-0000-0000-0000A6200000}"/>
    <cellStyle name="Comma 58 3 2 2 4" xfId="8287" xr:uid="{00000000-0005-0000-0000-0000A7200000}"/>
    <cellStyle name="Comma 58 3 2 2 5" xfId="8288" xr:uid="{00000000-0005-0000-0000-0000A8200000}"/>
    <cellStyle name="Comma 58 3 2 2 6" xfId="8289" xr:uid="{00000000-0005-0000-0000-0000A9200000}"/>
    <cellStyle name="Comma 58 3 2 3" xfId="8290" xr:uid="{00000000-0005-0000-0000-0000AA200000}"/>
    <cellStyle name="Comma 58 3 2 3 2" xfId="8291" xr:uid="{00000000-0005-0000-0000-0000AB200000}"/>
    <cellStyle name="Comma 58 3 2 3 2 2" xfId="8292" xr:uid="{00000000-0005-0000-0000-0000AC200000}"/>
    <cellStyle name="Comma 58 3 2 3 2 2 2" xfId="8293" xr:uid="{00000000-0005-0000-0000-0000AD200000}"/>
    <cellStyle name="Comma 58 3 2 3 2 2 3" xfId="8294" xr:uid="{00000000-0005-0000-0000-0000AE200000}"/>
    <cellStyle name="Comma 58 3 2 3 2 2 4" xfId="8295" xr:uid="{00000000-0005-0000-0000-0000AF200000}"/>
    <cellStyle name="Comma 58 3 2 3 2 3" xfId="8296" xr:uid="{00000000-0005-0000-0000-0000B0200000}"/>
    <cellStyle name="Comma 58 3 2 3 2 4" xfId="8297" xr:uid="{00000000-0005-0000-0000-0000B1200000}"/>
    <cellStyle name="Comma 58 3 2 3 2 5" xfId="8298" xr:uid="{00000000-0005-0000-0000-0000B2200000}"/>
    <cellStyle name="Comma 58 3 2 3 3" xfId="8299" xr:uid="{00000000-0005-0000-0000-0000B3200000}"/>
    <cellStyle name="Comma 58 3 2 3 3 2" xfId="8300" xr:uid="{00000000-0005-0000-0000-0000B4200000}"/>
    <cellStyle name="Comma 58 3 2 3 3 3" xfId="8301" xr:uid="{00000000-0005-0000-0000-0000B5200000}"/>
    <cellStyle name="Comma 58 3 2 3 3 4" xfId="8302" xr:uid="{00000000-0005-0000-0000-0000B6200000}"/>
    <cellStyle name="Comma 58 3 2 3 4" xfId="8303" xr:uid="{00000000-0005-0000-0000-0000B7200000}"/>
    <cellStyle name="Comma 58 3 2 3 5" xfId="8304" xr:uid="{00000000-0005-0000-0000-0000B8200000}"/>
    <cellStyle name="Comma 58 3 2 3 6" xfId="8305" xr:uid="{00000000-0005-0000-0000-0000B9200000}"/>
    <cellStyle name="Comma 58 3 2 4" xfId="8306" xr:uid="{00000000-0005-0000-0000-0000BA200000}"/>
    <cellStyle name="Comma 58 3 2 4 2" xfId="8307" xr:uid="{00000000-0005-0000-0000-0000BB200000}"/>
    <cellStyle name="Comma 58 3 2 4 2 2" xfId="8308" xr:uid="{00000000-0005-0000-0000-0000BC200000}"/>
    <cellStyle name="Comma 58 3 2 4 2 3" xfId="8309" xr:uid="{00000000-0005-0000-0000-0000BD200000}"/>
    <cellStyle name="Comma 58 3 2 4 2 4" xfId="8310" xr:uid="{00000000-0005-0000-0000-0000BE200000}"/>
    <cellStyle name="Comma 58 3 2 4 3" xfId="8311" xr:uid="{00000000-0005-0000-0000-0000BF200000}"/>
    <cellStyle name="Comma 58 3 2 4 4" xfId="8312" xr:uid="{00000000-0005-0000-0000-0000C0200000}"/>
    <cellStyle name="Comma 58 3 2 4 5" xfId="8313" xr:uid="{00000000-0005-0000-0000-0000C1200000}"/>
    <cellStyle name="Comma 58 3 2 5" xfId="8314" xr:uid="{00000000-0005-0000-0000-0000C2200000}"/>
    <cellStyle name="Comma 58 3 2 5 2" xfId="8315" xr:uid="{00000000-0005-0000-0000-0000C3200000}"/>
    <cellStyle name="Comma 58 3 2 5 3" xfId="8316" xr:uid="{00000000-0005-0000-0000-0000C4200000}"/>
    <cellStyle name="Comma 58 3 2 5 4" xfId="8317" xr:uid="{00000000-0005-0000-0000-0000C5200000}"/>
    <cellStyle name="Comma 58 3 2 6" xfId="8318" xr:uid="{00000000-0005-0000-0000-0000C6200000}"/>
    <cellStyle name="Comma 58 3 2 7" xfId="8319" xr:uid="{00000000-0005-0000-0000-0000C7200000}"/>
    <cellStyle name="Comma 58 3 2 8" xfId="8320" xr:uid="{00000000-0005-0000-0000-0000C8200000}"/>
    <cellStyle name="Comma 58 3 3" xfId="8321" xr:uid="{00000000-0005-0000-0000-0000C9200000}"/>
    <cellStyle name="Comma 58 3 3 2" xfId="8322" xr:uid="{00000000-0005-0000-0000-0000CA200000}"/>
    <cellStyle name="Comma 58 3 3 2 2" xfId="8323" xr:uid="{00000000-0005-0000-0000-0000CB200000}"/>
    <cellStyle name="Comma 58 3 3 2 2 2" xfId="8324" xr:uid="{00000000-0005-0000-0000-0000CC200000}"/>
    <cellStyle name="Comma 58 3 3 2 2 2 2" xfId="8325" xr:uid="{00000000-0005-0000-0000-0000CD200000}"/>
    <cellStyle name="Comma 58 3 3 2 2 2 3" xfId="8326" xr:uid="{00000000-0005-0000-0000-0000CE200000}"/>
    <cellStyle name="Comma 58 3 3 2 2 2 4" xfId="8327" xr:uid="{00000000-0005-0000-0000-0000CF200000}"/>
    <cellStyle name="Comma 58 3 3 2 2 3" xfId="8328" xr:uid="{00000000-0005-0000-0000-0000D0200000}"/>
    <cellStyle name="Comma 58 3 3 2 2 4" xfId="8329" xr:uid="{00000000-0005-0000-0000-0000D1200000}"/>
    <cellStyle name="Comma 58 3 3 2 2 5" xfId="8330" xr:uid="{00000000-0005-0000-0000-0000D2200000}"/>
    <cellStyle name="Comma 58 3 3 2 3" xfId="8331" xr:uid="{00000000-0005-0000-0000-0000D3200000}"/>
    <cellStyle name="Comma 58 3 3 2 3 2" xfId="8332" xr:uid="{00000000-0005-0000-0000-0000D4200000}"/>
    <cellStyle name="Comma 58 3 3 2 3 3" xfId="8333" xr:uid="{00000000-0005-0000-0000-0000D5200000}"/>
    <cellStyle name="Comma 58 3 3 2 3 4" xfId="8334" xr:uid="{00000000-0005-0000-0000-0000D6200000}"/>
    <cellStyle name="Comma 58 3 3 2 4" xfId="8335" xr:uid="{00000000-0005-0000-0000-0000D7200000}"/>
    <cellStyle name="Comma 58 3 3 2 5" xfId="8336" xr:uid="{00000000-0005-0000-0000-0000D8200000}"/>
    <cellStyle name="Comma 58 3 3 2 6" xfId="8337" xr:uid="{00000000-0005-0000-0000-0000D9200000}"/>
    <cellStyle name="Comma 58 3 3 3" xfId="8338" xr:uid="{00000000-0005-0000-0000-0000DA200000}"/>
    <cellStyle name="Comma 58 3 3 3 2" xfId="8339" xr:uid="{00000000-0005-0000-0000-0000DB200000}"/>
    <cellStyle name="Comma 58 3 3 3 2 2" xfId="8340" xr:uid="{00000000-0005-0000-0000-0000DC200000}"/>
    <cellStyle name="Comma 58 3 3 3 2 2 2" xfId="8341" xr:uid="{00000000-0005-0000-0000-0000DD200000}"/>
    <cellStyle name="Comma 58 3 3 3 2 2 3" xfId="8342" xr:uid="{00000000-0005-0000-0000-0000DE200000}"/>
    <cellStyle name="Comma 58 3 3 3 2 2 4" xfId="8343" xr:uid="{00000000-0005-0000-0000-0000DF200000}"/>
    <cellStyle name="Comma 58 3 3 3 2 3" xfId="8344" xr:uid="{00000000-0005-0000-0000-0000E0200000}"/>
    <cellStyle name="Comma 58 3 3 3 2 4" xfId="8345" xr:uid="{00000000-0005-0000-0000-0000E1200000}"/>
    <cellStyle name="Comma 58 3 3 3 2 5" xfId="8346" xr:uid="{00000000-0005-0000-0000-0000E2200000}"/>
    <cellStyle name="Comma 58 3 3 3 3" xfId="8347" xr:uid="{00000000-0005-0000-0000-0000E3200000}"/>
    <cellStyle name="Comma 58 3 3 3 3 2" xfId="8348" xr:uid="{00000000-0005-0000-0000-0000E4200000}"/>
    <cellStyle name="Comma 58 3 3 3 3 3" xfId="8349" xr:uid="{00000000-0005-0000-0000-0000E5200000}"/>
    <cellStyle name="Comma 58 3 3 3 3 4" xfId="8350" xr:uid="{00000000-0005-0000-0000-0000E6200000}"/>
    <cellStyle name="Comma 58 3 3 3 4" xfId="8351" xr:uid="{00000000-0005-0000-0000-0000E7200000}"/>
    <cellStyle name="Comma 58 3 3 3 5" xfId="8352" xr:uid="{00000000-0005-0000-0000-0000E8200000}"/>
    <cellStyle name="Comma 58 3 3 3 6" xfId="8353" xr:uid="{00000000-0005-0000-0000-0000E9200000}"/>
    <cellStyle name="Comma 58 3 3 4" xfId="8354" xr:uid="{00000000-0005-0000-0000-0000EA200000}"/>
    <cellStyle name="Comma 58 3 3 4 2" xfId="8355" xr:uid="{00000000-0005-0000-0000-0000EB200000}"/>
    <cellStyle name="Comma 58 3 3 4 2 2" xfId="8356" xr:uid="{00000000-0005-0000-0000-0000EC200000}"/>
    <cellStyle name="Comma 58 3 3 4 2 3" xfId="8357" xr:uid="{00000000-0005-0000-0000-0000ED200000}"/>
    <cellStyle name="Comma 58 3 3 4 2 4" xfId="8358" xr:uid="{00000000-0005-0000-0000-0000EE200000}"/>
    <cellStyle name="Comma 58 3 3 4 3" xfId="8359" xr:uid="{00000000-0005-0000-0000-0000EF200000}"/>
    <cellStyle name="Comma 58 3 3 4 4" xfId="8360" xr:uid="{00000000-0005-0000-0000-0000F0200000}"/>
    <cellStyle name="Comma 58 3 3 4 5" xfId="8361" xr:uid="{00000000-0005-0000-0000-0000F1200000}"/>
    <cellStyle name="Comma 58 3 3 5" xfId="8362" xr:uid="{00000000-0005-0000-0000-0000F2200000}"/>
    <cellStyle name="Comma 58 3 3 5 2" xfId="8363" xr:uid="{00000000-0005-0000-0000-0000F3200000}"/>
    <cellStyle name="Comma 58 3 3 5 3" xfId="8364" xr:uid="{00000000-0005-0000-0000-0000F4200000}"/>
    <cellStyle name="Comma 58 3 3 5 4" xfId="8365" xr:uid="{00000000-0005-0000-0000-0000F5200000}"/>
    <cellStyle name="Comma 58 3 3 6" xfId="8366" xr:uid="{00000000-0005-0000-0000-0000F6200000}"/>
    <cellStyle name="Comma 58 3 3 7" xfId="8367" xr:uid="{00000000-0005-0000-0000-0000F7200000}"/>
    <cellStyle name="Comma 58 3 3 8" xfId="8368" xr:uid="{00000000-0005-0000-0000-0000F8200000}"/>
    <cellStyle name="Comma 58 3 4" xfId="8369" xr:uid="{00000000-0005-0000-0000-0000F9200000}"/>
    <cellStyle name="Comma 58 3 4 2" xfId="8370" xr:uid="{00000000-0005-0000-0000-0000FA200000}"/>
    <cellStyle name="Comma 58 3 4 2 2" xfId="8371" xr:uid="{00000000-0005-0000-0000-0000FB200000}"/>
    <cellStyle name="Comma 58 3 4 2 2 2" xfId="8372" xr:uid="{00000000-0005-0000-0000-0000FC200000}"/>
    <cellStyle name="Comma 58 3 4 2 2 3" xfId="8373" xr:uid="{00000000-0005-0000-0000-0000FD200000}"/>
    <cellStyle name="Comma 58 3 4 2 2 4" xfId="8374" xr:uid="{00000000-0005-0000-0000-0000FE200000}"/>
    <cellStyle name="Comma 58 3 4 2 3" xfId="8375" xr:uid="{00000000-0005-0000-0000-0000FF200000}"/>
    <cellStyle name="Comma 58 3 4 2 4" xfId="8376" xr:uid="{00000000-0005-0000-0000-000000210000}"/>
    <cellStyle name="Comma 58 3 4 2 5" xfId="8377" xr:uid="{00000000-0005-0000-0000-000001210000}"/>
    <cellStyle name="Comma 58 3 4 3" xfId="8378" xr:uid="{00000000-0005-0000-0000-000002210000}"/>
    <cellStyle name="Comma 58 3 4 3 2" xfId="8379" xr:uid="{00000000-0005-0000-0000-000003210000}"/>
    <cellStyle name="Comma 58 3 4 3 3" xfId="8380" xr:uid="{00000000-0005-0000-0000-000004210000}"/>
    <cellStyle name="Comma 58 3 4 3 4" xfId="8381" xr:uid="{00000000-0005-0000-0000-000005210000}"/>
    <cellStyle name="Comma 58 3 4 4" xfId="8382" xr:uid="{00000000-0005-0000-0000-000006210000}"/>
    <cellStyle name="Comma 58 3 4 5" xfId="8383" xr:uid="{00000000-0005-0000-0000-000007210000}"/>
    <cellStyle name="Comma 58 3 4 6" xfId="8384" xr:uid="{00000000-0005-0000-0000-000008210000}"/>
    <cellStyle name="Comma 58 3 5" xfId="8385" xr:uid="{00000000-0005-0000-0000-000009210000}"/>
    <cellStyle name="Comma 58 3 5 2" xfId="8386" xr:uid="{00000000-0005-0000-0000-00000A210000}"/>
    <cellStyle name="Comma 58 3 5 2 2" xfId="8387" xr:uid="{00000000-0005-0000-0000-00000B210000}"/>
    <cellStyle name="Comma 58 3 5 2 2 2" xfId="8388" xr:uid="{00000000-0005-0000-0000-00000C210000}"/>
    <cellStyle name="Comma 58 3 5 2 2 3" xfId="8389" xr:uid="{00000000-0005-0000-0000-00000D210000}"/>
    <cellStyle name="Comma 58 3 5 2 2 4" xfId="8390" xr:uid="{00000000-0005-0000-0000-00000E210000}"/>
    <cellStyle name="Comma 58 3 5 2 3" xfId="8391" xr:uid="{00000000-0005-0000-0000-00000F210000}"/>
    <cellStyle name="Comma 58 3 5 2 4" xfId="8392" xr:uid="{00000000-0005-0000-0000-000010210000}"/>
    <cellStyle name="Comma 58 3 5 2 5" xfId="8393" xr:uid="{00000000-0005-0000-0000-000011210000}"/>
    <cellStyle name="Comma 58 3 5 3" xfId="8394" xr:uid="{00000000-0005-0000-0000-000012210000}"/>
    <cellStyle name="Comma 58 3 5 3 2" xfId="8395" xr:uid="{00000000-0005-0000-0000-000013210000}"/>
    <cellStyle name="Comma 58 3 5 3 3" xfId="8396" xr:uid="{00000000-0005-0000-0000-000014210000}"/>
    <cellStyle name="Comma 58 3 5 3 4" xfId="8397" xr:uid="{00000000-0005-0000-0000-000015210000}"/>
    <cellStyle name="Comma 58 3 5 4" xfId="8398" xr:uid="{00000000-0005-0000-0000-000016210000}"/>
    <cellStyle name="Comma 58 3 5 5" xfId="8399" xr:uid="{00000000-0005-0000-0000-000017210000}"/>
    <cellStyle name="Comma 58 3 5 6" xfId="8400" xr:uid="{00000000-0005-0000-0000-000018210000}"/>
    <cellStyle name="Comma 58 3 6" xfId="8401" xr:uid="{00000000-0005-0000-0000-000019210000}"/>
    <cellStyle name="Comma 58 3 6 2" xfId="8402" xr:uid="{00000000-0005-0000-0000-00001A210000}"/>
    <cellStyle name="Comma 58 3 6 2 2" xfId="8403" xr:uid="{00000000-0005-0000-0000-00001B210000}"/>
    <cellStyle name="Comma 58 3 6 2 3" xfId="8404" xr:uid="{00000000-0005-0000-0000-00001C210000}"/>
    <cellStyle name="Comma 58 3 6 2 4" xfId="8405" xr:uid="{00000000-0005-0000-0000-00001D210000}"/>
    <cellStyle name="Comma 58 3 6 3" xfId="8406" xr:uid="{00000000-0005-0000-0000-00001E210000}"/>
    <cellStyle name="Comma 58 3 6 4" xfId="8407" xr:uid="{00000000-0005-0000-0000-00001F210000}"/>
    <cellStyle name="Comma 58 3 6 5" xfId="8408" xr:uid="{00000000-0005-0000-0000-000020210000}"/>
    <cellStyle name="Comma 58 3 7" xfId="8409" xr:uid="{00000000-0005-0000-0000-000021210000}"/>
    <cellStyle name="Comma 58 3 7 2" xfId="8410" xr:uid="{00000000-0005-0000-0000-000022210000}"/>
    <cellStyle name="Comma 58 3 7 3" xfId="8411" xr:uid="{00000000-0005-0000-0000-000023210000}"/>
    <cellStyle name="Comma 58 3 7 4" xfId="8412" xr:uid="{00000000-0005-0000-0000-000024210000}"/>
    <cellStyle name="Comma 58 3 8" xfId="8413" xr:uid="{00000000-0005-0000-0000-000025210000}"/>
    <cellStyle name="Comma 58 3 9" xfId="8414" xr:uid="{00000000-0005-0000-0000-000026210000}"/>
    <cellStyle name="Comma 58 4" xfId="8415" xr:uid="{00000000-0005-0000-0000-000027210000}"/>
    <cellStyle name="Comma 58 4 2" xfId="8416" xr:uid="{00000000-0005-0000-0000-000028210000}"/>
    <cellStyle name="Comma 58 4 2 2" xfId="8417" xr:uid="{00000000-0005-0000-0000-000029210000}"/>
    <cellStyle name="Comma 58 4 2 2 2" xfId="8418" xr:uid="{00000000-0005-0000-0000-00002A210000}"/>
    <cellStyle name="Comma 58 4 2 2 2 2" xfId="8419" xr:uid="{00000000-0005-0000-0000-00002B210000}"/>
    <cellStyle name="Comma 58 4 2 2 2 3" xfId="8420" xr:uid="{00000000-0005-0000-0000-00002C210000}"/>
    <cellStyle name="Comma 58 4 2 2 2 4" xfId="8421" xr:uid="{00000000-0005-0000-0000-00002D210000}"/>
    <cellStyle name="Comma 58 4 2 2 3" xfId="8422" xr:uid="{00000000-0005-0000-0000-00002E210000}"/>
    <cellStyle name="Comma 58 4 2 2 4" xfId="8423" xr:uid="{00000000-0005-0000-0000-00002F210000}"/>
    <cellStyle name="Comma 58 4 2 2 5" xfId="8424" xr:uid="{00000000-0005-0000-0000-000030210000}"/>
    <cellStyle name="Comma 58 4 2 3" xfId="8425" xr:uid="{00000000-0005-0000-0000-000031210000}"/>
    <cellStyle name="Comma 58 4 2 3 2" xfId="8426" xr:uid="{00000000-0005-0000-0000-000032210000}"/>
    <cellStyle name="Comma 58 4 2 3 3" xfId="8427" xr:uid="{00000000-0005-0000-0000-000033210000}"/>
    <cellStyle name="Comma 58 4 2 3 4" xfId="8428" xr:uid="{00000000-0005-0000-0000-000034210000}"/>
    <cellStyle name="Comma 58 4 2 4" xfId="8429" xr:uid="{00000000-0005-0000-0000-000035210000}"/>
    <cellStyle name="Comma 58 4 2 5" xfId="8430" xr:uid="{00000000-0005-0000-0000-000036210000}"/>
    <cellStyle name="Comma 58 4 2 6" xfId="8431" xr:uid="{00000000-0005-0000-0000-000037210000}"/>
    <cellStyle name="Comma 58 4 3" xfId="8432" xr:uid="{00000000-0005-0000-0000-000038210000}"/>
    <cellStyle name="Comma 58 4 3 2" xfId="8433" xr:uid="{00000000-0005-0000-0000-000039210000}"/>
    <cellStyle name="Comma 58 4 3 2 2" xfId="8434" xr:uid="{00000000-0005-0000-0000-00003A210000}"/>
    <cellStyle name="Comma 58 4 3 2 2 2" xfId="8435" xr:uid="{00000000-0005-0000-0000-00003B210000}"/>
    <cellStyle name="Comma 58 4 3 2 2 3" xfId="8436" xr:uid="{00000000-0005-0000-0000-00003C210000}"/>
    <cellStyle name="Comma 58 4 3 2 2 4" xfId="8437" xr:uid="{00000000-0005-0000-0000-00003D210000}"/>
    <cellStyle name="Comma 58 4 3 2 3" xfId="8438" xr:uid="{00000000-0005-0000-0000-00003E210000}"/>
    <cellStyle name="Comma 58 4 3 2 4" xfId="8439" xr:uid="{00000000-0005-0000-0000-00003F210000}"/>
    <cellStyle name="Comma 58 4 3 2 5" xfId="8440" xr:uid="{00000000-0005-0000-0000-000040210000}"/>
    <cellStyle name="Comma 58 4 3 3" xfId="8441" xr:uid="{00000000-0005-0000-0000-000041210000}"/>
    <cellStyle name="Comma 58 4 3 3 2" xfId="8442" xr:uid="{00000000-0005-0000-0000-000042210000}"/>
    <cellStyle name="Comma 58 4 3 3 3" xfId="8443" xr:uid="{00000000-0005-0000-0000-000043210000}"/>
    <cellStyle name="Comma 58 4 3 3 4" xfId="8444" xr:uid="{00000000-0005-0000-0000-000044210000}"/>
    <cellStyle name="Comma 58 4 3 4" xfId="8445" xr:uid="{00000000-0005-0000-0000-000045210000}"/>
    <cellStyle name="Comma 58 4 3 5" xfId="8446" xr:uid="{00000000-0005-0000-0000-000046210000}"/>
    <cellStyle name="Comma 58 4 3 6" xfId="8447" xr:uid="{00000000-0005-0000-0000-000047210000}"/>
    <cellStyle name="Comma 58 4 4" xfId="8448" xr:uid="{00000000-0005-0000-0000-000048210000}"/>
    <cellStyle name="Comma 58 4 4 2" xfId="8449" xr:uid="{00000000-0005-0000-0000-000049210000}"/>
    <cellStyle name="Comma 58 4 4 2 2" xfId="8450" xr:uid="{00000000-0005-0000-0000-00004A210000}"/>
    <cellStyle name="Comma 58 4 4 2 3" xfId="8451" xr:uid="{00000000-0005-0000-0000-00004B210000}"/>
    <cellStyle name="Comma 58 4 4 2 4" xfId="8452" xr:uid="{00000000-0005-0000-0000-00004C210000}"/>
    <cellStyle name="Comma 58 4 4 3" xfId="8453" xr:uid="{00000000-0005-0000-0000-00004D210000}"/>
    <cellStyle name="Comma 58 4 4 4" xfId="8454" xr:uid="{00000000-0005-0000-0000-00004E210000}"/>
    <cellStyle name="Comma 58 4 4 5" xfId="8455" xr:uid="{00000000-0005-0000-0000-00004F210000}"/>
    <cellStyle name="Comma 58 4 5" xfId="8456" xr:uid="{00000000-0005-0000-0000-000050210000}"/>
    <cellStyle name="Comma 58 4 5 2" xfId="8457" xr:uid="{00000000-0005-0000-0000-000051210000}"/>
    <cellStyle name="Comma 58 4 5 3" xfId="8458" xr:uid="{00000000-0005-0000-0000-000052210000}"/>
    <cellStyle name="Comma 58 4 5 4" xfId="8459" xr:uid="{00000000-0005-0000-0000-000053210000}"/>
    <cellStyle name="Comma 58 4 6" xfId="8460" xr:uid="{00000000-0005-0000-0000-000054210000}"/>
    <cellStyle name="Comma 58 4 7" xfId="8461" xr:uid="{00000000-0005-0000-0000-000055210000}"/>
    <cellStyle name="Comma 58 4 8" xfId="8462" xr:uid="{00000000-0005-0000-0000-000056210000}"/>
    <cellStyle name="Comma 58 5" xfId="8463" xr:uid="{00000000-0005-0000-0000-000057210000}"/>
    <cellStyle name="Comma 58 5 2" xfId="8464" xr:uid="{00000000-0005-0000-0000-000058210000}"/>
    <cellStyle name="Comma 58 5 2 2" xfId="8465" xr:uid="{00000000-0005-0000-0000-000059210000}"/>
    <cellStyle name="Comma 58 5 2 2 2" xfId="8466" xr:uid="{00000000-0005-0000-0000-00005A210000}"/>
    <cellStyle name="Comma 58 5 2 2 2 2" xfId="8467" xr:uid="{00000000-0005-0000-0000-00005B210000}"/>
    <cellStyle name="Comma 58 5 2 2 2 3" xfId="8468" xr:uid="{00000000-0005-0000-0000-00005C210000}"/>
    <cellStyle name="Comma 58 5 2 2 2 4" xfId="8469" xr:uid="{00000000-0005-0000-0000-00005D210000}"/>
    <cellStyle name="Comma 58 5 2 2 3" xfId="8470" xr:uid="{00000000-0005-0000-0000-00005E210000}"/>
    <cellStyle name="Comma 58 5 2 2 4" xfId="8471" xr:uid="{00000000-0005-0000-0000-00005F210000}"/>
    <cellStyle name="Comma 58 5 2 2 5" xfId="8472" xr:uid="{00000000-0005-0000-0000-000060210000}"/>
    <cellStyle name="Comma 58 5 2 3" xfId="8473" xr:uid="{00000000-0005-0000-0000-000061210000}"/>
    <cellStyle name="Comma 58 5 2 3 2" xfId="8474" xr:uid="{00000000-0005-0000-0000-000062210000}"/>
    <cellStyle name="Comma 58 5 2 3 3" xfId="8475" xr:uid="{00000000-0005-0000-0000-000063210000}"/>
    <cellStyle name="Comma 58 5 2 3 4" xfId="8476" xr:uid="{00000000-0005-0000-0000-000064210000}"/>
    <cellStyle name="Comma 58 5 2 4" xfId="8477" xr:uid="{00000000-0005-0000-0000-000065210000}"/>
    <cellStyle name="Comma 58 5 2 5" xfId="8478" xr:uid="{00000000-0005-0000-0000-000066210000}"/>
    <cellStyle name="Comma 58 5 2 6" xfId="8479" xr:uid="{00000000-0005-0000-0000-000067210000}"/>
    <cellStyle name="Comma 58 5 3" xfId="8480" xr:uid="{00000000-0005-0000-0000-000068210000}"/>
    <cellStyle name="Comma 58 5 3 2" xfId="8481" xr:uid="{00000000-0005-0000-0000-000069210000}"/>
    <cellStyle name="Comma 58 5 3 2 2" xfId="8482" xr:uid="{00000000-0005-0000-0000-00006A210000}"/>
    <cellStyle name="Comma 58 5 3 2 2 2" xfId="8483" xr:uid="{00000000-0005-0000-0000-00006B210000}"/>
    <cellStyle name="Comma 58 5 3 2 2 3" xfId="8484" xr:uid="{00000000-0005-0000-0000-00006C210000}"/>
    <cellStyle name="Comma 58 5 3 2 2 4" xfId="8485" xr:uid="{00000000-0005-0000-0000-00006D210000}"/>
    <cellStyle name="Comma 58 5 3 2 3" xfId="8486" xr:uid="{00000000-0005-0000-0000-00006E210000}"/>
    <cellStyle name="Comma 58 5 3 2 4" xfId="8487" xr:uid="{00000000-0005-0000-0000-00006F210000}"/>
    <cellStyle name="Comma 58 5 3 2 5" xfId="8488" xr:uid="{00000000-0005-0000-0000-000070210000}"/>
    <cellStyle name="Comma 58 5 3 3" xfId="8489" xr:uid="{00000000-0005-0000-0000-000071210000}"/>
    <cellStyle name="Comma 58 5 3 3 2" xfId="8490" xr:uid="{00000000-0005-0000-0000-000072210000}"/>
    <cellStyle name="Comma 58 5 3 3 3" xfId="8491" xr:uid="{00000000-0005-0000-0000-000073210000}"/>
    <cellStyle name="Comma 58 5 3 3 4" xfId="8492" xr:uid="{00000000-0005-0000-0000-000074210000}"/>
    <cellStyle name="Comma 58 5 3 4" xfId="8493" xr:uid="{00000000-0005-0000-0000-000075210000}"/>
    <cellStyle name="Comma 58 5 3 5" xfId="8494" xr:uid="{00000000-0005-0000-0000-000076210000}"/>
    <cellStyle name="Comma 58 5 3 6" xfId="8495" xr:uid="{00000000-0005-0000-0000-000077210000}"/>
    <cellStyle name="Comma 58 5 4" xfId="8496" xr:uid="{00000000-0005-0000-0000-000078210000}"/>
    <cellStyle name="Comma 58 5 4 2" xfId="8497" xr:uid="{00000000-0005-0000-0000-000079210000}"/>
    <cellStyle name="Comma 58 5 4 2 2" xfId="8498" xr:uid="{00000000-0005-0000-0000-00007A210000}"/>
    <cellStyle name="Comma 58 5 4 2 3" xfId="8499" xr:uid="{00000000-0005-0000-0000-00007B210000}"/>
    <cellStyle name="Comma 58 5 4 2 4" xfId="8500" xr:uid="{00000000-0005-0000-0000-00007C210000}"/>
    <cellStyle name="Comma 58 5 4 3" xfId="8501" xr:uid="{00000000-0005-0000-0000-00007D210000}"/>
    <cellStyle name="Comma 58 5 4 4" xfId="8502" xr:uid="{00000000-0005-0000-0000-00007E210000}"/>
    <cellStyle name="Comma 58 5 4 5" xfId="8503" xr:uid="{00000000-0005-0000-0000-00007F210000}"/>
    <cellStyle name="Comma 58 5 5" xfId="8504" xr:uid="{00000000-0005-0000-0000-000080210000}"/>
    <cellStyle name="Comma 58 5 5 2" xfId="8505" xr:uid="{00000000-0005-0000-0000-000081210000}"/>
    <cellStyle name="Comma 58 5 5 3" xfId="8506" xr:uid="{00000000-0005-0000-0000-000082210000}"/>
    <cellStyle name="Comma 58 5 5 4" xfId="8507" xr:uid="{00000000-0005-0000-0000-000083210000}"/>
    <cellStyle name="Comma 58 5 6" xfId="8508" xr:uid="{00000000-0005-0000-0000-000084210000}"/>
    <cellStyle name="Comma 58 5 7" xfId="8509" xr:uid="{00000000-0005-0000-0000-000085210000}"/>
    <cellStyle name="Comma 58 5 8" xfId="8510" xr:uid="{00000000-0005-0000-0000-000086210000}"/>
    <cellStyle name="Comma 58 6" xfId="8511" xr:uid="{00000000-0005-0000-0000-000087210000}"/>
    <cellStyle name="Comma 58 6 2" xfId="8512" xr:uid="{00000000-0005-0000-0000-000088210000}"/>
    <cellStyle name="Comma 58 6 2 2" xfId="8513" xr:uid="{00000000-0005-0000-0000-000089210000}"/>
    <cellStyle name="Comma 58 6 2 2 2" xfId="8514" xr:uid="{00000000-0005-0000-0000-00008A210000}"/>
    <cellStyle name="Comma 58 6 2 2 3" xfId="8515" xr:uid="{00000000-0005-0000-0000-00008B210000}"/>
    <cellStyle name="Comma 58 6 2 2 4" xfId="8516" xr:uid="{00000000-0005-0000-0000-00008C210000}"/>
    <cellStyle name="Comma 58 6 2 3" xfId="8517" xr:uid="{00000000-0005-0000-0000-00008D210000}"/>
    <cellStyle name="Comma 58 6 2 4" xfId="8518" xr:uid="{00000000-0005-0000-0000-00008E210000}"/>
    <cellStyle name="Comma 58 6 2 5" xfId="8519" xr:uid="{00000000-0005-0000-0000-00008F210000}"/>
    <cellStyle name="Comma 58 6 3" xfId="8520" xr:uid="{00000000-0005-0000-0000-000090210000}"/>
    <cellStyle name="Comma 58 6 3 2" xfId="8521" xr:uid="{00000000-0005-0000-0000-000091210000}"/>
    <cellStyle name="Comma 58 6 3 3" xfId="8522" xr:uid="{00000000-0005-0000-0000-000092210000}"/>
    <cellStyle name="Comma 58 6 3 4" xfId="8523" xr:uid="{00000000-0005-0000-0000-000093210000}"/>
    <cellStyle name="Comma 58 6 4" xfId="8524" xr:uid="{00000000-0005-0000-0000-000094210000}"/>
    <cellStyle name="Comma 58 6 5" xfId="8525" xr:uid="{00000000-0005-0000-0000-000095210000}"/>
    <cellStyle name="Comma 58 6 6" xfId="8526" xr:uid="{00000000-0005-0000-0000-000096210000}"/>
    <cellStyle name="Comma 58 7" xfId="8527" xr:uid="{00000000-0005-0000-0000-000097210000}"/>
    <cellStyle name="Comma 58 7 2" xfId="8528" xr:uid="{00000000-0005-0000-0000-000098210000}"/>
    <cellStyle name="Comma 58 7 2 2" xfId="8529" xr:uid="{00000000-0005-0000-0000-000099210000}"/>
    <cellStyle name="Comma 58 7 2 2 2" xfId="8530" xr:uid="{00000000-0005-0000-0000-00009A210000}"/>
    <cellStyle name="Comma 58 7 2 2 3" xfId="8531" xr:uid="{00000000-0005-0000-0000-00009B210000}"/>
    <cellStyle name="Comma 58 7 2 2 4" xfId="8532" xr:uid="{00000000-0005-0000-0000-00009C210000}"/>
    <cellStyle name="Comma 58 7 2 3" xfId="8533" xr:uid="{00000000-0005-0000-0000-00009D210000}"/>
    <cellStyle name="Comma 58 7 2 4" xfId="8534" xr:uid="{00000000-0005-0000-0000-00009E210000}"/>
    <cellStyle name="Comma 58 7 2 5" xfId="8535" xr:uid="{00000000-0005-0000-0000-00009F210000}"/>
    <cellStyle name="Comma 58 7 3" xfId="8536" xr:uid="{00000000-0005-0000-0000-0000A0210000}"/>
    <cellStyle name="Comma 58 7 3 2" xfId="8537" xr:uid="{00000000-0005-0000-0000-0000A1210000}"/>
    <cellStyle name="Comma 58 7 3 3" xfId="8538" xr:uid="{00000000-0005-0000-0000-0000A2210000}"/>
    <cellStyle name="Comma 58 7 3 4" xfId="8539" xr:uid="{00000000-0005-0000-0000-0000A3210000}"/>
    <cellStyle name="Comma 58 7 4" xfId="8540" xr:uid="{00000000-0005-0000-0000-0000A4210000}"/>
    <cellStyle name="Comma 58 7 5" xfId="8541" xr:uid="{00000000-0005-0000-0000-0000A5210000}"/>
    <cellStyle name="Comma 58 7 6" xfId="8542" xr:uid="{00000000-0005-0000-0000-0000A6210000}"/>
    <cellStyle name="Comma 58 8" xfId="8543" xr:uid="{00000000-0005-0000-0000-0000A7210000}"/>
    <cellStyle name="Comma 58 8 2" xfId="8544" xr:uid="{00000000-0005-0000-0000-0000A8210000}"/>
    <cellStyle name="Comma 58 8 2 2" xfId="8545" xr:uid="{00000000-0005-0000-0000-0000A9210000}"/>
    <cellStyle name="Comma 58 8 2 3" xfId="8546" xr:uid="{00000000-0005-0000-0000-0000AA210000}"/>
    <cellStyle name="Comma 58 8 2 4" xfId="8547" xr:uid="{00000000-0005-0000-0000-0000AB210000}"/>
    <cellStyle name="Comma 58 8 3" xfId="8548" xr:uid="{00000000-0005-0000-0000-0000AC210000}"/>
    <cellStyle name="Comma 58 8 4" xfId="8549" xr:uid="{00000000-0005-0000-0000-0000AD210000}"/>
    <cellStyle name="Comma 58 8 5" xfId="8550" xr:uid="{00000000-0005-0000-0000-0000AE210000}"/>
    <cellStyle name="Comma 58 9" xfId="8551" xr:uid="{00000000-0005-0000-0000-0000AF210000}"/>
    <cellStyle name="Comma 58 9 2" xfId="8552" xr:uid="{00000000-0005-0000-0000-0000B0210000}"/>
    <cellStyle name="Comma 58 9 3" xfId="8553" xr:uid="{00000000-0005-0000-0000-0000B1210000}"/>
    <cellStyle name="Comma 58 9 4" xfId="8554" xr:uid="{00000000-0005-0000-0000-0000B2210000}"/>
    <cellStyle name="Comma 59" xfId="8555" xr:uid="{00000000-0005-0000-0000-0000B3210000}"/>
    <cellStyle name="Comma 59 2" xfId="8556" xr:uid="{00000000-0005-0000-0000-0000B4210000}"/>
    <cellStyle name="Comma 6" xfId="8557" xr:uid="{00000000-0005-0000-0000-0000B5210000}"/>
    <cellStyle name="Comma 6 2" xfId="8558" xr:uid="{00000000-0005-0000-0000-0000B6210000}"/>
    <cellStyle name="Comma 6 2 2" xfId="8559" xr:uid="{00000000-0005-0000-0000-0000B7210000}"/>
    <cellStyle name="Comma 6 2 2 2" xfId="8560" xr:uid="{00000000-0005-0000-0000-0000B8210000}"/>
    <cellStyle name="Comma 6 2 3" xfId="8561" xr:uid="{00000000-0005-0000-0000-0000B9210000}"/>
    <cellStyle name="Comma 6 2 4" xfId="8562" xr:uid="{00000000-0005-0000-0000-0000BA210000}"/>
    <cellStyle name="Comma 6 3" xfId="8563" xr:uid="{00000000-0005-0000-0000-0000BB210000}"/>
    <cellStyle name="Comma 6 3 2" xfId="8564" xr:uid="{00000000-0005-0000-0000-0000BC210000}"/>
    <cellStyle name="Comma 6 3 3" xfId="8565" xr:uid="{00000000-0005-0000-0000-0000BD210000}"/>
    <cellStyle name="Comma 6 4" xfId="8566" xr:uid="{00000000-0005-0000-0000-0000BE210000}"/>
    <cellStyle name="Comma 6 4 2" xfId="8567" xr:uid="{00000000-0005-0000-0000-0000BF210000}"/>
    <cellStyle name="Comma 6 5" xfId="8568" xr:uid="{00000000-0005-0000-0000-0000C0210000}"/>
    <cellStyle name="Comma 60" xfId="8569" xr:uid="{00000000-0005-0000-0000-0000C1210000}"/>
    <cellStyle name="Comma 60 2" xfId="8570" xr:uid="{00000000-0005-0000-0000-0000C2210000}"/>
    <cellStyle name="Comma 61" xfId="8571" xr:uid="{00000000-0005-0000-0000-0000C3210000}"/>
    <cellStyle name="Comma 61 2" xfId="8572" xr:uid="{00000000-0005-0000-0000-0000C4210000}"/>
    <cellStyle name="Comma 62" xfId="8573" xr:uid="{00000000-0005-0000-0000-0000C5210000}"/>
    <cellStyle name="Comma 62 2" xfId="8574" xr:uid="{00000000-0005-0000-0000-0000C6210000}"/>
    <cellStyle name="Comma 63" xfId="8575" xr:uid="{00000000-0005-0000-0000-0000C7210000}"/>
    <cellStyle name="Comma 63 2" xfId="8576" xr:uid="{00000000-0005-0000-0000-0000C8210000}"/>
    <cellStyle name="Comma 64" xfId="8577" xr:uid="{00000000-0005-0000-0000-0000C9210000}"/>
    <cellStyle name="Comma 64 2" xfId="8578" xr:uid="{00000000-0005-0000-0000-0000CA210000}"/>
    <cellStyle name="Comma 65" xfId="8579" xr:uid="{00000000-0005-0000-0000-0000CB210000}"/>
    <cellStyle name="Comma 65 2" xfId="8580" xr:uid="{00000000-0005-0000-0000-0000CC210000}"/>
    <cellStyle name="Comma 66" xfId="8581" xr:uid="{00000000-0005-0000-0000-0000CD210000}"/>
    <cellStyle name="Comma 66 2" xfId="8582" xr:uid="{00000000-0005-0000-0000-0000CE210000}"/>
    <cellStyle name="Comma 67" xfId="8583" xr:uid="{00000000-0005-0000-0000-0000CF210000}"/>
    <cellStyle name="Comma 67 2" xfId="8584" xr:uid="{00000000-0005-0000-0000-0000D0210000}"/>
    <cellStyle name="Comma 68" xfId="8585" xr:uid="{00000000-0005-0000-0000-0000D1210000}"/>
    <cellStyle name="Comma 68 10" xfId="8586" xr:uid="{00000000-0005-0000-0000-0000D2210000}"/>
    <cellStyle name="Comma 68 11" xfId="8587" xr:uid="{00000000-0005-0000-0000-0000D3210000}"/>
    <cellStyle name="Comma 68 12" xfId="8588" xr:uid="{00000000-0005-0000-0000-0000D4210000}"/>
    <cellStyle name="Comma 68 2" xfId="8589" xr:uid="{00000000-0005-0000-0000-0000D5210000}"/>
    <cellStyle name="Comma 68 2 10" xfId="8590" xr:uid="{00000000-0005-0000-0000-0000D6210000}"/>
    <cellStyle name="Comma 68 2 2" xfId="8591" xr:uid="{00000000-0005-0000-0000-0000D7210000}"/>
    <cellStyle name="Comma 68 2 2 2" xfId="8592" xr:uid="{00000000-0005-0000-0000-0000D8210000}"/>
    <cellStyle name="Comma 68 2 2 2 2" xfId="8593" xr:uid="{00000000-0005-0000-0000-0000D9210000}"/>
    <cellStyle name="Comma 68 2 2 2 2 2" xfId="8594" xr:uid="{00000000-0005-0000-0000-0000DA210000}"/>
    <cellStyle name="Comma 68 2 2 2 2 2 2" xfId="8595" xr:uid="{00000000-0005-0000-0000-0000DB210000}"/>
    <cellStyle name="Comma 68 2 2 2 2 2 3" xfId="8596" xr:uid="{00000000-0005-0000-0000-0000DC210000}"/>
    <cellStyle name="Comma 68 2 2 2 2 2 4" xfId="8597" xr:uid="{00000000-0005-0000-0000-0000DD210000}"/>
    <cellStyle name="Comma 68 2 2 2 2 3" xfId="8598" xr:uid="{00000000-0005-0000-0000-0000DE210000}"/>
    <cellStyle name="Comma 68 2 2 2 2 4" xfId="8599" xr:uid="{00000000-0005-0000-0000-0000DF210000}"/>
    <cellStyle name="Comma 68 2 2 2 2 5" xfId="8600" xr:uid="{00000000-0005-0000-0000-0000E0210000}"/>
    <cellStyle name="Comma 68 2 2 2 3" xfId="8601" xr:uid="{00000000-0005-0000-0000-0000E1210000}"/>
    <cellStyle name="Comma 68 2 2 2 3 2" xfId="8602" xr:uid="{00000000-0005-0000-0000-0000E2210000}"/>
    <cellStyle name="Comma 68 2 2 2 3 3" xfId="8603" xr:uid="{00000000-0005-0000-0000-0000E3210000}"/>
    <cellStyle name="Comma 68 2 2 2 3 4" xfId="8604" xr:uid="{00000000-0005-0000-0000-0000E4210000}"/>
    <cellStyle name="Comma 68 2 2 2 4" xfId="8605" xr:uid="{00000000-0005-0000-0000-0000E5210000}"/>
    <cellStyle name="Comma 68 2 2 2 5" xfId="8606" xr:uid="{00000000-0005-0000-0000-0000E6210000}"/>
    <cellStyle name="Comma 68 2 2 2 6" xfId="8607" xr:uid="{00000000-0005-0000-0000-0000E7210000}"/>
    <cellStyle name="Comma 68 2 2 3" xfId="8608" xr:uid="{00000000-0005-0000-0000-0000E8210000}"/>
    <cellStyle name="Comma 68 2 2 3 2" xfId="8609" xr:uid="{00000000-0005-0000-0000-0000E9210000}"/>
    <cellStyle name="Comma 68 2 2 3 2 2" xfId="8610" xr:uid="{00000000-0005-0000-0000-0000EA210000}"/>
    <cellStyle name="Comma 68 2 2 3 2 2 2" xfId="8611" xr:uid="{00000000-0005-0000-0000-0000EB210000}"/>
    <cellStyle name="Comma 68 2 2 3 2 2 3" xfId="8612" xr:uid="{00000000-0005-0000-0000-0000EC210000}"/>
    <cellStyle name="Comma 68 2 2 3 2 2 4" xfId="8613" xr:uid="{00000000-0005-0000-0000-0000ED210000}"/>
    <cellStyle name="Comma 68 2 2 3 2 3" xfId="8614" xr:uid="{00000000-0005-0000-0000-0000EE210000}"/>
    <cellStyle name="Comma 68 2 2 3 2 4" xfId="8615" xr:uid="{00000000-0005-0000-0000-0000EF210000}"/>
    <cellStyle name="Comma 68 2 2 3 2 5" xfId="8616" xr:uid="{00000000-0005-0000-0000-0000F0210000}"/>
    <cellStyle name="Comma 68 2 2 3 3" xfId="8617" xr:uid="{00000000-0005-0000-0000-0000F1210000}"/>
    <cellStyle name="Comma 68 2 2 3 3 2" xfId="8618" xr:uid="{00000000-0005-0000-0000-0000F2210000}"/>
    <cellStyle name="Comma 68 2 2 3 3 3" xfId="8619" xr:uid="{00000000-0005-0000-0000-0000F3210000}"/>
    <cellStyle name="Comma 68 2 2 3 3 4" xfId="8620" xr:uid="{00000000-0005-0000-0000-0000F4210000}"/>
    <cellStyle name="Comma 68 2 2 3 4" xfId="8621" xr:uid="{00000000-0005-0000-0000-0000F5210000}"/>
    <cellStyle name="Comma 68 2 2 3 5" xfId="8622" xr:uid="{00000000-0005-0000-0000-0000F6210000}"/>
    <cellStyle name="Comma 68 2 2 3 6" xfId="8623" xr:uid="{00000000-0005-0000-0000-0000F7210000}"/>
    <cellStyle name="Comma 68 2 2 4" xfId="8624" xr:uid="{00000000-0005-0000-0000-0000F8210000}"/>
    <cellStyle name="Comma 68 2 2 4 2" xfId="8625" xr:uid="{00000000-0005-0000-0000-0000F9210000}"/>
    <cellStyle name="Comma 68 2 2 4 2 2" xfId="8626" xr:uid="{00000000-0005-0000-0000-0000FA210000}"/>
    <cellStyle name="Comma 68 2 2 4 2 3" xfId="8627" xr:uid="{00000000-0005-0000-0000-0000FB210000}"/>
    <cellStyle name="Comma 68 2 2 4 2 4" xfId="8628" xr:uid="{00000000-0005-0000-0000-0000FC210000}"/>
    <cellStyle name="Comma 68 2 2 4 3" xfId="8629" xr:uid="{00000000-0005-0000-0000-0000FD210000}"/>
    <cellStyle name="Comma 68 2 2 4 4" xfId="8630" xr:uid="{00000000-0005-0000-0000-0000FE210000}"/>
    <cellStyle name="Comma 68 2 2 4 5" xfId="8631" xr:uid="{00000000-0005-0000-0000-0000FF210000}"/>
    <cellStyle name="Comma 68 2 2 5" xfId="8632" xr:uid="{00000000-0005-0000-0000-000000220000}"/>
    <cellStyle name="Comma 68 2 2 5 2" xfId="8633" xr:uid="{00000000-0005-0000-0000-000001220000}"/>
    <cellStyle name="Comma 68 2 2 5 3" xfId="8634" xr:uid="{00000000-0005-0000-0000-000002220000}"/>
    <cellStyle name="Comma 68 2 2 5 4" xfId="8635" xr:uid="{00000000-0005-0000-0000-000003220000}"/>
    <cellStyle name="Comma 68 2 2 6" xfId="8636" xr:uid="{00000000-0005-0000-0000-000004220000}"/>
    <cellStyle name="Comma 68 2 2 7" xfId="8637" xr:uid="{00000000-0005-0000-0000-000005220000}"/>
    <cellStyle name="Comma 68 2 2 8" xfId="8638" xr:uid="{00000000-0005-0000-0000-000006220000}"/>
    <cellStyle name="Comma 68 2 3" xfId="8639" xr:uid="{00000000-0005-0000-0000-000007220000}"/>
    <cellStyle name="Comma 68 2 3 2" xfId="8640" xr:uid="{00000000-0005-0000-0000-000008220000}"/>
    <cellStyle name="Comma 68 2 3 2 2" xfId="8641" xr:uid="{00000000-0005-0000-0000-000009220000}"/>
    <cellStyle name="Comma 68 2 3 2 2 2" xfId="8642" xr:uid="{00000000-0005-0000-0000-00000A220000}"/>
    <cellStyle name="Comma 68 2 3 2 2 2 2" xfId="8643" xr:uid="{00000000-0005-0000-0000-00000B220000}"/>
    <cellStyle name="Comma 68 2 3 2 2 2 3" xfId="8644" xr:uid="{00000000-0005-0000-0000-00000C220000}"/>
    <cellStyle name="Comma 68 2 3 2 2 2 4" xfId="8645" xr:uid="{00000000-0005-0000-0000-00000D220000}"/>
    <cellStyle name="Comma 68 2 3 2 2 3" xfId="8646" xr:uid="{00000000-0005-0000-0000-00000E220000}"/>
    <cellStyle name="Comma 68 2 3 2 2 4" xfId="8647" xr:uid="{00000000-0005-0000-0000-00000F220000}"/>
    <cellStyle name="Comma 68 2 3 2 2 5" xfId="8648" xr:uid="{00000000-0005-0000-0000-000010220000}"/>
    <cellStyle name="Comma 68 2 3 2 3" xfId="8649" xr:uid="{00000000-0005-0000-0000-000011220000}"/>
    <cellStyle name="Comma 68 2 3 2 3 2" xfId="8650" xr:uid="{00000000-0005-0000-0000-000012220000}"/>
    <cellStyle name="Comma 68 2 3 2 3 3" xfId="8651" xr:uid="{00000000-0005-0000-0000-000013220000}"/>
    <cellStyle name="Comma 68 2 3 2 3 4" xfId="8652" xr:uid="{00000000-0005-0000-0000-000014220000}"/>
    <cellStyle name="Comma 68 2 3 2 4" xfId="8653" xr:uid="{00000000-0005-0000-0000-000015220000}"/>
    <cellStyle name="Comma 68 2 3 2 5" xfId="8654" xr:uid="{00000000-0005-0000-0000-000016220000}"/>
    <cellStyle name="Comma 68 2 3 2 6" xfId="8655" xr:uid="{00000000-0005-0000-0000-000017220000}"/>
    <cellStyle name="Comma 68 2 3 3" xfId="8656" xr:uid="{00000000-0005-0000-0000-000018220000}"/>
    <cellStyle name="Comma 68 2 3 3 2" xfId="8657" xr:uid="{00000000-0005-0000-0000-000019220000}"/>
    <cellStyle name="Comma 68 2 3 3 2 2" xfId="8658" xr:uid="{00000000-0005-0000-0000-00001A220000}"/>
    <cellStyle name="Comma 68 2 3 3 2 2 2" xfId="8659" xr:uid="{00000000-0005-0000-0000-00001B220000}"/>
    <cellStyle name="Comma 68 2 3 3 2 2 3" xfId="8660" xr:uid="{00000000-0005-0000-0000-00001C220000}"/>
    <cellStyle name="Comma 68 2 3 3 2 2 4" xfId="8661" xr:uid="{00000000-0005-0000-0000-00001D220000}"/>
    <cellStyle name="Comma 68 2 3 3 2 3" xfId="8662" xr:uid="{00000000-0005-0000-0000-00001E220000}"/>
    <cellStyle name="Comma 68 2 3 3 2 4" xfId="8663" xr:uid="{00000000-0005-0000-0000-00001F220000}"/>
    <cellStyle name="Comma 68 2 3 3 2 5" xfId="8664" xr:uid="{00000000-0005-0000-0000-000020220000}"/>
    <cellStyle name="Comma 68 2 3 3 3" xfId="8665" xr:uid="{00000000-0005-0000-0000-000021220000}"/>
    <cellStyle name="Comma 68 2 3 3 3 2" xfId="8666" xr:uid="{00000000-0005-0000-0000-000022220000}"/>
    <cellStyle name="Comma 68 2 3 3 3 3" xfId="8667" xr:uid="{00000000-0005-0000-0000-000023220000}"/>
    <cellStyle name="Comma 68 2 3 3 3 4" xfId="8668" xr:uid="{00000000-0005-0000-0000-000024220000}"/>
    <cellStyle name="Comma 68 2 3 3 4" xfId="8669" xr:uid="{00000000-0005-0000-0000-000025220000}"/>
    <cellStyle name="Comma 68 2 3 3 5" xfId="8670" xr:uid="{00000000-0005-0000-0000-000026220000}"/>
    <cellStyle name="Comma 68 2 3 3 6" xfId="8671" xr:uid="{00000000-0005-0000-0000-000027220000}"/>
    <cellStyle name="Comma 68 2 3 4" xfId="8672" xr:uid="{00000000-0005-0000-0000-000028220000}"/>
    <cellStyle name="Comma 68 2 3 4 2" xfId="8673" xr:uid="{00000000-0005-0000-0000-000029220000}"/>
    <cellStyle name="Comma 68 2 3 4 2 2" xfId="8674" xr:uid="{00000000-0005-0000-0000-00002A220000}"/>
    <cellStyle name="Comma 68 2 3 4 2 3" xfId="8675" xr:uid="{00000000-0005-0000-0000-00002B220000}"/>
    <cellStyle name="Comma 68 2 3 4 2 4" xfId="8676" xr:uid="{00000000-0005-0000-0000-00002C220000}"/>
    <cellStyle name="Comma 68 2 3 4 3" xfId="8677" xr:uid="{00000000-0005-0000-0000-00002D220000}"/>
    <cellStyle name="Comma 68 2 3 4 4" xfId="8678" xr:uid="{00000000-0005-0000-0000-00002E220000}"/>
    <cellStyle name="Comma 68 2 3 4 5" xfId="8679" xr:uid="{00000000-0005-0000-0000-00002F220000}"/>
    <cellStyle name="Comma 68 2 3 5" xfId="8680" xr:uid="{00000000-0005-0000-0000-000030220000}"/>
    <cellStyle name="Comma 68 2 3 5 2" xfId="8681" xr:uid="{00000000-0005-0000-0000-000031220000}"/>
    <cellStyle name="Comma 68 2 3 5 3" xfId="8682" xr:uid="{00000000-0005-0000-0000-000032220000}"/>
    <cellStyle name="Comma 68 2 3 5 4" xfId="8683" xr:uid="{00000000-0005-0000-0000-000033220000}"/>
    <cellStyle name="Comma 68 2 3 6" xfId="8684" xr:uid="{00000000-0005-0000-0000-000034220000}"/>
    <cellStyle name="Comma 68 2 3 7" xfId="8685" xr:uid="{00000000-0005-0000-0000-000035220000}"/>
    <cellStyle name="Comma 68 2 3 8" xfId="8686" xr:uid="{00000000-0005-0000-0000-000036220000}"/>
    <cellStyle name="Comma 68 2 4" xfId="8687" xr:uid="{00000000-0005-0000-0000-000037220000}"/>
    <cellStyle name="Comma 68 2 4 2" xfId="8688" xr:uid="{00000000-0005-0000-0000-000038220000}"/>
    <cellStyle name="Comma 68 2 4 2 2" xfId="8689" xr:uid="{00000000-0005-0000-0000-000039220000}"/>
    <cellStyle name="Comma 68 2 4 2 2 2" xfId="8690" xr:uid="{00000000-0005-0000-0000-00003A220000}"/>
    <cellStyle name="Comma 68 2 4 2 2 3" xfId="8691" xr:uid="{00000000-0005-0000-0000-00003B220000}"/>
    <cellStyle name="Comma 68 2 4 2 2 4" xfId="8692" xr:uid="{00000000-0005-0000-0000-00003C220000}"/>
    <cellStyle name="Comma 68 2 4 2 3" xfId="8693" xr:uid="{00000000-0005-0000-0000-00003D220000}"/>
    <cellStyle name="Comma 68 2 4 2 4" xfId="8694" xr:uid="{00000000-0005-0000-0000-00003E220000}"/>
    <cellStyle name="Comma 68 2 4 2 5" xfId="8695" xr:uid="{00000000-0005-0000-0000-00003F220000}"/>
    <cellStyle name="Comma 68 2 4 3" xfId="8696" xr:uid="{00000000-0005-0000-0000-000040220000}"/>
    <cellStyle name="Comma 68 2 4 3 2" xfId="8697" xr:uid="{00000000-0005-0000-0000-000041220000}"/>
    <cellStyle name="Comma 68 2 4 3 3" xfId="8698" xr:uid="{00000000-0005-0000-0000-000042220000}"/>
    <cellStyle name="Comma 68 2 4 3 4" xfId="8699" xr:uid="{00000000-0005-0000-0000-000043220000}"/>
    <cellStyle name="Comma 68 2 4 4" xfId="8700" xr:uid="{00000000-0005-0000-0000-000044220000}"/>
    <cellStyle name="Comma 68 2 4 5" xfId="8701" xr:uid="{00000000-0005-0000-0000-000045220000}"/>
    <cellStyle name="Comma 68 2 4 6" xfId="8702" xr:uid="{00000000-0005-0000-0000-000046220000}"/>
    <cellStyle name="Comma 68 2 5" xfId="8703" xr:uid="{00000000-0005-0000-0000-000047220000}"/>
    <cellStyle name="Comma 68 2 5 2" xfId="8704" xr:uid="{00000000-0005-0000-0000-000048220000}"/>
    <cellStyle name="Comma 68 2 5 2 2" xfId="8705" xr:uid="{00000000-0005-0000-0000-000049220000}"/>
    <cellStyle name="Comma 68 2 5 2 2 2" xfId="8706" xr:uid="{00000000-0005-0000-0000-00004A220000}"/>
    <cellStyle name="Comma 68 2 5 2 2 3" xfId="8707" xr:uid="{00000000-0005-0000-0000-00004B220000}"/>
    <cellStyle name="Comma 68 2 5 2 2 4" xfId="8708" xr:uid="{00000000-0005-0000-0000-00004C220000}"/>
    <cellStyle name="Comma 68 2 5 2 3" xfId="8709" xr:uid="{00000000-0005-0000-0000-00004D220000}"/>
    <cellStyle name="Comma 68 2 5 2 4" xfId="8710" xr:uid="{00000000-0005-0000-0000-00004E220000}"/>
    <cellStyle name="Comma 68 2 5 2 5" xfId="8711" xr:uid="{00000000-0005-0000-0000-00004F220000}"/>
    <cellStyle name="Comma 68 2 5 3" xfId="8712" xr:uid="{00000000-0005-0000-0000-000050220000}"/>
    <cellStyle name="Comma 68 2 5 3 2" xfId="8713" xr:uid="{00000000-0005-0000-0000-000051220000}"/>
    <cellStyle name="Comma 68 2 5 3 3" xfId="8714" xr:uid="{00000000-0005-0000-0000-000052220000}"/>
    <cellStyle name="Comma 68 2 5 3 4" xfId="8715" xr:uid="{00000000-0005-0000-0000-000053220000}"/>
    <cellStyle name="Comma 68 2 5 4" xfId="8716" xr:uid="{00000000-0005-0000-0000-000054220000}"/>
    <cellStyle name="Comma 68 2 5 5" xfId="8717" xr:uid="{00000000-0005-0000-0000-000055220000}"/>
    <cellStyle name="Comma 68 2 5 6" xfId="8718" xr:uid="{00000000-0005-0000-0000-000056220000}"/>
    <cellStyle name="Comma 68 2 6" xfId="8719" xr:uid="{00000000-0005-0000-0000-000057220000}"/>
    <cellStyle name="Comma 68 2 6 2" xfId="8720" xr:uid="{00000000-0005-0000-0000-000058220000}"/>
    <cellStyle name="Comma 68 2 6 2 2" xfId="8721" xr:uid="{00000000-0005-0000-0000-000059220000}"/>
    <cellStyle name="Comma 68 2 6 2 3" xfId="8722" xr:uid="{00000000-0005-0000-0000-00005A220000}"/>
    <cellStyle name="Comma 68 2 6 2 4" xfId="8723" xr:uid="{00000000-0005-0000-0000-00005B220000}"/>
    <cellStyle name="Comma 68 2 6 3" xfId="8724" xr:uid="{00000000-0005-0000-0000-00005C220000}"/>
    <cellStyle name="Comma 68 2 6 4" xfId="8725" xr:uid="{00000000-0005-0000-0000-00005D220000}"/>
    <cellStyle name="Comma 68 2 6 5" xfId="8726" xr:uid="{00000000-0005-0000-0000-00005E220000}"/>
    <cellStyle name="Comma 68 2 7" xfId="8727" xr:uid="{00000000-0005-0000-0000-00005F220000}"/>
    <cellStyle name="Comma 68 2 7 2" xfId="8728" xr:uid="{00000000-0005-0000-0000-000060220000}"/>
    <cellStyle name="Comma 68 2 7 3" xfId="8729" xr:uid="{00000000-0005-0000-0000-000061220000}"/>
    <cellStyle name="Comma 68 2 7 4" xfId="8730" xr:uid="{00000000-0005-0000-0000-000062220000}"/>
    <cellStyle name="Comma 68 2 8" xfId="8731" xr:uid="{00000000-0005-0000-0000-000063220000}"/>
    <cellStyle name="Comma 68 2 9" xfId="8732" xr:uid="{00000000-0005-0000-0000-000064220000}"/>
    <cellStyle name="Comma 68 3" xfId="8733" xr:uid="{00000000-0005-0000-0000-000065220000}"/>
    <cellStyle name="Comma 68 3 10" xfId="8734" xr:uid="{00000000-0005-0000-0000-000066220000}"/>
    <cellStyle name="Comma 68 3 2" xfId="8735" xr:uid="{00000000-0005-0000-0000-000067220000}"/>
    <cellStyle name="Comma 68 3 2 2" xfId="8736" xr:uid="{00000000-0005-0000-0000-000068220000}"/>
    <cellStyle name="Comma 68 3 2 2 2" xfId="8737" xr:uid="{00000000-0005-0000-0000-000069220000}"/>
    <cellStyle name="Comma 68 3 2 2 2 2" xfId="8738" xr:uid="{00000000-0005-0000-0000-00006A220000}"/>
    <cellStyle name="Comma 68 3 2 2 2 2 2" xfId="8739" xr:uid="{00000000-0005-0000-0000-00006B220000}"/>
    <cellStyle name="Comma 68 3 2 2 2 2 3" xfId="8740" xr:uid="{00000000-0005-0000-0000-00006C220000}"/>
    <cellStyle name="Comma 68 3 2 2 2 2 4" xfId="8741" xr:uid="{00000000-0005-0000-0000-00006D220000}"/>
    <cellStyle name="Comma 68 3 2 2 2 3" xfId="8742" xr:uid="{00000000-0005-0000-0000-00006E220000}"/>
    <cellStyle name="Comma 68 3 2 2 2 4" xfId="8743" xr:uid="{00000000-0005-0000-0000-00006F220000}"/>
    <cellStyle name="Comma 68 3 2 2 2 5" xfId="8744" xr:uid="{00000000-0005-0000-0000-000070220000}"/>
    <cellStyle name="Comma 68 3 2 2 3" xfId="8745" xr:uid="{00000000-0005-0000-0000-000071220000}"/>
    <cellStyle name="Comma 68 3 2 2 3 2" xfId="8746" xr:uid="{00000000-0005-0000-0000-000072220000}"/>
    <cellStyle name="Comma 68 3 2 2 3 3" xfId="8747" xr:uid="{00000000-0005-0000-0000-000073220000}"/>
    <cellStyle name="Comma 68 3 2 2 3 4" xfId="8748" xr:uid="{00000000-0005-0000-0000-000074220000}"/>
    <cellStyle name="Comma 68 3 2 2 4" xfId="8749" xr:uid="{00000000-0005-0000-0000-000075220000}"/>
    <cellStyle name="Comma 68 3 2 2 5" xfId="8750" xr:uid="{00000000-0005-0000-0000-000076220000}"/>
    <cellStyle name="Comma 68 3 2 2 6" xfId="8751" xr:uid="{00000000-0005-0000-0000-000077220000}"/>
    <cellStyle name="Comma 68 3 2 3" xfId="8752" xr:uid="{00000000-0005-0000-0000-000078220000}"/>
    <cellStyle name="Comma 68 3 2 3 2" xfId="8753" xr:uid="{00000000-0005-0000-0000-000079220000}"/>
    <cellStyle name="Comma 68 3 2 3 2 2" xfId="8754" xr:uid="{00000000-0005-0000-0000-00007A220000}"/>
    <cellStyle name="Comma 68 3 2 3 2 2 2" xfId="8755" xr:uid="{00000000-0005-0000-0000-00007B220000}"/>
    <cellStyle name="Comma 68 3 2 3 2 2 3" xfId="8756" xr:uid="{00000000-0005-0000-0000-00007C220000}"/>
    <cellStyle name="Comma 68 3 2 3 2 2 4" xfId="8757" xr:uid="{00000000-0005-0000-0000-00007D220000}"/>
    <cellStyle name="Comma 68 3 2 3 2 3" xfId="8758" xr:uid="{00000000-0005-0000-0000-00007E220000}"/>
    <cellStyle name="Comma 68 3 2 3 2 4" xfId="8759" xr:uid="{00000000-0005-0000-0000-00007F220000}"/>
    <cellStyle name="Comma 68 3 2 3 2 5" xfId="8760" xr:uid="{00000000-0005-0000-0000-000080220000}"/>
    <cellStyle name="Comma 68 3 2 3 3" xfId="8761" xr:uid="{00000000-0005-0000-0000-000081220000}"/>
    <cellStyle name="Comma 68 3 2 3 3 2" xfId="8762" xr:uid="{00000000-0005-0000-0000-000082220000}"/>
    <cellStyle name="Comma 68 3 2 3 3 3" xfId="8763" xr:uid="{00000000-0005-0000-0000-000083220000}"/>
    <cellStyle name="Comma 68 3 2 3 3 4" xfId="8764" xr:uid="{00000000-0005-0000-0000-000084220000}"/>
    <cellStyle name="Comma 68 3 2 3 4" xfId="8765" xr:uid="{00000000-0005-0000-0000-000085220000}"/>
    <cellStyle name="Comma 68 3 2 3 5" xfId="8766" xr:uid="{00000000-0005-0000-0000-000086220000}"/>
    <cellStyle name="Comma 68 3 2 3 6" xfId="8767" xr:uid="{00000000-0005-0000-0000-000087220000}"/>
    <cellStyle name="Comma 68 3 2 4" xfId="8768" xr:uid="{00000000-0005-0000-0000-000088220000}"/>
    <cellStyle name="Comma 68 3 2 4 2" xfId="8769" xr:uid="{00000000-0005-0000-0000-000089220000}"/>
    <cellStyle name="Comma 68 3 2 4 2 2" xfId="8770" xr:uid="{00000000-0005-0000-0000-00008A220000}"/>
    <cellStyle name="Comma 68 3 2 4 2 3" xfId="8771" xr:uid="{00000000-0005-0000-0000-00008B220000}"/>
    <cellStyle name="Comma 68 3 2 4 2 4" xfId="8772" xr:uid="{00000000-0005-0000-0000-00008C220000}"/>
    <cellStyle name="Comma 68 3 2 4 3" xfId="8773" xr:uid="{00000000-0005-0000-0000-00008D220000}"/>
    <cellStyle name="Comma 68 3 2 4 4" xfId="8774" xr:uid="{00000000-0005-0000-0000-00008E220000}"/>
    <cellStyle name="Comma 68 3 2 4 5" xfId="8775" xr:uid="{00000000-0005-0000-0000-00008F220000}"/>
    <cellStyle name="Comma 68 3 2 5" xfId="8776" xr:uid="{00000000-0005-0000-0000-000090220000}"/>
    <cellStyle name="Comma 68 3 2 5 2" xfId="8777" xr:uid="{00000000-0005-0000-0000-000091220000}"/>
    <cellStyle name="Comma 68 3 2 5 3" xfId="8778" xr:uid="{00000000-0005-0000-0000-000092220000}"/>
    <cellStyle name="Comma 68 3 2 5 4" xfId="8779" xr:uid="{00000000-0005-0000-0000-000093220000}"/>
    <cellStyle name="Comma 68 3 2 6" xfId="8780" xr:uid="{00000000-0005-0000-0000-000094220000}"/>
    <cellStyle name="Comma 68 3 2 7" xfId="8781" xr:uid="{00000000-0005-0000-0000-000095220000}"/>
    <cellStyle name="Comma 68 3 2 8" xfId="8782" xr:uid="{00000000-0005-0000-0000-000096220000}"/>
    <cellStyle name="Comma 68 3 3" xfId="8783" xr:uid="{00000000-0005-0000-0000-000097220000}"/>
    <cellStyle name="Comma 68 3 3 2" xfId="8784" xr:uid="{00000000-0005-0000-0000-000098220000}"/>
    <cellStyle name="Comma 68 3 3 2 2" xfId="8785" xr:uid="{00000000-0005-0000-0000-000099220000}"/>
    <cellStyle name="Comma 68 3 3 2 2 2" xfId="8786" xr:uid="{00000000-0005-0000-0000-00009A220000}"/>
    <cellStyle name="Comma 68 3 3 2 2 2 2" xfId="8787" xr:uid="{00000000-0005-0000-0000-00009B220000}"/>
    <cellStyle name="Comma 68 3 3 2 2 2 3" xfId="8788" xr:uid="{00000000-0005-0000-0000-00009C220000}"/>
    <cellStyle name="Comma 68 3 3 2 2 2 4" xfId="8789" xr:uid="{00000000-0005-0000-0000-00009D220000}"/>
    <cellStyle name="Comma 68 3 3 2 2 3" xfId="8790" xr:uid="{00000000-0005-0000-0000-00009E220000}"/>
    <cellStyle name="Comma 68 3 3 2 2 4" xfId="8791" xr:uid="{00000000-0005-0000-0000-00009F220000}"/>
    <cellStyle name="Comma 68 3 3 2 2 5" xfId="8792" xr:uid="{00000000-0005-0000-0000-0000A0220000}"/>
    <cellStyle name="Comma 68 3 3 2 3" xfId="8793" xr:uid="{00000000-0005-0000-0000-0000A1220000}"/>
    <cellStyle name="Comma 68 3 3 2 3 2" xfId="8794" xr:uid="{00000000-0005-0000-0000-0000A2220000}"/>
    <cellStyle name="Comma 68 3 3 2 3 3" xfId="8795" xr:uid="{00000000-0005-0000-0000-0000A3220000}"/>
    <cellStyle name="Comma 68 3 3 2 3 4" xfId="8796" xr:uid="{00000000-0005-0000-0000-0000A4220000}"/>
    <cellStyle name="Comma 68 3 3 2 4" xfId="8797" xr:uid="{00000000-0005-0000-0000-0000A5220000}"/>
    <cellStyle name="Comma 68 3 3 2 5" xfId="8798" xr:uid="{00000000-0005-0000-0000-0000A6220000}"/>
    <cellStyle name="Comma 68 3 3 2 6" xfId="8799" xr:uid="{00000000-0005-0000-0000-0000A7220000}"/>
    <cellStyle name="Comma 68 3 3 3" xfId="8800" xr:uid="{00000000-0005-0000-0000-0000A8220000}"/>
    <cellStyle name="Comma 68 3 3 3 2" xfId="8801" xr:uid="{00000000-0005-0000-0000-0000A9220000}"/>
    <cellStyle name="Comma 68 3 3 3 2 2" xfId="8802" xr:uid="{00000000-0005-0000-0000-0000AA220000}"/>
    <cellStyle name="Comma 68 3 3 3 2 2 2" xfId="8803" xr:uid="{00000000-0005-0000-0000-0000AB220000}"/>
    <cellStyle name="Comma 68 3 3 3 2 2 3" xfId="8804" xr:uid="{00000000-0005-0000-0000-0000AC220000}"/>
    <cellStyle name="Comma 68 3 3 3 2 2 4" xfId="8805" xr:uid="{00000000-0005-0000-0000-0000AD220000}"/>
    <cellStyle name="Comma 68 3 3 3 2 3" xfId="8806" xr:uid="{00000000-0005-0000-0000-0000AE220000}"/>
    <cellStyle name="Comma 68 3 3 3 2 4" xfId="8807" xr:uid="{00000000-0005-0000-0000-0000AF220000}"/>
    <cellStyle name="Comma 68 3 3 3 2 5" xfId="8808" xr:uid="{00000000-0005-0000-0000-0000B0220000}"/>
    <cellStyle name="Comma 68 3 3 3 3" xfId="8809" xr:uid="{00000000-0005-0000-0000-0000B1220000}"/>
    <cellStyle name="Comma 68 3 3 3 3 2" xfId="8810" xr:uid="{00000000-0005-0000-0000-0000B2220000}"/>
    <cellStyle name="Comma 68 3 3 3 3 3" xfId="8811" xr:uid="{00000000-0005-0000-0000-0000B3220000}"/>
    <cellStyle name="Comma 68 3 3 3 3 4" xfId="8812" xr:uid="{00000000-0005-0000-0000-0000B4220000}"/>
    <cellStyle name="Comma 68 3 3 3 4" xfId="8813" xr:uid="{00000000-0005-0000-0000-0000B5220000}"/>
    <cellStyle name="Comma 68 3 3 3 5" xfId="8814" xr:uid="{00000000-0005-0000-0000-0000B6220000}"/>
    <cellStyle name="Comma 68 3 3 3 6" xfId="8815" xr:uid="{00000000-0005-0000-0000-0000B7220000}"/>
    <cellStyle name="Comma 68 3 3 4" xfId="8816" xr:uid="{00000000-0005-0000-0000-0000B8220000}"/>
    <cellStyle name="Comma 68 3 3 4 2" xfId="8817" xr:uid="{00000000-0005-0000-0000-0000B9220000}"/>
    <cellStyle name="Comma 68 3 3 4 2 2" xfId="8818" xr:uid="{00000000-0005-0000-0000-0000BA220000}"/>
    <cellStyle name="Comma 68 3 3 4 2 3" xfId="8819" xr:uid="{00000000-0005-0000-0000-0000BB220000}"/>
    <cellStyle name="Comma 68 3 3 4 2 4" xfId="8820" xr:uid="{00000000-0005-0000-0000-0000BC220000}"/>
    <cellStyle name="Comma 68 3 3 4 3" xfId="8821" xr:uid="{00000000-0005-0000-0000-0000BD220000}"/>
    <cellStyle name="Comma 68 3 3 4 4" xfId="8822" xr:uid="{00000000-0005-0000-0000-0000BE220000}"/>
    <cellStyle name="Comma 68 3 3 4 5" xfId="8823" xr:uid="{00000000-0005-0000-0000-0000BF220000}"/>
    <cellStyle name="Comma 68 3 3 5" xfId="8824" xr:uid="{00000000-0005-0000-0000-0000C0220000}"/>
    <cellStyle name="Comma 68 3 3 5 2" xfId="8825" xr:uid="{00000000-0005-0000-0000-0000C1220000}"/>
    <cellStyle name="Comma 68 3 3 5 3" xfId="8826" xr:uid="{00000000-0005-0000-0000-0000C2220000}"/>
    <cellStyle name="Comma 68 3 3 5 4" xfId="8827" xr:uid="{00000000-0005-0000-0000-0000C3220000}"/>
    <cellStyle name="Comma 68 3 3 6" xfId="8828" xr:uid="{00000000-0005-0000-0000-0000C4220000}"/>
    <cellStyle name="Comma 68 3 3 7" xfId="8829" xr:uid="{00000000-0005-0000-0000-0000C5220000}"/>
    <cellStyle name="Comma 68 3 3 8" xfId="8830" xr:uid="{00000000-0005-0000-0000-0000C6220000}"/>
    <cellStyle name="Comma 68 3 4" xfId="8831" xr:uid="{00000000-0005-0000-0000-0000C7220000}"/>
    <cellStyle name="Comma 68 3 4 2" xfId="8832" xr:uid="{00000000-0005-0000-0000-0000C8220000}"/>
    <cellStyle name="Comma 68 3 4 2 2" xfId="8833" xr:uid="{00000000-0005-0000-0000-0000C9220000}"/>
    <cellStyle name="Comma 68 3 4 2 2 2" xfId="8834" xr:uid="{00000000-0005-0000-0000-0000CA220000}"/>
    <cellStyle name="Comma 68 3 4 2 2 3" xfId="8835" xr:uid="{00000000-0005-0000-0000-0000CB220000}"/>
    <cellStyle name="Comma 68 3 4 2 2 4" xfId="8836" xr:uid="{00000000-0005-0000-0000-0000CC220000}"/>
    <cellStyle name="Comma 68 3 4 2 3" xfId="8837" xr:uid="{00000000-0005-0000-0000-0000CD220000}"/>
    <cellStyle name="Comma 68 3 4 2 4" xfId="8838" xr:uid="{00000000-0005-0000-0000-0000CE220000}"/>
    <cellStyle name="Comma 68 3 4 2 5" xfId="8839" xr:uid="{00000000-0005-0000-0000-0000CF220000}"/>
    <cellStyle name="Comma 68 3 4 3" xfId="8840" xr:uid="{00000000-0005-0000-0000-0000D0220000}"/>
    <cellStyle name="Comma 68 3 4 3 2" xfId="8841" xr:uid="{00000000-0005-0000-0000-0000D1220000}"/>
    <cellStyle name="Comma 68 3 4 3 3" xfId="8842" xr:uid="{00000000-0005-0000-0000-0000D2220000}"/>
    <cellStyle name="Comma 68 3 4 3 4" xfId="8843" xr:uid="{00000000-0005-0000-0000-0000D3220000}"/>
    <cellStyle name="Comma 68 3 4 4" xfId="8844" xr:uid="{00000000-0005-0000-0000-0000D4220000}"/>
    <cellStyle name="Comma 68 3 4 5" xfId="8845" xr:uid="{00000000-0005-0000-0000-0000D5220000}"/>
    <cellStyle name="Comma 68 3 4 6" xfId="8846" xr:uid="{00000000-0005-0000-0000-0000D6220000}"/>
    <cellStyle name="Comma 68 3 5" xfId="8847" xr:uid="{00000000-0005-0000-0000-0000D7220000}"/>
    <cellStyle name="Comma 68 3 5 2" xfId="8848" xr:uid="{00000000-0005-0000-0000-0000D8220000}"/>
    <cellStyle name="Comma 68 3 5 2 2" xfId="8849" xr:uid="{00000000-0005-0000-0000-0000D9220000}"/>
    <cellStyle name="Comma 68 3 5 2 2 2" xfId="8850" xr:uid="{00000000-0005-0000-0000-0000DA220000}"/>
    <cellStyle name="Comma 68 3 5 2 2 3" xfId="8851" xr:uid="{00000000-0005-0000-0000-0000DB220000}"/>
    <cellStyle name="Comma 68 3 5 2 2 4" xfId="8852" xr:uid="{00000000-0005-0000-0000-0000DC220000}"/>
    <cellStyle name="Comma 68 3 5 2 3" xfId="8853" xr:uid="{00000000-0005-0000-0000-0000DD220000}"/>
    <cellStyle name="Comma 68 3 5 2 4" xfId="8854" xr:uid="{00000000-0005-0000-0000-0000DE220000}"/>
    <cellStyle name="Comma 68 3 5 2 5" xfId="8855" xr:uid="{00000000-0005-0000-0000-0000DF220000}"/>
    <cellStyle name="Comma 68 3 5 3" xfId="8856" xr:uid="{00000000-0005-0000-0000-0000E0220000}"/>
    <cellStyle name="Comma 68 3 5 3 2" xfId="8857" xr:uid="{00000000-0005-0000-0000-0000E1220000}"/>
    <cellStyle name="Comma 68 3 5 3 3" xfId="8858" xr:uid="{00000000-0005-0000-0000-0000E2220000}"/>
    <cellStyle name="Comma 68 3 5 3 4" xfId="8859" xr:uid="{00000000-0005-0000-0000-0000E3220000}"/>
    <cellStyle name="Comma 68 3 5 4" xfId="8860" xr:uid="{00000000-0005-0000-0000-0000E4220000}"/>
    <cellStyle name="Comma 68 3 5 5" xfId="8861" xr:uid="{00000000-0005-0000-0000-0000E5220000}"/>
    <cellStyle name="Comma 68 3 5 6" xfId="8862" xr:uid="{00000000-0005-0000-0000-0000E6220000}"/>
    <cellStyle name="Comma 68 3 6" xfId="8863" xr:uid="{00000000-0005-0000-0000-0000E7220000}"/>
    <cellStyle name="Comma 68 3 6 2" xfId="8864" xr:uid="{00000000-0005-0000-0000-0000E8220000}"/>
    <cellStyle name="Comma 68 3 6 2 2" xfId="8865" xr:uid="{00000000-0005-0000-0000-0000E9220000}"/>
    <cellStyle name="Comma 68 3 6 2 3" xfId="8866" xr:uid="{00000000-0005-0000-0000-0000EA220000}"/>
    <cellStyle name="Comma 68 3 6 2 4" xfId="8867" xr:uid="{00000000-0005-0000-0000-0000EB220000}"/>
    <cellStyle name="Comma 68 3 6 3" xfId="8868" xr:uid="{00000000-0005-0000-0000-0000EC220000}"/>
    <cellStyle name="Comma 68 3 6 4" xfId="8869" xr:uid="{00000000-0005-0000-0000-0000ED220000}"/>
    <cellStyle name="Comma 68 3 6 5" xfId="8870" xr:uid="{00000000-0005-0000-0000-0000EE220000}"/>
    <cellStyle name="Comma 68 3 7" xfId="8871" xr:uid="{00000000-0005-0000-0000-0000EF220000}"/>
    <cellStyle name="Comma 68 3 7 2" xfId="8872" xr:uid="{00000000-0005-0000-0000-0000F0220000}"/>
    <cellStyle name="Comma 68 3 7 3" xfId="8873" xr:uid="{00000000-0005-0000-0000-0000F1220000}"/>
    <cellStyle name="Comma 68 3 7 4" xfId="8874" xr:uid="{00000000-0005-0000-0000-0000F2220000}"/>
    <cellStyle name="Comma 68 3 8" xfId="8875" xr:uid="{00000000-0005-0000-0000-0000F3220000}"/>
    <cellStyle name="Comma 68 3 9" xfId="8876" xr:uid="{00000000-0005-0000-0000-0000F4220000}"/>
    <cellStyle name="Comma 68 4" xfId="8877" xr:uid="{00000000-0005-0000-0000-0000F5220000}"/>
    <cellStyle name="Comma 68 4 2" xfId="8878" xr:uid="{00000000-0005-0000-0000-0000F6220000}"/>
    <cellStyle name="Comma 68 4 2 2" xfId="8879" xr:uid="{00000000-0005-0000-0000-0000F7220000}"/>
    <cellStyle name="Comma 68 4 2 2 2" xfId="8880" xr:uid="{00000000-0005-0000-0000-0000F8220000}"/>
    <cellStyle name="Comma 68 4 2 2 2 2" xfId="8881" xr:uid="{00000000-0005-0000-0000-0000F9220000}"/>
    <cellStyle name="Comma 68 4 2 2 2 3" xfId="8882" xr:uid="{00000000-0005-0000-0000-0000FA220000}"/>
    <cellStyle name="Comma 68 4 2 2 2 4" xfId="8883" xr:uid="{00000000-0005-0000-0000-0000FB220000}"/>
    <cellStyle name="Comma 68 4 2 2 3" xfId="8884" xr:uid="{00000000-0005-0000-0000-0000FC220000}"/>
    <cellStyle name="Comma 68 4 2 2 4" xfId="8885" xr:uid="{00000000-0005-0000-0000-0000FD220000}"/>
    <cellStyle name="Comma 68 4 2 2 5" xfId="8886" xr:uid="{00000000-0005-0000-0000-0000FE220000}"/>
    <cellStyle name="Comma 68 4 2 3" xfId="8887" xr:uid="{00000000-0005-0000-0000-0000FF220000}"/>
    <cellStyle name="Comma 68 4 2 3 2" xfId="8888" xr:uid="{00000000-0005-0000-0000-000000230000}"/>
    <cellStyle name="Comma 68 4 2 3 3" xfId="8889" xr:uid="{00000000-0005-0000-0000-000001230000}"/>
    <cellStyle name="Comma 68 4 2 3 4" xfId="8890" xr:uid="{00000000-0005-0000-0000-000002230000}"/>
    <cellStyle name="Comma 68 4 2 4" xfId="8891" xr:uid="{00000000-0005-0000-0000-000003230000}"/>
    <cellStyle name="Comma 68 4 2 5" xfId="8892" xr:uid="{00000000-0005-0000-0000-000004230000}"/>
    <cellStyle name="Comma 68 4 2 6" xfId="8893" xr:uid="{00000000-0005-0000-0000-000005230000}"/>
    <cellStyle name="Comma 68 4 3" xfId="8894" xr:uid="{00000000-0005-0000-0000-000006230000}"/>
    <cellStyle name="Comma 68 4 3 2" xfId="8895" xr:uid="{00000000-0005-0000-0000-000007230000}"/>
    <cellStyle name="Comma 68 4 3 2 2" xfId="8896" xr:uid="{00000000-0005-0000-0000-000008230000}"/>
    <cellStyle name="Comma 68 4 3 2 2 2" xfId="8897" xr:uid="{00000000-0005-0000-0000-000009230000}"/>
    <cellStyle name="Comma 68 4 3 2 2 3" xfId="8898" xr:uid="{00000000-0005-0000-0000-00000A230000}"/>
    <cellStyle name="Comma 68 4 3 2 2 4" xfId="8899" xr:uid="{00000000-0005-0000-0000-00000B230000}"/>
    <cellStyle name="Comma 68 4 3 2 3" xfId="8900" xr:uid="{00000000-0005-0000-0000-00000C230000}"/>
    <cellStyle name="Comma 68 4 3 2 4" xfId="8901" xr:uid="{00000000-0005-0000-0000-00000D230000}"/>
    <cellStyle name="Comma 68 4 3 2 5" xfId="8902" xr:uid="{00000000-0005-0000-0000-00000E230000}"/>
    <cellStyle name="Comma 68 4 3 3" xfId="8903" xr:uid="{00000000-0005-0000-0000-00000F230000}"/>
    <cellStyle name="Comma 68 4 3 3 2" xfId="8904" xr:uid="{00000000-0005-0000-0000-000010230000}"/>
    <cellStyle name="Comma 68 4 3 3 3" xfId="8905" xr:uid="{00000000-0005-0000-0000-000011230000}"/>
    <cellStyle name="Comma 68 4 3 3 4" xfId="8906" xr:uid="{00000000-0005-0000-0000-000012230000}"/>
    <cellStyle name="Comma 68 4 3 4" xfId="8907" xr:uid="{00000000-0005-0000-0000-000013230000}"/>
    <cellStyle name="Comma 68 4 3 5" xfId="8908" xr:uid="{00000000-0005-0000-0000-000014230000}"/>
    <cellStyle name="Comma 68 4 3 6" xfId="8909" xr:uid="{00000000-0005-0000-0000-000015230000}"/>
    <cellStyle name="Comma 68 4 4" xfId="8910" xr:uid="{00000000-0005-0000-0000-000016230000}"/>
    <cellStyle name="Comma 68 4 4 2" xfId="8911" xr:uid="{00000000-0005-0000-0000-000017230000}"/>
    <cellStyle name="Comma 68 4 4 2 2" xfId="8912" xr:uid="{00000000-0005-0000-0000-000018230000}"/>
    <cellStyle name="Comma 68 4 4 2 3" xfId="8913" xr:uid="{00000000-0005-0000-0000-000019230000}"/>
    <cellStyle name="Comma 68 4 4 2 4" xfId="8914" xr:uid="{00000000-0005-0000-0000-00001A230000}"/>
    <cellStyle name="Comma 68 4 4 3" xfId="8915" xr:uid="{00000000-0005-0000-0000-00001B230000}"/>
    <cellStyle name="Comma 68 4 4 4" xfId="8916" xr:uid="{00000000-0005-0000-0000-00001C230000}"/>
    <cellStyle name="Comma 68 4 4 5" xfId="8917" xr:uid="{00000000-0005-0000-0000-00001D230000}"/>
    <cellStyle name="Comma 68 4 5" xfId="8918" xr:uid="{00000000-0005-0000-0000-00001E230000}"/>
    <cellStyle name="Comma 68 4 5 2" xfId="8919" xr:uid="{00000000-0005-0000-0000-00001F230000}"/>
    <cellStyle name="Comma 68 4 5 3" xfId="8920" xr:uid="{00000000-0005-0000-0000-000020230000}"/>
    <cellStyle name="Comma 68 4 5 4" xfId="8921" xr:uid="{00000000-0005-0000-0000-000021230000}"/>
    <cellStyle name="Comma 68 4 6" xfId="8922" xr:uid="{00000000-0005-0000-0000-000022230000}"/>
    <cellStyle name="Comma 68 4 7" xfId="8923" xr:uid="{00000000-0005-0000-0000-000023230000}"/>
    <cellStyle name="Comma 68 4 8" xfId="8924" xr:uid="{00000000-0005-0000-0000-000024230000}"/>
    <cellStyle name="Comma 68 5" xfId="8925" xr:uid="{00000000-0005-0000-0000-000025230000}"/>
    <cellStyle name="Comma 68 5 2" xfId="8926" xr:uid="{00000000-0005-0000-0000-000026230000}"/>
    <cellStyle name="Comma 68 5 2 2" xfId="8927" xr:uid="{00000000-0005-0000-0000-000027230000}"/>
    <cellStyle name="Comma 68 5 2 2 2" xfId="8928" xr:uid="{00000000-0005-0000-0000-000028230000}"/>
    <cellStyle name="Comma 68 5 2 2 2 2" xfId="8929" xr:uid="{00000000-0005-0000-0000-000029230000}"/>
    <cellStyle name="Comma 68 5 2 2 2 3" xfId="8930" xr:uid="{00000000-0005-0000-0000-00002A230000}"/>
    <cellStyle name="Comma 68 5 2 2 2 4" xfId="8931" xr:uid="{00000000-0005-0000-0000-00002B230000}"/>
    <cellStyle name="Comma 68 5 2 2 3" xfId="8932" xr:uid="{00000000-0005-0000-0000-00002C230000}"/>
    <cellStyle name="Comma 68 5 2 2 4" xfId="8933" xr:uid="{00000000-0005-0000-0000-00002D230000}"/>
    <cellStyle name="Comma 68 5 2 2 5" xfId="8934" xr:uid="{00000000-0005-0000-0000-00002E230000}"/>
    <cellStyle name="Comma 68 5 2 3" xfId="8935" xr:uid="{00000000-0005-0000-0000-00002F230000}"/>
    <cellStyle name="Comma 68 5 2 3 2" xfId="8936" xr:uid="{00000000-0005-0000-0000-000030230000}"/>
    <cellStyle name="Comma 68 5 2 3 3" xfId="8937" xr:uid="{00000000-0005-0000-0000-000031230000}"/>
    <cellStyle name="Comma 68 5 2 3 4" xfId="8938" xr:uid="{00000000-0005-0000-0000-000032230000}"/>
    <cellStyle name="Comma 68 5 2 4" xfId="8939" xr:uid="{00000000-0005-0000-0000-000033230000}"/>
    <cellStyle name="Comma 68 5 2 5" xfId="8940" xr:uid="{00000000-0005-0000-0000-000034230000}"/>
    <cellStyle name="Comma 68 5 2 6" xfId="8941" xr:uid="{00000000-0005-0000-0000-000035230000}"/>
    <cellStyle name="Comma 68 5 3" xfId="8942" xr:uid="{00000000-0005-0000-0000-000036230000}"/>
    <cellStyle name="Comma 68 5 3 2" xfId="8943" xr:uid="{00000000-0005-0000-0000-000037230000}"/>
    <cellStyle name="Comma 68 5 3 2 2" xfId="8944" xr:uid="{00000000-0005-0000-0000-000038230000}"/>
    <cellStyle name="Comma 68 5 3 2 2 2" xfId="8945" xr:uid="{00000000-0005-0000-0000-000039230000}"/>
    <cellStyle name="Comma 68 5 3 2 2 3" xfId="8946" xr:uid="{00000000-0005-0000-0000-00003A230000}"/>
    <cellStyle name="Comma 68 5 3 2 2 4" xfId="8947" xr:uid="{00000000-0005-0000-0000-00003B230000}"/>
    <cellStyle name="Comma 68 5 3 2 3" xfId="8948" xr:uid="{00000000-0005-0000-0000-00003C230000}"/>
    <cellStyle name="Comma 68 5 3 2 4" xfId="8949" xr:uid="{00000000-0005-0000-0000-00003D230000}"/>
    <cellStyle name="Comma 68 5 3 2 5" xfId="8950" xr:uid="{00000000-0005-0000-0000-00003E230000}"/>
    <cellStyle name="Comma 68 5 3 3" xfId="8951" xr:uid="{00000000-0005-0000-0000-00003F230000}"/>
    <cellStyle name="Comma 68 5 3 3 2" xfId="8952" xr:uid="{00000000-0005-0000-0000-000040230000}"/>
    <cellStyle name="Comma 68 5 3 3 3" xfId="8953" xr:uid="{00000000-0005-0000-0000-000041230000}"/>
    <cellStyle name="Comma 68 5 3 3 4" xfId="8954" xr:uid="{00000000-0005-0000-0000-000042230000}"/>
    <cellStyle name="Comma 68 5 3 4" xfId="8955" xr:uid="{00000000-0005-0000-0000-000043230000}"/>
    <cellStyle name="Comma 68 5 3 5" xfId="8956" xr:uid="{00000000-0005-0000-0000-000044230000}"/>
    <cellStyle name="Comma 68 5 3 6" xfId="8957" xr:uid="{00000000-0005-0000-0000-000045230000}"/>
    <cellStyle name="Comma 68 5 4" xfId="8958" xr:uid="{00000000-0005-0000-0000-000046230000}"/>
    <cellStyle name="Comma 68 5 4 2" xfId="8959" xr:uid="{00000000-0005-0000-0000-000047230000}"/>
    <cellStyle name="Comma 68 5 4 2 2" xfId="8960" xr:uid="{00000000-0005-0000-0000-000048230000}"/>
    <cellStyle name="Comma 68 5 4 2 3" xfId="8961" xr:uid="{00000000-0005-0000-0000-000049230000}"/>
    <cellStyle name="Comma 68 5 4 2 4" xfId="8962" xr:uid="{00000000-0005-0000-0000-00004A230000}"/>
    <cellStyle name="Comma 68 5 4 3" xfId="8963" xr:uid="{00000000-0005-0000-0000-00004B230000}"/>
    <cellStyle name="Comma 68 5 4 4" xfId="8964" xr:uid="{00000000-0005-0000-0000-00004C230000}"/>
    <cellStyle name="Comma 68 5 4 5" xfId="8965" xr:uid="{00000000-0005-0000-0000-00004D230000}"/>
    <cellStyle name="Comma 68 5 5" xfId="8966" xr:uid="{00000000-0005-0000-0000-00004E230000}"/>
    <cellStyle name="Comma 68 5 5 2" xfId="8967" xr:uid="{00000000-0005-0000-0000-00004F230000}"/>
    <cellStyle name="Comma 68 5 5 3" xfId="8968" xr:uid="{00000000-0005-0000-0000-000050230000}"/>
    <cellStyle name="Comma 68 5 5 4" xfId="8969" xr:uid="{00000000-0005-0000-0000-000051230000}"/>
    <cellStyle name="Comma 68 5 6" xfId="8970" xr:uid="{00000000-0005-0000-0000-000052230000}"/>
    <cellStyle name="Comma 68 5 7" xfId="8971" xr:uid="{00000000-0005-0000-0000-000053230000}"/>
    <cellStyle name="Comma 68 5 8" xfId="8972" xr:uid="{00000000-0005-0000-0000-000054230000}"/>
    <cellStyle name="Comma 68 6" xfId="8973" xr:uid="{00000000-0005-0000-0000-000055230000}"/>
    <cellStyle name="Comma 68 6 2" xfId="8974" xr:uid="{00000000-0005-0000-0000-000056230000}"/>
    <cellStyle name="Comma 68 6 2 2" xfId="8975" xr:uid="{00000000-0005-0000-0000-000057230000}"/>
    <cellStyle name="Comma 68 6 2 2 2" xfId="8976" xr:uid="{00000000-0005-0000-0000-000058230000}"/>
    <cellStyle name="Comma 68 6 2 2 3" xfId="8977" xr:uid="{00000000-0005-0000-0000-000059230000}"/>
    <cellStyle name="Comma 68 6 2 2 4" xfId="8978" xr:uid="{00000000-0005-0000-0000-00005A230000}"/>
    <cellStyle name="Comma 68 6 2 3" xfId="8979" xr:uid="{00000000-0005-0000-0000-00005B230000}"/>
    <cellStyle name="Comma 68 6 2 4" xfId="8980" xr:uid="{00000000-0005-0000-0000-00005C230000}"/>
    <cellStyle name="Comma 68 6 2 5" xfId="8981" xr:uid="{00000000-0005-0000-0000-00005D230000}"/>
    <cellStyle name="Comma 68 6 3" xfId="8982" xr:uid="{00000000-0005-0000-0000-00005E230000}"/>
    <cellStyle name="Comma 68 6 3 2" xfId="8983" xr:uid="{00000000-0005-0000-0000-00005F230000}"/>
    <cellStyle name="Comma 68 6 3 3" xfId="8984" xr:uid="{00000000-0005-0000-0000-000060230000}"/>
    <cellStyle name="Comma 68 6 3 4" xfId="8985" xr:uid="{00000000-0005-0000-0000-000061230000}"/>
    <cellStyle name="Comma 68 6 4" xfId="8986" xr:uid="{00000000-0005-0000-0000-000062230000}"/>
    <cellStyle name="Comma 68 6 5" xfId="8987" xr:uid="{00000000-0005-0000-0000-000063230000}"/>
    <cellStyle name="Comma 68 6 6" xfId="8988" xr:uid="{00000000-0005-0000-0000-000064230000}"/>
    <cellStyle name="Comma 68 7" xfId="8989" xr:uid="{00000000-0005-0000-0000-000065230000}"/>
    <cellStyle name="Comma 68 7 2" xfId="8990" xr:uid="{00000000-0005-0000-0000-000066230000}"/>
    <cellStyle name="Comma 68 7 2 2" xfId="8991" xr:uid="{00000000-0005-0000-0000-000067230000}"/>
    <cellStyle name="Comma 68 7 2 2 2" xfId="8992" xr:uid="{00000000-0005-0000-0000-000068230000}"/>
    <cellStyle name="Comma 68 7 2 2 3" xfId="8993" xr:uid="{00000000-0005-0000-0000-000069230000}"/>
    <cellStyle name="Comma 68 7 2 2 4" xfId="8994" xr:uid="{00000000-0005-0000-0000-00006A230000}"/>
    <cellStyle name="Comma 68 7 2 3" xfId="8995" xr:uid="{00000000-0005-0000-0000-00006B230000}"/>
    <cellStyle name="Comma 68 7 2 4" xfId="8996" xr:uid="{00000000-0005-0000-0000-00006C230000}"/>
    <cellStyle name="Comma 68 7 2 5" xfId="8997" xr:uid="{00000000-0005-0000-0000-00006D230000}"/>
    <cellStyle name="Comma 68 7 3" xfId="8998" xr:uid="{00000000-0005-0000-0000-00006E230000}"/>
    <cellStyle name="Comma 68 7 3 2" xfId="8999" xr:uid="{00000000-0005-0000-0000-00006F230000}"/>
    <cellStyle name="Comma 68 7 3 3" xfId="9000" xr:uid="{00000000-0005-0000-0000-000070230000}"/>
    <cellStyle name="Comma 68 7 3 4" xfId="9001" xr:uid="{00000000-0005-0000-0000-000071230000}"/>
    <cellStyle name="Comma 68 7 4" xfId="9002" xr:uid="{00000000-0005-0000-0000-000072230000}"/>
    <cellStyle name="Comma 68 7 5" xfId="9003" xr:uid="{00000000-0005-0000-0000-000073230000}"/>
    <cellStyle name="Comma 68 7 6" xfId="9004" xr:uid="{00000000-0005-0000-0000-000074230000}"/>
    <cellStyle name="Comma 68 8" xfId="9005" xr:uid="{00000000-0005-0000-0000-000075230000}"/>
    <cellStyle name="Comma 68 8 2" xfId="9006" xr:uid="{00000000-0005-0000-0000-000076230000}"/>
    <cellStyle name="Comma 68 8 2 2" xfId="9007" xr:uid="{00000000-0005-0000-0000-000077230000}"/>
    <cellStyle name="Comma 68 8 2 3" xfId="9008" xr:uid="{00000000-0005-0000-0000-000078230000}"/>
    <cellStyle name="Comma 68 8 2 4" xfId="9009" xr:uid="{00000000-0005-0000-0000-000079230000}"/>
    <cellStyle name="Comma 68 8 3" xfId="9010" xr:uid="{00000000-0005-0000-0000-00007A230000}"/>
    <cellStyle name="Comma 68 8 4" xfId="9011" xr:uid="{00000000-0005-0000-0000-00007B230000}"/>
    <cellStyle name="Comma 68 8 5" xfId="9012" xr:uid="{00000000-0005-0000-0000-00007C230000}"/>
    <cellStyle name="Comma 68 9" xfId="9013" xr:uid="{00000000-0005-0000-0000-00007D230000}"/>
    <cellStyle name="Comma 68 9 2" xfId="9014" xr:uid="{00000000-0005-0000-0000-00007E230000}"/>
    <cellStyle name="Comma 68 9 3" xfId="9015" xr:uid="{00000000-0005-0000-0000-00007F230000}"/>
    <cellStyle name="Comma 68 9 4" xfId="9016" xr:uid="{00000000-0005-0000-0000-000080230000}"/>
    <cellStyle name="Comma 69" xfId="9017" xr:uid="{00000000-0005-0000-0000-000081230000}"/>
    <cellStyle name="Comma 7" xfId="9018" xr:uid="{00000000-0005-0000-0000-000082230000}"/>
    <cellStyle name="Comma 7 2" xfId="9019" xr:uid="{00000000-0005-0000-0000-000083230000}"/>
    <cellStyle name="Comma 7 2 2" xfId="9020" xr:uid="{00000000-0005-0000-0000-000084230000}"/>
    <cellStyle name="Comma 7 2 2 2" xfId="9021" xr:uid="{00000000-0005-0000-0000-000085230000}"/>
    <cellStyle name="Comma 7 2 3" xfId="9022" xr:uid="{00000000-0005-0000-0000-000086230000}"/>
    <cellStyle name="Comma 7 2 4" xfId="9023" xr:uid="{00000000-0005-0000-0000-000087230000}"/>
    <cellStyle name="Comma 7 2 5" xfId="9024" xr:uid="{00000000-0005-0000-0000-000088230000}"/>
    <cellStyle name="Comma 7 2 6" xfId="9025" xr:uid="{00000000-0005-0000-0000-000089230000}"/>
    <cellStyle name="Comma 7 2 7" xfId="9026" xr:uid="{00000000-0005-0000-0000-00008A230000}"/>
    <cellStyle name="Comma 7 3" xfId="9027" xr:uid="{00000000-0005-0000-0000-00008B230000}"/>
    <cellStyle name="Comma 7 3 2" xfId="9028" xr:uid="{00000000-0005-0000-0000-00008C230000}"/>
    <cellStyle name="Comma 7 4" xfId="9029" xr:uid="{00000000-0005-0000-0000-00008D230000}"/>
    <cellStyle name="Comma 7 4 2" xfId="9030" xr:uid="{00000000-0005-0000-0000-00008E230000}"/>
    <cellStyle name="Comma 7 4 3" xfId="9031" xr:uid="{00000000-0005-0000-0000-00008F230000}"/>
    <cellStyle name="Comma 70" xfId="9032" xr:uid="{00000000-0005-0000-0000-000090230000}"/>
    <cellStyle name="Comma 71" xfId="9033" xr:uid="{00000000-0005-0000-0000-000091230000}"/>
    <cellStyle name="Comma 72" xfId="9034" xr:uid="{00000000-0005-0000-0000-000092230000}"/>
    <cellStyle name="Comma 73" xfId="9035" xr:uid="{00000000-0005-0000-0000-000093230000}"/>
    <cellStyle name="Comma 74" xfId="9036" xr:uid="{00000000-0005-0000-0000-000094230000}"/>
    <cellStyle name="Comma 75" xfId="9037" xr:uid="{00000000-0005-0000-0000-000095230000}"/>
    <cellStyle name="Comma 76" xfId="9038" xr:uid="{00000000-0005-0000-0000-000096230000}"/>
    <cellStyle name="Comma 77" xfId="9039" xr:uid="{00000000-0005-0000-0000-000097230000}"/>
    <cellStyle name="Comma 78" xfId="9040" xr:uid="{00000000-0005-0000-0000-000098230000}"/>
    <cellStyle name="Comma 79" xfId="9041" xr:uid="{00000000-0005-0000-0000-000099230000}"/>
    <cellStyle name="Comma 8" xfId="9042" xr:uid="{00000000-0005-0000-0000-00009A230000}"/>
    <cellStyle name="Comma 8 10" xfId="9043" xr:uid="{00000000-0005-0000-0000-00009B230000}"/>
    <cellStyle name="Comma 8 11" xfId="9044" xr:uid="{00000000-0005-0000-0000-00009C230000}"/>
    <cellStyle name="Comma 8 2" xfId="9045" xr:uid="{00000000-0005-0000-0000-00009D230000}"/>
    <cellStyle name="Comma 8 2 2" xfId="9046" xr:uid="{00000000-0005-0000-0000-00009E230000}"/>
    <cellStyle name="Comma 8 2 2 2" xfId="9047" xr:uid="{00000000-0005-0000-0000-00009F230000}"/>
    <cellStyle name="Comma 8 2 3" xfId="9048" xr:uid="{00000000-0005-0000-0000-0000A0230000}"/>
    <cellStyle name="Comma 8 2 4" xfId="9049" xr:uid="{00000000-0005-0000-0000-0000A1230000}"/>
    <cellStyle name="Comma 8 2 5" xfId="9050" xr:uid="{00000000-0005-0000-0000-0000A2230000}"/>
    <cellStyle name="Comma 8 2 6" xfId="9051" xr:uid="{00000000-0005-0000-0000-0000A3230000}"/>
    <cellStyle name="Comma 8 2 7" xfId="9052" xr:uid="{00000000-0005-0000-0000-0000A4230000}"/>
    <cellStyle name="Comma 8 2 8" xfId="9053" xr:uid="{00000000-0005-0000-0000-0000A5230000}"/>
    <cellStyle name="Comma 8 3" xfId="9054" xr:uid="{00000000-0005-0000-0000-0000A6230000}"/>
    <cellStyle name="Comma 8 3 2" xfId="9055" xr:uid="{00000000-0005-0000-0000-0000A7230000}"/>
    <cellStyle name="Comma 8 4" xfId="9056" xr:uid="{00000000-0005-0000-0000-0000A8230000}"/>
    <cellStyle name="Comma 8 4 2" xfId="9057" xr:uid="{00000000-0005-0000-0000-0000A9230000}"/>
    <cellStyle name="Comma 8 5" xfId="9058" xr:uid="{00000000-0005-0000-0000-0000AA230000}"/>
    <cellStyle name="Comma 8 6" xfId="9059" xr:uid="{00000000-0005-0000-0000-0000AB230000}"/>
    <cellStyle name="Comma 8 7" xfId="9060" xr:uid="{00000000-0005-0000-0000-0000AC230000}"/>
    <cellStyle name="Comma 8 8" xfId="9061" xr:uid="{00000000-0005-0000-0000-0000AD230000}"/>
    <cellStyle name="Comma 8 9" xfId="9062" xr:uid="{00000000-0005-0000-0000-0000AE230000}"/>
    <cellStyle name="Comma 80" xfId="9063" xr:uid="{00000000-0005-0000-0000-0000AF230000}"/>
    <cellStyle name="Comma 81" xfId="9064" xr:uid="{00000000-0005-0000-0000-0000B0230000}"/>
    <cellStyle name="Comma 82" xfId="9065" xr:uid="{00000000-0005-0000-0000-0000B1230000}"/>
    <cellStyle name="Comma 83" xfId="9066" xr:uid="{00000000-0005-0000-0000-0000B2230000}"/>
    <cellStyle name="Comma 84" xfId="9067" xr:uid="{00000000-0005-0000-0000-0000B3230000}"/>
    <cellStyle name="Comma 85" xfId="9068" xr:uid="{00000000-0005-0000-0000-0000B4230000}"/>
    <cellStyle name="Comma 86" xfId="9069" xr:uid="{00000000-0005-0000-0000-0000B5230000}"/>
    <cellStyle name="Comma 87" xfId="9070" xr:uid="{00000000-0005-0000-0000-0000B6230000}"/>
    <cellStyle name="Comma 88" xfId="9071" xr:uid="{00000000-0005-0000-0000-0000B7230000}"/>
    <cellStyle name="Comma 89" xfId="9072" xr:uid="{00000000-0005-0000-0000-0000B8230000}"/>
    <cellStyle name="Comma 9" xfId="9073" xr:uid="{00000000-0005-0000-0000-0000B9230000}"/>
    <cellStyle name="Comma 9 10" xfId="9074" xr:uid="{00000000-0005-0000-0000-0000BA230000}"/>
    <cellStyle name="Comma 9 11" xfId="9075" xr:uid="{00000000-0005-0000-0000-0000BB230000}"/>
    <cellStyle name="Comma 9 12" xfId="9076" xr:uid="{00000000-0005-0000-0000-0000BC230000}"/>
    <cellStyle name="Comma 9 13" xfId="9077" xr:uid="{00000000-0005-0000-0000-0000BD230000}"/>
    <cellStyle name="Comma 9 2" xfId="9078" xr:uid="{00000000-0005-0000-0000-0000BE230000}"/>
    <cellStyle name="Comma 9 2 2" xfId="9079" xr:uid="{00000000-0005-0000-0000-0000BF230000}"/>
    <cellStyle name="Comma 9 2 2 2" xfId="9080" xr:uid="{00000000-0005-0000-0000-0000C0230000}"/>
    <cellStyle name="Comma 9 2 3" xfId="9081" xr:uid="{00000000-0005-0000-0000-0000C1230000}"/>
    <cellStyle name="Comma 9 2 3 2" xfId="9082" xr:uid="{00000000-0005-0000-0000-0000C2230000}"/>
    <cellStyle name="Comma 9 3" xfId="9083" xr:uid="{00000000-0005-0000-0000-0000C3230000}"/>
    <cellStyle name="Comma 9 3 2" xfId="9084" xr:uid="{00000000-0005-0000-0000-0000C4230000}"/>
    <cellStyle name="Comma 9 3 2 2" xfId="9085" xr:uid="{00000000-0005-0000-0000-0000C5230000}"/>
    <cellStyle name="Comma 9 3 3" xfId="9086" xr:uid="{00000000-0005-0000-0000-0000C6230000}"/>
    <cellStyle name="Comma 9 3 4" xfId="9087" xr:uid="{00000000-0005-0000-0000-0000C7230000}"/>
    <cellStyle name="Comma 9 3 5" xfId="9088" xr:uid="{00000000-0005-0000-0000-0000C8230000}"/>
    <cellStyle name="Comma 9 3 6" xfId="9089" xr:uid="{00000000-0005-0000-0000-0000C9230000}"/>
    <cellStyle name="Comma 9 3 7" xfId="9090" xr:uid="{00000000-0005-0000-0000-0000CA230000}"/>
    <cellStyle name="Comma 9 4" xfId="9091" xr:uid="{00000000-0005-0000-0000-0000CB230000}"/>
    <cellStyle name="Comma 9 5" xfId="9092" xr:uid="{00000000-0005-0000-0000-0000CC230000}"/>
    <cellStyle name="Comma 9 6" xfId="9093" xr:uid="{00000000-0005-0000-0000-0000CD230000}"/>
    <cellStyle name="Comma 9 7" xfId="9094" xr:uid="{00000000-0005-0000-0000-0000CE230000}"/>
    <cellStyle name="Comma 9 8" xfId="9095" xr:uid="{00000000-0005-0000-0000-0000CF230000}"/>
    <cellStyle name="Comma 9 9" xfId="9096" xr:uid="{00000000-0005-0000-0000-0000D0230000}"/>
    <cellStyle name="Comma 9 9 2" xfId="9097" xr:uid="{00000000-0005-0000-0000-0000D1230000}"/>
    <cellStyle name="Comma 90" xfId="9098" xr:uid="{00000000-0005-0000-0000-0000D2230000}"/>
    <cellStyle name="Comma 91" xfId="9099" xr:uid="{00000000-0005-0000-0000-0000D3230000}"/>
    <cellStyle name="Comma 92" xfId="9100" xr:uid="{00000000-0005-0000-0000-0000D4230000}"/>
    <cellStyle name="Comma 93" xfId="9101" xr:uid="{00000000-0005-0000-0000-0000D5230000}"/>
    <cellStyle name="Comma 94" xfId="9102" xr:uid="{00000000-0005-0000-0000-0000D6230000}"/>
    <cellStyle name="Comma 95" xfId="9103" xr:uid="{00000000-0005-0000-0000-0000D7230000}"/>
    <cellStyle name="Comma 96" xfId="9104" xr:uid="{00000000-0005-0000-0000-0000D8230000}"/>
    <cellStyle name="Comma 97" xfId="9105" xr:uid="{00000000-0005-0000-0000-0000D9230000}"/>
    <cellStyle name="Comma 98" xfId="9106" xr:uid="{00000000-0005-0000-0000-0000DA230000}"/>
    <cellStyle name="Comma 98 2" xfId="9107" xr:uid="{00000000-0005-0000-0000-0000DB230000}"/>
    <cellStyle name="Comma 99" xfId="9108" xr:uid="{00000000-0005-0000-0000-0000DC230000}"/>
    <cellStyle name="Comma0 - Style3" xfId="9109" xr:uid="{00000000-0005-0000-0000-0000DD230000}"/>
    <cellStyle name="Currency [00]" xfId="9110" xr:uid="{00000000-0005-0000-0000-0000DE230000}"/>
    <cellStyle name="Currency 10" xfId="9111" xr:uid="{00000000-0005-0000-0000-0000DF230000}"/>
    <cellStyle name="Currency 2" xfId="9112" xr:uid="{00000000-0005-0000-0000-0000E0230000}"/>
    <cellStyle name="Currency 2 2" xfId="9113" xr:uid="{00000000-0005-0000-0000-0000E1230000}"/>
    <cellStyle name="Currency 2 2 2" xfId="9114" xr:uid="{00000000-0005-0000-0000-0000E2230000}"/>
    <cellStyle name="Currency 2 2 2 2" xfId="9115" xr:uid="{00000000-0005-0000-0000-0000E3230000}"/>
    <cellStyle name="Currency 2 2 2 3" xfId="9116" xr:uid="{00000000-0005-0000-0000-0000E4230000}"/>
    <cellStyle name="Currency 2 2 2 4" xfId="9117" xr:uid="{00000000-0005-0000-0000-0000E5230000}"/>
    <cellStyle name="Currency 2 3" xfId="9118" xr:uid="{00000000-0005-0000-0000-0000E6230000}"/>
    <cellStyle name="Currency 2 4" xfId="9119" xr:uid="{00000000-0005-0000-0000-0000E7230000}"/>
    <cellStyle name="Currency 2 5" xfId="9120" xr:uid="{00000000-0005-0000-0000-0000E8230000}"/>
    <cellStyle name="Currency 2 6" xfId="9121" xr:uid="{00000000-0005-0000-0000-0000E9230000}"/>
    <cellStyle name="Currency 2 7" xfId="9122" xr:uid="{00000000-0005-0000-0000-0000EA230000}"/>
    <cellStyle name="Currency 2 7 2" xfId="9123" xr:uid="{00000000-0005-0000-0000-0000EB230000}"/>
    <cellStyle name="Currency 2 7 3" xfId="9124" xr:uid="{00000000-0005-0000-0000-0000EC230000}"/>
    <cellStyle name="Currency 2 7 4" xfId="9125" xr:uid="{00000000-0005-0000-0000-0000ED230000}"/>
    <cellStyle name="Currency 3" xfId="9126" xr:uid="{00000000-0005-0000-0000-0000EE230000}"/>
    <cellStyle name="Currency 3 2" xfId="9127" xr:uid="{00000000-0005-0000-0000-0000EF230000}"/>
    <cellStyle name="Currency 4" xfId="9128" xr:uid="{00000000-0005-0000-0000-0000F0230000}"/>
    <cellStyle name="Currency 5" xfId="9129" xr:uid="{00000000-0005-0000-0000-0000F1230000}"/>
    <cellStyle name="Currency 6" xfId="9130" xr:uid="{00000000-0005-0000-0000-0000F2230000}"/>
    <cellStyle name="Currency 7" xfId="9131" xr:uid="{00000000-0005-0000-0000-0000F3230000}"/>
    <cellStyle name="Currency 8" xfId="9132" xr:uid="{00000000-0005-0000-0000-0000F4230000}"/>
    <cellStyle name="Currency 9" xfId="9133" xr:uid="{00000000-0005-0000-0000-0000F5230000}"/>
    <cellStyle name="Date - Style2" xfId="9134" xr:uid="{00000000-0005-0000-0000-0000F6230000}"/>
    <cellStyle name="Date Short" xfId="9135" xr:uid="{00000000-0005-0000-0000-0000F7230000}"/>
    <cellStyle name="DELTA" xfId="9136" xr:uid="{00000000-0005-0000-0000-0000F8230000}"/>
    <cellStyle name="DELTA 2" xfId="9137" xr:uid="{00000000-0005-0000-0000-0000F9230000}"/>
    <cellStyle name="DELTA 3" xfId="9138" xr:uid="{00000000-0005-0000-0000-0000FA230000}"/>
    <cellStyle name="DELTA 4" xfId="9139" xr:uid="{00000000-0005-0000-0000-0000FB230000}"/>
    <cellStyle name="DELTA 5" xfId="9140" xr:uid="{00000000-0005-0000-0000-0000FC230000}"/>
    <cellStyle name="DELTA 6" xfId="9141" xr:uid="{00000000-0005-0000-0000-0000FD230000}"/>
    <cellStyle name="DELTA 7" xfId="9142" xr:uid="{00000000-0005-0000-0000-0000FE230000}"/>
    <cellStyle name="Dezimal [0]" xfId="9143" xr:uid="{00000000-0005-0000-0000-0000FF230000}"/>
    <cellStyle name="Dezimal_AX-5-Loan-Portfolio-Efficiency-310899" xfId="9144" xr:uid="{00000000-0005-0000-0000-000000240000}"/>
    <cellStyle name="Emphasis 1" xfId="9145" xr:uid="{00000000-0005-0000-0000-000001240000}"/>
    <cellStyle name="Emphasis 2" xfId="9146" xr:uid="{00000000-0005-0000-0000-000002240000}"/>
    <cellStyle name="Emphasis 3" xfId="9147" xr:uid="{00000000-0005-0000-0000-000003240000}"/>
    <cellStyle name="Enter Currency (0)" xfId="9148" xr:uid="{00000000-0005-0000-0000-000004240000}"/>
    <cellStyle name="Enter Currency (2)" xfId="9149" xr:uid="{00000000-0005-0000-0000-000005240000}"/>
    <cellStyle name="Enter Units (0)" xfId="9150" xr:uid="{00000000-0005-0000-0000-000006240000}"/>
    <cellStyle name="Enter Units (1)" xfId="9151" xr:uid="{00000000-0005-0000-0000-000007240000}"/>
    <cellStyle name="Enter Units (2)" xfId="9152" xr:uid="{00000000-0005-0000-0000-000008240000}"/>
    <cellStyle name="Euro" xfId="9153" xr:uid="{00000000-0005-0000-0000-000009240000}"/>
    <cellStyle name="Euro 2" xfId="9154" xr:uid="{00000000-0005-0000-0000-00000A240000}"/>
    <cellStyle name="Euro 3" xfId="9155" xr:uid="{00000000-0005-0000-0000-00000B240000}"/>
    <cellStyle name="Explanatory Text 2" xfId="9156" xr:uid="{00000000-0005-0000-0000-00000C240000}"/>
    <cellStyle name="Explanatory Text 2 10" xfId="9157" xr:uid="{00000000-0005-0000-0000-00000D240000}"/>
    <cellStyle name="Explanatory Text 2 11" xfId="9158" xr:uid="{00000000-0005-0000-0000-00000E240000}"/>
    <cellStyle name="Explanatory Text 2 12" xfId="9159" xr:uid="{00000000-0005-0000-0000-00000F240000}"/>
    <cellStyle name="Explanatory Text 2 2" xfId="9160" xr:uid="{00000000-0005-0000-0000-000010240000}"/>
    <cellStyle name="Explanatory Text 2 2 2" xfId="9161" xr:uid="{00000000-0005-0000-0000-000011240000}"/>
    <cellStyle name="Explanatory Text 2 3" xfId="9162" xr:uid="{00000000-0005-0000-0000-000012240000}"/>
    <cellStyle name="Explanatory Text 2 4" xfId="9163" xr:uid="{00000000-0005-0000-0000-000013240000}"/>
    <cellStyle name="Explanatory Text 2 5" xfId="9164" xr:uid="{00000000-0005-0000-0000-000014240000}"/>
    <cellStyle name="Explanatory Text 2 6" xfId="9165" xr:uid="{00000000-0005-0000-0000-000015240000}"/>
    <cellStyle name="Explanatory Text 2 7" xfId="9166" xr:uid="{00000000-0005-0000-0000-000016240000}"/>
    <cellStyle name="Explanatory Text 2 8" xfId="9167" xr:uid="{00000000-0005-0000-0000-000017240000}"/>
    <cellStyle name="Explanatory Text 2 9" xfId="9168" xr:uid="{00000000-0005-0000-0000-000018240000}"/>
    <cellStyle name="Explanatory Text 3" xfId="9169" xr:uid="{00000000-0005-0000-0000-000019240000}"/>
    <cellStyle name="Explanatory Text 3 2" xfId="9170" xr:uid="{00000000-0005-0000-0000-00001A240000}"/>
    <cellStyle name="Explanatory Text 3 3" xfId="9171" xr:uid="{00000000-0005-0000-0000-00001B240000}"/>
    <cellStyle name="Explanatory Text 4" xfId="9172" xr:uid="{00000000-0005-0000-0000-00001C240000}"/>
    <cellStyle name="Explanatory Text 4 2" xfId="9173" xr:uid="{00000000-0005-0000-0000-00001D240000}"/>
    <cellStyle name="Explanatory Text 4 3" xfId="9174" xr:uid="{00000000-0005-0000-0000-00001E240000}"/>
    <cellStyle name="Explanatory Text 5" xfId="9175" xr:uid="{00000000-0005-0000-0000-00001F240000}"/>
    <cellStyle name="Explanatory Text 5 2" xfId="9176" xr:uid="{00000000-0005-0000-0000-000020240000}"/>
    <cellStyle name="Explanatory Text 5 3" xfId="9177" xr:uid="{00000000-0005-0000-0000-000021240000}"/>
    <cellStyle name="Explanatory Text 6" xfId="9178" xr:uid="{00000000-0005-0000-0000-000022240000}"/>
    <cellStyle name="Explanatory Text 6 2" xfId="9179" xr:uid="{00000000-0005-0000-0000-000023240000}"/>
    <cellStyle name="Explanatory Text 6 3" xfId="9180" xr:uid="{00000000-0005-0000-0000-000024240000}"/>
    <cellStyle name="Explanatory Text 7" xfId="9181" xr:uid="{00000000-0005-0000-0000-000025240000}"/>
    <cellStyle name="Flag" xfId="9182" xr:uid="{00000000-0005-0000-0000-000026240000}"/>
    <cellStyle name="Flag 2" xfId="9183" xr:uid="{00000000-0005-0000-0000-000027240000}"/>
    <cellStyle name="Flag 3" xfId="9184" xr:uid="{00000000-0005-0000-0000-000028240000}"/>
    <cellStyle name="Gia's" xfId="9185" xr:uid="{00000000-0005-0000-0000-000029240000}"/>
    <cellStyle name="Gia's 10" xfId="9186" xr:uid="{00000000-0005-0000-0000-00002A240000}"/>
    <cellStyle name="Gia's 10 2" xfId="21324" xr:uid="{00000000-0005-0000-0000-00002B240000}"/>
    <cellStyle name="Gia's 11" xfId="21325" xr:uid="{00000000-0005-0000-0000-00002C240000}"/>
    <cellStyle name="Gia's 2" xfId="9187" xr:uid="{00000000-0005-0000-0000-00002D240000}"/>
    <cellStyle name="Gia's 2 2" xfId="21323" xr:uid="{00000000-0005-0000-0000-00002E240000}"/>
    <cellStyle name="Gia's 3" xfId="9188" xr:uid="{00000000-0005-0000-0000-00002F240000}"/>
    <cellStyle name="Gia's 3 2" xfId="21322" xr:uid="{00000000-0005-0000-0000-000030240000}"/>
    <cellStyle name="Gia's 4" xfId="9189" xr:uid="{00000000-0005-0000-0000-000031240000}"/>
    <cellStyle name="Gia's 4 2" xfId="21321" xr:uid="{00000000-0005-0000-0000-000032240000}"/>
    <cellStyle name="Gia's 5" xfId="9190" xr:uid="{00000000-0005-0000-0000-000033240000}"/>
    <cellStyle name="Gia's 5 2" xfId="21320" xr:uid="{00000000-0005-0000-0000-000034240000}"/>
    <cellStyle name="Gia's 6" xfId="9191" xr:uid="{00000000-0005-0000-0000-000035240000}"/>
    <cellStyle name="Gia's 6 2" xfId="21319" xr:uid="{00000000-0005-0000-0000-000036240000}"/>
    <cellStyle name="Gia's 7" xfId="9192" xr:uid="{00000000-0005-0000-0000-000037240000}"/>
    <cellStyle name="Gia's 7 2" xfId="21318" xr:uid="{00000000-0005-0000-0000-000038240000}"/>
    <cellStyle name="Gia's 8" xfId="9193" xr:uid="{00000000-0005-0000-0000-000039240000}"/>
    <cellStyle name="Gia's 8 2" xfId="21317" xr:uid="{00000000-0005-0000-0000-00003A240000}"/>
    <cellStyle name="Gia's 9" xfId="9194" xr:uid="{00000000-0005-0000-0000-00003B240000}"/>
    <cellStyle name="Gia's 9 2" xfId="21316" xr:uid="{00000000-0005-0000-0000-00003C240000}"/>
    <cellStyle name="Good 2" xfId="9195" xr:uid="{00000000-0005-0000-0000-00003D240000}"/>
    <cellStyle name="Good 2 10" xfId="9196" xr:uid="{00000000-0005-0000-0000-00003E240000}"/>
    <cellStyle name="Good 2 11" xfId="9197" xr:uid="{00000000-0005-0000-0000-00003F240000}"/>
    <cellStyle name="Good 2 12" xfId="9198" xr:uid="{00000000-0005-0000-0000-000040240000}"/>
    <cellStyle name="Good 2 2" xfId="9199" xr:uid="{00000000-0005-0000-0000-000041240000}"/>
    <cellStyle name="Good 2 2 2" xfId="9200" xr:uid="{00000000-0005-0000-0000-000042240000}"/>
    <cellStyle name="Good 2 3" xfId="9201" xr:uid="{00000000-0005-0000-0000-000043240000}"/>
    <cellStyle name="Good 2 4" xfId="9202" xr:uid="{00000000-0005-0000-0000-000044240000}"/>
    <cellStyle name="Good 2 5" xfId="9203" xr:uid="{00000000-0005-0000-0000-000045240000}"/>
    <cellStyle name="Good 2 6" xfId="9204" xr:uid="{00000000-0005-0000-0000-000046240000}"/>
    <cellStyle name="Good 2 7" xfId="9205" xr:uid="{00000000-0005-0000-0000-000047240000}"/>
    <cellStyle name="Good 2 8" xfId="9206" xr:uid="{00000000-0005-0000-0000-000048240000}"/>
    <cellStyle name="Good 2 9" xfId="9207" xr:uid="{00000000-0005-0000-0000-000049240000}"/>
    <cellStyle name="Good 3" xfId="9208" xr:uid="{00000000-0005-0000-0000-00004A240000}"/>
    <cellStyle name="Good 3 2" xfId="9209" xr:uid="{00000000-0005-0000-0000-00004B240000}"/>
    <cellStyle name="Good 3 3" xfId="9210" xr:uid="{00000000-0005-0000-0000-00004C240000}"/>
    <cellStyle name="Good 4" xfId="9211" xr:uid="{00000000-0005-0000-0000-00004D240000}"/>
    <cellStyle name="Good 4 2" xfId="9212" xr:uid="{00000000-0005-0000-0000-00004E240000}"/>
    <cellStyle name="Good 4 3" xfId="9213" xr:uid="{00000000-0005-0000-0000-00004F240000}"/>
    <cellStyle name="Good 5" xfId="9214" xr:uid="{00000000-0005-0000-0000-000050240000}"/>
    <cellStyle name="Good 5 2" xfId="9215" xr:uid="{00000000-0005-0000-0000-000051240000}"/>
    <cellStyle name="Good 5 3" xfId="9216" xr:uid="{00000000-0005-0000-0000-000052240000}"/>
    <cellStyle name="Good 6" xfId="9217" xr:uid="{00000000-0005-0000-0000-000053240000}"/>
    <cellStyle name="Good 6 2" xfId="9218" xr:uid="{00000000-0005-0000-0000-000054240000}"/>
    <cellStyle name="Good 6 3" xfId="9219" xr:uid="{00000000-0005-0000-0000-000055240000}"/>
    <cellStyle name="Good 7" xfId="9220" xr:uid="{00000000-0005-0000-0000-000056240000}"/>
    <cellStyle name="greyed" xfId="9221" xr:uid="{00000000-0005-0000-0000-000057240000}"/>
    <cellStyle name="greyed 2" xfId="21315" xr:uid="{00000000-0005-0000-0000-000058240000}"/>
    <cellStyle name="Header1" xfId="9222" xr:uid="{00000000-0005-0000-0000-000059240000}"/>
    <cellStyle name="Header1 2" xfId="9223" xr:uid="{00000000-0005-0000-0000-00005A240000}"/>
    <cellStyle name="Header1 3" xfId="9224" xr:uid="{00000000-0005-0000-0000-00005B240000}"/>
    <cellStyle name="Header2" xfId="9225" xr:uid="{00000000-0005-0000-0000-00005C240000}"/>
    <cellStyle name="Header2 2" xfId="9226" xr:uid="{00000000-0005-0000-0000-00005D240000}"/>
    <cellStyle name="Header2 2 2" xfId="21313" xr:uid="{00000000-0005-0000-0000-00005E240000}"/>
    <cellStyle name="Header2 3" xfId="9227" xr:uid="{00000000-0005-0000-0000-00005F240000}"/>
    <cellStyle name="Header2 3 2" xfId="21312" xr:uid="{00000000-0005-0000-0000-000060240000}"/>
    <cellStyle name="Header2 4" xfId="21314" xr:uid="{00000000-0005-0000-0000-000061240000}"/>
    <cellStyle name="Heading 1 2" xfId="9228" xr:uid="{00000000-0005-0000-0000-000062240000}"/>
    <cellStyle name="Heading 1 2 2" xfId="9229" xr:uid="{00000000-0005-0000-0000-000063240000}"/>
    <cellStyle name="Heading 1 2 2 2" xfId="9230" xr:uid="{00000000-0005-0000-0000-000064240000}"/>
    <cellStyle name="Heading 1 2 3" xfId="9231" xr:uid="{00000000-0005-0000-0000-000065240000}"/>
    <cellStyle name="Heading 1 2 4" xfId="9232" xr:uid="{00000000-0005-0000-0000-000066240000}"/>
    <cellStyle name="Heading 1 3" xfId="9233" xr:uid="{00000000-0005-0000-0000-000067240000}"/>
    <cellStyle name="Heading 1 3 2" xfId="9234" xr:uid="{00000000-0005-0000-0000-000068240000}"/>
    <cellStyle name="Heading 1 3 3" xfId="9235" xr:uid="{00000000-0005-0000-0000-000069240000}"/>
    <cellStyle name="Heading 1 4" xfId="9236" xr:uid="{00000000-0005-0000-0000-00006A240000}"/>
    <cellStyle name="Heading 1 4 2" xfId="9237" xr:uid="{00000000-0005-0000-0000-00006B240000}"/>
    <cellStyle name="Heading 1 4 3" xfId="9238" xr:uid="{00000000-0005-0000-0000-00006C240000}"/>
    <cellStyle name="Heading 1 5" xfId="9239" xr:uid="{00000000-0005-0000-0000-00006D240000}"/>
    <cellStyle name="Heading 1 5 2" xfId="9240" xr:uid="{00000000-0005-0000-0000-00006E240000}"/>
    <cellStyle name="Heading 1 5 3" xfId="9241" xr:uid="{00000000-0005-0000-0000-00006F240000}"/>
    <cellStyle name="Heading 1 6" xfId="9242" xr:uid="{00000000-0005-0000-0000-000070240000}"/>
    <cellStyle name="Heading 1 6 2" xfId="9243" xr:uid="{00000000-0005-0000-0000-000071240000}"/>
    <cellStyle name="Heading 1 6 3" xfId="9244" xr:uid="{00000000-0005-0000-0000-000072240000}"/>
    <cellStyle name="Heading 1 7" xfId="9245" xr:uid="{00000000-0005-0000-0000-000073240000}"/>
    <cellStyle name="Heading 2 2" xfId="9246" xr:uid="{00000000-0005-0000-0000-000074240000}"/>
    <cellStyle name="Heading 2 2 2" xfId="9247" xr:uid="{00000000-0005-0000-0000-000075240000}"/>
    <cellStyle name="Heading 2 2 2 2" xfId="9248" xr:uid="{00000000-0005-0000-0000-000076240000}"/>
    <cellStyle name="Heading 2 2 3" xfId="9249" xr:uid="{00000000-0005-0000-0000-000077240000}"/>
    <cellStyle name="Heading 2 2 4" xfId="9250" xr:uid="{00000000-0005-0000-0000-000078240000}"/>
    <cellStyle name="Heading 2 3" xfId="9251" xr:uid="{00000000-0005-0000-0000-000079240000}"/>
    <cellStyle name="Heading 2 3 2" xfId="9252" xr:uid="{00000000-0005-0000-0000-00007A240000}"/>
    <cellStyle name="Heading 2 3 3" xfId="9253" xr:uid="{00000000-0005-0000-0000-00007B240000}"/>
    <cellStyle name="Heading 2 4" xfId="9254" xr:uid="{00000000-0005-0000-0000-00007C240000}"/>
    <cellStyle name="Heading 2 4 2" xfId="9255" xr:uid="{00000000-0005-0000-0000-00007D240000}"/>
    <cellStyle name="Heading 2 4 3" xfId="9256" xr:uid="{00000000-0005-0000-0000-00007E240000}"/>
    <cellStyle name="Heading 2 5" xfId="9257" xr:uid="{00000000-0005-0000-0000-00007F240000}"/>
    <cellStyle name="Heading 2 5 2" xfId="9258" xr:uid="{00000000-0005-0000-0000-000080240000}"/>
    <cellStyle name="Heading 2 5 3" xfId="9259" xr:uid="{00000000-0005-0000-0000-000081240000}"/>
    <cellStyle name="Heading 2 6" xfId="9260" xr:uid="{00000000-0005-0000-0000-000082240000}"/>
    <cellStyle name="Heading 2 6 2" xfId="9261" xr:uid="{00000000-0005-0000-0000-000083240000}"/>
    <cellStyle name="Heading 2 6 3" xfId="9262" xr:uid="{00000000-0005-0000-0000-000084240000}"/>
    <cellStyle name="Heading 2 7" xfId="9263" xr:uid="{00000000-0005-0000-0000-000085240000}"/>
    <cellStyle name="Heading 3 2" xfId="9264" xr:uid="{00000000-0005-0000-0000-000086240000}"/>
    <cellStyle name="Heading 3 2 2" xfId="9265" xr:uid="{00000000-0005-0000-0000-000087240000}"/>
    <cellStyle name="Heading 3 2 2 2" xfId="9266" xr:uid="{00000000-0005-0000-0000-000088240000}"/>
    <cellStyle name="Heading 3 2 3" xfId="9267" xr:uid="{00000000-0005-0000-0000-000089240000}"/>
    <cellStyle name="Heading 3 2 3 2" xfId="9268" xr:uid="{00000000-0005-0000-0000-00008A240000}"/>
    <cellStyle name="Heading 3 2 4" xfId="9269" xr:uid="{00000000-0005-0000-0000-00008B240000}"/>
    <cellStyle name="Heading 3 2 4 2" xfId="9270" xr:uid="{00000000-0005-0000-0000-00008C240000}"/>
    <cellStyle name="Heading 3 2 5" xfId="9271" xr:uid="{00000000-0005-0000-0000-00008D240000}"/>
    <cellStyle name="Heading 3 3" xfId="9272" xr:uid="{00000000-0005-0000-0000-00008E240000}"/>
    <cellStyle name="Heading 3 3 2" xfId="9273" xr:uid="{00000000-0005-0000-0000-00008F240000}"/>
    <cellStyle name="Heading 3 3 3" xfId="9274" xr:uid="{00000000-0005-0000-0000-000090240000}"/>
    <cellStyle name="Heading 3 4" xfId="9275" xr:uid="{00000000-0005-0000-0000-000091240000}"/>
    <cellStyle name="Heading 3 4 2" xfId="9276" xr:uid="{00000000-0005-0000-0000-000092240000}"/>
    <cellStyle name="Heading 3 4 3" xfId="9277" xr:uid="{00000000-0005-0000-0000-000093240000}"/>
    <cellStyle name="Heading 3 5" xfId="9278" xr:uid="{00000000-0005-0000-0000-000094240000}"/>
    <cellStyle name="Heading 3 5 2" xfId="9279" xr:uid="{00000000-0005-0000-0000-000095240000}"/>
    <cellStyle name="Heading 3 5 3" xfId="9280" xr:uid="{00000000-0005-0000-0000-000096240000}"/>
    <cellStyle name="Heading 3 6" xfId="9281" xr:uid="{00000000-0005-0000-0000-000097240000}"/>
    <cellStyle name="Heading 3 6 2" xfId="9282" xr:uid="{00000000-0005-0000-0000-000098240000}"/>
    <cellStyle name="Heading 3 6 3" xfId="9283" xr:uid="{00000000-0005-0000-0000-000099240000}"/>
    <cellStyle name="Heading 3 7" xfId="9284" xr:uid="{00000000-0005-0000-0000-00009A240000}"/>
    <cellStyle name="Heading 4 2" xfId="9285" xr:uid="{00000000-0005-0000-0000-00009B240000}"/>
    <cellStyle name="Heading 4 2 2" xfId="9286" xr:uid="{00000000-0005-0000-0000-00009C240000}"/>
    <cellStyle name="Heading 4 2 2 2" xfId="9287" xr:uid="{00000000-0005-0000-0000-00009D240000}"/>
    <cellStyle name="Heading 4 2 3" xfId="9288" xr:uid="{00000000-0005-0000-0000-00009E240000}"/>
    <cellStyle name="Heading 4 2 4" xfId="9289" xr:uid="{00000000-0005-0000-0000-00009F240000}"/>
    <cellStyle name="Heading 4 3" xfId="9290" xr:uid="{00000000-0005-0000-0000-0000A0240000}"/>
    <cellStyle name="Heading 4 3 2" xfId="9291" xr:uid="{00000000-0005-0000-0000-0000A1240000}"/>
    <cellStyle name="Heading 4 3 3" xfId="9292" xr:uid="{00000000-0005-0000-0000-0000A2240000}"/>
    <cellStyle name="Heading 4 4" xfId="9293" xr:uid="{00000000-0005-0000-0000-0000A3240000}"/>
    <cellStyle name="Heading 4 4 2" xfId="9294" xr:uid="{00000000-0005-0000-0000-0000A4240000}"/>
    <cellStyle name="Heading 4 4 3" xfId="9295" xr:uid="{00000000-0005-0000-0000-0000A5240000}"/>
    <cellStyle name="Heading 4 5" xfId="9296" xr:uid="{00000000-0005-0000-0000-0000A6240000}"/>
    <cellStyle name="Heading 4 5 2" xfId="9297" xr:uid="{00000000-0005-0000-0000-0000A7240000}"/>
    <cellStyle name="Heading 4 5 3" xfId="9298" xr:uid="{00000000-0005-0000-0000-0000A8240000}"/>
    <cellStyle name="Heading 4 6" xfId="9299" xr:uid="{00000000-0005-0000-0000-0000A9240000}"/>
    <cellStyle name="Heading 4 6 2" xfId="9300" xr:uid="{00000000-0005-0000-0000-0000AA240000}"/>
    <cellStyle name="Heading 4 6 3" xfId="9301" xr:uid="{00000000-0005-0000-0000-0000AB240000}"/>
    <cellStyle name="Heading 4 7" xfId="9302" xr:uid="{00000000-0005-0000-0000-0000AC240000}"/>
    <cellStyle name="Heading A" xfId="9303" xr:uid="{00000000-0005-0000-0000-0000AD240000}"/>
    <cellStyle name="Heading1" xfId="9304" xr:uid="{00000000-0005-0000-0000-0000AE240000}"/>
    <cellStyle name="Heading1 2" xfId="9305" xr:uid="{00000000-0005-0000-0000-0000AF240000}"/>
    <cellStyle name="Heading1 3" xfId="9306" xr:uid="{00000000-0005-0000-0000-0000B0240000}"/>
    <cellStyle name="Heading2" xfId="9307" xr:uid="{00000000-0005-0000-0000-0000B1240000}"/>
    <cellStyle name="Heading2 2" xfId="9308" xr:uid="{00000000-0005-0000-0000-0000B2240000}"/>
    <cellStyle name="Heading2 3" xfId="9309" xr:uid="{00000000-0005-0000-0000-0000B3240000}"/>
    <cellStyle name="Heading3" xfId="9310" xr:uid="{00000000-0005-0000-0000-0000B4240000}"/>
    <cellStyle name="Heading3 2" xfId="9311" xr:uid="{00000000-0005-0000-0000-0000B5240000}"/>
    <cellStyle name="Heading3 3" xfId="9312" xr:uid="{00000000-0005-0000-0000-0000B6240000}"/>
    <cellStyle name="Heading4" xfId="9313" xr:uid="{00000000-0005-0000-0000-0000B7240000}"/>
    <cellStyle name="Heading4 2" xfId="9314" xr:uid="{00000000-0005-0000-0000-0000B8240000}"/>
    <cellStyle name="Heading4 3" xfId="9315" xr:uid="{00000000-0005-0000-0000-0000B9240000}"/>
    <cellStyle name="Heading5" xfId="9316" xr:uid="{00000000-0005-0000-0000-0000BA240000}"/>
    <cellStyle name="Heading5 2" xfId="9317" xr:uid="{00000000-0005-0000-0000-0000BB240000}"/>
    <cellStyle name="Heading5 3" xfId="9318" xr:uid="{00000000-0005-0000-0000-0000BC240000}"/>
    <cellStyle name="Heading6" xfId="9319" xr:uid="{00000000-0005-0000-0000-0000BD240000}"/>
    <cellStyle name="Heading6 2" xfId="9320" xr:uid="{00000000-0005-0000-0000-0000BE240000}"/>
    <cellStyle name="Heading6 3" xfId="9321" xr:uid="{00000000-0005-0000-0000-0000BF240000}"/>
    <cellStyle name="HeadingTable" xfId="9322" xr:uid="{00000000-0005-0000-0000-0000C0240000}"/>
    <cellStyle name="HeadingTable 2" xfId="21311" xr:uid="{00000000-0005-0000-0000-0000C1240000}"/>
    <cellStyle name="highlightExposure" xfId="9323" xr:uid="{00000000-0005-0000-0000-0000C2240000}"/>
    <cellStyle name="highlightExposure 2" xfId="21310" xr:uid="{00000000-0005-0000-0000-0000C3240000}"/>
    <cellStyle name="highlightPercentage" xfId="9324" xr:uid="{00000000-0005-0000-0000-0000C4240000}"/>
    <cellStyle name="highlightPercentage 2" xfId="21309" xr:uid="{00000000-0005-0000-0000-0000C5240000}"/>
    <cellStyle name="highlightText" xfId="9325" xr:uid="{00000000-0005-0000-0000-0000C6240000}"/>
    <cellStyle name="highlightText 2" xfId="21308" xr:uid="{00000000-0005-0000-0000-0000C7240000}"/>
    <cellStyle name="Horizontal" xfId="9326" xr:uid="{00000000-0005-0000-0000-0000C8240000}"/>
    <cellStyle name="Horizontal 2" xfId="9327" xr:uid="{00000000-0005-0000-0000-0000C9240000}"/>
    <cellStyle name="Horizontal 3" xfId="9328" xr:uid="{00000000-0005-0000-0000-0000CA240000}"/>
    <cellStyle name="Hyperlink" xfId="17" builtinId="8"/>
    <cellStyle name="Hyperlink 2" xfId="9329" xr:uid="{00000000-0005-0000-0000-0000CC240000}"/>
    <cellStyle name="Hyperlink 2 2" xfId="9330" xr:uid="{00000000-0005-0000-0000-0000CD240000}"/>
    <cellStyle name="Hyperlink 2 3" xfId="9331" xr:uid="{00000000-0005-0000-0000-0000CE240000}"/>
    <cellStyle name="Îáû÷íûé_23_1 " xfId="9332" xr:uid="{00000000-0005-0000-0000-0000CF240000}"/>
    <cellStyle name="Input 2" xfId="9333" xr:uid="{00000000-0005-0000-0000-0000D0240000}"/>
    <cellStyle name="Input 2 10" xfId="9334" xr:uid="{00000000-0005-0000-0000-0000D1240000}"/>
    <cellStyle name="Input 2 10 2" xfId="9335" xr:uid="{00000000-0005-0000-0000-0000D2240000}"/>
    <cellStyle name="Input 2 10 2 2" xfId="21306" xr:uid="{00000000-0005-0000-0000-0000D3240000}"/>
    <cellStyle name="Input 2 10 3" xfId="9336" xr:uid="{00000000-0005-0000-0000-0000D4240000}"/>
    <cellStyle name="Input 2 10 3 2" xfId="21305" xr:uid="{00000000-0005-0000-0000-0000D5240000}"/>
    <cellStyle name="Input 2 10 4" xfId="9337" xr:uid="{00000000-0005-0000-0000-0000D6240000}"/>
    <cellStyle name="Input 2 10 4 2" xfId="21304" xr:uid="{00000000-0005-0000-0000-0000D7240000}"/>
    <cellStyle name="Input 2 10 5" xfId="9338" xr:uid="{00000000-0005-0000-0000-0000D8240000}"/>
    <cellStyle name="Input 2 10 5 2" xfId="21303" xr:uid="{00000000-0005-0000-0000-0000D9240000}"/>
    <cellStyle name="Input 2 11" xfId="9339" xr:uid="{00000000-0005-0000-0000-0000DA240000}"/>
    <cellStyle name="Input 2 11 2" xfId="9340" xr:uid="{00000000-0005-0000-0000-0000DB240000}"/>
    <cellStyle name="Input 2 11 2 2" xfId="21301" xr:uid="{00000000-0005-0000-0000-0000DC240000}"/>
    <cellStyle name="Input 2 11 3" xfId="9341" xr:uid="{00000000-0005-0000-0000-0000DD240000}"/>
    <cellStyle name="Input 2 11 3 2" xfId="21300" xr:uid="{00000000-0005-0000-0000-0000DE240000}"/>
    <cellStyle name="Input 2 11 4" xfId="9342" xr:uid="{00000000-0005-0000-0000-0000DF240000}"/>
    <cellStyle name="Input 2 11 4 2" xfId="21299" xr:uid="{00000000-0005-0000-0000-0000E0240000}"/>
    <cellStyle name="Input 2 11 5" xfId="9343" xr:uid="{00000000-0005-0000-0000-0000E1240000}"/>
    <cellStyle name="Input 2 11 5 2" xfId="21298" xr:uid="{00000000-0005-0000-0000-0000E2240000}"/>
    <cellStyle name="Input 2 11 6" xfId="21302" xr:uid="{00000000-0005-0000-0000-0000E3240000}"/>
    <cellStyle name="Input 2 12" xfId="9344" xr:uid="{00000000-0005-0000-0000-0000E4240000}"/>
    <cellStyle name="Input 2 12 2" xfId="9345" xr:uid="{00000000-0005-0000-0000-0000E5240000}"/>
    <cellStyle name="Input 2 12 2 2" xfId="21296" xr:uid="{00000000-0005-0000-0000-0000E6240000}"/>
    <cellStyle name="Input 2 12 3" xfId="9346" xr:uid="{00000000-0005-0000-0000-0000E7240000}"/>
    <cellStyle name="Input 2 12 3 2" xfId="21295" xr:uid="{00000000-0005-0000-0000-0000E8240000}"/>
    <cellStyle name="Input 2 12 4" xfId="9347" xr:uid="{00000000-0005-0000-0000-0000E9240000}"/>
    <cellStyle name="Input 2 12 4 2" xfId="21294" xr:uid="{00000000-0005-0000-0000-0000EA240000}"/>
    <cellStyle name="Input 2 12 5" xfId="9348" xr:uid="{00000000-0005-0000-0000-0000EB240000}"/>
    <cellStyle name="Input 2 12 5 2" xfId="21293" xr:uid="{00000000-0005-0000-0000-0000EC240000}"/>
    <cellStyle name="Input 2 12 6" xfId="21297" xr:uid="{00000000-0005-0000-0000-0000ED240000}"/>
    <cellStyle name="Input 2 13" xfId="9349" xr:uid="{00000000-0005-0000-0000-0000EE240000}"/>
    <cellStyle name="Input 2 13 2" xfId="9350" xr:uid="{00000000-0005-0000-0000-0000EF240000}"/>
    <cellStyle name="Input 2 13 2 2" xfId="21291" xr:uid="{00000000-0005-0000-0000-0000F0240000}"/>
    <cellStyle name="Input 2 13 3" xfId="9351" xr:uid="{00000000-0005-0000-0000-0000F1240000}"/>
    <cellStyle name="Input 2 13 3 2" xfId="21290" xr:uid="{00000000-0005-0000-0000-0000F2240000}"/>
    <cellStyle name="Input 2 13 4" xfId="9352" xr:uid="{00000000-0005-0000-0000-0000F3240000}"/>
    <cellStyle name="Input 2 13 4 2" xfId="21289" xr:uid="{00000000-0005-0000-0000-0000F4240000}"/>
    <cellStyle name="Input 2 13 5" xfId="21292" xr:uid="{00000000-0005-0000-0000-0000F5240000}"/>
    <cellStyle name="Input 2 14" xfId="9353" xr:uid="{00000000-0005-0000-0000-0000F6240000}"/>
    <cellStyle name="Input 2 14 2" xfId="21288" xr:uid="{00000000-0005-0000-0000-0000F7240000}"/>
    <cellStyle name="Input 2 15" xfId="9354" xr:uid="{00000000-0005-0000-0000-0000F8240000}"/>
    <cellStyle name="Input 2 15 2" xfId="21287" xr:uid="{00000000-0005-0000-0000-0000F9240000}"/>
    <cellStyle name="Input 2 16" xfId="9355" xr:uid="{00000000-0005-0000-0000-0000FA240000}"/>
    <cellStyle name="Input 2 16 2" xfId="21286" xr:uid="{00000000-0005-0000-0000-0000FB240000}"/>
    <cellStyle name="Input 2 17" xfId="21307" xr:uid="{00000000-0005-0000-0000-0000FC240000}"/>
    <cellStyle name="Input 2 2" xfId="9356" xr:uid="{00000000-0005-0000-0000-0000FD240000}"/>
    <cellStyle name="Input 2 2 10" xfId="21285" xr:uid="{00000000-0005-0000-0000-0000FE240000}"/>
    <cellStyle name="Input 2 2 2" xfId="9357" xr:uid="{00000000-0005-0000-0000-0000FF240000}"/>
    <cellStyle name="Input 2 2 2 2" xfId="9358" xr:uid="{00000000-0005-0000-0000-000000250000}"/>
    <cellStyle name="Input 2 2 2 2 2" xfId="21283" xr:uid="{00000000-0005-0000-0000-000001250000}"/>
    <cellStyle name="Input 2 2 2 3" xfId="9359" xr:uid="{00000000-0005-0000-0000-000002250000}"/>
    <cellStyle name="Input 2 2 2 3 2" xfId="21282" xr:uid="{00000000-0005-0000-0000-000003250000}"/>
    <cellStyle name="Input 2 2 2 4" xfId="9360" xr:uid="{00000000-0005-0000-0000-000004250000}"/>
    <cellStyle name="Input 2 2 2 4 2" xfId="21281" xr:uid="{00000000-0005-0000-0000-000005250000}"/>
    <cellStyle name="Input 2 2 2 5" xfId="21284" xr:uid="{00000000-0005-0000-0000-000006250000}"/>
    <cellStyle name="Input 2 2 3" xfId="9361" xr:uid="{00000000-0005-0000-0000-000007250000}"/>
    <cellStyle name="Input 2 2 3 2" xfId="9362" xr:uid="{00000000-0005-0000-0000-000008250000}"/>
    <cellStyle name="Input 2 2 3 2 2" xfId="21279" xr:uid="{00000000-0005-0000-0000-000009250000}"/>
    <cellStyle name="Input 2 2 3 3" xfId="9363" xr:uid="{00000000-0005-0000-0000-00000A250000}"/>
    <cellStyle name="Input 2 2 3 3 2" xfId="21278" xr:uid="{00000000-0005-0000-0000-00000B250000}"/>
    <cellStyle name="Input 2 2 3 4" xfId="9364" xr:uid="{00000000-0005-0000-0000-00000C250000}"/>
    <cellStyle name="Input 2 2 3 4 2" xfId="21277" xr:uid="{00000000-0005-0000-0000-00000D250000}"/>
    <cellStyle name="Input 2 2 3 5" xfId="21280" xr:uid="{00000000-0005-0000-0000-00000E250000}"/>
    <cellStyle name="Input 2 2 4" xfId="9365" xr:uid="{00000000-0005-0000-0000-00000F250000}"/>
    <cellStyle name="Input 2 2 4 2" xfId="9366" xr:uid="{00000000-0005-0000-0000-000010250000}"/>
    <cellStyle name="Input 2 2 4 2 2" xfId="21275" xr:uid="{00000000-0005-0000-0000-000011250000}"/>
    <cellStyle name="Input 2 2 4 3" xfId="9367" xr:uid="{00000000-0005-0000-0000-000012250000}"/>
    <cellStyle name="Input 2 2 4 3 2" xfId="21274" xr:uid="{00000000-0005-0000-0000-000013250000}"/>
    <cellStyle name="Input 2 2 4 4" xfId="9368" xr:uid="{00000000-0005-0000-0000-000014250000}"/>
    <cellStyle name="Input 2 2 4 4 2" xfId="21273" xr:uid="{00000000-0005-0000-0000-000015250000}"/>
    <cellStyle name="Input 2 2 4 5" xfId="21276" xr:uid="{00000000-0005-0000-0000-000016250000}"/>
    <cellStyle name="Input 2 2 5" xfId="9369" xr:uid="{00000000-0005-0000-0000-000017250000}"/>
    <cellStyle name="Input 2 2 5 2" xfId="9370" xr:uid="{00000000-0005-0000-0000-000018250000}"/>
    <cellStyle name="Input 2 2 5 2 2" xfId="21271" xr:uid="{00000000-0005-0000-0000-000019250000}"/>
    <cellStyle name="Input 2 2 5 3" xfId="9371" xr:uid="{00000000-0005-0000-0000-00001A250000}"/>
    <cellStyle name="Input 2 2 5 3 2" xfId="21270" xr:uid="{00000000-0005-0000-0000-00001B250000}"/>
    <cellStyle name="Input 2 2 5 4" xfId="9372" xr:uid="{00000000-0005-0000-0000-00001C250000}"/>
    <cellStyle name="Input 2 2 5 4 2" xfId="21269" xr:uid="{00000000-0005-0000-0000-00001D250000}"/>
    <cellStyle name="Input 2 2 5 5" xfId="21272" xr:uid="{00000000-0005-0000-0000-00001E250000}"/>
    <cellStyle name="Input 2 2 6" xfId="9373" xr:uid="{00000000-0005-0000-0000-00001F250000}"/>
    <cellStyle name="Input 2 2 6 2" xfId="21268" xr:uid="{00000000-0005-0000-0000-000020250000}"/>
    <cellStyle name="Input 2 2 7" xfId="9374" xr:uid="{00000000-0005-0000-0000-000021250000}"/>
    <cellStyle name="Input 2 2 7 2" xfId="21267" xr:uid="{00000000-0005-0000-0000-000022250000}"/>
    <cellStyle name="Input 2 2 8" xfId="9375" xr:uid="{00000000-0005-0000-0000-000023250000}"/>
    <cellStyle name="Input 2 2 8 2" xfId="21266" xr:uid="{00000000-0005-0000-0000-000024250000}"/>
    <cellStyle name="Input 2 2 9" xfId="9376" xr:uid="{00000000-0005-0000-0000-000025250000}"/>
    <cellStyle name="Input 2 2 9 2" xfId="21265" xr:uid="{00000000-0005-0000-0000-000026250000}"/>
    <cellStyle name="Input 2 3" xfId="9377" xr:uid="{00000000-0005-0000-0000-000027250000}"/>
    <cellStyle name="Input 2 3 2" xfId="9378" xr:uid="{00000000-0005-0000-0000-000028250000}"/>
    <cellStyle name="Input 2 3 2 2" xfId="21264" xr:uid="{00000000-0005-0000-0000-000029250000}"/>
    <cellStyle name="Input 2 3 3" xfId="9379" xr:uid="{00000000-0005-0000-0000-00002A250000}"/>
    <cellStyle name="Input 2 3 3 2" xfId="21263" xr:uid="{00000000-0005-0000-0000-00002B250000}"/>
    <cellStyle name="Input 2 3 4" xfId="9380" xr:uid="{00000000-0005-0000-0000-00002C250000}"/>
    <cellStyle name="Input 2 3 4 2" xfId="21262" xr:uid="{00000000-0005-0000-0000-00002D250000}"/>
    <cellStyle name="Input 2 3 5" xfId="9381" xr:uid="{00000000-0005-0000-0000-00002E250000}"/>
    <cellStyle name="Input 2 3 5 2" xfId="21261" xr:uid="{00000000-0005-0000-0000-00002F250000}"/>
    <cellStyle name="Input 2 4" xfId="9382" xr:uid="{00000000-0005-0000-0000-000030250000}"/>
    <cellStyle name="Input 2 4 2" xfId="9383" xr:uid="{00000000-0005-0000-0000-000031250000}"/>
    <cellStyle name="Input 2 4 2 2" xfId="21260" xr:uid="{00000000-0005-0000-0000-000032250000}"/>
    <cellStyle name="Input 2 4 3" xfId="9384" xr:uid="{00000000-0005-0000-0000-000033250000}"/>
    <cellStyle name="Input 2 4 3 2" xfId="21259" xr:uid="{00000000-0005-0000-0000-000034250000}"/>
    <cellStyle name="Input 2 4 4" xfId="9385" xr:uid="{00000000-0005-0000-0000-000035250000}"/>
    <cellStyle name="Input 2 4 4 2" xfId="21258" xr:uid="{00000000-0005-0000-0000-000036250000}"/>
    <cellStyle name="Input 2 4 5" xfId="9386" xr:uid="{00000000-0005-0000-0000-000037250000}"/>
    <cellStyle name="Input 2 4 5 2" xfId="21257" xr:uid="{00000000-0005-0000-0000-000038250000}"/>
    <cellStyle name="Input 2 5" xfId="9387" xr:uid="{00000000-0005-0000-0000-000039250000}"/>
    <cellStyle name="Input 2 5 2" xfId="9388" xr:uid="{00000000-0005-0000-0000-00003A250000}"/>
    <cellStyle name="Input 2 5 2 2" xfId="21256" xr:uid="{00000000-0005-0000-0000-00003B250000}"/>
    <cellStyle name="Input 2 5 3" xfId="9389" xr:uid="{00000000-0005-0000-0000-00003C250000}"/>
    <cellStyle name="Input 2 5 3 2" xfId="21255" xr:uid="{00000000-0005-0000-0000-00003D250000}"/>
    <cellStyle name="Input 2 5 4" xfId="9390" xr:uid="{00000000-0005-0000-0000-00003E250000}"/>
    <cellStyle name="Input 2 5 4 2" xfId="21254" xr:uid="{00000000-0005-0000-0000-00003F250000}"/>
    <cellStyle name="Input 2 5 5" xfId="9391" xr:uid="{00000000-0005-0000-0000-000040250000}"/>
    <cellStyle name="Input 2 5 5 2" xfId="21253" xr:uid="{00000000-0005-0000-0000-000041250000}"/>
    <cellStyle name="Input 2 6" xfId="9392" xr:uid="{00000000-0005-0000-0000-000042250000}"/>
    <cellStyle name="Input 2 6 2" xfId="9393" xr:uid="{00000000-0005-0000-0000-000043250000}"/>
    <cellStyle name="Input 2 6 2 2" xfId="21252" xr:uid="{00000000-0005-0000-0000-000044250000}"/>
    <cellStyle name="Input 2 6 3" xfId="9394" xr:uid="{00000000-0005-0000-0000-000045250000}"/>
    <cellStyle name="Input 2 6 3 2" xfId="21251" xr:uid="{00000000-0005-0000-0000-000046250000}"/>
    <cellStyle name="Input 2 6 4" xfId="9395" xr:uid="{00000000-0005-0000-0000-000047250000}"/>
    <cellStyle name="Input 2 6 4 2" xfId="21250" xr:uid="{00000000-0005-0000-0000-000048250000}"/>
    <cellStyle name="Input 2 6 5" xfId="9396" xr:uid="{00000000-0005-0000-0000-000049250000}"/>
    <cellStyle name="Input 2 6 5 2" xfId="21249" xr:uid="{00000000-0005-0000-0000-00004A250000}"/>
    <cellStyle name="Input 2 7" xfId="9397" xr:uid="{00000000-0005-0000-0000-00004B250000}"/>
    <cellStyle name="Input 2 7 2" xfId="9398" xr:uid="{00000000-0005-0000-0000-00004C250000}"/>
    <cellStyle name="Input 2 7 2 2" xfId="21248" xr:uid="{00000000-0005-0000-0000-00004D250000}"/>
    <cellStyle name="Input 2 7 3" xfId="9399" xr:uid="{00000000-0005-0000-0000-00004E250000}"/>
    <cellStyle name="Input 2 7 3 2" xfId="21247" xr:uid="{00000000-0005-0000-0000-00004F250000}"/>
    <cellStyle name="Input 2 7 4" xfId="9400" xr:uid="{00000000-0005-0000-0000-000050250000}"/>
    <cellStyle name="Input 2 7 4 2" xfId="21246" xr:uid="{00000000-0005-0000-0000-000051250000}"/>
    <cellStyle name="Input 2 7 5" xfId="9401" xr:uid="{00000000-0005-0000-0000-000052250000}"/>
    <cellStyle name="Input 2 7 5 2" xfId="21245" xr:uid="{00000000-0005-0000-0000-000053250000}"/>
    <cellStyle name="Input 2 8" xfId="9402" xr:uid="{00000000-0005-0000-0000-000054250000}"/>
    <cellStyle name="Input 2 8 2" xfId="9403" xr:uid="{00000000-0005-0000-0000-000055250000}"/>
    <cellStyle name="Input 2 8 2 2" xfId="21244" xr:uid="{00000000-0005-0000-0000-000056250000}"/>
    <cellStyle name="Input 2 8 3" xfId="9404" xr:uid="{00000000-0005-0000-0000-000057250000}"/>
    <cellStyle name="Input 2 8 3 2" xfId="21243" xr:uid="{00000000-0005-0000-0000-000058250000}"/>
    <cellStyle name="Input 2 8 4" xfId="9405" xr:uid="{00000000-0005-0000-0000-000059250000}"/>
    <cellStyle name="Input 2 8 4 2" xfId="21242" xr:uid="{00000000-0005-0000-0000-00005A250000}"/>
    <cellStyle name="Input 2 8 5" xfId="9406" xr:uid="{00000000-0005-0000-0000-00005B250000}"/>
    <cellStyle name="Input 2 8 5 2" xfId="21241" xr:uid="{00000000-0005-0000-0000-00005C250000}"/>
    <cellStyle name="Input 2 9" xfId="9407" xr:uid="{00000000-0005-0000-0000-00005D250000}"/>
    <cellStyle name="Input 2 9 2" xfId="9408" xr:uid="{00000000-0005-0000-0000-00005E250000}"/>
    <cellStyle name="Input 2 9 2 2" xfId="21240" xr:uid="{00000000-0005-0000-0000-00005F250000}"/>
    <cellStyle name="Input 2 9 3" xfId="9409" xr:uid="{00000000-0005-0000-0000-000060250000}"/>
    <cellStyle name="Input 2 9 3 2" xfId="21239" xr:uid="{00000000-0005-0000-0000-000061250000}"/>
    <cellStyle name="Input 2 9 4" xfId="9410" xr:uid="{00000000-0005-0000-0000-000062250000}"/>
    <cellStyle name="Input 2 9 4 2" xfId="21238" xr:uid="{00000000-0005-0000-0000-000063250000}"/>
    <cellStyle name="Input 2 9 5" xfId="9411" xr:uid="{00000000-0005-0000-0000-000064250000}"/>
    <cellStyle name="Input 2 9 5 2" xfId="21237" xr:uid="{00000000-0005-0000-0000-000065250000}"/>
    <cellStyle name="Input 3" xfId="9412" xr:uid="{00000000-0005-0000-0000-000066250000}"/>
    <cellStyle name="Input 3 2" xfId="9413" xr:uid="{00000000-0005-0000-0000-000067250000}"/>
    <cellStyle name="Input 3 2 2" xfId="21235" xr:uid="{00000000-0005-0000-0000-000068250000}"/>
    <cellStyle name="Input 3 3" xfId="9414" xr:uid="{00000000-0005-0000-0000-000069250000}"/>
    <cellStyle name="Input 3 3 2" xfId="21234" xr:uid="{00000000-0005-0000-0000-00006A250000}"/>
    <cellStyle name="Input 3 4" xfId="21236" xr:uid="{00000000-0005-0000-0000-00006B250000}"/>
    <cellStyle name="Input 4" xfId="9415" xr:uid="{00000000-0005-0000-0000-00006C250000}"/>
    <cellStyle name="Input 4 2" xfId="9416" xr:uid="{00000000-0005-0000-0000-00006D250000}"/>
    <cellStyle name="Input 4 2 2" xfId="21232" xr:uid="{00000000-0005-0000-0000-00006E250000}"/>
    <cellStyle name="Input 4 3" xfId="9417" xr:uid="{00000000-0005-0000-0000-00006F250000}"/>
    <cellStyle name="Input 4 3 2" xfId="21231" xr:uid="{00000000-0005-0000-0000-000070250000}"/>
    <cellStyle name="Input 4 4" xfId="21233" xr:uid="{00000000-0005-0000-0000-000071250000}"/>
    <cellStyle name="Input 5" xfId="9418" xr:uid="{00000000-0005-0000-0000-000072250000}"/>
    <cellStyle name="Input 5 2" xfId="9419" xr:uid="{00000000-0005-0000-0000-000073250000}"/>
    <cellStyle name="Input 5 2 2" xfId="21229" xr:uid="{00000000-0005-0000-0000-000074250000}"/>
    <cellStyle name="Input 5 3" xfId="9420" xr:uid="{00000000-0005-0000-0000-000075250000}"/>
    <cellStyle name="Input 5 3 2" xfId="21228" xr:uid="{00000000-0005-0000-0000-000076250000}"/>
    <cellStyle name="Input 5 4" xfId="21230" xr:uid="{00000000-0005-0000-0000-000077250000}"/>
    <cellStyle name="Input 6" xfId="9421" xr:uid="{00000000-0005-0000-0000-000078250000}"/>
    <cellStyle name="Input 6 2" xfId="9422" xr:uid="{00000000-0005-0000-0000-000079250000}"/>
    <cellStyle name="Input 6 2 2" xfId="21226" xr:uid="{00000000-0005-0000-0000-00007A250000}"/>
    <cellStyle name="Input 6 3" xfId="9423" xr:uid="{00000000-0005-0000-0000-00007B250000}"/>
    <cellStyle name="Input 6 3 2" xfId="21225" xr:uid="{00000000-0005-0000-0000-00007C250000}"/>
    <cellStyle name="Input 6 4" xfId="21227" xr:uid="{00000000-0005-0000-0000-00007D250000}"/>
    <cellStyle name="Input 7" xfId="9424" xr:uid="{00000000-0005-0000-0000-00007E250000}"/>
    <cellStyle name="Input 7 2" xfId="21224" xr:uid="{00000000-0005-0000-0000-00007F250000}"/>
    <cellStyle name="inputExposure" xfId="9425" xr:uid="{00000000-0005-0000-0000-000080250000}"/>
    <cellStyle name="inputExposure 2" xfId="21223" xr:uid="{00000000-0005-0000-0000-000081250000}"/>
    <cellStyle name="Link Currency (0)" xfId="9426" xr:uid="{00000000-0005-0000-0000-000082250000}"/>
    <cellStyle name="Link Currency (2)" xfId="9427" xr:uid="{00000000-0005-0000-0000-000083250000}"/>
    <cellStyle name="Link Units (0)" xfId="9428" xr:uid="{00000000-0005-0000-0000-000084250000}"/>
    <cellStyle name="Link Units (1)" xfId="9429" xr:uid="{00000000-0005-0000-0000-000085250000}"/>
    <cellStyle name="Link Units (2)" xfId="9430" xr:uid="{00000000-0005-0000-0000-000086250000}"/>
    <cellStyle name="Linked Cell 2" xfId="9431" xr:uid="{00000000-0005-0000-0000-000087250000}"/>
    <cellStyle name="Linked Cell 2 10" xfId="9432" xr:uid="{00000000-0005-0000-0000-000088250000}"/>
    <cellStyle name="Linked Cell 2 11" xfId="9433" xr:uid="{00000000-0005-0000-0000-000089250000}"/>
    <cellStyle name="Linked Cell 2 12" xfId="9434" xr:uid="{00000000-0005-0000-0000-00008A250000}"/>
    <cellStyle name="Linked Cell 2 2" xfId="9435" xr:uid="{00000000-0005-0000-0000-00008B250000}"/>
    <cellStyle name="Linked Cell 2 2 2" xfId="9436" xr:uid="{00000000-0005-0000-0000-00008C250000}"/>
    <cellStyle name="Linked Cell 2 3" xfId="9437" xr:uid="{00000000-0005-0000-0000-00008D250000}"/>
    <cellStyle name="Linked Cell 2 4" xfId="9438" xr:uid="{00000000-0005-0000-0000-00008E250000}"/>
    <cellStyle name="Linked Cell 2 5" xfId="9439" xr:uid="{00000000-0005-0000-0000-00008F250000}"/>
    <cellStyle name="Linked Cell 2 6" xfId="9440" xr:uid="{00000000-0005-0000-0000-000090250000}"/>
    <cellStyle name="Linked Cell 2 7" xfId="9441" xr:uid="{00000000-0005-0000-0000-000091250000}"/>
    <cellStyle name="Linked Cell 2 8" xfId="9442" xr:uid="{00000000-0005-0000-0000-000092250000}"/>
    <cellStyle name="Linked Cell 2 9" xfId="9443" xr:uid="{00000000-0005-0000-0000-000093250000}"/>
    <cellStyle name="Linked Cell 3" xfId="9444" xr:uid="{00000000-0005-0000-0000-000094250000}"/>
    <cellStyle name="Linked Cell 3 2" xfId="9445" xr:uid="{00000000-0005-0000-0000-000095250000}"/>
    <cellStyle name="Linked Cell 3 3" xfId="9446" xr:uid="{00000000-0005-0000-0000-000096250000}"/>
    <cellStyle name="Linked Cell 4" xfId="9447" xr:uid="{00000000-0005-0000-0000-000097250000}"/>
    <cellStyle name="Linked Cell 4 2" xfId="9448" xr:uid="{00000000-0005-0000-0000-000098250000}"/>
    <cellStyle name="Linked Cell 4 3" xfId="9449" xr:uid="{00000000-0005-0000-0000-000099250000}"/>
    <cellStyle name="Linked Cell 5" xfId="9450" xr:uid="{00000000-0005-0000-0000-00009A250000}"/>
    <cellStyle name="Linked Cell 5 2" xfId="9451" xr:uid="{00000000-0005-0000-0000-00009B250000}"/>
    <cellStyle name="Linked Cell 5 3" xfId="9452" xr:uid="{00000000-0005-0000-0000-00009C250000}"/>
    <cellStyle name="Linked Cell 6" xfId="9453" xr:uid="{00000000-0005-0000-0000-00009D250000}"/>
    <cellStyle name="Linked Cell 6 2" xfId="9454" xr:uid="{00000000-0005-0000-0000-00009E250000}"/>
    <cellStyle name="Linked Cell 6 3" xfId="9455" xr:uid="{00000000-0005-0000-0000-00009F250000}"/>
    <cellStyle name="Linked Cell 7" xfId="9456" xr:uid="{00000000-0005-0000-0000-0000A0250000}"/>
    <cellStyle name="Matrix" xfId="9457" xr:uid="{00000000-0005-0000-0000-0000A1250000}"/>
    <cellStyle name="Matrix 2" xfId="9458" xr:uid="{00000000-0005-0000-0000-0000A2250000}"/>
    <cellStyle name="Matrix 3" xfId="9459" xr:uid="{00000000-0005-0000-0000-0000A3250000}"/>
    <cellStyle name="Millares [0]_A" xfId="9460" xr:uid="{00000000-0005-0000-0000-0000A4250000}"/>
    <cellStyle name="Millares_A" xfId="9461" xr:uid="{00000000-0005-0000-0000-0000A5250000}"/>
    <cellStyle name="Moneda [0]_A" xfId="9462" xr:uid="{00000000-0005-0000-0000-0000A6250000}"/>
    <cellStyle name="Moneda_A" xfId="9463" xr:uid="{00000000-0005-0000-0000-0000A7250000}"/>
    <cellStyle name="Neutral 2" xfId="9464" xr:uid="{00000000-0005-0000-0000-0000A8250000}"/>
    <cellStyle name="Neutral 2 10" xfId="9465" xr:uid="{00000000-0005-0000-0000-0000A9250000}"/>
    <cellStyle name="Neutral 2 11" xfId="9466" xr:uid="{00000000-0005-0000-0000-0000AA250000}"/>
    <cellStyle name="Neutral 2 12" xfId="9467" xr:uid="{00000000-0005-0000-0000-0000AB250000}"/>
    <cellStyle name="Neutral 2 2" xfId="9468" xr:uid="{00000000-0005-0000-0000-0000AC250000}"/>
    <cellStyle name="Neutral 2 2 2" xfId="9469" xr:uid="{00000000-0005-0000-0000-0000AD250000}"/>
    <cellStyle name="Neutral 2 3" xfId="9470" xr:uid="{00000000-0005-0000-0000-0000AE250000}"/>
    <cellStyle name="Neutral 2 4" xfId="9471" xr:uid="{00000000-0005-0000-0000-0000AF250000}"/>
    <cellStyle name="Neutral 2 5" xfId="9472" xr:uid="{00000000-0005-0000-0000-0000B0250000}"/>
    <cellStyle name="Neutral 2 6" xfId="9473" xr:uid="{00000000-0005-0000-0000-0000B1250000}"/>
    <cellStyle name="Neutral 2 7" xfId="9474" xr:uid="{00000000-0005-0000-0000-0000B2250000}"/>
    <cellStyle name="Neutral 2 8" xfId="9475" xr:uid="{00000000-0005-0000-0000-0000B3250000}"/>
    <cellStyle name="Neutral 2 9" xfId="9476" xr:uid="{00000000-0005-0000-0000-0000B4250000}"/>
    <cellStyle name="Neutral 3" xfId="9477" xr:uid="{00000000-0005-0000-0000-0000B5250000}"/>
    <cellStyle name="Neutral 3 2" xfId="9478" xr:uid="{00000000-0005-0000-0000-0000B6250000}"/>
    <cellStyle name="Neutral 3 3" xfId="9479" xr:uid="{00000000-0005-0000-0000-0000B7250000}"/>
    <cellStyle name="Neutral 4" xfId="9480" xr:uid="{00000000-0005-0000-0000-0000B8250000}"/>
    <cellStyle name="Neutral 4 2" xfId="9481" xr:uid="{00000000-0005-0000-0000-0000B9250000}"/>
    <cellStyle name="Neutral 4 3" xfId="9482" xr:uid="{00000000-0005-0000-0000-0000BA250000}"/>
    <cellStyle name="Neutral 5" xfId="9483" xr:uid="{00000000-0005-0000-0000-0000BB250000}"/>
    <cellStyle name="Neutral 5 2" xfId="9484" xr:uid="{00000000-0005-0000-0000-0000BC250000}"/>
    <cellStyle name="Neutral 5 3" xfId="9485" xr:uid="{00000000-0005-0000-0000-0000BD250000}"/>
    <cellStyle name="Neutral 6" xfId="9486" xr:uid="{00000000-0005-0000-0000-0000BE250000}"/>
    <cellStyle name="Neutral 6 2" xfId="9487" xr:uid="{00000000-0005-0000-0000-0000BF250000}"/>
    <cellStyle name="Neutral 6 3" xfId="9488" xr:uid="{00000000-0005-0000-0000-0000C0250000}"/>
    <cellStyle name="Neutral 7" xfId="9489" xr:uid="{00000000-0005-0000-0000-0000C1250000}"/>
    <cellStyle name="nopl_WCP.XLS" xfId="9490" xr:uid="{00000000-0005-0000-0000-0000C2250000}"/>
    <cellStyle name="Norma11l" xfId="9491" xr:uid="{00000000-0005-0000-0000-0000C3250000}"/>
    <cellStyle name="Norma11l 2" xfId="9492" xr:uid="{00000000-0005-0000-0000-0000C4250000}"/>
    <cellStyle name="Norma11l 3" xfId="9493" xr:uid="{00000000-0005-0000-0000-0000C5250000}"/>
    <cellStyle name="Normal" xfId="0" builtinId="0"/>
    <cellStyle name="Normal 10" xfId="9494" xr:uid="{00000000-0005-0000-0000-0000C7250000}"/>
    <cellStyle name="Normal 10 10" xfId="9495" xr:uid="{00000000-0005-0000-0000-0000C8250000}"/>
    <cellStyle name="Normal 10 10 2" xfId="9496" xr:uid="{00000000-0005-0000-0000-0000C9250000}"/>
    <cellStyle name="Normal 10 10 2 2" xfId="9497" xr:uid="{00000000-0005-0000-0000-0000CA250000}"/>
    <cellStyle name="Normal 10 10 2 2 2" xfId="9498" xr:uid="{00000000-0005-0000-0000-0000CB250000}"/>
    <cellStyle name="Normal 10 10 2 2 3" xfId="9499" xr:uid="{00000000-0005-0000-0000-0000CC250000}"/>
    <cellStyle name="Normal 10 10 2 2 4" xfId="9500" xr:uid="{00000000-0005-0000-0000-0000CD250000}"/>
    <cellStyle name="Normal 10 10 2 3" xfId="9501" xr:uid="{00000000-0005-0000-0000-0000CE250000}"/>
    <cellStyle name="Normal 10 10 2 4" xfId="9502" xr:uid="{00000000-0005-0000-0000-0000CF250000}"/>
    <cellStyle name="Normal 10 10 2 5" xfId="9503" xr:uid="{00000000-0005-0000-0000-0000D0250000}"/>
    <cellStyle name="Normal 10 10 3" xfId="9504" xr:uid="{00000000-0005-0000-0000-0000D1250000}"/>
    <cellStyle name="Normal 10 10 3 2" xfId="9505" xr:uid="{00000000-0005-0000-0000-0000D2250000}"/>
    <cellStyle name="Normal 10 10 3 3" xfId="9506" xr:uid="{00000000-0005-0000-0000-0000D3250000}"/>
    <cellStyle name="Normal 10 10 3 4" xfId="9507" xr:uid="{00000000-0005-0000-0000-0000D4250000}"/>
    <cellStyle name="Normal 10 10 4" xfId="9508" xr:uid="{00000000-0005-0000-0000-0000D5250000}"/>
    <cellStyle name="Normal 10 10 5" xfId="9509" xr:uid="{00000000-0005-0000-0000-0000D6250000}"/>
    <cellStyle name="Normal 10 10 6" xfId="9510" xr:uid="{00000000-0005-0000-0000-0000D7250000}"/>
    <cellStyle name="Normal 10 11" xfId="9511" xr:uid="{00000000-0005-0000-0000-0000D8250000}"/>
    <cellStyle name="Normal 10 11 2" xfId="9512" xr:uid="{00000000-0005-0000-0000-0000D9250000}"/>
    <cellStyle name="Normal 10 11 2 2" xfId="9513" xr:uid="{00000000-0005-0000-0000-0000DA250000}"/>
    <cellStyle name="Normal 10 11 2 2 2" xfId="9514" xr:uid="{00000000-0005-0000-0000-0000DB250000}"/>
    <cellStyle name="Normal 10 11 2 2 3" xfId="9515" xr:uid="{00000000-0005-0000-0000-0000DC250000}"/>
    <cellStyle name="Normal 10 11 2 2 4" xfId="9516" xr:uid="{00000000-0005-0000-0000-0000DD250000}"/>
    <cellStyle name="Normal 10 11 2 3" xfId="9517" xr:uid="{00000000-0005-0000-0000-0000DE250000}"/>
    <cellStyle name="Normal 10 11 2 4" xfId="9518" xr:uid="{00000000-0005-0000-0000-0000DF250000}"/>
    <cellStyle name="Normal 10 11 2 5" xfId="9519" xr:uid="{00000000-0005-0000-0000-0000E0250000}"/>
    <cellStyle name="Normal 10 11 3" xfId="9520" xr:uid="{00000000-0005-0000-0000-0000E1250000}"/>
    <cellStyle name="Normal 10 11 3 2" xfId="9521" xr:uid="{00000000-0005-0000-0000-0000E2250000}"/>
    <cellStyle name="Normal 10 11 3 3" xfId="9522" xr:uid="{00000000-0005-0000-0000-0000E3250000}"/>
    <cellStyle name="Normal 10 11 3 4" xfId="9523" xr:uid="{00000000-0005-0000-0000-0000E4250000}"/>
    <cellStyle name="Normal 10 11 4" xfId="9524" xr:uid="{00000000-0005-0000-0000-0000E5250000}"/>
    <cellStyle name="Normal 10 11 5" xfId="9525" xr:uid="{00000000-0005-0000-0000-0000E6250000}"/>
    <cellStyle name="Normal 10 11 6" xfId="9526" xr:uid="{00000000-0005-0000-0000-0000E7250000}"/>
    <cellStyle name="Normal 10 12" xfId="9527" xr:uid="{00000000-0005-0000-0000-0000E8250000}"/>
    <cellStyle name="Normal 10 12 2" xfId="9528" xr:uid="{00000000-0005-0000-0000-0000E9250000}"/>
    <cellStyle name="Normal 10 12 3" xfId="9529" xr:uid="{00000000-0005-0000-0000-0000EA250000}"/>
    <cellStyle name="Normal 10 12 4" xfId="9530" xr:uid="{00000000-0005-0000-0000-0000EB250000}"/>
    <cellStyle name="Normal 10 2" xfId="9531" xr:uid="{00000000-0005-0000-0000-0000EC250000}"/>
    <cellStyle name="Normal 10 2 2" xfId="9532" xr:uid="{00000000-0005-0000-0000-0000ED250000}"/>
    <cellStyle name="Normal 10 2 3" xfId="9533" xr:uid="{00000000-0005-0000-0000-0000EE250000}"/>
    <cellStyle name="Normal 10 2 3 2" xfId="9534" xr:uid="{00000000-0005-0000-0000-0000EF250000}"/>
    <cellStyle name="Normal 10 2 3 2 2" xfId="9535" xr:uid="{00000000-0005-0000-0000-0000F0250000}"/>
    <cellStyle name="Normal 10 2 3 2 2 2" xfId="9536" xr:uid="{00000000-0005-0000-0000-0000F1250000}"/>
    <cellStyle name="Normal 10 2 3 2 2 3" xfId="9537" xr:uid="{00000000-0005-0000-0000-0000F2250000}"/>
    <cellStyle name="Normal 10 2 3 2 2 4" xfId="9538" xr:uid="{00000000-0005-0000-0000-0000F3250000}"/>
    <cellStyle name="Normal 10 2 3 2 3" xfId="9539" xr:uid="{00000000-0005-0000-0000-0000F4250000}"/>
    <cellStyle name="Normal 10 2 3 2 4" xfId="9540" xr:uid="{00000000-0005-0000-0000-0000F5250000}"/>
    <cellStyle name="Normal 10 2 3 2 5" xfId="9541" xr:uid="{00000000-0005-0000-0000-0000F6250000}"/>
    <cellStyle name="Normal 10 2 3 3" xfId="9542" xr:uid="{00000000-0005-0000-0000-0000F7250000}"/>
    <cellStyle name="Normal 10 2 3 3 2" xfId="9543" xr:uid="{00000000-0005-0000-0000-0000F8250000}"/>
    <cellStyle name="Normal 10 2 3 3 3" xfId="9544" xr:uid="{00000000-0005-0000-0000-0000F9250000}"/>
    <cellStyle name="Normal 10 2 3 3 4" xfId="9545" xr:uid="{00000000-0005-0000-0000-0000FA250000}"/>
    <cellStyle name="Normal 10 2 3 4" xfId="9546" xr:uid="{00000000-0005-0000-0000-0000FB250000}"/>
    <cellStyle name="Normal 10 2 3 5" xfId="9547" xr:uid="{00000000-0005-0000-0000-0000FC250000}"/>
    <cellStyle name="Normal 10 2 3 6" xfId="9548" xr:uid="{00000000-0005-0000-0000-0000FD250000}"/>
    <cellStyle name="Normal 10 3" xfId="9549" xr:uid="{00000000-0005-0000-0000-0000FE250000}"/>
    <cellStyle name="Normal 10 3 2" xfId="9550" xr:uid="{00000000-0005-0000-0000-0000FF250000}"/>
    <cellStyle name="Normal 10 3 3" xfId="9551" xr:uid="{00000000-0005-0000-0000-000000260000}"/>
    <cellStyle name="Normal 10 3 3 2" xfId="9552" xr:uid="{00000000-0005-0000-0000-000001260000}"/>
    <cellStyle name="Normal 10 3 3 2 2" xfId="9553" xr:uid="{00000000-0005-0000-0000-000002260000}"/>
    <cellStyle name="Normal 10 3 3 2 2 2" xfId="9554" xr:uid="{00000000-0005-0000-0000-000003260000}"/>
    <cellStyle name="Normal 10 3 3 2 2 3" xfId="9555" xr:uid="{00000000-0005-0000-0000-000004260000}"/>
    <cellStyle name="Normal 10 3 3 2 2 4" xfId="9556" xr:uid="{00000000-0005-0000-0000-000005260000}"/>
    <cellStyle name="Normal 10 3 3 2 3" xfId="9557" xr:uid="{00000000-0005-0000-0000-000006260000}"/>
    <cellStyle name="Normal 10 3 3 2 4" xfId="9558" xr:uid="{00000000-0005-0000-0000-000007260000}"/>
    <cellStyle name="Normal 10 3 3 2 5" xfId="9559" xr:uid="{00000000-0005-0000-0000-000008260000}"/>
    <cellStyle name="Normal 10 3 3 3" xfId="9560" xr:uid="{00000000-0005-0000-0000-000009260000}"/>
    <cellStyle name="Normal 10 3 3 3 2" xfId="9561" xr:uid="{00000000-0005-0000-0000-00000A260000}"/>
    <cellStyle name="Normal 10 3 3 3 3" xfId="9562" xr:uid="{00000000-0005-0000-0000-00000B260000}"/>
    <cellStyle name="Normal 10 3 3 3 4" xfId="9563" xr:uid="{00000000-0005-0000-0000-00000C260000}"/>
    <cellStyle name="Normal 10 3 3 4" xfId="9564" xr:uid="{00000000-0005-0000-0000-00000D260000}"/>
    <cellStyle name="Normal 10 3 3 5" xfId="9565" xr:uid="{00000000-0005-0000-0000-00000E260000}"/>
    <cellStyle name="Normal 10 3 3 6" xfId="9566" xr:uid="{00000000-0005-0000-0000-00000F260000}"/>
    <cellStyle name="Normal 10 4" xfId="9567" xr:uid="{00000000-0005-0000-0000-000010260000}"/>
    <cellStyle name="Normal 10 4 2" xfId="9568" xr:uid="{00000000-0005-0000-0000-000011260000}"/>
    <cellStyle name="Normal 10 4 2 2" xfId="9569" xr:uid="{00000000-0005-0000-0000-000012260000}"/>
    <cellStyle name="Normal 10 4 2 2 2" xfId="9570" xr:uid="{00000000-0005-0000-0000-000013260000}"/>
    <cellStyle name="Normal 10 4 2 2 3" xfId="9571" xr:uid="{00000000-0005-0000-0000-000014260000}"/>
    <cellStyle name="Normal 10 4 2 2 4" xfId="9572" xr:uid="{00000000-0005-0000-0000-000015260000}"/>
    <cellStyle name="Normal 10 4 2 3" xfId="9573" xr:uid="{00000000-0005-0000-0000-000016260000}"/>
    <cellStyle name="Normal 10 4 2 4" xfId="9574" xr:uid="{00000000-0005-0000-0000-000017260000}"/>
    <cellStyle name="Normal 10 4 2 5" xfId="9575" xr:uid="{00000000-0005-0000-0000-000018260000}"/>
    <cellStyle name="Normal 10 4 3" xfId="9576" xr:uid="{00000000-0005-0000-0000-000019260000}"/>
    <cellStyle name="Normal 10 4 4" xfId="9577" xr:uid="{00000000-0005-0000-0000-00001A260000}"/>
    <cellStyle name="Normal 10 4 4 2" xfId="9578" xr:uid="{00000000-0005-0000-0000-00001B260000}"/>
    <cellStyle name="Normal 10 4 4 3" xfId="9579" xr:uid="{00000000-0005-0000-0000-00001C260000}"/>
    <cellStyle name="Normal 10 4 4 4" xfId="9580" xr:uid="{00000000-0005-0000-0000-00001D260000}"/>
    <cellStyle name="Normal 10 4 5" xfId="9581" xr:uid="{00000000-0005-0000-0000-00001E260000}"/>
    <cellStyle name="Normal 10 4 6" xfId="9582" xr:uid="{00000000-0005-0000-0000-00001F260000}"/>
    <cellStyle name="Normal 10 4 7" xfId="9583" xr:uid="{00000000-0005-0000-0000-000020260000}"/>
    <cellStyle name="Normal 10 5" xfId="9584" xr:uid="{00000000-0005-0000-0000-000021260000}"/>
    <cellStyle name="Normal 10 5 2" xfId="9585" xr:uid="{00000000-0005-0000-0000-000022260000}"/>
    <cellStyle name="Normal 10 5 2 2" xfId="9586" xr:uid="{00000000-0005-0000-0000-000023260000}"/>
    <cellStyle name="Normal 10 5 2 2 2" xfId="9587" xr:uid="{00000000-0005-0000-0000-000024260000}"/>
    <cellStyle name="Normal 10 5 2 2 3" xfId="9588" xr:uid="{00000000-0005-0000-0000-000025260000}"/>
    <cellStyle name="Normal 10 5 2 2 4" xfId="9589" xr:uid="{00000000-0005-0000-0000-000026260000}"/>
    <cellStyle name="Normal 10 5 2 3" xfId="9590" xr:uid="{00000000-0005-0000-0000-000027260000}"/>
    <cellStyle name="Normal 10 5 2 4" xfId="9591" xr:uid="{00000000-0005-0000-0000-000028260000}"/>
    <cellStyle name="Normal 10 5 2 5" xfId="9592" xr:uid="{00000000-0005-0000-0000-000029260000}"/>
    <cellStyle name="Normal 10 5 3" xfId="9593" xr:uid="{00000000-0005-0000-0000-00002A260000}"/>
    <cellStyle name="Normal 10 5 3 2" xfId="9594" xr:uid="{00000000-0005-0000-0000-00002B260000}"/>
    <cellStyle name="Normal 10 5 3 3" xfId="9595" xr:uid="{00000000-0005-0000-0000-00002C260000}"/>
    <cellStyle name="Normal 10 5 3 4" xfId="9596" xr:uid="{00000000-0005-0000-0000-00002D260000}"/>
    <cellStyle name="Normal 10 5 4" xfId="9597" xr:uid="{00000000-0005-0000-0000-00002E260000}"/>
    <cellStyle name="Normal 10 5 5" xfId="9598" xr:uid="{00000000-0005-0000-0000-00002F260000}"/>
    <cellStyle name="Normal 10 5 6" xfId="9599" xr:uid="{00000000-0005-0000-0000-000030260000}"/>
    <cellStyle name="Normal 10 6" xfId="9600" xr:uid="{00000000-0005-0000-0000-000031260000}"/>
    <cellStyle name="Normal 10 6 2" xfId="9601" xr:uid="{00000000-0005-0000-0000-000032260000}"/>
    <cellStyle name="Normal 10 6 2 2" xfId="9602" xr:uid="{00000000-0005-0000-0000-000033260000}"/>
    <cellStyle name="Normal 10 6 2 2 2" xfId="9603" xr:uid="{00000000-0005-0000-0000-000034260000}"/>
    <cellStyle name="Normal 10 6 2 2 3" xfId="9604" xr:uid="{00000000-0005-0000-0000-000035260000}"/>
    <cellStyle name="Normal 10 6 2 2 4" xfId="9605" xr:uid="{00000000-0005-0000-0000-000036260000}"/>
    <cellStyle name="Normal 10 6 2 3" xfId="9606" xr:uid="{00000000-0005-0000-0000-000037260000}"/>
    <cellStyle name="Normal 10 6 2 4" xfId="9607" xr:uid="{00000000-0005-0000-0000-000038260000}"/>
    <cellStyle name="Normal 10 6 2 5" xfId="9608" xr:uid="{00000000-0005-0000-0000-000039260000}"/>
    <cellStyle name="Normal 10 6 3" xfId="9609" xr:uid="{00000000-0005-0000-0000-00003A260000}"/>
    <cellStyle name="Normal 10 6 3 2" xfId="9610" xr:uid="{00000000-0005-0000-0000-00003B260000}"/>
    <cellStyle name="Normal 10 6 3 3" xfId="9611" xr:uid="{00000000-0005-0000-0000-00003C260000}"/>
    <cellStyle name="Normal 10 6 3 4" xfId="9612" xr:uid="{00000000-0005-0000-0000-00003D260000}"/>
    <cellStyle name="Normal 10 6 4" xfId="9613" xr:uid="{00000000-0005-0000-0000-00003E260000}"/>
    <cellStyle name="Normal 10 6 5" xfId="9614" xr:uid="{00000000-0005-0000-0000-00003F260000}"/>
    <cellStyle name="Normal 10 6 6" xfId="9615" xr:uid="{00000000-0005-0000-0000-000040260000}"/>
    <cellStyle name="Normal 10 7" xfId="9616" xr:uid="{00000000-0005-0000-0000-000041260000}"/>
    <cellStyle name="Normal 10 7 2" xfId="9617" xr:uid="{00000000-0005-0000-0000-000042260000}"/>
    <cellStyle name="Normal 10 7 2 2" xfId="9618" xr:uid="{00000000-0005-0000-0000-000043260000}"/>
    <cellStyle name="Normal 10 7 2 2 2" xfId="9619" xr:uid="{00000000-0005-0000-0000-000044260000}"/>
    <cellStyle name="Normal 10 7 2 2 3" xfId="9620" xr:uid="{00000000-0005-0000-0000-000045260000}"/>
    <cellStyle name="Normal 10 7 2 2 4" xfId="9621" xr:uid="{00000000-0005-0000-0000-000046260000}"/>
    <cellStyle name="Normal 10 7 2 3" xfId="9622" xr:uid="{00000000-0005-0000-0000-000047260000}"/>
    <cellStyle name="Normal 10 7 2 4" xfId="9623" xr:uid="{00000000-0005-0000-0000-000048260000}"/>
    <cellStyle name="Normal 10 7 2 5" xfId="9624" xr:uid="{00000000-0005-0000-0000-000049260000}"/>
    <cellStyle name="Normal 10 7 3" xfId="9625" xr:uid="{00000000-0005-0000-0000-00004A260000}"/>
    <cellStyle name="Normal 10 7 3 2" xfId="9626" xr:uid="{00000000-0005-0000-0000-00004B260000}"/>
    <cellStyle name="Normal 10 7 3 3" xfId="9627" xr:uid="{00000000-0005-0000-0000-00004C260000}"/>
    <cellStyle name="Normal 10 7 3 4" xfId="9628" xr:uid="{00000000-0005-0000-0000-00004D260000}"/>
    <cellStyle name="Normal 10 7 4" xfId="9629" xr:uid="{00000000-0005-0000-0000-00004E260000}"/>
    <cellStyle name="Normal 10 7 5" xfId="9630" xr:uid="{00000000-0005-0000-0000-00004F260000}"/>
    <cellStyle name="Normal 10 7 6" xfId="9631" xr:uid="{00000000-0005-0000-0000-000050260000}"/>
    <cellStyle name="Normal 10 8" xfId="9632" xr:uid="{00000000-0005-0000-0000-000051260000}"/>
    <cellStyle name="Normal 10 8 2" xfId="9633" xr:uid="{00000000-0005-0000-0000-000052260000}"/>
    <cellStyle name="Normal 10 8 2 2" xfId="9634" xr:uid="{00000000-0005-0000-0000-000053260000}"/>
    <cellStyle name="Normal 10 8 2 2 2" xfId="9635" xr:uid="{00000000-0005-0000-0000-000054260000}"/>
    <cellStyle name="Normal 10 8 2 2 3" xfId="9636" xr:uid="{00000000-0005-0000-0000-000055260000}"/>
    <cellStyle name="Normal 10 8 2 2 4" xfId="9637" xr:uid="{00000000-0005-0000-0000-000056260000}"/>
    <cellStyle name="Normal 10 8 2 3" xfId="9638" xr:uid="{00000000-0005-0000-0000-000057260000}"/>
    <cellStyle name="Normal 10 8 2 4" xfId="9639" xr:uid="{00000000-0005-0000-0000-000058260000}"/>
    <cellStyle name="Normal 10 8 2 5" xfId="9640" xr:uid="{00000000-0005-0000-0000-000059260000}"/>
    <cellStyle name="Normal 10 8 3" xfId="9641" xr:uid="{00000000-0005-0000-0000-00005A260000}"/>
    <cellStyle name="Normal 10 8 3 2" xfId="9642" xr:uid="{00000000-0005-0000-0000-00005B260000}"/>
    <cellStyle name="Normal 10 8 3 3" xfId="9643" xr:uid="{00000000-0005-0000-0000-00005C260000}"/>
    <cellStyle name="Normal 10 8 3 4" xfId="9644" xr:uid="{00000000-0005-0000-0000-00005D260000}"/>
    <cellStyle name="Normal 10 8 4" xfId="9645" xr:uid="{00000000-0005-0000-0000-00005E260000}"/>
    <cellStyle name="Normal 10 8 5" xfId="9646" xr:uid="{00000000-0005-0000-0000-00005F260000}"/>
    <cellStyle name="Normal 10 8 6" xfId="9647" xr:uid="{00000000-0005-0000-0000-000060260000}"/>
    <cellStyle name="Normal 10 9" xfId="9648" xr:uid="{00000000-0005-0000-0000-000061260000}"/>
    <cellStyle name="Normal 10 9 2" xfId="9649" xr:uid="{00000000-0005-0000-0000-000062260000}"/>
    <cellStyle name="Normal 10 9 2 2" xfId="9650" xr:uid="{00000000-0005-0000-0000-000063260000}"/>
    <cellStyle name="Normal 10 9 2 2 2" xfId="9651" xr:uid="{00000000-0005-0000-0000-000064260000}"/>
    <cellStyle name="Normal 10 9 2 2 3" xfId="9652" xr:uid="{00000000-0005-0000-0000-000065260000}"/>
    <cellStyle name="Normal 10 9 2 2 4" xfId="9653" xr:uid="{00000000-0005-0000-0000-000066260000}"/>
    <cellStyle name="Normal 10 9 2 3" xfId="9654" xr:uid="{00000000-0005-0000-0000-000067260000}"/>
    <cellStyle name="Normal 10 9 2 4" xfId="9655" xr:uid="{00000000-0005-0000-0000-000068260000}"/>
    <cellStyle name="Normal 10 9 2 5" xfId="9656" xr:uid="{00000000-0005-0000-0000-000069260000}"/>
    <cellStyle name="Normal 10 9 3" xfId="9657" xr:uid="{00000000-0005-0000-0000-00006A260000}"/>
    <cellStyle name="Normal 10 9 3 2" xfId="9658" xr:uid="{00000000-0005-0000-0000-00006B260000}"/>
    <cellStyle name="Normal 10 9 3 3" xfId="9659" xr:uid="{00000000-0005-0000-0000-00006C260000}"/>
    <cellStyle name="Normal 10 9 3 4" xfId="9660" xr:uid="{00000000-0005-0000-0000-00006D260000}"/>
    <cellStyle name="Normal 10 9 4" xfId="9661" xr:uid="{00000000-0005-0000-0000-00006E260000}"/>
    <cellStyle name="Normal 10 9 5" xfId="9662" xr:uid="{00000000-0005-0000-0000-00006F260000}"/>
    <cellStyle name="Normal 10 9 6" xfId="9663" xr:uid="{00000000-0005-0000-0000-000070260000}"/>
    <cellStyle name="Normal 100" xfId="9664" xr:uid="{00000000-0005-0000-0000-000071260000}"/>
    <cellStyle name="Normal 100 2" xfId="9665" xr:uid="{00000000-0005-0000-0000-000072260000}"/>
    <cellStyle name="Normal 100 3" xfId="9666" xr:uid="{00000000-0005-0000-0000-000073260000}"/>
    <cellStyle name="Normal 100 4" xfId="9667" xr:uid="{00000000-0005-0000-0000-000074260000}"/>
    <cellStyle name="Normal 101" xfId="9668" xr:uid="{00000000-0005-0000-0000-000075260000}"/>
    <cellStyle name="Normal 101 2" xfId="9669" xr:uid="{00000000-0005-0000-0000-000076260000}"/>
    <cellStyle name="Normal 101 3" xfId="9670" xr:uid="{00000000-0005-0000-0000-000077260000}"/>
    <cellStyle name="Normal 101 4" xfId="9671" xr:uid="{00000000-0005-0000-0000-000078260000}"/>
    <cellStyle name="Normal 102" xfId="9672" xr:uid="{00000000-0005-0000-0000-000079260000}"/>
    <cellStyle name="Normal 102 2" xfId="9673" xr:uid="{00000000-0005-0000-0000-00007A260000}"/>
    <cellStyle name="Normal 102 3" xfId="9674" xr:uid="{00000000-0005-0000-0000-00007B260000}"/>
    <cellStyle name="Normal 102 4" xfId="9675" xr:uid="{00000000-0005-0000-0000-00007C260000}"/>
    <cellStyle name="Normal 103" xfId="9676" xr:uid="{00000000-0005-0000-0000-00007D260000}"/>
    <cellStyle name="Normal 103 2" xfId="9677" xr:uid="{00000000-0005-0000-0000-00007E260000}"/>
    <cellStyle name="Normal 103 2 2" xfId="9678" xr:uid="{00000000-0005-0000-0000-00007F260000}"/>
    <cellStyle name="Normal 103 2 2 2" xfId="9679" xr:uid="{00000000-0005-0000-0000-000080260000}"/>
    <cellStyle name="Normal 103 2 2 3" xfId="9680" xr:uid="{00000000-0005-0000-0000-000081260000}"/>
    <cellStyle name="Normal 103 2 2 4" xfId="9681" xr:uid="{00000000-0005-0000-0000-000082260000}"/>
    <cellStyle name="Normal 103 2 3" xfId="9682" xr:uid="{00000000-0005-0000-0000-000083260000}"/>
    <cellStyle name="Normal 103 2 4" xfId="9683" xr:uid="{00000000-0005-0000-0000-000084260000}"/>
    <cellStyle name="Normal 103 2 5" xfId="9684" xr:uid="{00000000-0005-0000-0000-000085260000}"/>
    <cellStyle name="Normal 103 3" xfId="9685" xr:uid="{00000000-0005-0000-0000-000086260000}"/>
    <cellStyle name="Normal 103 3 2" xfId="9686" xr:uid="{00000000-0005-0000-0000-000087260000}"/>
    <cellStyle name="Normal 103 3 3" xfId="9687" xr:uid="{00000000-0005-0000-0000-000088260000}"/>
    <cellStyle name="Normal 103 3 4" xfId="9688" xr:uid="{00000000-0005-0000-0000-000089260000}"/>
    <cellStyle name="Normal 103 4" xfId="9689" xr:uid="{00000000-0005-0000-0000-00008A260000}"/>
    <cellStyle name="Normal 103 4 2" xfId="9690" xr:uid="{00000000-0005-0000-0000-00008B260000}"/>
    <cellStyle name="Normal 103 4 3" xfId="9691" xr:uid="{00000000-0005-0000-0000-00008C260000}"/>
    <cellStyle name="Normal 103 4 4" xfId="9692" xr:uid="{00000000-0005-0000-0000-00008D260000}"/>
    <cellStyle name="Normal 103 5" xfId="9693" xr:uid="{00000000-0005-0000-0000-00008E260000}"/>
    <cellStyle name="Normal 103 6" xfId="9694" xr:uid="{00000000-0005-0000-0000-00008F260000}"/>
    <cellStyle name="Normal 103 7" xfId="9695" xr:uid="{00000000-0005-0000-0000-000090260000}"/>
    <cellStyle name="Normal 104" xfId="9696" xr:uid="{00000000-0005-0000-0000-000091260000}"/>
    <cellStyle name="Normal 104 2" xfId="9697" xr:uid="{00000000-0005-0000-0000-000092260000}"/>
    <cellStyle name="Normal 104 3" xfId="9698" xr:uid="{00000000-0005-0000-0000-000093260000}"/>
    <cellStyle name="Normal 104 4" xfId="9699" xr:uid="{00000000-0005-0000-0000-000094260000}"/>
    <cellStyle name="Normal 105" xfId="9700" xr:uid="{00000000-0005-0000-0000-000095260000}"/>
    <cellStyle name="Normal 105 2" xfId="9701" xr:uid="{00000000-0005-0000-0000-000096260000}"/>
    <cellStyle name="Normal 105 2 2" xfId="9702" xr:uid="{00000000-0005-0000-0000-000097260000}"/>
    <cellStyle name="Normal 105 2 2 2" xfId="9703" xr:uid="{00000000-0005-0000-0000-000098260000}"/>
    <cellStyle name="Normal 105 2 2 3" xfId="9704" xr:uid="{00000000-0005-0000-0000-000099260000}"/>
    <cellStyle name="Normal 105 2 2 4" xfId="9705" xr:uid="{00000000-0005-0000-0000-00009A260000}"/>
    <cellStyle name="Normal 105 2 3" xfId="9706" xr:uid="{00000000-0005-0000-0000-00009B260000}"/>
    <cellStyle name="Normal 105 2 4" xfId="9707" xr:uid="{00000000-0005-0000-0000-00009C260000}"/>
    <cellStyle name="Normal 105 2 5" xfId="9708" xr:uid="{00000000-0005-0000-0000-00009D260000}"/>
    <cellStyle name="Normal 105 3" xfId="9709" xr:uid="{00000000-0005-0000-0000-00009E260000}"/>
    <cellStyle name="Normal 105 3 2" xfId="9710" xr:uid="{00000000-0005-0000-0000-00009F260000}"/>
    <cellStyle name="Normal 105 3 3" xfId="9711" xr:uid="{00000000-0005-0000-0000-0000A0260000}"/>
    <cellStyle name="Normal 105 3 4" xfId="9712" xr:uid="{00000000-0005-0000-0000-0000A1260000}"/>
    <cellStyle name="Normal 105 4" xfId="9713" xr:uid="{00000000-0005-0000-0000-0000A2260000}"/>
    <cellStyle name="Normal 105 4 2" xfId="9714" xr:uid="{00000000-0005-0000-0000-0000A3260000}"/>
    <cellStyle name="Normal 105 4 3" xfId="9715" xr:uid="{00000000-0005-0000-0000-0000A4260000}"/>
    <cellStyle name="Normal 105 4 4" xfId="9716" xr:uid="{00000000-0005-0000-0000-0000A5260000}"/>
    <cellStyle name="Normal 105 5" xfId="9717" xr:uid="{00000000-0005-0000-0000-0000A6260000}"/>
    <cellStyle name="Normal 105 6" xfId="9718" xr:uid="{00000000-0005-0000-0000-0000A7260000}"/>
    <cellStyle name="Normal 105 7" xfId="9719" xr:uid="{00000000-0005-0000-0000-0000A8260000}"/>
    <cellStyle name="Normal 106" xfId="9720" xr:uid="{00000000-0005-0000-0000-0000A9260000}"/>
    <cellStyle name="Normal 106 2" xfId="9721" xr:uid="{00000000-0005-0000-0000-0000AA260000}"/>
    <cellStyle name="Normal 106 3" xfId="9722" xr:uid="{00000000-0005-0000-0000-0000AB260000}"/>
    <cellStyle name="Normal 106 4" xfId="9723" xr:uid="{00000000-0005-0000-0000-0000AC260000}"/>
    <cellStyle name="Normal 107" xfId="9724" xr:uid="{00000000-0005-0000-0000-0000AD260000}"/>
    <cellStyle name="Normal 107 2" xfId="9725" xr:uid="{00000000-0005-0000-0000-0000AE260000}"/>
    <cellStyle name="Normal 107 3" xfId="9726" xr:uid="{00000000-0005-0000-0000-0000AF260000}"/>
    <cellStyle name="Normal 107 4" xfId="9727" xr:uid="{00000000-0005-0000-0000-0000B0260000}"/>
    <cellStyle name="Normal 108" xfId="9728" xr:uid="{00000000-0005-0000-0000-0000B1260000}"/>
    <cellStyle name="Normal 108 2" xfId="9729" xr:uid="{00000000-0005-0000-0000-0000B2260000}"/>
    <cellStyle name="Normal 108 3" xfId="9730" xr:uid="{00000000-0005-0000-0000-0000B3260000}"/>
    <cellStyle name="Normal 108 4" xfId="9731" xr:uid="{00000000-0005-0000-0000-0000B4260000}"/>
    <cellStyle name="Normal 109" xfId="9732" xr:uid="{00000000-0005-0000-0000-0000B5260000}"/>
    <cellStyle name="Normal 109 2" xfId="9733" xr:uid="{00000000-0005-0000-0000-0000B6260000}"/>
    <cellStyle name="Normal 109 3" xfId="9734" xr:uid="{00000000-0005-0000-0000-0000B7260000}"/>
    <cellStyle name="Normal 109 4" xfId="9735" xr:uid="{00000000-0005-0000-0000-0000B8260000}"/>
    <cellStyle name="Normal 11" xfId="9736" xr:uid="{00000000-0005-0000-0000-0000B9260000}"/>
    <cellStyle name="Normal 11 10" xfId="9737" xr:uid="{00000000-0005-0000-0000-0000BA260000}"/>
    <cellStyle name="Normal 11 10 2" xfId="9738" xr:uid="{00000000-0005-0000-0000-0000BB260000}"/>
    <cellStyle name="Normal 11 10 2 2" xfId="9739" xr:uid="{00000000-0005-0000-0000-0000BC260000}"/>
    <cellStyle name="Normal 11 10 2 2 2" xfId="9740" xr:uid="{00000000-0005-0000-0000-0000BD260000}"/>
    <cellStyle name="Normal 11 10 2 2 3" xfId="9741" xr:uid="{00000000-0005-0000-0000-0000BE260000}"/>
    <cellStyle name="Normal 11 10 2 2 4" xfId="9742" xr:uid="{00000000-0005-0000-0000-0000BF260000}"/>
    <cellStyle name="Normal 11 10 2 3" xfId="9743" xr:uid="{00000000-0005-0000-0000-0000C0260000}"/>
    <cellStyle name="Normal 11 10 2 4" xfId="9744" xr:uid="{00000000-0005-0000-0000-0000C1260000}"/>
    <cellStyle name="Normal 11 10 2 5" xfId="9745" xr:uid="{00000000-0005-0000-0000-0000C2260000}"/>
    <cellStyle name="Normal 11 10 3" xfId="9746" xr:uid="{00000000-0005-0000-0000-0000C3260000}"/>
    <cellStyle name="Normal 11 10 3 2" xfId="9747" xr:uid="{00000000-0005-0000-0000-0000C4260000}"/>
    <cellStyle name="Normal 11 10 3 3" xfId="9748" xr:uid="{00000000-0005-0000-0000-0000C5260000}"/>
    <cellStyle name="Normal 11 10 3 4" xfId="9749" xr:uid="{00000000-0005-0000-0000-0000C6260000}"/>
    <cellStyle name="Normal 11 10 4" xfId="9750" xr:uid="{00000000-0005-0000-0000-0000C7260000}"/>
    <cellStyle name="Normal 11 10 5" xfId="9751" xr:uid="{00000000-0005-0000-0000-0000C8260000}"/>
    <cellStyle name="Normal 11 10 6" xfId="9752" xr:uid="{00000000-0005-0000-0000-0000C9260000}"/>
    <cellStyle name="Normal 11 11" xfId="9753" xr:uid="{00000000-0005-0000-0000-0000CA260000}"/>
    <cellStyle name="Normal 11 11 2" xfId="9754" xr:uid="{00000000-0005-0000-0000-0000CB260000}"/>
    <cellStyle name="Normal 11 11 3" xfId="9755" xr:uid="{00000000-0005-0000-0000-0000CC260000}"/>
    <cellStyle name="Normal 11 11 4" xfId="9756" xr:uid="{00000000-0005-0000-0000-0000CD260000}"/>
    <cellStyle name="Normal 11 2" xfId="9757" xr:uid="{00000000-0005-0000-0000-0000CE260000}"/>
    <cellStyle name="Normal 11 2 2" xfId="9758" xr:uid="{00000000-0005-0000-0000-0000CF260000}"/>
    <cellStyle name="Normal 11 2 2 2" xfId="9759" xr:uid="{00000000-0005-0000-0000-0000D0260000}"/>
    <cellStyle name="Normal 11 2 2 2 2" xfId="9760" xr:uid="{00000000-0005-0000-0000-0000D1260000}"/>
    <cellStyle name="Normal 11 2 2 2 2 2" xfId="9761" xr:uid="{00000000-0005-0000-0000-0000D2260000}"/>
    <cellStyle name="Normal 11 2 2 2 2 2 2" xfId="9762" xr:uid="{00000000-0005-0000-0000-0000D3260000}"/>
    <cellStyle name="Normal 11 2 2 2 2 2 3" xfId="9763" xr:uid="{00000000-0005-0000-0000-0000D4260000}"/>
    <cellStyle name="Normal 11 2 2 2 2 2 4" xfId="9764" xr:uid="{00000000-0005-0000-0000-0000D5260000}"/>
    <cellStyle name="Normal 11 2 2 2 2 3" xfId="9765" xr:uid="{00000000-0005-0000-0000-0000D6260000}"/>
    <cellStyle name="Normal 11 2 2 2 2 4" xfId="9766" xr:uid="{00000000-0005-0000-0000-0000D7260000}"/>
    <cellStyle name="Normal 11 2 2 2 2 5" xfId="9767" xr:uid="{00000000-0005-0000-0000-0000D8260000}"/>
    <cellStyle name="Normal 11 2 2 2 3" xfId="9768" xr:uid="{00000000-0005-0000-0000-0000D9260000}"/>
    <cellStyle name="Normal 11 2 2 2 3 2" xfId="9769" xr:uid="{00000000-0005-0000-0000-0000DA260000}"/>
    <cellStyle name="Normal 11 2 2 2 3 3" xfId="9770" xr:uid="{00000000-0005-0000-0000-0000DB260000}"/>
    <cellStyle name="Normal 11 2 2 2 3 4" xfId="9771" xr:uid="{00000000-0005-0000-0000-0000DC260000}"/>
    <cellStyle name="Normal 11 2 2 2 4" xfId="9772" xr:uid="{00000000-0005-0000-0000-0000DD260000}"/>
    <cellStyle name="Normal 11 2 2 2 5" xfId="9773" xr:uid="{00000000-0005-0000-0000-0000DE260000}"/>
    <cellStyle name="Normal 11 2 2 2 6" xfId="9774" xr:uid="{00000000-0005-0000-0000-0000DF260000}"/>
    <cellStyle name="Normal 11 2 2 3" xfId="9775" xr:uid="{00000000-0005-0000-0000-0000E0260000}"/>
    <cellStyle name="Normal 11 2 2 3 2" xfId="9776" xr:uid="{00000000-0005-0000-0000-0000E1260000}"/>
    <cellStyle name="Normal 11 2 2 3 2 2" xfId="9777" xr:uid="{00000000-0005-0000-0000-0000E2260000}"/>
    <cellStyle name="Normal 11 2 2 3 2 3" xfId="9778" xr:uid="{00000000-0005-0000-0000-0000E3260000}"/>
    <cellStyle name="Normal 11 2 2 3 2 4" xfId="9779" xr:uid="{00000000-0005-0000-0000-0000E4260000}"/>
    <cellStyle name="Normal 11 2 2 3 3" xfId="9780" xr:uid="{00000000-0005-0000-0000-0000E5260000}"/>
    <cellStyle name="Normal 11 2 2 3 4" xfId="9781" xr:uid="{00000000-0005-0000-0000-0000E6260000}"/>
    <cellStyle name="Normal 11 2 2 3 5" xfId="9782" xr:uid="{00000000-0005-0000-0000-0000E7260000}"/>
    <cellStyle name="Normal 11 2 2 4" xfId="9783" xr:uid="{00000000-0005-0000-0000-0000E8260000}"/>
    <cellStyle name="Normal 11 2 2 5" xfId="9784" xr:uid="{00000000-0005-0000-0000-0000E9260000}"/>
    <cellStyle name="Normal 11 2 2 5 2" xfId="9785" xr:uid="{00000000-0005-0000-0000-0000EA260000}"/>
    <cellStyle name="Normal 11 2 2 5 3" xfId="9786" xr:uid="{00000000-0005-0000-0000-0000EB260000}"/>
    <cellStyle name="Normal 11 2 2 5 4" xfId="9787" xr:uid="{00000000-0005-0000-0000-0000EC260000}"/>
    <cellStyle name="Normal 11 2 2 6" xfId="9788" xr:uid="{00000000-0005-0000-0000-0000ED260000}"/>
    <cellStyle name="Normal 11 2 2 7" xfId="9789" xr:uid="{00000000-0005-0000-0000-0000EE260000}"/>
    <cellStyle name="Normal 11 2 2 8" xfId="9790" xr:uid="{00000000-0005-0000-0000-0000EF260000}"/>
    <cellStyle name="Normal 11 2 3" xfId="9791" xr:uid="{00000000-0005-0000-0000-0000F0260000}"/>
    <cellStyle name="Normal 11 2 4" xfId="9792" xr:uid="{00000000-0005-0000-0000-0000F1260000}"/>
    <cellStyle name="Normal 11 2 4 2" xfId="9793" xr:uid="{00000000-0005-0000-0000-0000F2260000}"/>
    <cellStyle name="Normal 11 2 4 2 2" xfId="9794" xr:uid="{00000000-0005-0000-0000-0000F3260000}"/>
    <cellStyle name="Normal 11 2 4 2 2 2" xfId="9795" xr:uid="{00000000-0005-0000-0000-0000F4260000}"/>
    <cellStyle name="Normal 11 2 4 2 2 3" xfId="9796" xr:uid="{00000000-0005-0000-0000-0000F5260000}"/>
    <cellStyle name="Normal 11 2 4 2 2 4" xfId="9797" xr:uid="{00000000-0005-0000-0000-0000F6260000}"/>
    <cellStyle name="Normal 11 2 4 2 3" xfId="9798" xr:uid="{00000000-0005-0000-0000-0000F7260000}"/>
    <cellStyle name="Normal 11 2 4 2 4" xfId="9799" xr:uid="{00000000-0005-0000-0000-0000F8260000}"/>
    <cellStyle name="Normal 11 2 4 2 5" xfId="9800" xr:uid="{00000000-0005-0000-0000-0000F9260000}"/>
    <cellStyle name="Normal 11 2 4 3" xfId="9801" xr:uid="{00000000-0005-0000-0000-0000FA260000}"/>
    <cellStyle name="Normal 11 2 4 3 2" xfId="9802" xr:uid="{00000000-0005-0000-0000-0000FB260000}"/>
    <cellStyle name="Normal 11 2 4 3 3" xfId="9803" xr:uid="{00000000-0005-0000-0000-0000FC260000}"/>
    <cellStyle name="Normal 11 2 4 3 4" xfId="9804" xr:uid="{00000000-0005-0000-0000-0000FD260000}"/>
    <cellStyle name="Normal 11 2 4 4" xfId="9805" xr:uid="{00000000-0005-0000-0000-0000FE260000}"/>
    <cellStyle name="Normal 11 2 4 5" xfId="9806" xr:uid="{00000000-0005-0000-0000-0000FF260000}"/>
    <cellStyle name="Normal 11 2 4 6" xfId="9807" xr:uid="{00000000-0005-0000-0000-000000270000}"/>
    <cellStyle name="Normal 11 3" xfId="9808" xr:uid="{00000000-0005-0000-0000-000001270000}"/>
    <cellStyle name="Normal 11 3 2" xfId="9809" xr:uid="{00000000-0005-0000-0000-000002270000}"/>
    <cellStyle name="Normal 11 3 2 2" xfId="9810" xr:uid="{00000000-0005-0000-0000-000003270000}"/>
    <cellStyle name="Normal 11 3 2 2 2" xfId="9811" xr:uid="{00000000-0005-0000-0000-000004270000}"/>
    <cellStyle name="Normal 11 3 2 2 2 2" xfId="9812" xr:uid="{00000000-0005-0000-0000-000005270000}"/>
    <cellStyle name="Normal 11 3 2 2 2 3" xfId="9813" xr:uid="{00000000-0005-0000-0000-000006270000}"/>
    <cellStyle name="Normal 11 3 2 2 2 4" xfId="9814" xr:uid="{00000000-0005-0000-0000-000007270000}"/>
    <cellStyle name="Normal 11 3 2 2 3" xfId="9815" xr:uid="{00000000-0005-0000-0000-000008270000}"/>
    <cellStyle name="Normal 11 3 2 2 4" xfId="9816" xr:uid="{00000000-0005-0000-0000-000009270000}"/>
    <cellStyle name="Normal 11 3 2 2 5" xfId="9817" xr:uid="{00000000-0005-0000-0000-00000A270000}"/>
    <cellStyle name="Normal 11 3 2 3" xfId="9818" xr:uid="{00000000-0005-0000-0000-00000B270000}"/>
    <cellStyle name="Normal 11 3 2 4" xfId="9819" xr:uid="{00000000-0005-0000-0000-00000C270000}"/>
    <cellStyle name="Normal 11 3 2 4 2" xfId="9820" xr:uid="{00000000-0005-0000-0000-00000D270000}"/>
    <cellStyle name="Normal 11 3 2 4 3" xfId="9821" xr:uid="{00000000-0005-0000-0000-00000E270000}"/>
    <cellStyle name="Normal 11 3 2 4 4" xfId="9822" xr:uid="{00000000-0005-0000-0000-00000F270000}"/>
    <cellStyle name="Normal 11 3 2 5" xfId="9823" xr:uid="{00000000-0005-0000-0000-000010270000}"/>
    <cellStyle name="Normal 11 3 2 6" xfId="9824" xr:uid="{00000000-0005-0000-0000-000011270000}"/>
    <cellStyle name="Normal 11 3 2 7" xfId="9825" xr:uid="{00000000-0005-0000-0000-000012270000}"/>
    <cellStyle name="Normal 11 4" xfId="9826" xr:uid="{00000000-0005-0000-0000-000013270000}"/>
    <cellStyle name="Normal 11 4 2" xfId="9827" xr:uid="{00000000-0005-0000-0000-000014270000}"/>
    <cellStyle name="Normal 11 4 2 2" xfId="9828" xr:uid="{00000000-0005-0000-0000-000015270000}"/>
    <cellStyle name="Normal 11 4 2 2 2" xfId="9829" xr:uid="{00000000-0005-0000-0000-000016270000}"/>
    <cellStyle name="Normal 11 4 2 2 3" xfId="9830" xr:uid="{00000000-0005-0000-0000-000017270000}"/>
    <cellStyle name="Normal 11 4 2 2 4" xfId="9831" xr:uid="{00000000-0005-0000-0000-000018270000}"/>
    <cellStyle name="Normal 11 4 2 3" xfId="9832" xr:uid="{00000000-0005-0000-0000-000019270000}"/>
    <cellStyle name="Normal 11 4 2 4" xfId="9833" xr:uid="{00000000-0005-0000-0000-00001A270000}"/>
    <cellStyle name="Normal 11 4 2 5" xfId="9834" xr:uid="{00000000-0005-0000-0000-00001B270000}"/>
    <cellStyle name="Normal 11 4 3" xfId="9835" xr:uid="{00000000-0005-0000-0000-00001C270000}"/>
    <cellStyle name="Normal 11 4 4" xfId="9836" xr:uid="{00000000-0005-0000-0000-00001D270000}"/>
    <cellStyle name="Normal 11 4 4 2" xfId="9837" xr:uid="{00000000-0005-0000-0000-00001E270000}"/>
    <cellStyle name="Normal 11 4 4 3" xfId="9838" xr:uid="{00000000-0005-0000-0000-00001F270000}"/>
    <cellStyle name="Normal 11 4 4 4" xfId="9839" xr:uid="{00000000-0005-0000-0000-000020270000}"/>
    <cellStyle name="Normal 11 4 5" xfId="9840" xr:uid="{00000000-0005-0000-0000-000021270000}"/>
    <cellStyle name="Normal 11 4 6" xfId="9841" xr:uid="{00000000-0005-0000-0000-000022270000}"/>
    <cellStyle name="Normal 11 4 7" xfId="9842" xr:uid="{00000000-0005-0000-0000-000023270000}"/>
    <cellStyle name="Normal 11 5" xfId="9843" xr:uid="{00000000-0005-0000-0000-000024270000}"/>
    <cellStyle name="Normal 11 5 2" xfId="9844" xr:uid="{00000000-0005-0000-0000-000025270000}"/>
    <cellStyle name="Normal 11 5 2 2" xfId="9845" xr:uid="{00000000-0005-0000-0000-000026270000}"/>
    <cellStyle name="Normal 11 5 2 2 2" xfId="9846" xr:uid="{00000000-0005-0000-0000-000027270000}"/>
    <cellStyle name="Normal 11 5 2 2 3" xfId="9847" xr:uid="{00000000-0005-0000-0000-000028270000}"/>
    <cellStyle name="Normal 11 5 2 2 4" xfId="9848" xr:uid="{00000000-0005-0000-0000-000029270000}"/>
    <cellStyle name="Normal 11 5 2 3" xfId="9849" xr:uid="{00000000-0005-0000-0000-00002A270000}"/>
    <cellStyle name="Normal 11 5 2 4" xfId="9850" xr:uid="{00000000-0005-0000-0000-00002B270000}"/>
    <cellStyle name="Normal 11 5 2 5" xfId="9851" xr:uid="{00000000-0005-0000-0000-00002C270000}"/>
    <cellStyle name="Normal 11 5 3" xfId="9852" xr:uid="{00000000-0005-0000-0000-00002D270000}"/>
    <cellStyle name="Normal 11 5 3 2" xfId="9853" xr:uid="{00000000-0005-0000-0000-00002E270000}"/>
    <cellStyle name="Normal 11 5 3 3" xfId="9854" xr:uid="{00000000-0005-0000-0000-00002F270000}"/>
    <cellStyle name="Normal 11 5 3 4" xfId="9855" xr:uid="{00000000-0005-0000-0000-000030270000}"/>
    <cellStyle name="Normal 11 5 4" xfId="9856" xr:uid="{00000000-0005-0000-0000-000031270000}"/>
    <cellStyle name="Normal 11 5 5" xfId="9857" xr:uid="{00000000-0005-0000-0000-000032270000}"/>
    <cellStyle name="Normal 11 5 6" xfId="9858" xr:uid="{00000000-0005-0000-0000-000033270000}"/>
    <cellStyle name="Normal 11 6" xfId="9859" xr:uid="{00000000-0005-0000-0000-000034270000}"/>
    <cellStyle name="Normal 11 6 2" xfId="9860" xr:uid="{00000000-0005-0000-0000-000035270000}"/>
    <cellStyle name="Normal 11 6 2 2" xfId="9861" xr:uid="{00000000-0005-0000-0000-000036270000}"/>
    <cellStyle name="Normal 11 6 2 2 2" xfId="9862" xr:uid="{00000000-0005-0000-0000-000037270000}"/>
    <cellStyle name="Normal 11 6 2 2 3" xfId="9863" xr:uid="{00000000-0005-0000-0000-000038270000}"/>
    <cellStyle name="Normal 11 6 2 2 4" xfId="9864" xr:uid="{00000000-0005-0000-0000-000039270000}"/>
    <cellStyle name="Normal 11 6 2 3" xfId="9865" xr:uid="{00000000-0005-0000-0000-00003A270000}"/>
    <cellStyle name="Normal 11 6 2 4" xfId="9866" xr:uid="{00000000-0005-0000-0000-00003B270000}"/>
    <cellStyle name="Normal 11 6 2 5" xfId="9867" xr:uid="{00000000-0005-0000-0000-00003C270000}"/>
    <cellStyle name="Normal 11 6 3" xfId="9868" xr:uid="{00000000-0005-0000-0000-00003D270000}"/>
    <cellStyle name="Normal 11 6 3 2" xfId="9869" xr:uid="{00000000-0005-0000-0000-00003E270000}"/>
    <cellStyle name="Normal 11 6 3 3" xfId="9870" xr:uid="{00000000-0005-0000-0000-00003F270000}"/>
    <cellStyle name="Normal 11 6 3 4" xfId="9871" xr:uid="{00000000-0005-0000-0000-000040270000}"/>
    <cellStyle name="Normal 11 6 4" xfId="9872" xr:uid="{00000000-0005-0000-0000-000041270000}"/>
    <cellStyle name="Normal 11 6 5" xfId="9873" xr:uid="{00000000-0005-0000-0000-000042270000}"/>
    <cellStyle name="Normal 11 6 6" xfId="9874" xr:uid="{00000000-0005-0000-0000-000043270000}"/>
    <cellStyle name="Normal 11 7" xfId="9875" xr:uid="{00000000-0005-0000-0000-000044270000}"/>
    <cellStyle name="Normal 11 7 2" xfId="9876" xr:uid="{00000000-0005-0000-0000-000045270000}"/>
    <cellStyle name="Normal 11 7 2 2" xfId="9877" xr:uid="{00000000-0005-0000-0000-000046270000}"/>
    <cellStyle name="Normal 11 7 2 2 2" xfId="9878" xr:uid="{00000000-0005-0000-0000-000047270000}"/>
    <cellStyle name="Normal 11 7 2 2 3" xfId="9879" xr:uid="{00000000-0005-0000-0000-000048270000}"/>
    <cellStyle name="Normal 11 7 2 2 4" xfId="9880" xr:uid="{00000000-0005-0000-0000-000049270000}"/>
    <cellStyle name="Normal 11 7 2 3" xfId="9881" xr:uid="{00000000-0005-0000-0000-00004A270000}"/>
    <cellStyle name="Normal 11 7 2 4" xfId="9882" xr:uid="{00000000-0005-0000-0000-00004B270000}"/>
    <cellStyle name="Normal 11 7 2 5" xfId="9883" xr:uid="{00000000-0005-0000-0000-00004C270000}"/>
    <cellStyle name="Normal 11 7 3" xfId="9884" xr:uid="{00000000-0005-0000-0000-00004D270000}"/>
    <cellStyle name="Normal 11 7 3 2" xfId="9885" xr:uid="{00000000-0005-0000-0000-00004E270000}"/>
    <cellStyle name="Normal 11 7 3 3" xfId="9886" xr:uid="{00000000-0005-0000-0000-00004F270000}"/>
    <cellStyle name="Normal 11 7 3 4" xfId="9887" xr:uid="{00000000-0005-0000-0000-000050270000}"/>
    <cellStyle name="Normal 11 7 4" xfId="9888" xr:uid="{00000000-0005-0000-0000-000051270000}"/>
    <cellStyle name="Normal 11 7 5" xfId="9889" xr:uid="{00000000-0005-0000-0000-000052270000}"/>
    <cellStyle name="Normal 11 7 6" xfId="9890" xr:uid="{00000000-0005-0000-0000-000053270000}"/>
    <cellStyle name="Normal 11 8" xfId="9891" xr:uid="{00000000-0005-0000-0000-000054270000}"/>
    <cellStyle name="Normal 11 8 2" xfId="9892" xr:uid="{00000000-0005-0000-0000-000055270000}"/>
    <cellStyle name="Normal 11 8 2 2" xfId="9893" xr:uid="{00000000-0005-0000-0000-000056270000}"/>
    <cellStyle name="Normal 11 8 2 2 2" xfId="9894" xr:uid="{00000000-0005-0000-0000-000057270000}"/>
    <cellStyle name="Normal 11 8 2 2 3" xfId="9895" xr:uid="{00000000-0005-0000-0000-000058270000}"/>
    <cellStyle name="Normal 11 8 2 2 4" xfId="9896" xr:uid="{00000000-0005-0000-0000-000059270000}"/>
    <cellStyle name="Normal 11 8 2 3" xfId="9897" xr:uid="{00000000-0005-0000-0000-00005A270000}"/>
    <cellStyle name="Normal 11 8 2 4" xfId="9898" xr:uid="{00000000-0005-0000-0000-00005B270000}"/>
    <cellStyle name="Normal 11 8 2 5" xfId="9899" xr:uid="{00000000-0005-0000-0000-00005C270000}"/>
    <cellStyle name="Normal 11 8 3" xfId="9900" xr:uid="{00000000-0005-0000-0000-00005D270000}"/>
    <cellStyle name="Normal 11 8 3 2" xfId="9901" xr:uid="{00000000-0005-0000-0000-00005E270000}"/>
    <cellStyle name="Normal 11 8 3 3" xfId="9902" xr:uid="{00000000-0005-0000-0000-00005F270000}"/>
    <cellStyle name="Normal 11 8 3 4" xfId="9903" xr:uid="{00000000-0005-0000-0000-000060270000}"/>
    <cellStyle name="Normal 11 8 4" xfId="9904" xr:uid="{00000000-0005-0000-0000-000061270000}"/>
    <cellStyle name="Normal 11 8 5" xfId="9905" xr:uid="{00000000-0005-0000-0000-000062270000}"/>
    <cellStyle name="Normal 11 8 6" xfId="9906" xr:uid="{00000000-0005-0000-0000-000063270000}"/>
    <cellStyle name="Normal 11 9" xfId="9907" xr:uid="{00000000-0005-0000-0000-000064270000}"/>
    <cellStyle name="Normal 11 9 2" xfId="9908" xr:uid="{00000000-0005-0000-0000-000065270000}"/>
    <cellStyle name="Normal 11 9 2 2" xfId="9909" xr:uid="{00000000-0005-0000-0000-000066270000}"/>
    <cellStyle name="Normal 11 9 2 2 2" xfId="9910" xr:uid="{00000000-0005-0000-0000-000067270000}"/>
    <cellStyle name="Normal 11 9 2 2 3" xfId="9911" xr:uid="{00000000-0005-0000-0000-000068270000}"/>
    <cellStyle name="Normal 11 9 2 2 4" xfId="9912" xr:uid="{00000000-0005-0000-0000-000069270000}"/>
    <cellStyle name="Normal 11 9 2 3" xfId="9913" xr:uid="{00000000-0005-0000-0000-00006A270000}"/>
    <cellStyle name="Normal 11 9 2 4" xfId="9914" xr:uid="{00000000-0005-0000-0000-00006B270000}"/>
    <cellStyle name="Normal 11 9 2 5" xfId="9915" xr:uid="{00000000-0005-0000-0000-00006C270000}"/>
    <cellStyle name="Normal 11 9 3" xfId="9916" xr:uid="{00000000-0005-0000-0000-00006D270000}"/>
    <cellStyle name="Normal 11 9 3 2" xfId="9917" xr:uid="{00000000-0005-0000-0000-00006E270000}"/>
    <cellStyle name="Normal 11 9 3 3" xfId="9918" xr:uid="{00000000-0005-0000-0000-00006F270000}"/>
    <cellStyle name="Normal 11 9 3 4" xfId="9919" xr:uid="{00000000-0005-0000-0000-000070270000}"/>
    <cellStyle name="Normal 11 9 4" xfId="9920" xr:uid="{00000000-0005-0000-0000-000071270000}"/>
    <cellStyle name="Normal 11 9 5" xfId="9921" xr:uid="{00000000-0005-0000-0000-000072270000}"/>
    <cellStyle name="Normal 11 9 6" xfId="9922" xr:uid="{00000000-0005-0000-0000-000073270000}"/>
    <cellStyle name="Normal 110" xfId="9923" xr:uid="{00000000-0005-0000-0000-000074270000}"/>
    <cellStyle name="Normal 110 2" xfId="9924" xr:uid="{00000000-0005-0000-0000-000075270000}"/>
    <cellStyle name="Normal 110 3" xfId="9925" xr:uid="{00000000-0005-0000-0000-000076270000}"/>
    <cellStyle name="Normal 110 4" xfId="9926" xr:uid="{00000000-0005-0000-0000-000077270000}"/>
    <cellStyle name="Normal 111" xfId="9927" xr:uid="{00000000-0005-0000-0000-000078270000}"/>
    <cellStyle name="Normal 111 2" xfId="9928" xr:uid="{00000000-0005-0000-0000-000079270000}"/>
    <cellStyle name="Normal 111 3" xfId="9929" xr:uid="{00000000-0005-0000-0000-00007A270000}"/>
    <cellStyle name="Normal 111 4" xfId="9930" xr:uid="{00000000-0005-0000-0000-00007B270000}"/>
    <cellStyle name="Normal 112" xfId="9931" xr:uid="{00000000-0005-0000-0000-00007C270000}"/>
    <cellStyle name="Normal 112 2" xfId="9932" xr:uid="{00000000-0005-0000-0000-00007D270000}"/>
    <cellStyle name="Normal 112 3" xfId="9933" xr:uid="{00000000-0005-0000-0000-00007E270000}"/>
    <cellStyle name="Normal 112 4" xfId="9934" xr:uid="{00000000-0005-0000-0000-00007F270000}"/>
    <cellStyle name="Normal 113" xfId="9935" xr:uid="{00000000-0005-0000-0000-000080270000}"/>
    <cellStyle name="Normal 113 2" xfId="9936" xr:uid="{00000000-0005-0000-0000-000081270000}"/>
    <cellStyle name="Normal 113 3" xfId="9937" xr:uid="{00000000-0005-0000-0000-000082270000}"/>
    <cellStyle name="Normal 113 4" xfId="9938" xr:uid="{00000000-0005-0000-0000-000083270000}"/>
    <cellStyle name="Normal 114" xfId="9939" xr:uid="{00000000-0005-0000-0000-000084270000}"/>
    <cellStyle name="Normal 114 2" xfId="9940" xr:uid="{00000000-0005-0000-0000-000085270000}"/>
    <cellStyle name="Normal 114 3" xfId="9941" xr:uid="{00000000-0005-0000-0000-000086270000}"/>
    <cellStyle name="Normal 114 4" xfId="9942" xr:uid="{00000000-0005-0000-0000-000087270000}"/>
    <cellStyle name="Normal 115" xfId="9943" xr:uid="{00000000-0005-0000-0000-000088270000}"/>
    <cellStyle name="Normal 115 2" xfId="9944" xr:uid="{00000000-0005-0000-0000-000089270000}"/>
    <cellStyle name="Normal 115 3" xfId="9945" xr:uid="{00000000-0005-0000-0000-00008A270000}"/>
    <cellStyle name="Normal 115 4" xfId="9946" xr:uid="{00000000-0005-0000-0000-00008B270000}"/>
    <cellStyle name="Normal 116" xfId="9947" xr:uid="{00000000-0005-0000-0000-00008C270000}"/>
    <cellStyle name="Normal 116 2" xfId="9948" xr:uid="{00000000-0005-0000-0000-00008D270000}"/>
    <cellStyle name="Normal 116 3" xfId="9949" xr:uid="{00000000-0005-0000-0000-00008E270000}"/>
    <cellStyle name="Normal 116 4" xfId="9950" xr:uid="{00000000-0005-0000-0000-00008F270000}"/>
    <cellStyle name="Normal 117" xfId="9951" xr:uid="{00000000-0005-0000-0000-000090270000}"/>
    <cellStyle name="Normal 117 2" xfId="9952" xr:uid="{00000000-0005-0000-0000-000091270000}"/>
    <cellStyle name="Normal 117 3" xfId="9953" xr:uid="{00000000-0005-0000-0000-000092270000}"/>
    <cellStyle name="Normal 117 4" xfId="9954" xr:uid="{00000000-0005-0000-0000-000093270000}"/>
    <cellStyle name="Normal 118" xfId="9955" xr:uid="{00000000-0005-0000-0000-000094270000}"/>
    <cellStyle name="Normal 118 2" xfId="9956" xr:uid="{00000000-0005-0000-0000-000095270000}"/>
    <cellStyle name="Normal 118 3" xfId="9957" xr:uid="{00000000-0005-0000-0000-000096270000}"/>
    <cellStyle name="Normal 118 4" xfId="9958" xr:uid="{00000000-0005-0000-0000-000097270000}"/>
    <cellStyle name="Normal 119" xfId="9959" xr:uid="{00000000-0005-0000-0000-000098270000}"/>
    <cellStyle name="Normal 12" xfId="9960" xr:uid="{00000000-0005-0000-0000-000099270000}"/>
    <cellStyle name="Normal 12 10" xfId="9961" xr:uid="{00000000-0005-0000-0000-00009A270000}"/>
    <cellStyle name="Normal 12 10 2" xfId="9962" xr:uid="{00000000-0005-0000-0000-00009B270000}"/>
    <cellStyle name="Normal 12 10 2 2" xfId="9963" xr:uid="{00000000-0005-0000-0000-00009C270000}"/>
    <cellStyle name="Normal 12 10 2 2 2" xfId="9964" xr:uid="{00000000-0005-0000-0000-00009D270000}"/>
    <cellStyle name="Normal 12 10 2 2 3" xfId="9965" xr:uid="{00000000-0005-0000-0000-00009E270000}"/>
    <cellStyle name="Normal 12 10 2 2 4" xfId="9966" xr:uid="{00000000-0005-0000-0000-00009F270000}"/>
    <cellStyle name="Normal 12 10 2 3" xfId="9967" xr:uid="{00000000-0005-0000-0000-0000A0270000}"/>
    <cellStyle name="Normal 12 10 2 4" xfId="9968" xr:uid="{00000000-0005-0000-0000-0000A1270000}"/>
    <cellStyle name="Normal 12 10 2 5" xfId="9969" xr:uid="{00000000-0005-0000-0000-0000A2270000}"/>
    <cellStyle name="Normal 12 10 3" xfId="9970" xr:uid="{00000000-0005-0000-0000-0000A3270000}"/>
    <cellStyle name="Normal 12 10 3 2" xfId="9971" xr:uid="{00000000-0005-0000-0000-0000A4270000}"/>
    <cellStyle name="Normal 12 10 3 3" xfId="9972" xr:uid="{00000000-0005-0000-0000-0000A5270000}"/>
    <cellStyle name="Normal 12 10 3 4" xfId="9973" xr:uid="{00000000-0005-0000-0000-0000A6270000}"/>
    <cellStyle name="Normal 12 10 4" xfId="9974" xr:uid="{00000000-0005-0000-0000-0000A7270000}"/>
    <cellStyle name="Normal 12 10 5" xfId="9975" xr:uid="{00000000-0005-0000-0000-0000A8270000}"/>
    <cellStyle name="Normal 12 10 6" xfId="9976" xr:uid="{00000000-0005-0000-0000-0000A9270000}"/>
    <cellStyle name="Normal 12 11" xfId="9977" xr:uid="{00000000-0005-0000-0000-0000AA270000}"/>
    <cellStyle name="Normal 12 11 2" xfId="9978" xr:uid="{00000000-0005-0000-0000-0000AB270000}"/>
    <cellStyle name="Normal 12 11 2 2" xfId="9979" xr:uid="{00000000-0005-0000-0000-0000AC270000}"/>
    <cellStyle name="Normal 12 11 2 2 2" xfId="9980" xr:uid="{00000000-0005-0000-0000-0000AD270000}"/>
    <cellStyle name="Normal 12 11 2 2 3" xfId="9981" xr:uid="{00000000-0005-0000-0000-0000AE270000}"/>
    <cellStyle name="Normal 12 11 2 2 4" xfId="9982" xr:uid="{00000000-0005-0000-0000-0000AF270000}"/>
    <cellStyle name="Normal 12 11 2 3" xfId="9983" xr:uid="{00000000-0005-0000-0000-0000B0270000}"/>
    <cellStyle name="Normal 12 11 2 4" xfId="9984" xr:uid="{00000000-0005-0000-0000-0000B1270000}"/>
    <cellStyle name="Normal 12 11 2 5" xfId="9985" xr:uid="{00000000-0005-0000-0000-0000B2270000}"/>
    <cellStyle name="Normal 12 11 3" xfId="9986" xr:uid="{00000000-0005-0000-0000-0000B3270000}"/>
    <cellStyle name="Normal 12 11 3 2" xfId="9987" xr:uid="{00000000-0005-0000-0000-0000B4270000}"/>
    <cellStyle name="Normal 12 11 3 3" xfId="9988" xr:uid="{00000000-0005-0000-0000-0000B5270000}"/>
    <cellStyle name="Normal 12 11 3 4" xfId="9989" xr:uid="{00000000-0005-0000-0000-0000B6270000}"/>
    <cellStyle name="Normal 12 11 4" xfId="9990" xr:uid="{00000000-0005-0000-0000-0000B7270000}"/>
    <cellStyle name="Normal 12 11 5" xfId="9991" xr:uid="{00000000-0005-0000-0000-0000B8270000}"/>
    <cellStyle name="Normal 12 11 6" xfId="9992" xr:uid="{00000000-0005-0000-0000-0000B9270000}"/>
    <cellStyle name="Normal 12 12" xfId="9993" xr:uid="{00000000-0005-0000-0000-0000BA270000}"/>
    <cellStyle name="Normal 12 12 2" xfId="9994" xr:uid="{00000000-0005-0000-0000-0000BB270000}"/>
    <cellStyle name="Normal 12 12 2 2" xfId="9995" xr:uid="{00000000-0005-0000-0000-0000BC270000}"/>
    <cellStyle name="Normal 12 12 2 2 2" xfId="9996" xr:uid="{00000000-0005-0000-0000-0000BD270000}"/>
    <cellStyle name="Normal 12 12 2 2 3" xfId="9997" xr:uid="{00000000-0005-0000-0000-0000BE270000}"/>
    <cellStyle name="Normal 12 12 2 2 4" xfId="9998" xr:uid="{00000000-0005-0000-0000-0000BF270000}"/>
    <cellStyle name="Normal 12 12 2 3" xfId="9999" xr:uid="{00000000-0005-0000-0000-0000C0270000}"/>
    <cellStyle name="Normal 12 12 2 4" xfId="10000" xr:uid="{00000000-0005-0000-0000-0000C1270000}"/>
    <cellStyle name="Normal 12 12 2 5" xfId="10001" xr:uid="{00000000-0005-0000-0000-0000C2270000}"/>
    <cellStyle name="Normal 12 12 3" xfId="10002" xr:uid="{00000000-0005-0000-0000-0000C3270000}"/>
    <cellStyle name="Normal 12 12 3 2" xfId="10003" xr:uid="{00000000-0005-0000-0000-0000C4270000}"/>
    <cellStyle name="Normal 12 12 3 3" xfId="10004" xr:uid="{00000000-0005-0000-0000-0000C5270000}"/>
    <cellStyle name="Normal 12 12 3 4" xfId="10005" xr:uid="{00000000-0005-0000-0000-0000C6270000}"/>
    <cellStyle name="Normal 12 12 4" xfId="10006" xr:uid="{00000000-0005-0000-0000-0000C7270000}"/>
    <cellStyle name="Normal 12 12 5" xfId="10007" xr:uid="{00000000-0005-0000-0000-0000C8270000}"/>
    <cellStyle name="Normal 12 12 6" xfId="10008" xr:uid="{00000000-0005-0000-0000-0000C9270000}"/>
    <cellStyle name="Normal 12 13" xfId="10009" xr:uid="{00000000-0005-0000-0000-0000CA270000}"/>
    <cellStyle name="Normal 12 13 2" xfId="10010" xr:uid="{00000000-0005-0000-0000-0000CB270000}"/>
    <cellStyle name="Normal 12 13 2 2" xfId="10011" xr:uid="{00000000-0005-0000-0000-0000CC270000}"/>
    <cellStyle name="Normal 12 13 2 2 2" xfId="10012" xr:uid="{00000000-0005-0000-0000-0000CD270000}"/>
    <cellStyle name="Normal 12 13 2 2 3" xfId="10013" xr:uid="{00000000-0005-0000-0000-0000CE270000}"/>
    <cellStyle name="Normal 12 13 2 2 4" xfId="10014" xr:uid="{00000000-0005-0000-0000-0000CF270000}"/>
    <cellStyle name="Normal 12 13 2 3" xfId="10015" xr:uid="{00000000-0005-0000-0000-0000D0270000}"/>
    <cellStyle name="Normal 12 13 2 4" xfId="10016" xr:uid="{00000000-0005-0000-0000-0000D1270000}"/>
    <cellStyle name="Normal 12 13 2 5" xfId="10017" xr:uid="{00000000-0005-0000-0000-0000D2270000}"/>
    <cellStyle name="Normal 12 13 3" xfId="10018" xr:uid="{00000000-0005-0000-0000-0000D3270000}"/>
    <cellStyle name="Normal 12 13 3 2" xfId="10019" xr:uid="{00000000-0005-0000-0000-0000D4270000}"/>
    <cellStyle name="Normal 12 13 3 3" xfId="10020" xr:uid="{00000000-0005-0000-0000-0000D5270000}"/>
    <cellStyle name="Normal 12 13 3 4" xfId="10021" xr:uid="{00000000-0005-0000-0000-0000D6270000}"/>
    <cellStyle name="Normal 12 13 4" xfId="10022" xr:uid="{00000000-0005-0000-0000-0000D7270000}"/>
    <cellStyle name="Normal 12 13 5" xfId="10023" xr:uid="{00000000-0005-0000-0000-0000D8270000}"/>
    <cellStyle name="Normal 12 13 6" xfId="10024" xr:uid="{00000000-0005-0000-0000-0000D9270000}"/>
    <cellStyle name="Normal 12 14" xfId="10025" xr:uid="{00000000-0005-0000-0000-0000DA270000}"/>
    <cellStyle name="Normal 12 14 2" xfId="10026" xr:uid="{00000000-0005-0000-0000-0000DB270000}"/>
    <cellStyle name="Normal 12 14 3" xfId="10027" xr:uid="{00000000-0005-0000-0000-0000DC270000}"/>
    <cellStyle name="Normal 12 14 4" xfId="10028" xr:uid="{00000000-0005-0000-0000-0000DD270000}"/>
    <cellStyle name="Normal 12 2" xfId="10029" xr:uid="{00000000-0005-0000-0000-0000DE270000}"/>
    <cellStyle name="Normal 12 2 2" xfId="10030" xr:uid="{00000000-0005-0000-0000-0000DF270000}"/>
    <cellStyle name="Normal 12 2 3" xfId="10031" xr:uid="{00000000-0005-0000-0000-0000E0270000}"/>
    <cellStyle name="Normal 12 2 3 2" xfId="10032" xr:uid="{00000000-0005-0000-0000-0000E1270000}"/>
    <cellStyle name="Normal 12 2 3 2 2" xfId="10033" xr:uid="{00000000-0005-0000-0000-0000E2270000}"/>
    <cellStyle name="Normal 12 2 3 2 2 2" xfId="10034" xr:uid="{00000000-0005-0000-0000-0000E3270000}"/>
    <cellStyle name="Normal 12 2 3 2 2 3" xfId="10035" xr:uid="{00000000-0005-0000-0000-0000E4270000}"/>
    <cellStyle name="Normal 12 2 3 2 2 4" xfId="10036" xr:uid="{00000000-0005-0000-0000-0000E5270000}"/>
    <cellStyle name="Normal 12 2 3 2 3" xfId="10037" xr:uid="{00000000-0005-0000-0000-0000E6270000}"/>
    <cellStyle name="Normal 12 2 3 2 4" xfId="10038" xr:uid="{00000000-0005-0000-0000-0000E7270000}"/>
    <cellStyle name="Normal 12 2 3 2 5" xfId="10039" xr:uid="{00000000-0005-0000-0000-0000E8270000}"/>
    <cellStyle name="Normal 12 2 3 3" xfId="10040" xr:uid="{00000000-0005-0000-0000-0000E9270000}"/>
    <cellStyle name="Normal 12 2 3 3 2" xfId="10041" xr:uid="{00000000-0005-0000-0000-0000EA270000}"/>
    <cellStyle name="Normal 12 2 3 3 3" xfId="10042" xr:uid="{00000000-0005-0000-0000-0000EB270000}"/>
    <cellStyle name="Normal 12 2 3 3 4" xfId="10043" xr:uid="{00000000-0005-0000-0000-0000EC270000}"/>
    <cellStyle name="Normal 12 2 3 4" xfId="10044" xr:uid="{00000000-0005-0000-0000-0000ED270000}"/>
    <cellStyle name="Normal 12 2 3 5" xfId="10045" xr:uid="{00000000-0005-0000-0000-0000EE270000}"/>
    <cellStyle name="Normal 12 2 3 6" xfId="10046" xr:uid="{00000000-0005-0000-0000-0000EF270000}"/>
    <cellStyle name="Normal 12 3" xfId="10047" xr:uid="{00000000-0005-0000-0000-0000F0270000}"/>
    <cellStyle name="Normal 12 3 2" xfId="10048" xr:uid="{00000000-0005-0000-0000-0000F1270000}"/>
    <cellStyle name="Normal 12 3 2 2" xfId="10049" xr:uid="{00000000-0005-0000-0000-0000F2270000}"/>
    <cellStyle name="Normal 12 3 2 2 2" xfId="10050" xr:uid="{00000000-0005-0000-0000-0000F3270000}"/>
    <cellStyle name="Normal 12 3 2 2 2 2" xfId="10051" xr:uid="{00000000-0005-0000-0000-0000F4270000}"/>
    <cellStyle name="Normal 12 3 2 2 2 3" xfId="10052" xr:uid="{00000000-0005-0000-0000-0000F5270000}"/>
    <cellStyle name="Normal 12 3 2 2 2 4" xfId="10053" xr:uid="{00000000-0005-0000-0000-0000F6270000}"/>
    <cellStyle name="Normal 12 3 2 2 3" xfId="10054" xr:uid="{00000000-0005-0000-0000-0000F7270000}"/>
    <cellStyle name="Normal 12 3 2 2 4" xfId="10055" xr:uid="{00000000-0005-0000-0000-0000F8270000}"/>
    <cellStyle name="Normal 12 3 2 2 5" xfId="10056" xr:uid="{00000000-0005-0000-0000-0000F9270000}"/>
    <cellStyle name="Normal 12 3 2 3" xfId="10057" xr:uid="{00000000-0005-0000-0000-0000FA270000}"/>
    <cellStyle name="Normal 12 3 2 4" xfId="10058" xr:uid="{00000000-0005-0000-0000-0000FB270000}"/>
    <cellStyle name="Normal 12 3 2 4 2" xfId="10059" xr:uid="{00000000-0005-0000-0000-0000FC270000}"/>
    <cellStyle name="Normal 12 3 2 4 3" xfId="10060" xr:uid="{00000000-0005-0000-0000-0000FD270000}"/>
    <cellStyle name="Normal 12 3 2 4 4" xfId="10061" xr:uid="{00000000-0005-0000-0000-0000FE270000}"/>
    <cellStyle name="Normal 12 3 2 5" xfId="10062" xr:uid="{00000000-0005-0000-0000-0000FF270000}"/>
    <cellStyle name="Normal 12 3 2 6" xfId="10063" xr:uid="{00000000-0005-0000-0000-000000280000}"/>
    <cellStyle name="Normal 12 3 2 7" xfId="10064" xr:uid="{00000000-0005-0000-0000-000001280000}"/>
    <cellStyle name="Normal 12 4" xfId="10065" xr:uid="{00000000-0005-0000-0000-000002280000}"/>
    <cellStyle name="Normal 12 4 2" xfId="10066" xr:uid="{00000000-0005-0000-0000-000003280000}"/>
    <cellStyle name="Normal 12 4 2 2" xfId="10067" xr:uid="{00000000-0005-0000-0000-000004280000}"/>
    <cellStyle name="Normal 12 4 2 2 2" xfId="10068" xr:uid="{00000000-0005-0000-0000-000005280000}"/>
    <cellStyle name="Normal 12 4 2 2 3" xfId="10069" xr:uid="{00000000-0005-0000-0000-000006280000}"/>
    <cellStyle name="Normal 12 4 2 2 4" xfId="10070" xr:uid="{00000000-0005-0000-0000-000007280000}"/>
    <cellStyle name="Normal 12 4 2 3" xfId="10071" xr:uid="{00000000-0005-0000-0000-000008280000}"/>
    <cellStyle name="Normal 12 4 2 4" xfId="10072" xr:uid="{00000000-0005-0000-0000-000009280000}"/>
    <cellStyle name="Normal 12 4 2 5" xfId="10073" xr:uid="{00000000-0005-0000-0000-00000A280000}"/>
    <cellStyle name="Normal 12 4 3" xfId="10074" xr:uid="{00000000-0005-0000-0000-00000B280000}"/>
    <cellStyle name="Normal 12 4 4" xfId="10075" xr:uid="{00000000-0005-0000-0000-00000C280000}"/>
    <cellStyle name="Normal 12 4 4 2" xfId="10076" xr:uid="{00000000-0005-0000-0000-00000D280000}"/>
    <cellStyle name="Normal 12 4 4 3" xfId="10077" xr:uid="{00000000-0005-0000-0000-00000E280000}"/>
    <cellStyle name="Normal 12 4 4 4" xfId="10078" xr:uid="{00000000-0005-0000-0000-00000F280000}"/>
    <cellStyle name="Normal 12 4 5" xfId="10079" xr:uid="{00000000-0005-0000-0000-000010280000}"/>
    <cellStyle name="Normal 12 4 6" xfId="10080" xr:uid="{00000000-0005-0000-0000-000011280000}"/>
    <cellStyle name="Normal 12 4 7" xfId="10081" xr:uid="{00000000-0005-0000-0000-000012280000}"/>
    <cellStyle name="Normal 12 5" xfId="10082" xr:uid="{00000000-0005-0000-0000-000013280000}"/>
    <cellStyle name="Normal 12 5 2" xfId="10083" xr:uid="{00000000-0005-0000-0000-000014280000}"/>
    <cellStyle name="Normal 12 5 2 2" xfId="10084" xr:uid="{00000000-0005-0000-0000-000015280000}"/>
    <cellStyle name="Normal 12 5 2 2 2" xfId="10085" xr:uid="{00000000-0005-0000-0000-000016280000}"/>
    <cellStyle name="Normal 12 5 2 2 3" xfId="10086" xr:uid="{00000000-0005-0000-0000-000017280000}"/>
    <cellStyle name="Normal 12 5 2 2 4" xfId="10087" xr:uid="{00000000-0005-0000-0000-000018280000}"/>
    <cellStyle name="Normal 12 5 2 3" xfId="10088" xr:uid="{00000000-0005-0000-0000-000019280000}"/>
    <cellStyle name="Normal 12 5 2 4" xfId="10089" xr:uid="{00000000-0005-0000-0000-00001A280000}"/>
    <cellStyle name="Normal 12 5 2 5" xfId="10090" xr:uid="{00000000-0005-0000-0000-00001B280000}"/>
    <cellStyle name="Normal 12 5 3" xfId="10091" xr:uid="{00000000-0005-0000-0000-00001C280000}"/>
    <cellStyle name="Normal 12 5 4" xfId="10092" xr:uid="{00000000-0005-0000-0000-00001D280000}"/>
    <cellStyle name="Normal 12 5 4 2" xfId="10093" xr:uid="{00000000-0005-0000-0000-00001E280000}"/>
    <cellStyle name="Normal 12 5 4 3" xfId="10094" xr:uid="{00000000-0005-0000-0000-00001F280000}"/>
    <cellStyle name="Normal 12 5 4 4" xfId="10095" xr:uid="{00000000-0005-0000-0000-000020280000}"/>
    <cellStyle name="Normal 12 5 5" xfId="10096" xr:uid="{00000000-0005-0000-0000-000021280000}"/>
    <cellStyle name="Normal 12 5 6" xfId="10097" xr:uid="{00000000-0005-0000-0000-000022280000}"/>
    <cellStyle name="Normal 12 5 7" xfId="10098" xr:uid="{00000000-0005-0000-0000-000023280000}"/>
    <cellStyle name="Normal 12 6" xfId="10099" xr:uid="{00000000-0005-0000-0000-000024280000}"/>
    <cellStyle name="Normal 12 6 2" xfId="10100" xr:uid="{00000000-0005-0000-0000-000025280000}"/>
    <cellStyle name="Normal 12 6 2 2" xfId="10101" xr:uid="{00000000-0005-0000-0000-000026280000}"/>
    <cellStyle name="Normal 12 6 2 2 2" xfId="10102" xr:uid="{00000000-0005-0000-0000-000027280000}"/>
    <cellStyle name="Normal 12 6 2 2 3" xfId="10103" xr:uid="{00000000-0005-0000-0000-000028280000}"/>
    <cellStyle name="Normal 12 6 2 2 4" xfId="10104" xr:uid="{00000000-0005-0000-0000-000029280000}"/>
    <cellStyle name="Normal 12 6 2 3" xfId="10105" xr:uid="{00000000-0005-0000-0000-00002A280000}"/>
    <cellStyle name="Normal 12 6 2 4" xfId="10106" xr:uid="{00000000-0005-0000-0000-00002B280000}"/>
    <cellStyle name="Normal 12 6 2 5" xfId="10107" xr:uid="{00000000-0005-0000-0000-00002C280000}"/>
    <cellStyle name="Normal 12 6 3" xfId="10108" xr:uid="{00000000-0005-0000-0000-00002D280000}"/>
    <cellStyle name="Normal 12 6 4" xfId="10109" xr:uid="{00000000-0005-0000-0000-00002E280000}"/>
    <cellStyle name="Normal 12 6 4 2" xfId="10110" xr:uid="{00000000-0005-0000-0000-00002F280000}"/>
    <cellStyle name="Normal 12 6 4 3" xfId="10111" xr:uid="{00000000-0005-0000-0000-000030280000}"/>
    <cellStyle name="Normal 12 6 4 4" xfId="10112" xr:uid="{00000000-0005-0000-0000-000031280000}"/>
    <cellStyle name="Normal 12 6 5" xfId="10113" xr:uid="{00000000-0005-0000-0000-000032280000}"/>
    <cellStyle name="Normal 12 6 6" xfId="10114" xr:uid="{00000000-0005-0000-0000-000033280000}"/>
    <cellStyle name="Normal 12 6 7" xfId="10115" xr:uid="{00000000-0005-0000-0000-000034280000}"/>
    <cellStyle name="Normal 12 7" xfId="10116" xr:uid="{00000000-0005-0000-0000-000035280000}"/>
    <cellStyle name="Normal 12 7 2" xfId="10117" xr:uid="{00000000-0005-0000-0000-000036280000}"/>
    <cellStyle name="Normal 12 7 2 2" xfId="10118" xr:uid="{00000000-0005-0000-0000-000037280000}"/>
    <cellStyle name="Normal 12 7 2 2 2" xfId="10119" xr:uid="{00000000-0005-0000-0000-000038280000}"/>
    <cellStyle name="Normal 12 7 2 2 3" xfId="10120" xr:uid="{00000000-0005-0000-0000-000039280000}"/>
    <cellStyle name="Normal 12 7 2 2 4" xfId="10121" xr:uid="{00000000-0005-0000-0000-00003A280000}"/>
    <cellStyle name="Normal 12 7 2 3" xfId="10122" xr:uid="{00000000-0005-0000-0000-00003B280000}"/>
    <cellStyle name="Normal 12 7 2 4" xfId="10123" xr:uid="{00000000-0005-0000-0000-00003C280000}"/>
    <cellStyle name="Normal 12 7 2 5" xfId="10124" xr:uid="{00000000-0005-0000-0000-00003D280000}"/>
    <cellStyle name="Normal 12 7 3" xfId="10125" xr:uid="{00000000-0005-0000-0000-00003E280000}"/>
    <cellStyle name="Normal 12 7 4" xfId="10126" xr:uid="{00000000-0005-0000-0000-00003F280000}"/>
    <cellStyle name="Normal 12 7 4 2" xfId="10127" xr:uid="{00000000-0005-0000-0000-000040280000}"/>
    <cellStyle name="Normal 12 7 4 3" xfId="10128" xr:uid="{00000000-0005-0000-0000-000041280000}"/>
    <cellStyle name="Normal 12 7 4 4" xfId="10129" xr:uid="{00000000-0005-0000-0000-000042280000}"/>
    <cellStyle name="Normal 12 7 5" xfId="10130" xr:uid="{00000000-0005-0000-0000-000043280000}"/>
    <cellStyle name="Normal 12 7 6" xfId="10131" xr:uid="{00000000-0005-0000-0000-000044280000}"/>
    <cellStyle name="Normal 12 7 7" xfId="10132" xr:uid="{00000000-0005-0000-0000-000045280000}"/>
    <cellStyle name="Normal 12 8" xfId="10133" xr:uid="{00000000-0005-0000-0000-000046280000}"/>
    <cellStyle name="Normal 12 8 2" xfId="10134" xr:uid="{00000000-0005-0000-0000-000047280000}"/>
    <cellStyle name="Normal 12 8 2 2" xfId="10135" xr:uid="{00000000-0005-0000-0000-000048280000}"/>
    <cellStyle name="Normal 12 8 2 2 2" xfId="10136" xr:uid="{00000000-0005-0000-0000-000049280000}"/>
    <cellStyle name="Normal 12 8 2 2 3" xfId="10137" xr:uid="{00000000-0005-0000-0000-00004A280000}"/>
    <cellStyle name="Normal 12 8 2 2 4" xfId="10138" xr:uid="{00000000-0005-0000-0000-00004B280000}"/>
    <cellStyle name="Normal 12 8 2 3" xfId="10139" xr:uid="{00000000-0005-0000-0000-00004C280000}"/>
    <cellStyle name="Normal 12 8 2 4" xfId="10140" xr:uid="{00000000-0005-0000-0000-00004D280000}"/>
    <cellStyle name="Normal 12 8 2 5" xfId="10141" xr:uid="{00000000-0005-0000-0000-00004E280000}"/>
    <cellStyle name="Normal 12 8 3" xfId="10142" xr:uid="{00000000-0005-0000-0000-00004F280000}"/>
    <cellStyle name="Normal 12 8 3 2" xfId="10143" xr:uid="{00000000-0005-0000-0000-000050280000}"/>
    <cellStyle name="Normal 12 8 3 3" xfId="10144" xr:uid="{00000000-0005-0000-0000-000051280000}"/>
    <cellStyle name="Normal 12 8 3 4" xfId="10145" xr:uid="{00000000-0005-0000-0000-000052280000}"/>
    <cellStyle name="Normal 12 8 4" xfId="10146" xr:uid="{00000000-0005-0000-0000-000053280000}"/>
    <cellStyle name="Normal 12 8 5" xfId="10147" xr:uid="{00000000-0005-0000-0000-000054280000}"/>
    <cellStyle name="Normal 12 8 6" xfId="10148" xr:uid="{00000000-0005-0000-0000-000055280000}"/>
    <cellStyle name="Normal 12 9" xfId="10149" xr:uid="{00000000-0005-0000-0000-000056280000}"/>
    <cellStyle name="Normal 12 9 2" xfId="10150" xr:uid="{00000000-0005-0000-0000-000057280000}"/>
    <cellStyle name="Normal 12 9 2 2" xfId="10151" xr:uid="{00000000-0005-0000-0000-000058280000}"/>
    <cellStyle name="Normal 12 9 2 2 2" xfId="10152" xr:uid="{00000000-0005-0000-0000-000059280000}"/>
    <cellStyle name="Normal 12 9 2 2 3" xfId="10153" xr:uid="{00000000-0005-0000-0000-00005A280000}"/>
    <cellStyle name="Normal 12 9 2 2 4" xfId="10154" xr:uid="{00000000-0005-0000-0000-00005B280000}"/>
    <cellStyle name="Normal 12 9 2 3" xfId="10155" xr:uid="{00000000-0005-0000-0000-00005C280000}"/>
    <cellStyle name="Normal 12 9 2 4" xfId="10156" xr:uid="{00000000-0005-0000-0000-00005D280000}"/>
    <cellStyle name="Normal 12 9 2 5" xfId="10157" xr:uid="{00000000-0005-0000-0000-00005E280000}"/>
    <cellStyle name="Normal 12 9 3" xfId="10158" xr:uid="{00000000-0005-0000-0000-00005F280000}"/>
    <cellStyle name="Normal 12 9 3 2" xfId="10159" xr:uid="{00000000-0005-0000-0000-000060280000}"/>
    <cellStyle name="Normal 12 9 3 3" xfId="10160" xr:uid="{00000000-0005-0000-0000-000061280000}"/>
    <cellStyle name="Normal 12 9 3 4" xfId="10161" xr:uid="{00000000-0005-0000-0000-000062280000}"/>
    <cellStyle name="Normal 12 9 4" xfId="10162" xr:uid="{00000000-0005-0000-0000-000063280000}"/>
    <cellStyle name="Normal 12 9 5" xfId="10163" xr:uid="{00000000-0005-0000-0000-000064280000}"/>
    <cellStyle name="Normal 12 9 6" xfId="10164" xr:uid="{00000000-0005-0000-0000-000065280000}"/>
    <cellStyle name="Normal 120" xfId="10165" xr:uid="{00000000-0005-0000-0000-000066280000}"/>
    <cellStyle name="Normal 121" xfId="3" xr:uid="{00000000-0005-0000-0000-000067280000}"/>
    <cellStyle name="Normal 121 2" xfId="21410" xr:uid="{00000000-0005-0000-0000-000068280000}"/>
    <cellStyle name="Normal 122" xfId="20960" xr:uid="{00000000-0005-0000-0000-000069280000}"/>
    <cellStyle name="Normal 123" xfId="21414" xr:uid="{00000000-0005-0000-0000-00006A280000}"/>
    <cellStyle name="Normal 13" xfId="10166" xr:uid="{00000000-0005-0000-0000-00006B280000}"/>
    <cellStyle name="Normal 13 10" xfId="10167" xr:uid="{00000000-0005-0000-0000-00006C280000}"/>
    <cellStyle name="Normal 13 11" xfId="10168" xr:uid="{00000000-0005-0000-0000-00006D280000}"/>
    <cellStyle name="Normal 13 11 2" xfId="10169" xr:uid="{00000000-0005-0000-0000-00006E280000}"/>
    <cellStyle name="Normal 13 11 2 2" xfId="10170" xr:uid="{00000000-0005-0000-0000-00006F280000}"/>
    <cellStyle name="Normal 13 11 2 2 2" xfId="10171" xr:uid="{00000000-0005-0000-0000-000070280000}"/>
    <cellStyle name="Normal 13 11 2 2 3" xfId="10172" xr:uid="{00000000-0005-0000-0000-000071280000}"/>
    <cellStyle name="Normal 13 11 2 2 4" xfId="10173" xr:uid="{00000000-0005-0000-0000-000072280000}"/>
    <cellStyle name="Normal 13 11 2 3" xfId="10174" xr:uid="{00000000-0005-0000-0000-000073280000}"/>
    <cellStyle name="Normal 13 11 2 4" xfId="10175" xr:uid="{00000000-0005-0000-0000-000074280000}"/>
    <cellStyle name="Normal 13 11 2 5" xfId="10176" xr:uid="{00000000-0005-0000-0000-000075280000}"/>
    <cellStyle name="Normal 13 11 3" xfId="10177" xr:uid="{00000000-0005-0000-0000-000076280000}"/>
    <cellStyle name="Normal 13 11 3 2" xfId="10178" xr:uid="{00000000-0005-0000-0000-000077280000}"/>
    <cellStyle name="Normal 13 11 3 3" xfId="10179" xr:uid="{00000000-0005-0000-0000-000078280000}"/>
    <cellStyle name="Normal 13 11 3 4" xfId="10180" xr:uid="{00000000-0005-0000-0000-000079280000}"/>
    <cellStyle name="Normal 13 11 4" xfId="10181" xr:uid="{00000000-0005-0000-0000-00007A280000}"/>
    <cellStyle name="Normal 13 11 5" xfId="10182" xr:uid="{00000000-0005-0000-0000-00007B280000}"/>
    <cellStyle name="Normal 13 11 6" xfId="10183" xr:uid="{00000000-0005-0000-0000-00007C280000}"/>
    <cellStyle name="Normal 13 12" xfId="10184" xr:uid="{00000000-0005-0000-0000-00007D280000}"/>
    <cellStyle name="Normal 13 12 2" xfId="10185" xr:uid="{00000000-0005-0000-0000-00007E280000}"/>
    <cellStyle name="Normal 13 12 2 2" xfId="10186" xr:uid="{00000000-0005-0000-0000-00007F280000}"/>
    <cellStyle name="Normal 13 12 2 2 2" xfId="10187" xr:uid="{00000000-0005-0000-0000-000080280000}"/>
    <cellStyle name="Normal 13 12 2 2 3" xfId="10188" xr:uid="{00000000-0005-0000-0000-000081280000}"/>
    <cellStyle name="Normal 13 12 2 2 4" xfId="10189" xr:uid="{00000000-0005-0000-0000-000082280000}"/>
    <cellStyle name="Normal 13 12 2 3" xfId="10190" xr:uid="{00000000-0005-0000-0000-000083280000}"/>
    <cellStyle name="Normal 13 12 2 4" xfId="10191" xr:uid="{00000000-0005-0000-0000-000084280000}"/>
    <cellStyle name="Normal 13 12 2 5" xfId="10192" xr:uid="{00000000-0005-0000-0000-000085280000}"/>
    <cellStyle name="Normal 13 12 3" xfId="10193" xr:uid="{00000000-0005-0000-0000-000086280000}"/>
    <cellStyle name="Normal 13 12 3 2" xfId="10194" xr:uid="{00000000-0005-0000-0000-000087280000}"/>
    <cellStyle name="Normal 13 12 3 3" xfId="10195" xr:uid="{00000000-0005-0000-0000-000088280000}"/>
    <cellStyle name="Normal 13 12 3 4" xfId="10196" xr:uid="{00000000-0005-0000-0000-000089280000}"/>
    <cellStyle name="Normal 13 12 4" xfId="10197" xr:uid="{00000000-0005-0000-0000-00008A280000}"/>
    <cellStyle name="Normal 13 12 5" xfId="10198" xr:uid="{00000000-0005-0000-0000-00008B280000}"/>
    <cellStyle name="Normal 13 12 6" xfId="10199" xr:uid="{00000000-0005-0000-0000-00008C280000}"/>
    <cellStyle name="Normal 13 13" xfId="10200" xr:uid="{00000000-0005-0000-0000-00008D280000}"/>
    <cellStyle name="Normal 13 13 2" xfId="10201" xr:uid="{00000000-0005-0000-0000-00008E280000}"/>
    <cellStyle name="Normal 13 13 3" xfId="10202" xr:uid="{00000000-0005-0000-0000-00008F280000}"/>
    <cellStyle name="Normal 13 13 4" xfId="10203" xr:uid="{00000000-0005-0000-0000-000090280000}"/>
    <cellStyle name="Normal 13 2" xfId="10204" xr:uid="{00000000-0005-0000-0000-000091280000}"/>
    <cellStyle name="Normal 13 2 2" xfId="10205" xr:uid="{00000000-0005-0000-0000-000092280000}"/>
    <cellStyle name="Normal 13 2 3" xfId="10206" xr:uid="{00000000-0005-0000-0000-000093280000}"/>
    <cellStyle name="Normal 13 2 3 2" xfId="10207" xr:uid="{00000000-0005-0000-0000-000094280000}"/>
    <cellStyle name="Normal 13 2 3 2 2" xfId="10208" xr:uid="{00000000-0005-0000-0000-000095280000}"/>
    <cellStyle name="Normal 13 2 3 2 2 2" xfId="10209" xr:uid="{00000000-0005-0000-0000-000096280000}"/>
    <cellStyle name="Normal 13 2 3 2 2 3" xfId="10210" xr:uid="{00000000-0005-0000-0000-000097280000}"/>
    <cellStyle name="Normal 13 2 3 2 2 4" xfId="10211" xr:uid="{00000000-0005-0000-0000-000098280000}"/>
    <cellStyle name="Normal 13 2 3 2 3" xfId="10212" xr:uid="{00000000-0005-0000-0000-000099280000}"/>
    <cellStyle name="Normal 13 2 3 2 4" xfId="10213" xr:uid="{00000000-0005-0000-0000-00009A280000}"/>
    <cellStyle name="Normal 13 2 3 2 5" xfId="10214" xr:uid="{00000000-0005-0000-0000-00009B280000}"/>
    <cellStyle name="Normal 13 2 3 3" xfId="10215" xr:uid="{00000000-0005-0000-0000-00009C280000}"/>
    <cellStyle name="Normal 13 2 3 3 2" xfId="10216" xr:uid="{00000000-0005-0000-0000-00009D280000}"/>
    <cellStyle name="Normal 13 2 3 3 3" xfId="10217" xr:uid="{00000000-0005-0000-0000-00009E280000}"/>
    <cellStyle name="Normal 13 2 3 3 4" xfId="10218" xr:uid="{00000000-0005-0000-0000-00009F280000}"/>
    <cellStyle name="Normal 13 2 3 4" xfId="10219" xr:uid="{00000000-0005-0000-0000-0000A0280000}"/>
    <cellStyle name="Normal 13 2 3 5" xfId="10220" xr:uid="{00000000-0005-0000-0000-0000A1280000}"/>
    <cellStyle name="Normal 13 2 3 6" xfId="10221" xr:uid="{00000000-0005-0000-0000-0000A2280000}"/>
    <cellStyle name="Normal 13 3" xfId="10222" xr:uid="{00000000-0005-0000-0000-0000A3280000}"/>
    <cellStyle name="Normal 13 3 2" xfId="10223" xr:uid="{00000000-0005-0000-0000-0000A4280000}"/>
    <cellStyle name="Normal 13 3 2 2" xfId="10224" xr:uid="{00000000-0005-0000-0000-0000A5280000}"/>
    <cellStyle name="Normal 13 4" xfId="10225" xr:uid="{00000000-0005-0000-0000-0000A6280000}"/>
    <cellStyle name="Normal 13 4 2" xfId="10226" xr:uid="{00000000-0005-0000-0000-0000A7280000}"/>
    <cellStyle name="Normal 13 5" xfId="10227" xr:uid="{00000000-0005-0000-0000-0000A8280000}"/>
    <cellStyle name="Normal 13 5 2" xfId="10228" xr:uid="{00000000-0005-0000-0000-0000A9280000}"/>
    <cellStyle name="Normal 13 6" xfId="10229" xr:uid="{00000000-0005-0000-0000-0000AA280000}"/>
    <cellStyle name="Normal 13 6 2" xfId="10230" xr:uid="{00000000-0005-0000-0000-0000AB280000}"/>
    <cellStyle name="Normal 13 7" xfId="10231" xr:uid="{00000000-0005-0000-0000-0000AC280000}"/>
    <cellStyle name="Normal 13 7 2" xfId="10232" xr:uid="{00000000-0005-0000-0000-0000AD280000}"/>
    <cellStyle name="Normal 13 8" xfId="10233" xr:uid="{00000000-0005-0000-0000-0000AE280000}"/>
    <cellStyle name="Normal 13 9" xfId="10234" xr:uid="{00000000-0005-0000-0000-0000AF280000}"/>
    <cellStyle name="Normal 14" xfId="10235" xr:uid="{00000000-0005-0000-0000-0000B0280000}"/>
    <cellStyle name="Normal 14 2" xfId="10236" xr:uid="{00000000-0005-0000-0000-0000B1280000}"/>
    <cellStyle name="Normal 14 2 2" xfId="10237" xr:uid="{00000000-0005-0000-0000-0000B2280000}"/>
    <cellStyle name="Normal 14 2 3" xfId="10238" xr:uid="{00000000-0005-0000-0000-0000B3280000}"/>
    <cellStyle name="Normal 14 2 3 2" xfId="10239" xr:uid="{00000000-0005-0000-0000-0000B4280000}"/>
    <cellStyle name="Normal 14 2 3 2 2" xfId="10240" xr:uid="{00000000-0005-0000-0000-0000B5280000}"/>
    <cellStyle name="Normal 14 2 3 2 2 2" xfId="10241" xr:uid="{00000000-0005-0000-0000-0000B6280000}"/>
    <cellStyle name="Normal 14 2 3 2 2 3" xfId="10242" xr:uid="{00000000-0005-0000-0000-0000B7280000}"/>
    <cellStyle name="Normal 14 2 3 2 2 4" xfId="10243" xr:uid="{00000000-0005-0000-0000-0000B8280000}"/>
    <cellStyle name="Normal 14 2 3 2 3" xfId="10244" xr:uid="{00000000-0005-0000-0000-0000B9280000}"/>
    <cellStyle name="Normal 14 2 3 2 4" xfId="10245" xr:uid="{00000000-0005-0000-0000-0000BA280000}"/>
    <cellStyle name="Normal 14 2 3 2 5" xfId="10246" xr:uid="{00000000-0005-0000-0000-0000BB280000}"/>
    <cellStyle name="Normal 14 2 3 3" xfId="10247" xr:uid="{00000000-0005-0000-0000-0000BC280000}"/>
    <cellStyle name="Normal 14 2 3 4" xfId="10248" xr:uid="{00000000-0005-0000-0000-0000BD280000}"/>
    <cellStyle name="Normal 14 2 3 4 2" xfId="10249" xr:uid="{00000000-0005-0000-0000-0000BE280000}"/>
    <cellStyle name="Normal 14 2 3 4 3" xfId="10250" xr:uid="{00000000-0005-0000-0000-0000BF280000}"/>
    <cellStyle name="Normal 14 2 3 4 4" xfId="10251" xr:uid="{00000000-0005-0000-0000-0000C0280000}"/>
    <cellStyle name="Normal 14 2 3 5" xfId="10252" xr:uid="{00000000-0005-0000-0000-0000C1280000}"/>
    <cellStyle name="Normal 14 2 3 6" xfId="10253" xr:uid="{00000000-0005-0000-0000-0000C2280000}"/>
    <cellStyle name="Normal 14 2 3 7" xfId="10254" xr:uid="{00000000-0005-0000-0000-0000C3280000}"/>
    <cellStyle name="Normal 14 2 4" xfId="10255" xr:uid="{00000000-0005-0000-0000-0000C4280000}"/>
    <cellStyle name="Normal 14 2 4 2" xfId="10256" xr:uid="{00000000-0005-0000-0000-0000C5280000}"/>
    <cellStyle name="Normal 14 2 4 3" xfId="10257" xr:uid="{00000000-0005-0000-0000-0000C6280000}"/>
    <cellStyle name="Normal 14 2 4 4" xfId="10258" xr:uid="{00000000-0005-0000-0000-0000C7280000}"/>
    <cellStyle name="Normal 14 3" xfId="10259" xr:uid="{00000000-0005-0000-0000-0000C8280000}"/>
    <cellStyle name="Normal 14 3 2" xfId="10260" xr:uid="{00000000-0005-0000-0000-0000C9280000}"/>
    <cellStyle name="Normal 14 3 2 2" xfId="10261" xr:uid="{00000000-0005-0000-0000-0000CA280000}"/>
    <cellStyle name="Normal 14 3 2 2 2" xfId="10262" xr:uid="{00000000-0005-0000-0000-0000CB280000}"/>
    <cellStyle name="Normal 14 3 2 2 2 2" xfId="10263" xr:uid="{00000000-0005-0000-0000-0000CC280000}"/>
    <cellStyle name="Normal 14 3 2 2 2 3" xfId="10264" xr:uid="{00000000-0005-0000-0000-0000CD280000}"/>
    <cellStyle name="Normal 14 3 2 2 2 4" xfId="10265" xr:uid="{00000000-0005-0000-0000-0000CE280000}"/>
    <cellStyle name="Normal 14 3 2 2 3" xfId="10266" xr:uid="{00000000-0005-0000-0000-0000CF280000}"/>
    <cellStyle name="Normal 14 3 2 2 4" xfId="10267" xr:uid="{00000000-0005-0000-0000-0000D0280000}"/>
    <cellStyle name="Normal 14 3 2 2 5" xfId="10268" xr:uid="{00000000-0005-0000-0000-0000D1280000}"/>
    <cellStyle name="Normal 14 3 2 3" xfId="10269" xr:uid="{00000000-0005-0000-0000-0000D2280000}"/>
    <cellStyle name="Normal 14 3 2 4" xfId="10270" xr:uid="{00000000-0005-0000-0000-0000D3280000}"/>
    <cellStyle name="Normal 14 3 2 4 2" xfId="10271" xr:uid="{00000000-0005-0000-0000-0000D4280000}"/>
    <cellStyle name="Normal 14 3 2 4 3" xfId="10272" xr:uid="{00000000-0005-0000-0000-0000D5280000}"/>
    <cellStyle name="Normal 14 3 2 4 4" xfId="10273" xr:uid="{00000000-0005-0000-0000-0000D6280000}"/>
    <cellStyle name="Normal 14 3 2 5" xfId="10274" xr:uid="{00000000-0005-0000-0000-0000D7280000}"/>
    <cellStyle name="Normal 14 3 2 6" xfId="10275" xr:uid="{00000000-0005-0000-0000-0000D8280000}"/>
    <cellStyle name="Normal 14 3 2 7" xfId="10276" xr:uid="{00000000-0005-0000-0000-0000D9280000}"/>
    <cellStyle name="Normal 14 4" xfId="10277" xr:uid="{00000000-0005-0000-0000-0000DA280000}"/>
    <cellStyle name="Normal 14 4 2" xfId="10278" xr:uid="{00000000-0005-0000-0000-0000DB280000}"/>
    <cellStyle name="Normal 14 4 2 2" xfId="10279" xr:uid="{00000000-0005-0000-0000-0000DC280000}"/>
    <cellStyle name="Normal 14 4 2 2 2" xfId="10280" xr:uid="{00000000-0005-0000-0000-0000DD280000}"/>
    <cellStyle name="Normal 14 4 2 2 3" xfId="10281" xr:uid="{00000000-0005-0000-0000-0000DE280000}"/>
    <cellStyle name="Normal 14 4 2 2 4" xfId="10282" xr:uid="{00000000-0005-0000-0000-0000DF280000}"/>
    <cellStyle name="Normal 14 4 2 3" xfId="10283" xr:uid="{00000000-0005-0000-0000-0000E0280000}"/>
    <cellStyle name="Normal 14 4 2 4" xfId="10284" xr:uid="{00000000-0005-0000-0000-0000E1280000}"/>
    <cellStyle name="Normal 14 4 2 5" xfId="10285" xr:uid="{00000000-0005-0000-0000-0000E2280000}"/>
    <cellStyle name="Normal 14 4 3" xfId="10286" xr:uid="{00000000-0005-0000-0000-0000E3280000}"/>
    <cellStyle name="Normal 14 4 4" xfId="10287" xr:uid="{00000000-0005-0000-0000-0000E4280000}"/>
    <cellStyle name="Normal 14 4 4 2" xfId="10288" xr:uid="{00000000-0005-0000-0000-0000E5280000}"/>
    <cellStyle name="Normal 14 4 4 3" xfId="10289" xr:uid="{00000000-0005-0000-0000-0000E6280000}"/>
    <cellStyle name="Normal 14 4 4 4" xfId="10290" xr:uid="{00000000-0005-0000-0000-0000E7280000}"/>
    <cellStyle name="Normal 14 4 5" xfId="10291" xr:uid="{00000000-0005-0000-0000-0000E8280000}"/>
    <cellStyle name="Normal 14 4 6" xfId="10292" xr:uid="{00000000-0005-0000-0000-0000E9280000}"/>
    <cellStyle name="Normal 14 4 7" xfId="10293" xr:uid="{00000000-0005-0000-0000-0000EA280000}"/>
    <cellStyle name="Normal 14 5" xfId="10294" xr:uid="{00000000-0005-0000-0000-0000EB280000}"/>
    <cellStyle name="Normal 14 5 2" xfId="10295" xr:uid="{00000000-0005-0000-0000-0000EC280000}"/>
    <cellStyle name="Normal 14 5 2 2" xfId="10296" xr:uid="{00000000-0005-0000-0000-0000ED280000}"/>
    <cellStyle name="Normal 14 5 2 2 2" xfId="10297" xr:uid="{00000000-0005-0000-0000-0000EE280000}"/>
    <cellStyle name="Normal 14 5 2 2 3" xfId="10298" xr:uid="{00000000-0005-0000-0000-0000EF280000}"/>
    <cellStyle name="Normal 14 5 2 2 4" xfId="10299" xr:uid="{00000000-0005-0000-0000-0000F0280000}"/>
    <cellStyle name="Normal 14 5 2 3" xfId="10300" xr:uid="{00000000-0005-0000-0000-0000F1280000}"/>
    <cellStyle name="Normal 14 5 2 4" xfId="10301" xr:uid="{00000000-0005-0000-0000-0000F2280000}"/>
    <cellStyle name="Normal 14 5 2 5" xfId="10302" xr:uid="{00000000-0005-0000-0000-0000F3280000}"/>
    <cellStyle name="Normal 14 5 3" xfId="10303" xr:uid="{00000000-0005-0000-0000-0000F4280000}"/>
    <cellStyle name="Normal 14 5 3 2" xfId="10304" xr:uid="{00000000-0005-0000-0000-0000F5280000}"/>
    <cellStyle name="Normal 14 5 3 3" xfId="10305" xr:uid="{00000000-0005-0000-0000-0000F6280000}"/>
    <cellStyle name="Normal 14 5 3 4" xfId="10306" xr:uid="{00000000-0005-0000-0000-0000F7280000}"/>
    <cellStyle name="Normal 14 5 4" xfId="10307" xr:uid="{00000000-0005-0000-0000-0000F8280000}"/>
    <cellStyle name="Normal 14 5 5" xfId="10308" xr:uid="{00000000-0005-0000-0000-0000F9280000}"/>
    <cellStyle name="Normal 14 5 6" xfId="10309" xr:uid="{00000000-0005-0000-0000-0000FA280000}"/>
    <cellStyle name="Normal 14 6" xfId="10310" xr:uid="{00000000-0005-0000-0000-0000FB280000}"/>
    <cellStyle name="Normal 14 6 2" xfId="10311" xr:uid="{00000000-0005-0000-0000-0000FC280000}"/>
    <cellStyle name="Normal 14 6 3" xfId="10312" xr:uid="{00000000-0005-0000-0000-0000FD280000}"/>
    <cellStyle name="Normal 14 6 4" xfId="10313" xr:uid="{00000000-0005-0000-0000-0000FE280000}"/>
    <cellStyle name="Normal 15" xfId="10314" xr:uid="{00000000-0005-0000-0000-0000FF280000}"/>
    <cellStyle name="Normal 15 10" xfId="10315" xr:uid="{00000000-0005-0000-0000-000000290000}"/>
    <cellStyle name="Normal 15 11" xfId="10316" xr:uid="{00000000-0005-0000-0000-000001290000}"/>
    <cellStyle name="Normal 15 11 2" xfId="10317" xr:uid="{00000000-0005-0000-0000-000002290000}"/>
    <cellStyle name="Normal 15 11 2 2" xfId="10318" xr:uid="{00000000-0005-0000-0000-000003290000}"/>
    <cellStyle name="Normal 15 11 2 2 2" xfId="10319" xr:uid="{00000000-0005-0000-0000-000004290000}"/>
    <cellStyle name="Normal 15 11 2 2 3" xfId="10320" xr:uid="{00000000-0005-0000-0000-000005290000}"/>
    <cellStyle name="Normal 15 11 2 2 4" xfId="10321" xr:uid="{00000000-0005-0000-0000-000006290000}"/>
    <cellStyle name="Normal 15 11 2 3" xfId="10322" xr:uid="{00000000-0005-0000-0000-000007290000}"/>
    <cellStyle name="Normal 15 11 2 4" xfId="10323" xr:uid="{00000000-0005-0000-0000-000008290000}"/>
    <cellStyle name="Normal 15 11 2 5" xfId="10324" xr:uid="{00000000-0005-0000-0000-000009290000}"/>
    <cellStyle name="Normal 15 11 3" xfId="10325" xr:uid="{00000000-0005-0000-0000-00000A290000}"/>
    <cellStyle name="Normal 15 11 3 2" xfId="10326" xr:uid="{00000000-0005-0000-0000-00000B290000}"/>
    <cellStyle name="Normal 15 11 3 3" xfId="10327" xr:uid="{00000000-0005-0000-0000-00000C290000}"/>
    <cellStyle name="Normal 15 11 3 4" xfId="10328" xr:uid="{00000000-0005-0000-0000-00000D290000}"/>
    <cellStyle name="Normal 15 11 4" xfId="10329" xr:uid="{00000000-0005-0000-0000-00000E290000}"/>
    <cellStyle name="Normal 15 11 5" xfId="10330" xr:uid="{00000000-0005-0000-0000-00000F290000}"/>
    <cellStyle name="Normal 15 11 6" xfId="10331" xr:uid="{00000000-0005-0000-0000-000010290000}"/>
    <cellStyle name="Normal 15 12" xfId="10332" xr:uid="{00000000-0005-0000-0000-000011290000}"/>
    <cellStyle name="Normal 15 12 2" xfId="10333" xr:uid="{00000000-0005-0000-0000-000012290000}"/>
    <cellStyle name="Normal 15 12 2 2" xfId="10334" xr:uid="{00000000-0005-0000-0000-000013290000}"/>
    <cellStyle name="Normal 15 12 2 2 2" xfId="10335" xr:uid="{00000000-0005-0000-0000-000014290000}"/>
    <cellStyle name="Normal 15 12 2 2 3" xfId="10336" xr:uid="{00000000-0005-0000-0000-000015290000}"/>
    <cellStyle name="Normal 15 12 2 2 4" xfId="10337" xr:uid="{00000000-0005-0000-0000-000016290000}"/>
    <cellStyle name="Normal 15 12 2 3" xfId="10338" xr:uid="{00000000-0005-0000-0000-000017290000}"/>
    <cellStyle name="Normal 15 12 2 4" xfId="10339" xr:uid="{00000000-0005-0000-0000-000018290000}"/>
    <cellStyle name="Normal 15 12 2 5" xfId="10340" xr:uid="{00000000-0005-0000-0000-000019290000}"/>
    <cellStyle name="Normal 15 12 3" xfId="10341" xr:uid="{00000000-0005-0000-0000-00001A290000}"/>
    <cellStyle name="Normal 15 12 3 2" xfId="10342" xr:uid="{00000000-0005-0000-0000-00001B290000}"/>
    <cellStyle name="Normal 15 12 3 3" xfId="10343" xr:uid="{00000000-0005-0000-0000-00001C290000}"/>
    <cellStyle name="Normal 15 12 3 4" xfId="10344" xr:uid="{00000000-0005-0000-0000-00001D290000}"/>
    <cellStyle name="Normal 15 12 4" xfId="10345" xr:uid="{00000000-0005-0000-0000-00001E290000}"/>
    <cellStyle name="Normal 15 12 5" xfId="10346" xr:uid="{00000000-0005-0000-0000-00001F290000}"/>
    <cellStyle name="Normal 15 12 6" xfId="10347" xr:uid="{00000000-0005-0000-0000-000020290000}"/>
    <cellStyle name="Normal 15 13" xfId="10348" xr:uid="{00000000-0005-0000-0000-000021290000}"/>
    <cellStyle name="Normal 15 13 2" xfId="10349" xr:uid="{00000000-0005-0000-0000-000022290000}"/>
    <cellStyle name="Normal 15 13 3" xfId="10350" xr:uid="{00000000-0005-0000-0000-000023290000}"/>
    <cellStyle name="Normal 15 13 4" xfId="10351" xr:uid="{00000000-0005-0000-0000-000024290000}"/>
    <cellStyle name="Normal 15 2" xfId="10352" xr:uid="{00000000-0005-0000-0000-000025290000}"/>
    <cellStyle name="Normal 15 2 2" xfId="10353" xr:uid="{00000000-0005-0000-0000-000026290000}"/>
    <cellStyle name="Normal 15 2 3" xfId="10354" xr:uid="{00000000-0005-0000-0000-000027290000}"/>
    <cellStyle name="Normal 15 2 3 2" xfId="10355" xr:uid="{00000000-0005-0000-0000-000028290000}"/>
    <cellStyle name="Normal 15 2 3 2 2" xfId="10356" xr:uid="{00000000-0005-0000-0000-000029290000}"/>
    <cellStyle name="Normal 15 2 3 2 2 2" xfId="10357" xr:uid="{00000000-0005-0000-0000-00002A290000}"/>
    <cellStyle name="Normal 15 2 3 2 2 3" xfId="10358" xr:uid="{00000000-0005-0000-0000-00002B290000}"/>
    <cellStyle name="Normal 15 2 3 2 2 4" xfId="10359" xr:uid="{00000000-0005-0000-0000-00002C290000}"/>
    <cellStyle name="Normal 15 2 3 2 3" xfId="10360" xr:uid="{00000000-0005-0000-0000-00002D290000}"/>
    <cellStyle name="Normal 15 2 3 2 4" xfId="10361" xr:uid="{00000000-0005-0000-0000-00002E290000}"/>
    <cellStyle name="Normal 15 2 3 2 5" xfId="10362" xr:uid="{00000000-0005-0000-0000-00002F290000}"/>
    <cellStyle name="Normal 15 2 3 3" xfId="10363" xr:uid="{00000000-0005-0000-0000-000030290000}"/>
    <cellStyle name="Normal 15 2 3 3 2" xfId="10364" xr:uid="{00000000-0005-0000-0000-000031290000}"/>
    <cellStyle name="Normal 15 2 3 3 3" xfId="10365" xr:uid="{00000000-0005-0000-0000-000032290000}"/>
    <cellStyle name="Normal 15 2 3 3 4" xfId="10366" xr:uid="{00000000-0005-0000-0000-000033290000}"/>
    <cellStyle name="Normal 15 2 3 4" xfId="10367" xr:uid="{00000000-0005-0000-0000-000034290000}"/>
    <cellStyle name="Normal 15 2 3 5" xfId="10368" xr:uid="{00000000-0005-0000-0000-000035290000}"/>
    <cellStyle name="Normal 15 2 3 6" xfId="10369" xr:uid="{00000000-0005-0000-0000-000036290000}"/>
    <cellStyle name="Normal 15 3" xfId="10370" xr:uid="{00000000-0005-0000-0000-000037290000}"/>
    <cellStyle name="Normal 15 3 2" xfId="10371" xr:uid="{00000000-0005-0000-0000-000038290000}"/>
    <cellStyle name="Normal 15 3 2 2" xfId="10372" xr:uid="{00000000-0005-0000-0000-000039290000}"/>
    <cellStyle name="Normal 15 4" xfId="10373" xr:uid="{00000000-0005-0000-0000-00003A290000}"/>
    <cellStyle name="Normal 15 4 2" xfId="10374" xr:uid="{00000000-0005-0000-0000-00003B290000}"/>
    <cellStyle name="Normal 15 5" xfId="10375" xr:uid="{00000000-0005-0000-0000-00003C290000}"/>
    <cellStyle name="Normal 15 6" xfId="10376" xr:uid="{00000000-0005-0000-0000-00003D290000}"/>
    <cellStyle name="Normal 15 7" xfId="10377" xr:uid="{00000000-0005-0000-0000-00003E290000}"/>
    <cellStyle name="Normal 15 8" xfId="10378" xr:uid="{00000000-0005-0000-0000-00003F290000}"/>
    <cellStyle name="Normal 15 9" xfId="10379" xr:uid="{00000000-0005-0000-0000-000040290000}"/>
    <cellStyle name="Normal 16" xfId="10380" xr:uid="{00000000-0005-0000-0000-000041290000}"/>
    <cellStyle name="Normal 16 10" xfId="10381" xr:uid="{00000000-0005-0000-0000-000042290000}"/>
    <cellStyle name="Normal 16 10 2" xfId="10382" xr:uid="{00000000-0005-0000-0000-000043290000}"/>
    <cellStyle name="Normal 16 10 2 2" xfId="10383" xr:uid="{00000000-0005-0000-0000-000044290000}"/>
    <cellStyle name="Normal 16 10 2 2 2" xfId="10384" xr:uid="{00000000-0005-0000-0000-000045290000}"/>
    <cellStyle name="Normal 16 10 2 2 2 2" xfId="10385" xr:uid="{00000000-0005-0000-0000-000046290000}"/>
    <cellStyle name="Normal 16 10 2 2 2 3" xfId="10386" xr:uid="{00000000-0005-0000-0000-000047290000}"/>
    <cellStyle name="Normal 16 10 2 2 2 4" xfId="10387" xr:uid="{00000000-0005-0000-0000-000048290000}"/>
    <cellStyle name="Normal 16 10 2 2 3" xfId="10388" xr:uid="{00000000-0005-0000-0000-000049290000}"/>
    <cellStyle name="Normal 16 10 2 2 4" xfId="10389" xr:uid="{00000000-0005-0000-0000-00004A290000}"/>
    <cellStyle name="Normal 16 10 2 2 5" xfId="10390" xr:uid="{00000000-0005-0000-0000-00004B290000}"/>
    <cellStyle name="Normal 16 10 2 3" xfId="10391" xr:uid="{00000000-0005-0000-0000-00004C290000}"/>
    <cellStyle name="Normal 16 10 2 4" xfId="10392" xr:uid="{00000000-0005-0000-0000-00004D290000}"/>
    <cellStyle name="Normal 16 10 2 4 2" xfId="10393" xr:uid="{00000000-0005-0000-0000-00004E290000}"/>
    <cellStyle name="Normal 16 10 2 4 3" xfId="10394" xr:uid="{00000000-0005-0000-0000-00004F290000}"/>
    <cellStyle name="Normal 16 10 2 4 4" xfId="10395" xr:uid="{00000000-0005-0000-0000-000050290000}"/>
    <cellStyle name="Normal 16 10 2 5" xfId="10396" xr:uid="{00000000-0005-0000-0000-000051290000}"/>
    <cellStyle name="Normal 16 10 2 6" xfId="10397" xr:uid="{00000000-0005-0000-0000-000052290000}"/>
    <cellStyle name="Normal 16 10 2 7" xfId="10398" xr:uid="{00000000-0005-0000-0000-000053290000}"/>
    <cellStyle name="Normal 16 11" xfId="10399" xr:uid="{00000000-0005-0000-0000-000054290000}"/>
    <cellStyle name="Normal 16 11 2" xfId="10400" xr:uid="{00000000-0005-0000-0000-000055290000}"/>
    <cellStyle name="Normal 16 11 2 2" xfId="10401" xr:uid="{00000000-0005-0000-0000-000056290000}"/>
    <cellStyle name="Normal 16 11 2 2 2" xfId="10402" xr:uid="{00000000-0005-0000-0000-000057290000}"/>
    <cellStyle name="Normal 16 11 2 2 2 2" xfId="10403" xr:uid="{00000000-0005-0000-0000-000058290000}"/>
    <cellStyle name="Normal 16 11 2 2 2 3" xfId="10404" xr:uid="{00000000-0005-0000-0000-000059290000}"/>
    <cellStyle name="Normal 16 11 2 2 2 4" xfId="10405" xr:uid="{00000000-0005-0000-0000-00005A290000}"/>
    <cellStyle name="Normal 16 11 2 2 3" xfId="10406" xr:uid="{00000000-0005-0000-0000-00005B290000}"/>
    <cellStyle name="Normal 16 11 2 2 4" xfId="10407" xr:uid="{00000000-0005-0000-0000-00005C290000}"/>
    <cellStyle name="Normal 16 11 2 2 5" xfId="10408" xr:uid="{00000000-0005-0000-0000-00005D290000}"/>
    <cellStyle name="Normal 16 11 2 3" xfId="10409" xr:uid="{00000000-0005-0000-0000-00005E290000}"/>
    <cellStyle name="Normal 16 11 2 4" xfId="10410" xr:uid="{00000000-0005-0000-0000-00005F290000}"/>
    <cellStyle name="Normal 16 11 2 4 2" xfId="10411" xr:uid="{00000000-0005-0000-0000-000060290000}"/>
    <cellStyle name="Normal 16 11 2 4 3" xfId="10412" xr:uid="{00000000-0005-0000-0000-000061290000}"/>
    <cellStyle name="Normal 16 11 2 4 4" xfId="10413" xr:uid="{00000000-0005-0000-0000-000062290000}"/>
    <cellStyle name="Normal 16 11 2 5" xfId="10414" xr:uid="{00000000-0005-0000-0000-000063290000}"/>
    <cellStyle name="Normal 16 11 2 6" xfId="10415" xr:uid="{00000000-0005-0000-0000-000064290000}"/>
    <cellStyle name="Normal 16 11 2 7" xfId="10416" xr:uid="{00000000-0005-0000-0000-000065290000}"/>
    <cellStyle name="Normal 16 12" xfId="10417" xr:uid="{00000000-0005-0000-0000-000066290000}"/>
    <cellStyle name="Normal 16 12 2" xfId="10418" xr:uid="{00000000-0005-0000-0000-000067290000}"/>
    <cellStyle name="Normal 16 13" xfId="10419" xr:uid="{00000000-0005-0000-0000-000068290000}"/>
    <cellStyle name="Normal 16 13 2" xfId="10420" xr:uid="{00000000-0005-0000-0000-000069290000}"/>
    <cellStyle name="Normal 16 14" xfId="10421" xr:uid="{00000000-0005-0000-0000-00006A290000}"/>
    <cellStyle name="Normal 16 14 2" xfId="10422" xr:uid="{00000000-0005-0000-0000-00006B290000}"/>
    <cellStyle name="Normal 16 15" xfId="10423" xr:uid="{00000000-0005-0000-0000-00006C290000}"/>
    <cellStyle name="Normal 16 15 2" xfId="10424" xr:uid="{00000000-0005-0000-0000-00006D290000}"/>
    <cellStyle name="Normal 16 16" xfId="10425" xr:uid="{00000000-0005-0000-0000-00006E290000}"/>
    <cellStyle name="Normal 16 16 2" xfId="10426" xr:uid="{00000000-0005-0000-0000-00006F290000}"/>
    <cellStyle name="Normal 16 17" xfId="10427" xr:uid="{00000000-0005-0000-0000-000070290000}"/>
    <cellStyle name="Normal 16 17 2" xfId="10428" xr:uid="{00000000-0005-0000-0000-000071290000}"/>
    <cellStyle name="Normal 16 18" xfId="10429" xr:uid="{00000000-0005-0000-0000-000072290000}"/>
    <cellStyle name="Normal 16 18 2" xfId="10430" xr:uid="{00000000-0005-0000-0000-000073290000}"/>
    <cellStyle name="Normal 16 19" xfId="10431" xr:uid="{00000000-0005-0000-0000-000074290000}"/>
    <cellStyle name="Normal 16 19 2" xfId="10432" xr:uid="{00000000-0005-0000-0000-000075290000}"/>
    <cellStyle name="Normal 16 2" xfId="10433" xr:uid="{00000000-0005-0000-0000-000076290000}"/>
    <cellStyle name="Normal 16 2 2" xfId="10434" xr:uid="{00000000-0005-0000-0000-000077290000}"/>
    <cellStyle name="Normal 16 2 3" xfId="10435" xr:uid="{00000000-0005-0000-0000-000078290000}"/>
    <cellStyle name="Normal 16 2 3 2" xfId="10436" xr:uid="{00000000-0005-0000-0000-000079290000}"/>
    <cellStyle name="Normal 16 2 3 2 2" xfId="10437" xr:uid="{00000000-0005-0000-0000-00007A290000}"/>
    <cellStyle name="Normal 16 2 3 2 2 2" xfId="10438" xr:uid="{00000000-0005-0000-0000-00007B290000}"/>
    <cellStyle name="Normal 16 2 3 2 2 3" xfId="10439" xr:uid="{00000000-0005-0000-0000-00007C290000}"/>
    <cellStyle name="Normal 16 2 3 2 2 4" xfId="10440" xr:uid="{00000000-0005-0000-0000-00007D290000}"/>
    <cellStyle name="Normal 16 2 3 2 3" xfId="10441" xr:uid="{00000000-0005-0000-0000-00007E290000}"/>
    <cellStyle name="Normal 16 2 3 2 4" xfId="10442" xr:uid="{00000000-0005-0000-0000-00007F290000}"/>
    <cellStyle name="Normal 16 2 3 2 5" xfId="10443" xr:uid="{00000000-0005-0000-0000-000080290000}"/>
    <cellStyle name="Normal 16 2 3 3" xfId="10444" xr:uid="{00000000-0005-0000-0000-000081290000}"/>
    <cellStyle name="Normal 16 2 3 3 2" xfId="10445" xr:uid="{00000000-0005-0000-0000-000082290000}"/>
    <cellStyle name="Normal 16 2 3 3 3" xfId="10446" xr:uid="{00000000-0005-0000-0000-000083290000}"/>
    <cellStyle name="Normal 16 2 3 3 4" xfId="10447" xr:uid="{00000000-0005-0000-0000-000084290000}"/>
    <cellStyle name="Normal 16 2 3 4" xfId="10448" xr:uid="{00000000-0005-0000-0000-000085290000}"/>
    <cellStyle name="Normal 16 2 3 5" xfId="10449" xr:uid="{00000000-0005-0000-0000-000086290000}"/>
    <cellStyle name="Normal 16 2 3 6" xfId="10450" xr:uid="{00000000-0005-0000-0000-000087290000}"/>
    <cellStyle name="Normal 16 2 4" xfId="10451" xr:uid="{00000000-0005-0000-0000-000088290000}"/>
    <cellStyle name="Normal 16 2 4 2" xfId="10452" xr:uid="{00000000-0005-0000-0000-000089290000}"/>
    <cellStyle name="Normal 16 2 4 3" xfId="10453" xr:uid="{00000000-0005-0000-0000-00008A290000}"/>
    <cellStyle name="Normal 16 2 4 4" xfId="10454" xr:uid="{00000000-0005-0000-0000-00008B290000}"/>
    <cellStyle name="Normal 16 20" xfId="10455" xr:uid="{00000000-0005-0000-0000-00008C290000}"/>
    <cellStyle name="Normal 16 20 2" xfId="10456" xr:uid="{00000000-0005-0000-0000-00008D290000}"/>
    <cellStyle name="Normal 16 20 2 2" xfId="10457" xr:uid="{00000000-0005-0000-0000-00008E290000}"/>
    <cellStyle name="Normal 16 20 2 2 2" xfId="10458" xr:uid="{00000000-0005-0000-0000-00008F290000}"/>
    <cellStyle name="Normal 16 20 2 2 3" xfId="10459" xr:uid="{00000000-0005-0000-0000-000090290000}"/>
    <cellStyle name="Normal 16 20 2 2 4" xfId="10460" xr:uid="{00000000-0005-0000-0000-000091290000}"/>
    <cellStyle name="Normal 16 20 2 3" xfId="10461" xr:uid="{00000000-0005-0000-0000-000092290000}"/>
    <cellStyle name="Normal 16 20 2 4" xfId="10462" xr:uid="{00000000-0005-0000-0000-000093290000}"/>
    <cellStyle name="Normal 16 20 2 5" xfId="10463" xr:uid="{00000000-0005-0000-0000-000094290000}"/>
    <cellStyle name="Normal 16 20 3" xfId="10464" xr:uid="{00000000-0005-0000-0000-000095290000}"/>
    <cellStyle name="Normal 16 20 3 2" xfId="10465" xr:uid="{00000000-0005-0000-0000-000096290000}"/>
    <cellStyle name="Normal 16 20 3 3" xfId="10466" xr:uid="{00000000-0005-0000-0000-000097290000}"/>
    <cellStyle name="Normal 16 20 3 4" xfId="10467" xr:uid="{00000000-0005-0000-0000-000098290000}"/>
    <cellStyle name="Normal 16 20 4" xfId="10468" xr:uid="{00000000-0005-0000-0000-000099290000}"/>
    <cellStyle name="Normal 16 20 5" xfId="10469" xr:uid="{00000000-0005-0000-0000-00009A290000}"/>
    <cellStyle name="Normal 16 20 6" xfId="10470" xr:uid="{00000000-0005-0000-0000-00009B290000}"/>
    <cellStyle name="Normal 16 21" xfId="10471" xr:uid="{00000000-0005-0000-0000-00009C290000}"/>
    <cellStyle name="Normal 16 21 2" xfId="10472" xr:uid="{00000000-0005-0000-0000-00009D290000}"/>
    <cellStyle name="Normal 16 21 3" xfId="10473" xr:uid="{00000000-0005-0000-0000-00009E290000}"/>
    <cellStyle name="Normal 16 21 4" xfId="10474" xr:uid="{00000000-0005-0000-0000-00009F290000}"/>
    <cellStyle name="Normal 16 3" xfId="10475" xr:uid="{00000000-0005-0000-0000-0000A0290000}"/>
    <cellStyle name="Normal 16 3 2" xfId="10476" xr:uid="{00000000-0005-0000-0000-0000A1290000}"/>
    <cellStyle name="Normal 16 3 2 2" xfId="10477" xr:uid="{00000000-0005-0000-0000-0000A2290000}"/>
    <cellStyle name="Normal 16 3 2 2 2" xfId="10478" xr:uid="{00000000-0005-0000-0000-0000A3290000}"/>
    <cellStyle name="Normal 16 3 2 2 2 2" xfId="10479" xr:uid="{00000000-0005-0000-0000-0000A4290000}"/>
    <cellStyle name="Normal 16 3 2 2 2 3" xfId="10480" xr:uid="{00000000-0005-0000-0000-0000A5290000}"/>
    <cellStyle name="Normal 16 3 2 2 2 4" xfId="10481" xr:uid="{00000000-0005-0000-0000-0000A6290000}"/>
    <cellStyle name="Normal 16 3 2 2 3" xfId="10482" xr:uid="{00000000-0005-0000-0000-0000A7290000}"/>
    <cellStyle name="Normal 16 3 2 2 4" xfId="10483" xr:uid="{00000000-0005-0000-0000-0000A8290000}"/>
    <cellStyle name="Normal 16 3 2 2 5" xfId="10484" xr:uid="{00000000-0005-0000-0000-0000A9290000}"/>
    <cellStyle name="Normal 16 3 2 3" xfId="10485" xr:uid="{00000000-0005-0000-0000-0000AA290000}"/>
    <cellStyle name="Normal 16 3 2 4" xfId="10486" xr:uid="{00000000-0005-0000-0000-0000AB290000}"/>
    <cellStyle name="Normal 16 3 2 4 2" xfId="10487" xr:uid="{00000000-0005-0000-0000-0000AC290000}"/>
    <cellStyle name="Normal 16 3 2 4 3" xfId="10488" xr:uid="{00000000-0005-0000-0000-0000AD290000}"/>
    <cellStyle name="Normal 16 3 2 4 4" xfId="10489" xr:uid="{00000000-0005-0000-0000-0000AE290000}"/>
    <cellStyle name="Normal 16 3 2 5" xfId="10490" xr:uid="{00000000-0005-0000-0000-0000AF290000}"/>
    <cellStyle name="Normal 16 3 2 6" xfId="10491" xr:uid="{00000000-0005-0000-0000-0000B0290000}"/>
    <cellStyle name="Normal 16 3 2 7" xfId="10492" xr:uid="{00000000-0005-0000-0000-0000B1290000}"/>
    <cellStyle name="Normal 16 4" xfId="10493" xr:uid="{00000000-0005-0000-0000-0000B2290000}"/>
    <cellStyle name="Normal 16 4 2" xfId="10494" xr:uid="{00000000-0005-0000-0000-0000B3290000}"/>
    <cellStyle name="Normal 16 4 2 2" xfId="10495" xr:uid="{00000000-0005-0000-0000-0000B4290000}"/>
    <cellStyle name="Normal 16 4 2 2 2" xfId="10496" xr:uid="{00000000-0005-0000-0000-0000B5290000}"/>
    <cellStyle name="Normal 16 4 2 2 2 2" xfId="10497" xr:uid="{00000000-0005-0000-0000-0000B6290000}"/>
    <cellStyle name="Normal 16 4 2 2 2 3" xfId="10498" xr:uid="{00000000-0005-0000-0000-0000B7290000}"/>
    <cellStyle name="Normal 16 4 2 2 2 4" xfId="10499" xr:uid="{00000000-0005-0000-0000-0000B8290000}"/>
    <cellStyle name="Normal 16 4 2 2 3" xfId="10500" xr:uid="{00000000-0005-0000-0000-0000B9290000}"/>
    <cellStyle name="Normal 16 4 2 2 4" xfId="10501" xr:uid="{00000000-0005-0000-0000-0000BA290000}"/>
    <cellStyle name="Normal 16 4 2 2 5" xfId="10502" xr:uid="{00000000-0005-0000-0000-0000BB290000}"/>
    <cellStyle name="Normal 16 4 2 3" xfId="10503" xr:uid="{00000000-0005-0000-0000-0000BC290000}"/>
    <cellStyle name="Normal 16 4 2 4" xfId="10504" xr:uid="{00000000-0005-0000-0000-0000BD290000}"/>
    <cellStyle name="Normal 16 4 2 4 2" xfId="10505" xr:uid="{00000000-0005-0000-0000-0000BE290000}"/>
    <cellStyle name="Normal 16 4 2 4 3" xfId="10506" xr:uid="{00000000-0005-0000-0000-0000BF290000}"/>
    <cellStyle name="Normal 16 4 2 4 4" xfId="10507" xr:uid="{00000000-0005-0000-0000-0000C0290000}"/>
    <cellStyle name="Normal 16 4 2 5" xfId="10508" xr:uid="{00000000-0005-0000-0000-0000C1290000}"/>
    <cellStyle name="Normal 16 4 2 6" xfId="10509" xr:uid="{00000000-0005-0000-0000-0000C2290000}"/>
    <cellStyle name="Normal 16 4 2 7" xfId="10510" xr:uid="{00000000-0005-0000-0000-0000C3290000}"/>
    <cellStyle name="Normal 16 5" xfId="10511" xr:uid="{00000000-0005-0000-0000-0000C4290000}"/>
    <cellStyle name="Normal 16 5 2" xfId="10512" xr:uid="{00000000-0005-0000-0000-0000C5290000}"/>
    <cellStyle name="Normal 16 5 2 2" xfId="10513" xr:uid="{00000000-0005-0000-0000-0000C6290000}"/>
    <cellStyle name="Normal 16 5 2 2 2" xfId="10514" xr:uid="{00000000-0005-0000-0000-0000C7290000}"/>
    <cellStyle name="Normal 16 5 2 2 2 2" xfId="10515" xr:uid="{00000000-0005-0000-0000-0000C8290000}"/>
    <cellStyle name="Normal 16 5 2 2 2 3" xfId="10516" xr:uid="{00000000-0005-0000-0000-0000C9290000}"/>
    <cellStyle name="Normal 16 5 2 2 2 4" xfId="10517" xr:uid="{00000000-0005-0000-0000-0000CA290000}"/>
    <cellStyle name="Normal 16 5 2 2 3" xfId="10518" xr:uid="{00000000-0005-0000-0000-0000CB290000}"/>
    <cellStyle name="Normal 16 5 2 2 4" xfId="10519" xr:uid="{00000000-0005-0000-0000-0000CC290000}"/>
    <cellStyle name="Normal 16 5 2 2 5" xfId="10520" xr:uid="{00000000-0005-0000-0000-0000CD290000}"/>
    <cellStyle name="Normal 16 5 2 3" xfId="10521" xr:uid="{00000000-0005-0000-0000-0000CE290000}"/>
    <cellStyle name="Normal 16 5 2 4" xfId="10522" xr:uid="{00000000-0005-0000-0000-0000CF290000}"/>
    <cellStyle name="Normal 16 5 2 4 2" xfId="10523" xr:uid="{00000000-0005-0000-0000-0000D0290000}"/>
    <cellStyle name="Normal 16 5 2 4 3" xfId="10524" xr:uid="{00000000-0005-0000-0000-0000D1290000}"/>
    <cellStyle name="Normal 16 5 2 4 4" xfId="10525" xr:uid="{00000000-0005-0000-0000-0000D2290000}"/>
    <cellStyle name="Normal 16 5 2 5" xfId="10526" xr:uid="{00000000-0005-0000-0000-0000D3290000}"/>
    <cellStyle name="Normal 16 5 2 6" xfId="10527" xr:uid="{00000000-0005-0000-0000-0000D4290000}"/>
    <cellStyle name="Normal 16 5 2 7" xfId="10528" xr:uid="{00000000-0005-0000-0000-0000D5290000}"/>
    <cellStyle name="Normal 16 6" xfId="10529" xr:uid="{00000000-0005-0000-0000-0000D6290000}"/>
    <cellStyle name="Normal 16 6 2" xfId="10530" xr:uid="{00000000-0005-0000-0000-0000D7290000}"/>
    <cellStyle name="Normal 16 6 2 2" xfId="10531" xr:uid="{00000000-0005-0000-0000-0000D8290000}"/>
    <cellStyle name="Normal 16 6 2 2 2" xfId="10532" xr:uid="{00000000-0005-0000-0000-0000D9290000}"/>
    <cellStyle name="Normal 16 6 2 2 2 2" xfId="10533" xr:uid="{00000000-0005-0000-0000-0000DA290000}"/>
    <cellStyle name="Normal 16 6 2 2 2 3" xfId="10534" xr:uid="{00000000-0005-0000-0000-0000DB290000}"/>
    <cellStyle name="Normal 16 6 2 2 2 4" xfId="10535" xr:uid="{00000000-0005-0000-0000-0000DC290000}"/>
    <cellStyle name="Normal 16 6 2 2 3" xfId="10536" xr:uid="{00000000-0005-0000-0000-0000DD290000}"/>
    <cellStyle name="Normal 16 6 2 2 4" xfId="10537" xr:uid="{00000000-0005-0000-0000-0000DE290000}"/>
    <cellStyle name="Normal 16 6 2 2 5" xfId="10538" xr:uid="{00000000-0005-0000-0000-0000DF290000}"/>
    <cellStyle name="Normal 16 6 2 3" xfId="10539" xr:uid="{00000000-0005-0000-0000-0000E0290000}"/>
    <cellStyle name="Normal 16 6 2 4" xfId="10540" xr:uid="{00000000-0005-0000-0000-0000E1290000}"/>
    <cellStyle name="Normal 16 6 2 4 2" xfId="10541" xr:uid="{00000000-0005-0000-0000-0000E2290000}"/>
    <cellStyle name="Normal 16 6 2 4 3" xfId="10542" xr:uid="{00000000-0005-0000-0000-0000E3290000}"/>
    <cellStyle name="Normal 16 6 2 4 4" xfId="10543" xr:uid="{00000000-0005-0000-0000-0000E4290000}"/>
    <cellStyle name="Normal 16 6 2 5" xfId="10544" xr:uid="{00000000-0005-0000-0000-0000E5290000}"/>
    <cellStyle name="Normal 16 6 2 6" xfId="10545" xr:uid="{00000000-0005-0000-0000-0000E6290000}"/>
    <cellStyle name="Normal 16 6 2 7" xfId="10546" xr:uid="{00000000-0005-0000-0000-0000E7290000}"/>
    <cellStyle name="Normal 16 7" xfId="10547" xr:uid="{00000000-0005-0000-0000-0000E8290000}"/>
    <cellStyle name="Normal 16 7 2" xfId="10548" xr:uid="{00000000-0005-0000-0000-0000E9290000}"/>
    <cellStyle name="Normal 16 7 2 2" xfId="10549" xr:uid="{00000000-0005-0000-0000-0000EA290000}"/>
    <cellStyle name="Normal 16 7 2 2 2" xfId="10550" xr:uid="{00000000-0005-0000-0000-0000EB290000}"/>
    <cellStyle name="Normal 16 7 2 2 2 2" xfId="10551" xr:uid="{00000000-0005-0000-0000-0000EC290000}"/>
    <cellStyle name="Normal 16 7 2 2 2 3" xfId="10552" xr:uid="{00000000-0005-0000-0000-0000ED290000}"/>
    <cellStyle name="Normal 16 7 2 2 2 4" xfId="10553" xr:uid="{00000000-0005-0000-0000-0000EE290000}"/>
    <cellStyle name="Normal 16 7 2 2 3" xfId="10554" xr:uid="{00000000-0005-0000-0000-0000EF290000}"/>
    <cellStyle name="Normal 16 7 2 2 4" xfId="10555" xr:uid="{00000000-0005-0000-0000-0000F0290000}"/>
    <cellStyle name="Normal 16 7 2 2 5" xfId="10556" xr:uid="{00000000-0005-0000-0000-0000F1290000}"/>
    <cellStyle name="Normal 16 7 2 3" xfId="10557" xr:uid="{00000000-0005-0000-0000-0000F2290000}"/>
    <cellStyle name="Normal 16 7 2 4" xfId="10558" xr:uid="{00000000-0005-0000-0000-0000F3290000}"/>
    <cellStyle name="Normal 16 7 2 4 2" xfId="10559" xr:uid="{00000000-0005-0000-0000-0000F4290000}"/>
    <cellStyle name="Normal 16 7 2 4 3" xfId="10560" xr:uid="{00000000-0005-0000-0000-0000F5290000}"/>
    <cellStyle name="Normal 16 7 2 4 4" xfId="10561" xr:uid="{00000000-0005-0000-0000-0000F6290000}"/>
    <cellStyle name="Normal 16 7 2 5" xfId="10562" xr:uid="{00000000-0005-0000-0000-0000F7290000}"/>
    <cellStyle name="Normal 16 7 2 6" xfId="10563" xr:uid="{00000000-0005-0000-0000-0000F8290000}"/>
    <cellStyle name="Normal 16 7 2 7" xfId="10564" xr:uid="{00000000-0005-0000-0000-0000F9290000}"/>
    <cellStyle name="Normal 16 8" xfId="10565" xr:uid="{00000000-0005-0000-0000-0000FA290000}"/>
    <cellStyle name="Normal 16 8 2" xfId="10566" xr:uid="{00000000-0005-0000-0000-0000FB290000}"/>
    <cellStyle name="Normal 16 8 2 2" xfId="10567" xr:uid="{00000000-0005-0000-0000-0000FC290000}"/>
    <cellStyle name="Normal 16 8 2 2 2" xfId="10568" xr:uid="{00000000-0005-0000-0000-0000FD290000}"/>
    <cellStyle name="Normal 16 8 2 2 2 2" xfId="10569" xr:uid="{00000000-0005-0000-0000-0000FE290000}"/>
    <cellStyle name="Normal 16 8 2 2 2 3" xfId="10570" xr:uid="{00000000-0005-0000-0000-0000FF290000}"/>
    <cellStyle name="Normal 16 8 2 2 2 4" xfId="10571" xr:uid="{00000000-0005-0000-0000-0000002A0000}"/>
    <cellStyle name="Normal 16 8 2 2 3" xfId="10572" xr:uid="{00000000-0005-0000-0000-0000012A0000}"/>
    <cellStyle name="Normal 16 8 2 2 4" xfId="10573" xr:uid="{00000000-0005-0000-0000-0000022A0000}"/>
    <cellStyle name="Normal 16 8 2 2 5" xfId="10574" xr:uid="{00000000-0005-0000-0000-0000032A0000}"/>
    <cellStyle name="Normal 16 8 2 3" xfId="10575" xr:uid="{00000000-0005-0000-0000-0000042A0000}"/>
    <cellStyle name="Normal 16 8 2 4" xfId="10576" xr:uid="{00000000-0005-0000-0000-0000052A0000}"/>
    <cellStyle name="Normal 16 8 2 4 2" xfId="10577" xr:uid="{00000000-0005-0000-0000-0000062A0000}"/>
    <cellStyle name="Normal 16 8 2 4 3" xfId="10578" xr:uid="{00000000-0005-0000-0000-0000072A0000}"/>
    <cellStyle name="Normal 16 8 2 4 4" xfId="10579" xr:uid="{00000000-0005-0000-0000-0000082A0000}"/>
    <cellStyle name="Normal 16 8 2 5" xfId="10580" xr:uid="{00000000-0005-0000-0000-0000092A0000}"/>
    <cellStyle name="Normal 16 8 2 6" xfId="10581" xr:uid="{00000000-0005-0000-0000-00000A2A0000}"/>
    <cellStyle name="Normal 16 8 2 7" xfId="10582" xr:uid="{00000000-0005-0000-0000-00000B2A0000}"/>
    <cellStyle name="Normal 16 9" xfId="10583" xr:uid="{00000000-0005-0000-0000-00000C2A0000}"/>
    <cellStyle name="Normal 16 9 2" xfId="10584" xr:uid="{00000000-0005-0000-0000-00000D2A0000}"/>
    <cellStyle name="Normal 16 9 2 2" xfId="10585" xr:uid="{00000000-0005-0000-0000-00000E2A0000}"/>
    <cellStyle name="Normal 16 9 2 2 2" xfId="10586" xr:uid="{00000000-0005-0000-0000-00000F2A0000}"/>
    <cellStyle name="Normal 16 9 2 2 2 2" xfId="10587" xr:uid="{00000000-0005-0000-0000-0000102A0000}"/>
    <cellStyle name="Normal 16 9 2 2 2 3" xfId="10588" xr:uid="{00000000-0005-0000-0000-0000112A0000}"/>
    <cellStyle name="Normal 16 9 2 2 2 4" xfId="10589" xr:uid="{00000000-0005-0000-0000-0000122A0000}"/>
    <cellStyle name="Normal 16 9 2 2 3" xfId="10590" xr:uid="{00000000-0005-0000-0000-0000132A0000}"/>
    <cellStyle name="Normal 16 9 2 2 4" xfId="10591" xr:uid="{00000000-0005-0000-0000-0000142A0000}"/>
    <cellStyle name="Normal 16 9 2 2 5" xfId="10592" xr:uid="{00000000-0005-0000-0000-0000152A0000}"/>
    <cellStyle name="Normal 16 9 2 3" xfId="10593" xr:uid="{00000000-0005-0000-0000-0000162A0000}"/>
    <cellStyle name="Normal 16 9 2 4" xfId="10594" xr:uid="{00000000-0005-0000-0000-0000172A0000}"/>
    <cellStyle name="Normal 16 9 2 4 2" xfId="10595" xr:uid="{00000000-0005-0000-0000-0000182A0000}"/>
    <cellStyle name="Normal 16 9 2 4 3" xfId="10596" xr:uid="{00000000-0005-0000-0000-0000192A0000}"/>
    <cellStyle name="Normal 16 9 2 4 4" xfId="10597" xr:uid="{00000000-0005-0000-0000-00001A2A0000}"/>
    <cellStyle name="Normal 16 9 2 5" xfId="10598" xr:uid="{00000000-0005-0000-0000-00001B2A0000}"/>
    <cellStyle name="Normal 16 9 2 6" xfId="10599" xr:uid="{00000000-0005-0000-0000-00001C2A0000}"/>
    <cellStyle name="Normal 16 9 2 7" xfId="10600" xr:uid="{00000000-0005-0000-0000-00001D2A0000}"/>
    <cellStyle name="Normal 17" xfId="10601" xr:uid="{00000000-0005-0000-0000-00001E2A0000}"/>
    <cellStyle name="Normal 17 10" xfId="10602" xr:uid="{00000000-0005-0000-0000-00001F2A0000}"/>
    <cellStyle name="Normal 17 10 2" xfId="10603" xr:uid="{00000000-0005-0000-0000-0000202A0000}"/>
    <cellStyle name="Normal 17 11" xfId="10604" xr:uid="{00000000-0005-0000-0000-0000212A0000}"/>
    <cellStyle name="Normal 17 11 2" xfId="10605" xr:uid="{00000000-0005-0000-0000-0000222A0000}"/>
    <cellStyle name="Normal 17 11 2 2" xfId="10606" xr:uid="{00000000-0005-0000-0000-0000232A0000}"/>
    <cellStyle name="Normal 17 11 2 2 2" xfId="10607" xr:uid="{00000000-0005-0000-0000-0000242A0000}"/>
    <cellStyle name="Normal 17 11 2 2 2 2" xfId="10608" xr:uid="{00000000-0005-0000-0000-0000252A0000}"/>
    <cellStyle name="Normal 17 11 2 2 2 3" xfId="10609" xr:uid="{00000000-0005-0000-0000-0000262A0000}"/>
    <cellStyle name="Normal 17 11 2 2 2 4" xfId="10610" xr:uid="{00000000-0005-0000-0000-0000272A0000}"/>
    <cellStyle name="Normal 17 11 2 2 3" xfId="10611" xr:uid="{00000000-0005-0000-0000-0000282A0000}"/>
    <cellStyle name="Normal 17 11 2 2 4" xfId="10612" xr:uid="{00000000-0005-0000-0000-0000292A0000}"/>
    <cellStyle name="Normal 17 11 2 2 5" xfId="10613" xr:uid="{00000000-0005-0000-0000-00002A2A0000}"/>
    <cellStyle name="Normal 17 11 2 3" xfId="10614" xr:uid="{00000000-0005-0000-0000-00002B2A0000}"/>
    <cellStyle name="Normal 17 11 2 4" xfId="10615" xr:uid="{00000000-0005-0000-0000-00002C2A0000}"/>
    <cellStyle name="Normal 17 11 2 4 2" xfId="10616" xr:uid="{00000000-0005-0000-0000-00002D2A0000}"/>
    <cellStyle name="Normal 17 11 2 4 3" xfId="10617" xr:uid="{00000000-0005-0000-0000-00002E2A0000}"/>
    <cellStyle name="Normal 17 11 2 4 4" xfId="10618" xr:uid="{00000000-0005-0000-0000-00002F2A0000}"/>
    <cellStyle name="Normal 17 11 2 5" xfId="10619" xr:uid="{00000000-0005-0000-0000-0000302A0000}"/>
    <cellStyle name="Normal 17 11 2 6" xfId="10620" xr:uid="{00000000-0005-0000-0000-0000312A0000}"/>
    <cellStyle name="Normal 17 11 2 7" xfId="10621" xr:uid="{00000000-0005-0000-0000-0000322A0000}"/>
    <cellStyle name="Normal 17 12" xfId="10622" xr:uid="{00000000-0005-0000-0000-0000332A0000}"/>
    <cellStyle name="Normal 17 12 2" xfId="10623" xr:uid="{00000000-0005-0000-0000-0000342A0000}"/>
    <cellStyle name="Normal 17 13" xfId="10624" xr:uid="{00000000-0005-0000-0000-0000352A0000}"/>
    <cellStyle name="Normal 17 14" xfId="10625" xr:uid="{00000000-0005-0000-0000-0000362A0000}"/>
    <cellStyle name="Normal 17 14 2" xfId="10626" xr:uid="{00000000-0005-0000-0000-0000372A0000}"/>
    <cellStyle name="Normal 17 14 2 2" xfId="10627" xr:uid="{00000000-0005-0000-0000-0000382A0000}"/>
    <cellStyle name="Normal 17 14 2 2 2" xfId="10628" xr:uid="{00000000-0005-0000-0000-0000392A0000}"/>
    <cellStyle name="Normal 17 14 2 2 3" xfId="10629" xr:uid="{00000000-0005-0000-0000-00003A2A0000}"/>
    <cellStyle name="Normal 17 14 2 2 4" xfId="10630" xr:uid="{00000000-0005-0000-0000-00003B2A0000}"/>
    <cellStyle name="Normal 17 14 2 3" xfId="10631" xr:uid="{00000000-0005-0000-0000-00003C2A0000}"/>
    <cellStyle name="Normal 17 14 2 4" xfId="10632" xr:uid="{00000000-0005-0000-0000-00003D2A0000}"/>
    <cellStyle name="Normal 17 14 2 5" xfId="10633" xr:uid="{00000000-0005-0000-0000-00003E2A0000}"/>
    <cellStyle name="Normal 17 14 3" xfId="10634" xr:uid="{00000000-0005-0000-0000-00003F2A0000}"/>
    <cellStyle name="Normal 17 14 3 2" xfId="10635" xr:uid="{00000000-0005-0000-0000-0000402A0000}"/>
    <cellStyle name="Normal 17 14 3 3" xfId="10636" xr:uid="{00000000-0005-0000-0000-0000412A0000}"/>
    <cellStyle name="Normal 17 14 3 4" xfId="10637" xr:uid="{00000000-0005-0000-0000-0000422A0000}"/>
    <cellStyle name="Normal 17 14 4" xfId="10638" xr:uid="{00000000-0005-0000-0000-0000432A0000}"/>
    <cellStyle name="Normal 17 14 5" xfId="10639" xr:uid="{00000000-0005-0000-0000-0000442A0000}"/>
    <cellStyle name="Normal 17 14 6" xfId="10640" xr:uid="{00000000-0005-0000-0000-0000452A0000}"/>
    <cellStyle name="Normal 17 15" xfId="10641" xr:uid="{00000000-0005-0000-0000-0000462A0000}"/>
    <cellStyle name="Normal 17 15 2" xfId="10642" xr:uid="{00000000-0005-0000-0000-0000472A0000}"/>
    <cellStyle name="Normal 17 15 3" xfId="10643" xr:uid="{00000000-0005-0000-0000-0000482A0000}"/>
    <cellStyle name="Normal 17 15 4" xfId="10644" xr:uid="{00000000-0005-0000-0000-0000492A0000}"/>
    <cellStyle name="Normal 17 2" xfId="10645" xr:uid="{00000000-0005-0000-0000-00004A2A0000}"/>
    <cellStyle name="Normal 17 2 2" xfId="10646" xr:uid="{00000000-0005-0000-0000-00004B2A0000}"/>
    <cellStyle name="Normal 17 2 3" xfId="10647" xr:uid="{00000000-0005-0000-0000-00004C2A0000}"/>
    <cellStyle name="Normal 17 2 3 2" xfId="10648" xr:uid="{00000000-0005-0000-0000-00004D2A0000}"/>
    <cellStyle name="Normal 17 2 3 2 2" xfId="10649" xr:uid="{00000000-0005-0000-0000-00004E2A0000}"/>
    <cellStyle name="Normal 17 2 3 2 2 2" xfId="10650" xr:uid="{00000000-0005-0000-0000-00004F2A0000}"/>
    <cellStyle name="Normal 17 2 3 2 2 3" xfId="10651" xr:uid="{00000000-0005-0000-0000-0000502A0000}"/>
    <cellStyle name="Normal 17 2 3 2 2 4" xfId="10652" xr:uid="{00000000-0005-0000-0000-0000512A0000}"/>
    <cellStyle name="Normal 17 2 3 2 3" xfId="10653" xr:uid="{00000000-0005-0000-0000-0000522A0000}"/>
    <cellStyle name="Normal 17 2 3 2 4" xfId="10654" xr:uid="{00000000-0005-0000-0000-0000532A0000}"/>
    <cellStyle name="Normal 17 2 3 2 5" xfId="10655" xr:uid="{00000000-0005-0000-0000-0000542A0000}"/>
    <cellStyle name="Normal 17 2 3 3" xfId="10656" xr:uid="{00000000-0005-0000-0000-0000552A0000}"/>
    <cellStyle name="Normal 17 2 3 3 2" xfId="10657" xr:uid="{00000000-0005-0000-0000-0000562A0000}"/>
    <cellStyle name="Normal 17 2 3 3 3" xfId="10658" xr:uid="{00000000-0005-0000-0000-0000572A0000}"/>
    <cellStyle name="Normal 17 2 3 3 4" xfId="10659" xr:uid="{00000000-0005-0000-0000-0000582A0000}"/>
    <cellStyle name="Normal 17 2 3 4" xfId="10660" xr:uid="{00000000-0005-0000-0000-0000592A0000}"/>
    <cellStyle name="Normal 17 2 3 5" xfId="10661" xr:uid="{00000000-0005-0000-0000-00005A2A0000}"/>
    <cellStyle name="Normal 17 2 3 6" xfId="10662" xr:uid="{00000000-0005-0000-0000-00005B2A0000}"/>
    <cellStyle name="Normal 17 3" xfId="10663" xr:uid="{00000000-0005-0000-0000-00005C2A0000}"/>
    <cellStyle name="Normal 17 3 2" xfId="10664" xr:uid="{00000000-0005-0000-0000-00005D2A0000}"/>
    <cellStyle name="Normal 17 3 2 2" xfId="10665" xr:uid="{00000000-0005-0000-0000-00005E2A0000}"/>
    <cellStyle name="Normal 17 3 2 2 2" xfId="10666" xr:uid="{00000000-0005-0000-0000-00005F2A0000}"/>
    <cellStyle name="Normal 17 3 2 2 2 2" xfId="10667" xr:uid="{00000000-0005-0000-0000-0000602A0000}"/>
    <cellStyle name="Normal 17 3 2 2 2 3" xfId="10668" xr:uid="{00000000-0005-0000-0000-0000612A0000}"/>
    <cellStyle name="Normal 17 3 2 2 2 4" xfId="10669" xr:uid="{00000000-0005-0000-0000-0000622A0000}"/>
    <cellStyle name="Normal 17 3 2 2 3" xfId="10670" xr:uid="{00000000-0005-0000-0000-0000632A0000}"/>
    <cellStyle name="Normal 17 3 2 2 4" xfId="10671" xr:uid="{00000000-0005-0000-0000-0000642A0000}"/>
    <cellStyle name="Normal 17 3 2 2 5" xfId="10672" xr:uid="{00000000-0005-0000-0000-0000652A0000}"/>
    <cellStyle name="Normal 17 3 2 3" xfId="10673" xr:uid="{00000000-0005-0000-0000-0000662A0000}"/>
    <cellStyle name="Normal 17 3 2 4" xfId="10674" xr:uid="{00000000-0005-0000-0000-0000672A0000}"/>
    <cellStyle name="Normal 17 3 2 4 2" xfId="10675" xr:uid="{00000000-0005-0000-0000-0000682A0000}"/>
    <cellStyle name="Normal 17 3 2 4 3" xfId="10676" xr:uid="{00000000-0005-0000-0000-0000692A0000}"/>
    <cellStyle name="Normal 17 3 2 4 4" xfId="10677" xr:uid="{00000000-0005-0000-0000-00006A2A0000}"/>
    <cellStyle name="Normal 17 3 2 5" xfId="10678" xr:uid="{00000000-0005-0000-0000-00006B2A0000}"/>
    <cellStyle name="Normal 17 3 2 6" xfId="10679" xr:uid="{00000000-0005-0000-0000-00006C2A0000}"/>
    <cellStyle name="Normal 17 3 2 7" xfId="10680" xr:uid="{00000000-0005-0000-0000-00006D2A0000}"/>
    <cellStyle name="Normal 17 4" xfId="10681" xr:uid="{00000000-0005-0000-0000-00006E2A0000}"/>
    <cellStyle name="Normal 17 4 2" xfId="10682" xr:uid="{00000000-0005-0000-0000-00006F2A0000}"/>
    <cellStyle name="Normal 17 4 2 2" xfId="10683" xr:uid="{00000000-0005-0000-0000-0000702A0000}"/>
    <cellStyle name="Normal 17 4 2 2 2" xfId="10684" xr:uid="{00000000-0005-0000-0000-0000712A0000}"/>
    <cellStyle name="Normal 17 4 2 2 2 2" xfId="10685" xr:uid="{00000000-0005-0000-0000-0000722A0000}"/>
    <cellStyle name="Normal 17 4 2 2 2 3" xfId="10686" xr:uid="{00000000-0005-0000-0000-0000732A0000}"/>
    <cellStyle name="Normal 17 4 2 2 2 4" xfId="10687" xr:uid="{00000000-0005-0000-0000-0000742A0000}"/>
    <cellStyle name="Normal 17 4 2 2 3" xfId="10688" xr:uid="{00000000-0005-0000-0000-0000752A0000}"/>
    <cellStyle name="Normal 17 4 2 2 4" xfId="10689" xr:uid="{00000000-0005-0000-0000-0000762A0000}"/>
    <cellStyle name="Normal 17 4 2 2 5" xfId="10690" xr:uid="{00000000-0005-0000-0000-0000772A0000}"/>
    <cellStyle name="Normal 17 4 2 3" xfId="10691" xr:uid="{00000000-0005-0000-0000-0000782A0000}"/>
    <cellStyle name="Normal 17 4 2 4" xfId="10692" xr:uid="{00000000-0005-0000-0000-0000792A0000}"/>
    <cellStyle name="Normal 17 4 2 4 2" xfId="10693" xr:uid="{00000000-0005-0000-0000-00007A2A0000}"/>
    <cellStyle name="Normal 17 4 2 4 3" xfId="10694" xr:uid="{00000000-0005-0000-0000-00007B2A0000}"/>
    <cellStyle name="Normal 17 4 2 4 4" xfId="10695" xr:uid="{00000000-0005-0000-0000-00007C2A0000}"/>
    <cellStyle name="Normal 17 4 2 5" xfId="10696" xr:uid="{00000000-0005-0000-0000-00007D2A0000}"/>
    <cellStyle name="Normal 17 4 2 6" xfId="10697" xr:uid="{00000000-0005-0000-0000-00007E2A0000}"/>
    <cellStyle name="Normal 17 4 2 7" xfId="10698" xr:uid="{00000000-0005-0000-0000-00007F2A0000}"/>
    <cellStyle name="Normal 17 5" xfId="10699" xr:uid="{00000000-0005-0000-0000-0000802A0000}"/>
    <cellStyle name="Normal 17 5 2" xfId="10700" xr:uid="{00000000-0005-0000-0000-0000812A0000}"/>
    <cellStyle name="Normal 17 5 2 2" xfId="10701" xr:uid="{00000000-0005-0000-0000-0000822A0000}"/>
    <cellStyle name="Normal 17 5 2 2 2" xfId="10702" xr:uid="{00000000-0005-0000-0000-0000832A0000}"/>
    <cellStyle name="Normal 17 5 2 2 2 2" xfId="10703" xr:uid="{00000000-0005-0000-0000-0000842A0000}"/>
    <cellStyle name="Normal 17 5 2 2 2 3" xfId="10704" xr:uid="{00000000-0005-0000-0000-0000852A0000}"/>
    <cellStyle name="Normal 17 5 2 2 2 4" xfId="10705" xr:uid="{00000000-0005-0000-0000-0000862A0000}"/>
    <cellStyle name="Normal 17 5 2 2 3" xfId="10706" xr:uid="{00000000-0005-0000-0000-0000872A0000}"/>
    <cellStyle name="Normal 17 5 2 2 4" xfId="10707" xr:uid="{00000000-0005-0000-0000-0000882A0000}"/>
    <cellStyle name="Normal 17 5 2 2 5" xfId="10708" xr:uid="{00000000-0005-0000-0000-0000892A0000}"/>
    <cellStyle name="Normal 17 5 2 3" xfId="10709" xr:uid="{00000000-0005-0000-0000-00008A2A0000}"/>
    <cellStyle name="Normal 17 5 2 4" xfId="10710" xr:uid="{00000000-0005-0000-0000-00008B2A0000}"/>
    <cellStyle name="Normal 17 5 2 4 2" xfId="10711" xr:uid="{00000000-0005-0000-0000-00008C2A0000}"/>
    <cellStyle name="Normal 17 5 2 4 3" xfId="10712" xr:uid="{00000000-0005-0000-0000-00008D2A0000}"/>
    <cellStyle name="Normal 17 5 2 4 4" xfId="10713" xr:uid="{00000000-0005-0000-0000-00008E2A0000}"/>
    <cellStyle name="Normal 17 5 2 5" xfId="10714" xr:uid="{00000000-0005-0000-0000-00008F2A0000}"/>
    <cellStyle name="Normal 17 5 2 6" xfId="10715" xr:uid="{00000000-0005-0000-0000-0000902A0000}"/>
    <cellStyle name="Normal 17 5 2 7" xfId="10716" xr:uid="{00000000-0005-0000-0000-0000912A0000}"/>
    <cellStyle name="Normal 17 6" xfId="10717" xr:uid="{00000000-0005-0000-0000-0000922A0000}"/>
    <cellStyle name="Normal 17 6 2" xfId="10718" xr:uid="{00000000-0005-0000-0000-0000932A0000}"/>
    <cellStyle name="Normal 17 7" xfId="10719" xr:uid="{00000000-0005-0000-0000-0000942A0000}"/>
    <cellStyle name="Normal 17 7 2" xfId="10720" xr:uid="{00000000-0005-0000-0000-0000952A0000}"/>
    <cellStyle name="Normal 17 8" xfId="10721" xr:uid="{00000000-0005-0000-0000-0000962A0000}"/>
    <cellStyle name="Normal 17 8 2" xfId="10722" xr:uid="{00000000-0005-0000-0000-0000972A0000}"/>
    <cellStyle name="Normal 17 9" xfId="10723" xr:uid="{00000000-0005-0000-0000-0000982A0000}"/>
    <cellStyle name="Normal 17 9 2" xfId="10724" xr:uid="{00000000-0005-0000-0000-0000992A0000}"/>
    <cellStyle name="Normal 18" xfId="10725" xr:uid="{00000000-0005-0000-0000-00009A2A0000}"/>
    <cellStyle name="Normal 18 10" xfId="10726" xr:uid="{00000000-0005-0000-0000-00009B2A0000}"/>
    <cellStyle name="Normal 18 2" xfId="10727" xr:uid="{00000000-0005-0000-0000-00009C2A0000}"/>
    <cellStyle name="Normal 18 2 2" xfId="10728" xr:uid="{00000000-0005-0000-0000-00009D2A0000}"/>
    <cellStyle name="Normal 18 2 2 2" xfId="10729" xr:uid="{00000000-0005-0000-0000-00009E2A0000}"/>
    <cellStyle name="Normal 18 2 2 2 2" xfId="10730" xr:uid="{00000000-0005-0000-0000-00009F2A0000}"/>
    <cellStyle name="Normal 18 2 2 2 3" xfId="10731" xr:uid="{00000000-0005-0000-0000-0000A02A0000}"/>
    <cellStyle name="Normal 18 2 2 2 4" xfId="10732" xr:uid="{00000000-0005-0000-0000-0000A12A0000}"/>
    <cellStyle name="Normal 18 2 2 3" xfId="10733" xr:uid="{00000000-0005-0000-0000-0000A22A0000}"/>
    <cellStyle name="Normal 18 2 2 4" xfId="10734" xr:uid="{00000000-0005-0000-0000-0000A32A0000}"/>
    <cellStyle name="Normal 18 2 2 5" xfId="10735" xr:uid="{00000000-0005-0000-0000-0000A42A0000}"/>
    <cellStyle name="Normal 18 2 3" xfId="10736" xr:uid="{00000000-0005-0000-0000-0000A52A0000}"/>
    <cellStyle name="Normal 18 2 4" xfId="10737" xr:uid="{00000000-0005-0000-0000-0000A62A0000}"/>
    <cellStyle name="Normal 18 2 4 2" xfId="10738" xr:uid="{00000000-0005-0000-0000-0000A72A0000}"/>
    <cellStyle name="Normal 18 2 4 3" xfId="10739" xr:uid="{00000000-0005-0000-0000-0000A82A0000}"/>
    <cellStyle name="Normal 18 2 4 4" xfId="10740" xr:uid="{00000000-0005-0000-0000-0000A92A0000}"/>
    <cellStyle name="Normal 18 2 5" xfId="10741" xr:uid="{00000000-0005-0000-0000-0000AA2A0000}"/>
    <cellStyle name="Normal 18 2 6" xfId="10742" xr:uid="{00000000-0005-0000-0000-0000AB2A0000}"/>
    <cellStyle name="Normal 18 2 7" xfId="10743" xr:uid="{00000000-0005-0000-0000-0000AC2A0000}"/>
    <cellStyle name="Normal 18 3" xfId="10744" xr:uid="{00000000-0005-0000-0000-0000AD2A0000}"/>
    <cellStyle name="Normal 18 3 2" xfId="10745" xr:uid="{00000000-0005-0000-0000-0000AE2A0000}"/>
    <cellStyle name="Normal 18 3 2 2" xfId="10746" xr:uid="{00000000-0005-0000-0000-0000AF2A0000}"/>
    <cellStyle name="Normal 18 3 2 2 2" xfId="10747" xr:uid="{00000000-0005-0000-0000-0000B02A0000}"/>
    <cellStyle name="Normal 18 3 2 2 3" xfId="10748" xr:uid="{00000000-0005-0000-0000-0000B12A0000}"/>
    <cellStyle name="Normal 18 3 2 2 4" xfId="10749" xr:uid="{00000000-0005-0000-0000-0000B22A0000}"/>
    <cellStyle name="Normal 18 3 2 3" xfId="10750" xr:uid="{00000000-0005-0000-0000-0000B32A0000}"/>
    <cellStyle name="Normal 18 3 2 4" xfId="10751" xr:uid="{00000000-0005-0000-0000-0000B42A0000}"/>
    <cellStyle name="Normal 18 3 2 5" xfId="10752" xr:uid="{00000000-0005-0000-0000-0000B52A0000}"/>
    <cellStyle name="Normal 18 3 3" xfId="10753" xr:uid="{00000000-0005-0000-0000-0000B62A0000}"/>
    <cellStyle name="Normal 18 3 4" xfId="10754" xr:uid="{00000000-0005-0000-0000-0000B72A0000}"/>
    <cellStyle name="Normal 18 3 4 2" xfId="10755" xr:uid="{00000000-0005-0000-0000-0000B82A0000}"/>
    <cellStyle name="Normal 18 3 4 3" xfId="10756" xr:uid="{00000000-0005-0000-0000-0000B92A0000}"/>
    <cellStyle name="Normal 18 3 4 4" xfId="10757" xr:uid="{00000000-0005-0000-0000-0000BA2A0000}"/>
    <cellStyle name="Normal 18 3 5" xfId="10758" xr:uid="{00000000-0005-0000-0000-0000BB2A0000}"/>
    <cellStyle name="Normal 18 3 6" xfId="10759" xr:uid="{00000000-0005-0000-0000-0000BC2A0000}"/>
    <cellStyle name="Normal 18 3 7" xfId="10760" xr:uid="{00000000-0005-0000-0000-0000BD2A0000}"/>
    <cellStyle name="Normal 18 4" xfId="10761" xr:uid="{00000000-0005-0000-0000-0000BE2A0000}"/>
    <cellStyle name="Normal 18 4 2" xfId="10762" xr:uid="{00000000-0005-0000-0000-0000BF2A0000}"/>
    <cellStyle name="Normal 18 4 2 2" xfId="10763" xr:uid="{00000000-0005-0000-0000-0000C02A0000}"/>
    <cellStyle name="Normal 18 4 2 2 2" xfId="10764" xr:uid="{00000000-0005-0000-0000-0000C12A0000}"/>
    <cellStyle name="Normal 18 4 2 2 3" xfId="10765" xr:uid="{00000000-0005-0000-0000-0000C22A0000}"/>
    <cellStyle name="Normal 18 4 2 2 4" xfId="10766" xr:uid="{00000000-0005-0000-0000-0000C32A0000}"/>
    <cellStyle name="Normal 18 4 2 3" xfId="10767" xr:uid="{00000000-0005-0000-0000-0000C42A0000}"/>
    <cellStyle name="Normal 18 4 2 4" xfId="10768" xr:uid="{00000000-0005-0000-0000-0000C52A0000}"/>
    <cellStyle name="Normal 18 4 2 5" xfId="10769" xr:uid="{00000000-0005-0000-0000-0000C62A0000}"/>
    <cellStyle name="Normal 18 4 3" xfId="10770" xr:uid="{00000000-0005-0000-0000-0000C72A0000}"/>
    <cellStyle name="Normal 18 4 4" xfId="10771" xr:uid="{00000000-0005-0000-0000-0000C82A0000}"/>
    <cellStyle name="Normal 18 4 4 2" xfId="10772" xr:uid="{00000000-0005-0000-0000-0000C92A0000}"/>
    <cellStyle name="Normal 18 4 4 3" xfId="10773" xr:uid="{00000000-0005-0000-0000-0000CA2A0000}"/>
    <cellStyle name="Normal 18 4 4 4" xfId="10774" xr:uid="{00000000-0005-0000-0000-0000CB2A0000}"/>
    <cellStyle name="Normal 18 4 5" xfId="10775" xr:uid="{00000000-0005-0000-0000-0000CC2A0000}"/>
    <cellStyle name="Normal 18 4 6" xfId="10776" xr:uid="{00000000-0005-0000-0000-0000CD2A0000}"/>
    <cellStyle name="Normal 18 4 7" xfId="10777" xr:uid="{00000000-0005-0000-0000-0000CE2A0000}"/>
    <cellStyle name="Normal 18 5" xfId="10778" xr:uid="{00000000-0005-0000-0000-0000CF2A0000}"/>
    <cellStyle name="Normal 18 6" xfId="10779" xr:uid="{00000000-0005-0000-0000-0000D02A0000}"/>
    <cellStyle name="Normal 18 7" xfId="10780" xr:uid="{00000000-0005-0000-0000-0000D12A0000}"/>
    <cellStyle name="Normal 18 8" xfId="10781" xr:uid="{00000000-0005-0000-0000-0000D22A0000}"/>
    <cellStyle name="Normal 18 8 2" xfId="10782" xr:uid="{00000000-0005-0000-0000-0000D32A0000}"/>
    <cellStyle name="Normal 18 8 3" xfId="10783" xr:uid="{00000000-0005-0000-0000-0000D42A0000}"/>
    <cellStyle name="Normal 18 8 4" xfId="10784" xr:uid="{00000000-0005-0000-0000-0000D52A0000}"/>
    <cellStyle name="Normal 19" xfId="10785" xr:uid="{00000000-0005-0000-0000-0000D62A0000}"/>
    <cellStyle name="Normal 19 10" xfId="10786" xr:uid="{00000000-0005-0000-0000-0000D72A0000}"/>
    <cellStyle name="Normal 19 10 2" xfId="10787" xr:uid="{00000000-0005-0000-0000-0000D82A0000}"/>
    <cellStyle name="Normal 19 11" xfId="10788" xr:uid="{00000000-0005-0000-0000-0000D92A0000}"/>
    <cellStyle name="Normal 19 11 2" xfId="10789" xr:uid="{00000000-0005-0000-0000-0000DA2A0000}"/>
    <cellStyle name="Normal 19 12" xfId="10790" xr:uid="{00000000-0005-0000-0000-0000DB2A0000}"/>
    <cellStyle name="Normal 19 12 2" xfId="10791" xr:uid="{00000000-0005-0000-0000-0000DC2A0000}"/>
    <cellStyle name="Normal 19 13" xfId="10792" xr:uid="{00000000-0005-0000-0000-0000DD2A0000}"/>
    <cellStyle name="Normal 19 14" xfId="10793" xr:uid="{00000000-0005-0000-0000-0000DE2A0000}"/>
    <cellStyle name="Normal 19 14 2" xfId="10794" xr:uid="{00000000-0005-0000-0000-0000DF2A0000}"/>
    <cellStyle name="Normal 19 14 2 2" xfId="10795" xr:uid="{00000000-0005-0000-0000-0000E02A0000}"/>
    <cellStyle name="Normal 19 14 2 2 2" xfId="10796" xr:uid="{00000000-0005-0000-0000-0000E12A0000}"/>
    <cellStyle name="Normal 19 14 2 2 3" xfId="10797" xr:uid="{00000000-0005-0000-0000-0000E22A0000}"/>
    <cellStyle name="Normal 19 14 2 2 4" xfId="10798" xr:uid="{00000000-0005-0000-0000-0000E32A0000}"/>
    <cellStyle name="Normal 19 14 2 3" xfId="10799" xr:uid="{00000000-0005-0000-0000-0000E42A0000}"/>
    <cellStyle name="Normal 19 14 2 4" xfId="10800" xr:uid="{00000000-0005-0000-0000-0000E52A0000}"/>
    <cellStyle name="Normal 19 14 2 5" xfId="10801" xr:uid="{00000000-0005-0000-0000-0000E62A0000}"/>
    <cellStyle name="Normal 19 14 3" xfId="10802" xr:uid="{00000000-0005-0000-0000-0000E72A0000}"/>
    <cellStyle name="Normal 19 14 3 2" xfId="10803" xr:uid="{00000000-0005-0000-0000-0000E82A0000}"/>
    <cellStyle name="Normal 19 14 3 3" xfId="10804" xr:uid="{00000000-0005-0000-0000-0000E92A0000}"/>
    <cellStyle name="Normal 19 14 3 4" xfId="10805" xr:uid="{00000000-0005-0000-0000-0000EA2A0000}"/>
    <cellStyle name="Normal 19 14 4" xfId="10806" xr:uid="{00000000-0005-0000-0000-0000EB2A0000}"/>
    <cellStyle name="Normal 19 14 5" xfId="10807" xr:uid="{00000000-0005-0000-0000-0000EC2A0000}"/>
    <cellStyle name="Normal 19 14 6" xfId="10808" xr:uid="{00000000-0005-0000-0000-0000ED2A0000}"/>
    <cellStyle name="Normal 19 15" xfId="10809" xr:uid="{00000000-0005-0000-0000-0000EE2A0000}"/>
    <cellStyle name="Normal 19 15 2" xfId="10810" xr:uid="{00000000-0005-0000-0000-0000EF2A0000}"/>
    <cellStyle name="Normal 19 15 3" xfId="10811" xr:uid="{00000000-0005-0000-0000-0000F02A0000}"/>
    <cellStyle name="Normal 19 15 4" xfId="10812" xr:uid="{00000000-0005-0000-0000-0000F12A0000}"/>
    <cellStyle name="Normal 19 2" xfId="10813" xr:uid="{00000000-0005-0000-0000-0000F22A0000}"/>
    <cellStyle name="Normal 19 2 2" xfId="10814" xr:uid="{00000000-0005-0000-0000-0000F32A0000}"/>
    <cellStyle name="Normal 19 2 3" xfId="10815" xr:uid="{00000000-0005-0000-0000-0000F42A0000}"/>
    <cellStyle name="Normal 19 2 3 2" xfId="10816" xr:uid="{00000000-0005-0000-0000-0000F52A0000}"/>
    <cellStyle name="Normal 19 2 3 2 2" xfId="10817" xr:uid="{00000000-0005-0000-0000-0000F62A0000}"/>
    <cellStyle name="Normal 19 2 3 2 2 2" xfId="10818" xr:uid="{00000000-0005-0000-0000-0000F72A0000}"/>
    <cellStyle name="Normal 19 2 3 2 2 3" xfId="10819" xr:uid="{00000000-0005-0000-0000-0000F82A0000}"/>
    <cellStyle name="Normal 19 2 3 2 2 4" xfId="10820" xr:uid="{00000000-0005-0000-0000-0000F92A0000}"/>
    <cellStyle name="Normal 19 2 3 2 3" xfId="10821" xr:uid="{00000000-0005-0000-0000-0000FA2A0000}"/>
    <cellStyle name="Normal 19 2 3 2 4" xfId="10822" xr:uid="{00000000-0005-0000-0000-0000FB2A0000}"/>
    <cellStyle name="Normal 19 2 3 2 5" xfId="10823" xr:uid="{00000000-0005-0000-0000-0000FC2A0000}"/>
    <cellStyle name="Normal 19 2 3 3" xfId="10824" xr:uid="{00000000-0005-0000-0000-0000FD2A0000}"/>
    <cellStyle name="Normal 19 2 3 3 2" xfId="10825" xr:uid="{00000000-0005-0000-0000-0000FE2A0000}"/>
    <cellStyle name="Normal 19 2 3 3 3" xfId="10826" xr:uid="{00000000-0005-0000-0000-0000FF2A0000}"/>
    <cellStyle name="Normal 19 2 3 3 4" xfId="10827" xr:uid="{00000000-0005-0000-0000-0000002B0000}"/>
    <cellStyle name="Normal 19 2 3 4" xfId="10828" xr:uid="{00000000-0005-0000-0000-0000012B0000}"/>
    <cellStyle name="Normal 19 2 3 5" xfId="10829" xr:uid="{00000000-0005-0000-0000-0000022B0000}"/>
    <cellStyle name="Normal 19 2 3 6" xfId="10830" xr:uid="{00000000-0005-0000-0000-0000032B0000}"/>
    <cellStyle name="Normal 19 3" xfId="10831" xr:uid="{00000000-0005-0000-0000-0000042B0000}"/>
    <cellStyle name="Normal 19 3 2" xfId="10832" xr:uid="{00000000-0005-0000-0000-0000052B0000}"/>
    <cellStyle name="Normal 19 4" xfId="10833" xr:uid="{00000000-0005-0000-0000-0000062B0000}"/>
    <cellStyle name="Normal 19 4 2" xfId="10834" xr:uid="{00000000-0005-0000-0000-0000072B0000}"/>
    <cellStyle name="Normal 19 5" xfId="10835" xr:uid="{00000000-0005-0000-0000-0000082B0000}"/>
    <cellStyle name="Normal 19 5 2" xfId="10836" xr:uid="{00000000-0005-0000-0000-0000092B0000}"/>
    <cellStyle name="Normal 19 6" xfId="10837" xr:uid="{00000000-0005-0000-0000-00000A2B0000}"/>
    <cellStyle name="Normal 19 6 2" xfId="10838" xr:uid="{00000000-0005-0000-0000-00000B2B0000}"/>
    <cellStyle name="Normal 19 7" xfId="10839" xr:uid="{00000000-0005-0000-0000-00000C2B0000}"/>
    <cellStyle name="Normal 19 7 2" xfId="10840" xr:uid="{00000000-0005-0000-0000-00000D2B0000}"/>
    <cellStyle name="Normal 19 7 2 2" xfId="10841" xr:uid="{00000000-0005-0000-0000-00000E2B0000}"/>
    <cellStyle name="Normal 19 7 2 2 2" xfId="10842" xr:uid="{00000000-0005-0000-0000-00000F2B0000}"/>
    <cellStyle name="Normal 19 7 2 2 2 2" xfId="10843" xr:uid="{00000000-0005-0000-0000-0000102B0000}"/>
    <cellStyle name="Normal 19 7 2 2 2 3" xfId="10844" xr:uid="{00000000-0005-0000-0000-0000112B0000}"/>
    <cellStyle name="Normal 19 7 2 2 2 4" xfId="10845" xr:uid="{00000000-0005-0000-0000-0000122B0000}"/>
    <cellStyle name="Normal 19 7 2 2 3" xfId="10846" xr:uid="{00000000-0005-0000-0000-0000132B0000}"/>
    <cellStyle name="Normal 19 7 2 2 4" xfId="10847" xr:uid="{00000000-0005-0000-0000-0000142B0000}"/>
    <cellStyle name="Normal 19 7 2 2 5" xfId="10848" xr:uid="{00000000-0005-0000-0000-0000152B0000}"/>
    <cellStyle name="Normal 19 7 2 3" xfId="10849" xr:uid="{00000000-0005-0000-0000-0000162B0000}"/>
    <cellStyle name="Normal 19 7 2 4" xfId="10850" xr:uid="{00000000-0005-0000-0000-0000172B0000}"/>
    <cellStyle name="Normal 19 7 2 4 2" xfId="10851" xr:uid="{00000000-0005-0000-0000-0000182B0000}"/>
    <cellStyle name="Normal 19 7 2 4 3" xfId="10852" xr:uid="{00000000-0005-0000-0000-0000192B0000}"/>
    <cellStyle name="Normal 19 7 2 4 4" xfId="10853" xr:uid="{00000000-0005-0000-0000-00001A2B0000}"/>
    <cellStyle name="Normal 19 7 2 5" xfId="10854" xr:uid="{00000000-0005-0000-0000-00001B2B0000}"/>
    <cellStyle name="Normal 19 7 2 6" xfId="10855" xr:uid="{00000000-0005-0000-0000-00001C2B0000}"/>
    <cellStyle name="Normal 19 7 2 7" xfId="10856" xr:uid="{00000000-0005-0000-0000-00001D2B0000}"/>
    <cellStyle name="Normal 19 8" xfId="10857" xr:uid="{00000000-0005-0000-0000-00001E2B0000}"/>
    <cellStyle name="Normal 19 8 2" xfId="10858" xr:uid="{00000000-0005-0000-0000-00001F2B0000}"/>
    <cellStyle name="Normal 19 9" xfId="10859" xr:uid="{00000000-0005-0000-0000-0000202B0000}"/>
    <cellStyle name="Normal 19 9 2" xfId="10860" xr:uid="{00000000-0005-0000-0000-0000212B0000}"/>
    <cellStyle name="Normal 2" xfId="11" xr:uid="{00000000-0005-0000-0000-0000222B0000}"/>
    <cellStyle name="Normal 2 10" xfId="10861" xr:uid="{00000000-0005-0000-0000-0000232B0000}"/>
    <cellStyle name="Normal 2 10 10" xfId="10862" xr:uid="{00000000-0005-0000-0000-0000242B0000}"/>
    <cellStyle name="Normal 2 10 2" xfId="10863" xr:uid="{00000000-0005-0000-0000-0000252B0000}"/>
    <cellStyle name="Normal 2 10 2 2" xfId="4" xr:uid="{00000000-0005-0000-0000-0000262B0000}"/>
    <cellStyle name="Normal 2 10 2 3" xfId="10864" xr:uid="{00000000-0005-0000-0000-0000272B0000}"/>
    <cellStyle name="Normal 2 10 3" xfId="10865" xr:uid="{00000000-0005-0000-0000-0000282B0000}"/>
    <cellStyle name="Normal 2 10 3 2" xfId="10866" xr:uid="{00000000-0005-0000-0000-0000292B0000}"/>
    <cellStyle name="Normal 2 10 3 2 2" xfId="10867" xr:uid="{00000000-0005-0000-0000-00002A2B0000}"/>
    <cellStyle name="Normal 2 10 3 2 2 2" xfId="10868" xr:uid="{00000000-0005-0000-0000-00002B2B0000}"/>
    <cellStyle name="Normal 2 10 3 2 2 3" xfId="10869" xr:uid="{00000000-0005-0000-0000-00002C2B0000}"/>
    <cellStyle name="Normal 2 10 3 2 2 4" xfId="10870" xr:uid="{00000000-0005-0000-0000-00002D2B0000}"/>
    <cellStyle name="Normal 2 10 3 2 3" xfId="10871" xr:uid="{00000000-0005-0000-0000-00002E2B0000}"/>
    <cellStyle name="Normal 2 10 3 2 4" xfId="10872" xr:uid="{00000000-0005-0000-0000-00002F2B0000}"/>
    <cellStyle name="Normal 2 10 3 2 5" xfId="10873" xr:uid="{00000000-0005-0000-0000-0000302B0000}"/>
    <cellStyle name="Normal 2 10 3 3" xfId="10874" xr:uid="{00000000-0005-0000-0000-0000312B0000}"/>
    <cellStyle name="Normal 2 10 3 4" xfId="10875" xr:uid="{00000000-0005-0000-0000-0000322B0000}"/>
    <cellStyle name="Normal 2 10 3 4 2" xfId="10876" xr:uid="{00000000-0005-0000-0000-0000332B0000}"/>
    <cellStyle name="Normal 2 10 3 4 3" xfId="10877" xr:uid="{00000000-0005-0000-0000-0000342B0000}"/>
    <cellStyle name="Normal 2 10 3 4 4" xfId="10878" xr:uid="{00000000-0005-0000-0000-0000352B0000}"/>
    <cellStyle name="Normal 2 10 3 5" xfId="10879" xr:uid="{00000000-0005-0000-0000-0000362B0000}"/>
    <cellStyle name="Normal 2 10 3 6" xfId="10880" xr:uid="{00000000-0005-0000-0000-0000372B0000}"/>
    <cellStyle name="Normal 2 10 3 7" xfId="10881" xr:uid="{00000000-0005-0000-0000-0000382B0000}"/>
    <cellStyle name="Normal 2 10 4" xfId="10882" xr:uid="{00000000-0005-0000-0000-0000392B0000}"/>
    <cellStyle name="Normal 2 10 4 2" xfId="10883" xr:uid="{00000000-0005-0000-0000-00003A2B0000}"/>
    <cellStyle name="Normal 2 10 4 2 2" xfId="10884" xr:uid="{00000000-0005-0000-0000-00003B2B0000}"/>
    <cellStyle name="Normal 2 10 4 2 2 2" xfId="10885" xr:uid="{00000000-0005-0000-0000-00003C2B0000}"/>
    <cellStyle name="Normal 2 10 4 2 2 3" xfId="10886" xr:uid="{00000000-0005-0000-0000-00003D2B0000}"/>
    <cellStyle name="Normal 2 10 4 2 2 4" xfId="10887" xr:uid="{00000000-0005-0000-0000-00003E2B0000}"/>
    <cellStyle name="Normal 2 10 4 2 3" xfId="10888" xr:uid="{00000000-0005-0000-0000-00003F2B0000}"/>
    <cellStyle name="Normal 2 10 4 2 4" xfId="10889" xr:uid="{00000000-0005-0000-0000-0000402B0000}"/>
    <cellStyle name="Normal 2 10 4 2 5" xfId="10890" xr:uid="{00000000-0005-0000-0000-0000412B0000}"/>
    <cellStyle name="Normal 2 10 4 3" xfId="10891" xr:uid="{00000000-0005-0000-0000-0000422B0000}"/>
    <cellStyle name="Normal 2 10 4 3 2" xfId="10892" xr:uid="{00000000-0005-0000-0000-0000432B0000}"/>
    <cellStyle name="Normal 2 10 4 3 3" xfId="10893" xr:uid="{00000000-0005-0000-0000-0000442B0000}"/>
    <cellStyle name="Normal 2 10 4 3 4" xfId="10894" xr:uid="{00000000-0005-0000-0000-0000452B0000}"/>
    <cellStyle name="Normal 2 10 4 4" xfId="10895" xr:uid="{00000000-0005-0000-0000-0000462B0000}"/>
    <cellStyle name="Normal 2 10 4 5" xfId="10896" xr:uid="{00000000-0005-0000-0000-0000472B0000}"/>
    <cellStyle name="Normal 2 10 4 6" xfId="10897" xr:uid="{00000000-0005-0000-0000-0000482B0000}"/>
    <cellStyle name="Normal 2 11" xfId="10898" xr:uid="{00000000-0005-0000-0000-0000492B0000}"/>
    <cellStyle name="Normal 2 11 2" xfId="10899" xr:uid="{00000000-0005-0000-0000-00004A2B0000}"/>
    <cellStyle name="Normal 2 11 2 2" xfId="10900" xr:uid="{00000000-0005-0000-0000-00004B2B0000}"/>
    <cellStyle name="Normal 2 11 3" xfId="10901" xr:uid="{00000000-0005-0000-0000-00004C2B0000}"/>
    <cellStyle name="Normal 2 12" xfId="10902" xr:uid="{00000000-0005-0000-0000-00004D2B0000}"/>
    <cellStyle name="Normal 2 12 2" xfId="10903" xr:uid="{00000000-0005-0000-0000-00004E2B0000}"/>
    <cellStyle name="Normal 2 12 2 2" xfId="10904" xr:uid="{00000000-0005-0000-0000-00004F2B0000}"/>
    <cellStyle name="Normal 2 12 3" xfId="10905" xr:uid="{00000000-0005-0000-0000-0000502B0000}"/>
    <cellStyle name="Normal 2 13" xfId="10906" xr:uid="{00000000-0005-0000-0000-0000512B0000}"/>
    <cellStyle name="Normal 2 13 2" xfId="10907" xr:uid="{00000000-0005-0000-0000-0000522B0000}"/>
    <cellStyle name="Normal 2 13 2 2" xfId="10908" xr:uid="{00000000-0005-0000-0000-0000532B0000}"/>
    <cellStyle name="Normal 2 13 2 2 2" xfId="10909" xr:uid="{00000000-0005-0000-0000-0000542B0000}"/>
    <cellStyle name="Normal 2 13 2 2 2 2" xfId="10910" xr:uid="{00000000-0005-0000-0000-0000552B0000}"/>
    <cellStyle name="Normal 2 13 2 2 2 3" xfId="10911" xr:uid="{00000000-0005-0000-0000-0000562B0000}"/>
    <cellStyle name="Normal 2 13 2 2 2 4" xfId="10912" xr:uid="{00000000-0005-0000-0000-0000572B0000}"/>
    <cellStyle name="Normal 2 13 2 2 3" xfId="10913" xr:uid="{00000000-0005-0000-0000-0000582B0000}"/>
    <cellStyle name="Normal 2 13 2 2 4" xfId="10914" xr:uid="{00000000-0005-0000-0000-0000592B0000}"/>
    <cellStyle name="Normal 2 13 2 2 5" xfId="10915" xr:uid="{00000000-0005-0000-0000-00005A2B0000}"/>
    <cellStyle name="Normal 2 13 2 3" xfId="10916" xr:uid="{00000000-0005-0000-0000-00005B2B0000}"/>
    <cellStyle name="Normal 2 13 2 4" xfId="10917" xr:uid="{00000000-0005-0000-0000-00005C2B0000}"/>
    <cellStyle name="Normal 2 13 2 4 2" xfId="10918" xr:uid="{00000000-0005-0000-0000-00005D2B0000}"/>
    <cellStyle name="Normal 2 13 2 4 3" xfId="10919" xr:uid="{00000000-0005-0000-0000-00005E2B0000}"/>
    <cellStyle name="Normal 2 13 2 4 4" xfId="10920" xr:uid="{00000000-0005-0000-0000-00005F2B0000}"/>
    <cellStyle name="Normal 2 13 2 5" xfId="10921" xr:uid="{00000000-0005-0000-0000-0000602B0000}"/>
    <cellStyle name="Normal 2 13 2 6" xfId="10922" xr:uid="{00000000-0005-0000-0000-0000612B0000}"/>
    <cellStyle name="Normal 2 13 2 7" xfId="10923" xr:uid="{00000000-0005-0000-0000-0000622B0000}"/>
    <cellStyle name="Normal 2 14" xfId="10924" xr:uid="{00000000-0005-0000-0000-0000632B0000}"/>
    <cellStyle name="Normal 2 14 2" xfId="10925" xr:uid="{00000000-0005-0000-0000-0000642B0000}"/>
    <cellStyle name="Normal 2 15" xfId="10926" xr:uid="{00000000-0005-0000-0000-0000652B0000}"/>
    <cellStyle name="Normal 2 15 2" xfId="10927" xr:uid="{00000000-0005-0000-0000-0000662B0000}"/>
    <cellStyle name="Normal 2 16" xfId="10928" xr:uid="{00000000-0005-0000-0000-0000672B0000}"/>
    <cellStyle name="Normal 2 16 2" xfId="10929" xr:uid="{00000000-0005-0000-0000-0000682B0000}"/>
    <cellStyle name="Normal 2 17" xfId="10930" xr:uid="{00000000-0005-0000-0000-0000692B0000}"/>
    <cellStyle name="Normal 2 17 2" xfId="10931" xr:uid="{00000000-0005-0000-0000-00006A2B0000}"/>
    <cellStyle name="Normal 2 18" xfId="10932" xr:uid="{00000000-0005-0000-0000-00006B2B0000}"/>
    <cellStyle name="Normal 2 18 2" xfId="10933" xr:uid="{00000000-0005-0000-0000-00006C2B0000}"/>
    <cellStyle name="Normal 2 19" xfId="10934" xr:uid="{00000000-0005-0000-0000-00006D2B0000}"/>
    <cellStyle name="Normal 2 19 2" xfId="10935" xr:uid="{00000000-0005-0000-0000-00006E2B0000}"/>
    <cellStyle name="Normal 2 2" xfId="5" xr:uid="{00000000-0005-0000-0000-00006F2B0000}"/>
    <cellStyle name="Normal 2 2 10" xfId="10936" xr:uid="{00000000-0005-0000-0000-0000702B0000}"/>
    <cellStyle name="Normal 2 2 10 2" xfId="10937" xr:uid="{00000000-0005-0000-0000-0000712B0000}"/>
    <cellStyle name="Normal 2 2 10 2 2" xfId="10938" xr:uid="{00000000-0005-0000-0000-0000722B0000}"/>
    <cellStyle name="Normal 2 2 10 2 3" xfId="10939" xr:uid="{00000000-0005-0000-0000-0000732B0000}"/>
    <cellStyle name="Normal 2 2 10 2 3 2" xfId="10940" xr:uid="{00000000-0005-0000-0000-0000742B0000}"/>
    <cellStyle name="Normal 2 2 10 2 3 3" xfId="10941" xr:uid="{00000000-0005-0000-0000-0000752B0000}"/>
    <cellStyle name="Normal 2 2 10 2 3 4" xfId="10942" xr:uid="{00000000-0005-0000-0000-0000762B0000}"/>
    <cellStyle name="Normal 2 2 10 2 4" xfId="10943" xr:uid="{00000000-0005-0000-0000-0000772B0000}"/>
    <cellStyle name="Normal 2 2 10 2 5" xfId="10944" xr:uid="{00000000-0005-0000-0000-0000782B0000}"/>
    <cellStyle name="Normal 2 2 10 2 6" xfId="10945" xr:uid="{00000000-0005-0000-0000-0000792B0000}"/>
    <cellStyle name="Normal 2 2 10 3" xfId="10946" xr:uid="{00000000-0005-0000-0000-00007A2B0000}"/>
    <cellStyle name="Normal 2 2 10 3 2" xfId="10947" xr:uid="{00000000-0005-0000-0000-00007B2B0000}"/>
    <cellStyle name="Normal 2 2 10 3 3" xfId="10948" xr:uid="{00000000-0005-0000-0000-00007C2B0000}"/>
    <cellStyle name="Normal 2 2 10 3 4" xfId="10949" xr:uid="{00000000-0005-0000-0000-00007D2B0000}"/>
    <cellStyle name="Normal 2 2 10 4" xfId="10950" xr:uid="{00000000-0005-0000-0000-00007E2B0000}"/>
    <cellStyle name="Normal 2 2 10 5" xfId="10951" xr:uid="{00000000-0005-0000-0000-00007F2B0000}"/>
    <cellStyle name="Normal 2 2 10 6" xfId="10952" xr:uid="{00000000-0005-0000-0000-0000802B0000}"/>
    <cellStyle name="Normal 2 2 100" xfId="10953" xr:uid="{00000000-0005-0000-0000-0000812B0000}"/>
    <cellStyle name="Normal 2 2 101" xfId="10954" xr:uid="{00000000-0005-0000-0000-0000822B0000}"/>
    <cellStyle name="Normal 2 2 102" xfId="10955" xr:uid="{00000000-0005-0000-0000-0000832B0000}"/>
    <cellStyle name="Normal 2 2 103" xfId="10956" xr:uid="{00000000-0005-0000-0000-0000842B0000}"/>
    <cellStyle name="Normal 2 2 104" xfId="10957" xr:uid="{00000000-0005-0000-0000-0000852B0000}"/>
    <cellStyle name="Normal 2 2 105" xfId="10958" xr:uid="{00000000-0005-0000-0000-0000862B0000}"/>
    <cellStyle name="Normal 2 2 106" xfId="10959" xr:uid="{00000000-0005-0000-0000-0000872B0000}"/>
    <cellStyle name="Normal 2 2 107" xfId="10960" xr:uid="{00000000-0005-0000-0000-0000882B0000}"/>
    <cellStyle name="Normal 2 2 11" xfId="10961" xr:uid="{00000000-0005-0000-0000-0000892B0000}"/>
    <cellStyle name="Normal 2 2 11 2" xfId="10962" xr:uid="{00000000-0005-0000-0000-00008A2B0000}"/>
    <cellStyle name="Normal 2 2 11 2 2" xfId="10963" xr:uid="{00000000-0005-0000-0000-00008B2B0000}"/>
    <cellStyle name="Normal 2 2 11 2 3" xfId="10964" xr:uid="{00000000-0005-0000-0000-00008C2B0000}"/>
    <cellStyle name="Normal 2 2 11 2 3 2" xfId="10965" xr:uid="{00000000-0005-0000-0000-00008D2B0000}"/>
    <cellStyle name="Normal 2 2 11 2 3 3" xfId="10966" xr:uid="{00000000-0005-0000-0000-00008E2B0000}"/>
    <cellStyle name="Normal 2 2 11 2 3 4" xfId="10967" xr:uid="{00000000-0005-0000-0000-00008F2B0000}"/>
    <cellStyle name="Normal 2 2 11 2 4" xfId="10968" xr:uid="{00000000-0005-0000-0000-0000902B0000}"/>
    <cellStyle name="Normal 2 2 11 2 5" xfId="10969" xr:uid="{00000000-0005-0000-0000-0000912B0000}"/>
    <cellStyle name="Normal 2 2 11 2 6" xfId="10970" xr:uid="{00000000-0005-0000-0000-0000922B0000}"/>
    <cellStyle name="Normal 2 2 11 3" xfId="10971" xr:uid="{00000000-0005-0000-0000-0000932B0000}"/>
    <cellStyle name="Normal 2 2 11 3 2" xfId="10972" xr:uid="{00000000-0005-0000-0000-0000942B0000}"/>
    <cellStyle name="Normal 2 2 11 3 3" xfId="10973" xr:uid="{00000000-0005-0000-0000-0000952B0000}"/>
    <cellStyle name="Normal 2 2 11 3 4" xfId="10974" xr:uid="{00000000-0005-0000-0000-0000962B0000}"/>
    <cellStyle name="Normal 2 2 11 4" xfId="10975" xr:uid="{00000000-0005-0000-0000-0000972B0000}"/>
    <cellStyle name="Normal 2 2 11 5" xfId="10976" xr:uid="{00000000-0005-0000-0000-0000982B0000}"/>
    <cellStyle name="Normal 2 2 11 6" xfId="10977" xr:uid="{00000000-0005-0000-0000-0000992B0000}"/>
    <cellStyle name="Normal 2 2 12" xfId="10978" xr:uid="{00000000-0005-0000-0000-00009A2B0000}"/>
    <cellStyle name="Normal 2 2 12 2" xfId="10979" xr:uid="{00000000-0005-0000-0000-00009B2B0000}"/>
    <cellStyle name="Normal 2 2 13" xfId="10980" xr:uid="{00000000-0005-0000-0000-00009C2B0000}"/>
    <cellStyle name="Normal 2 2 13 2" xfId="10981" xr:uid="{00000000-0005-0000-0000-00009D2B0000}"/>
    <cellStyle name="Normal 2 2 13 2 2" xfId="10982" xr:uid="{00000000-0005-0000-0000-00009E2B0000}"/>
    <cellStyle name="Normal 2 2 13 2 3" xfId="10983" xr:uid="{00000000-0005-0000-0000-00009F2B0000}"/>
    <cellStyle name="Normal 2 2 13 2 3 2" xfId="10984" xr:uid="{00000000-0005-0000-0000-0000A02B0000}"/>
    <cellStyle name="Normal 2 2 13 2 3 3" xfId="10985" xr:uid="{00000000-0005-0000-0000-0000A12B0000}"/>
    <cellStyle name="Normal 2 2 13 2 3 4" xfId="10986" xr:uid="{00000000-0005-0000-0000-0000A22B0000}"/>
    <cellStyle name="Normal 2 2 13 2 4" xfId="10987" xr:uid="{00000000-0005-0000-0000-0000A32B0000}"/>
    <cellStyle name="Normal 2 2 13 2 5" xfId="10988" xr:uid="{00000000-0005-0000-0000-0000A42B0000}"/>
    <cellStyle name="Normal 2 2 13 2 6" xfId="10989" xr:uid="{00000000-0005-0000-0000-0000A52B0000}"/>
    <cellStyle name="Normal 2 2 13 3" xfId="10990" xr:uid="{00000000-0005-0000-0000-0000A62B0000}"/>
    <cellStyle name="Normal 2 2 13 3 2" xfId="10991" xr:uid="{00000000-0005-0000-0000-0000A72B0000}"/>
    <cellStyle name="Normal 2 2 13 3 3" xfId="10992" xr:uid="{00000000-0005-0000-0000-0000A82B0000}"/>
    <cellStyle name="Normal 2 2 13 3 4" xfId="10993" xr:uid="{00000000-0005-0000-0000-0000A92B0000}"/>
    <cellStyle name="Normal 2 2 13 4" xfId="10994" xr:uid="{00000000-0005-0000-0000-0000AA2B0000}"/>
    <cellStyle name="Normal 2 2 13 5" xfId="10995" xr:uid="{00000000-0005-0000-0000-0000AB2B0000}"/>
    <cellStyle name="Normal 2 2 13 6" xfId="10996" xr:uid="{00000000-0005-0000-0000-0000AC2B0000}"/>
    <cellStyle name="Normal 2 2 14" xfId="10997" xr:uid="{00000000-0005-0000-0000-0000AD2B0000}"/>
    <cellStyle name="Normal 2 2 14 2" xfId="10998" xr:uid="{00000000-0005-0000-0000-0000AE2B0000}"/>
    <cellStyle name="Normal 2 2 14 2 2" xfId="10999" xr:uid="{00000000-0005-0000-0000-0000AF2B0000}"/>
    <cellStyle name="Normal 2 2 14 2 3" xfId="11000" xr:uid="{00000000-0005-0000-0000-0000B02B0000}"/>
    <cellStyle name="Normal 2 2 14 2 3 2" xfId="11001" xr:uid="{00000000-0005-0000-0000-0000B12B0000}"/>
    <cellStyle name="Normal 2 2 14 2 3 3" xfId="11002" xr:uid="{00000000-0005-0000-0000-0000B22B0000}"/>
    <cellStyle name="Normal 2 2 14 2 3 4" xfId="11003" xr:uid="{00000000-0005-0000-0000-0000B32B0000}"/>
    <cellStyle name="Normal 2 2 14 2 4" xfId="11004" xr:uid="{00000000-0005-0000-0000-0000B42B0000}"/>
    <cellStyle name="Normal 2 2 14 2 5" xfId="11005" xr:uid="{00000000-0005-0000-0000-0000B52B0000}"/>
    <cellStyle name="Normal 2 2 14 2 6" xfId="11006" xr:uid="{00000000-0005-0000-0000-0000B62B0000}"/>
    <cellStyle name="Normal 2 2 14 3" xfId="11007" xr:uid="{00000000-0005-0000-0000-0000B72B0000}"/>
    <cellStyle name="Normal 2 2 14 3 2" xfId="11008" xr:uid="{00000000-0005-0000-0000-0000B82B0000}"/>
    <cellStyle name="Normal 2 2 14 3 3" xfId="11009" xr:uid="{00000000-0005-0000-0000-0000B92B0000}"/>
    <cellStyle name="Normal 2 2 14 3 4" xfId="11010" xr:uid="{00000000-0005-0000-0000-0000BA2B0000}"/>
    <cellStyle name="Normal 2 2 14 4" xfId="11011" xr:uid="{00000000-0005-0000-0000-0000BB2B0000}"/>
    <cellStyle name="Normal 2 2 14 5" xfId="11012" xr:uid="{00000000-0005-0000-0000-0000BC2B0000}"/>
    <cellStyle name="Normal 2 2 14 6" xfId="11013" xr:uid="{00000000-0005-0000-0000-0000BD2B0000}"/>
    <cellStyle name="Normal 2 2 15" xfId="11014" xr:uid="{00000000-0005-0000-0000-0000BE2B0000}"/>
    <cellStyle name="Normal 2 2 15 2" xfId="11015" xr:uid="{00000000-0005-0000-0000-0000BF2B0000}"/>
    <cellStyle name="Normal 2 2 15 2 2" xfId="11016" xr:uid="{00000000-0005-0000-0000-0000C02B0000}"/>
    <cellStyle name="Normal 2 2 15 2 3" xfId="11017" xr:uid="{00000000-0005-0000-0000-0000C12B0000}"/>
    <cellStyle name="Normal 2 2 15 2 3 2" xfId="11018" xr:uid="{00000000-0005-0000-0000-0000C22B0000}"/>
    <cellStyle name="Normal 2 2 15 2 3 3" xfId="11019" xr:uid="{00000000-0005-0000-0000-0000C32B0000}"/>
    <cellStyle name="Normal 2 2 15 2 3 4" xfId="11020" xr:uid="{00000000-0005-0000-0000-0000C42B0000}"/>
    <cellStyle name="Normal 2 2 15 2 4" xfId="11021" xr:uid="{00000000-0005-0000-0000-0000C52B0000}"/>
    <cellStyle name="Normal 2 2 15 2 5" xfId="11022" xr:uid="{00000000-0005-0000-0000-0000C62B0000}"/>
    <cellStyle name="Normal 2 2 15 2 6" xfId="11023" xr:uid="{00000000-0005-0000-0000-0000C72B0000}"/>
    <cellStyle name="Normal 2 2 15 3" xfId="11024" xr:uid="{00000000-0005-0000-0000-0000C82B0000}"/>
    <cellStyle name="Normal 2 2 15 3 2" xfId="11025" xr:uid="{00000000-0005-0000-0000-0000C92B0000}"/>
    <cellStyle name="Normal 2 2 15 3 3" xfId="11026" xr:uid="{00000000-0005-0000-0000-0000CA2B0000}"/>
    <cellStyle name="Normal 2 2 15 3 4" xfId="11027" xr:uid="{00000000-0005-0000-0000-0000CB2B0000}"/>
    <cellStyle name="Normal 2 2 15 4" xfId="11028" xr:uid="{00000000-0005-0000-0000-0000CC2B0000}"/>
    <cellStyle name="Normal 2 2 15 5" xfId="11029" xr:uid="{00000000-0005-0000-0000-0000CD2B0000}"/>
    <cellStyle name="Normal 2 2 15 6" xfId="11030" xr:uid="{00000000-0005-0000-0000-0000CE2B0000}"/>
    <cellStyle name="Normal 2 2 16" xfId="11031" xr:uid="{00000000-0005-0000-0000-0000CF2B0000}"/>
    <cellStyle name="Normal 2 2 16 2" xfId="11032" xr:uid="{00000000-0005-0000-0000-0000D02B0000}"/>
    <cellStyle name="Normal 2 2 17" xfId="11033" xr:uid="{00000000-0005-0000-0000-0000D12B0000}"/>
    <cellStyle name="Normal 2 2 17 2" xfId="11034" xr:uid="{00000000-0005-0000-0000-0000D22B0000}"/>
    <cellStyle name="Normal 2 2 17 2 2" xfId="11035" xr:uid="{00000000-0005-0000-0000-0000D32B0000}"/>
    <cellStyle name="Normal 2 2 17 2 3" xfId="11036" xr:uid="{00000000-0005-0000-0000-0000D42B0000}"/>
    <cellStyle name="Normal 2 2 17 2 3 2" xfId="11037" xr:uid="{00000000-0005-0000-0000-0000D52B0000}"/>
    <cellStyle name="Normal 2 2 17 2 3 3" xfId="11038" xr:uid="{00000000-0005-0000-0000-0000D62B0000}"/>
    <cellStyle name="Normal 2 2 17 2 3 4" xfId="11039" xr:uid="{00000000-0005-0000-0000-0000D72B0000}"/>
    <cellStyle name="Normal 2 2 17 2 4" xfId="11040" xr:uid="{00000000-0005-0000-0000-0000D82B0000}"/>
    <cellStyle name="Normal 2 2 17 2 5" xfId="11041" xr:uid="{00000000-0005-0000-0000-0000D92B0000}"/>
    <cellStyle name="Normal 2 2 17 2 6" xfId="11042" xr:uid="{00000000-0005-0000-0000-0000DA2B0000}"/>
    <cellStyle name="Normal 2 2 17 3" xfId="11043" xr:uid="{00000000-0005-0000-0000-0000DB2B0000}"/>
    <cellStyle name="Normal 2 2 17 3 2" xfId="11044" xr:uid="{00000000-0005-0000-0000-0000DC2B0000}"/>
    <cellStyle name="Normal 2 2 17 3 3" xfId="11045" xr:uid="{00000000-0005-0000-0000-0000DD2B0000}"/>
    <cellStyle name="Normal 2 2 17 3 4" xfId="11046" xr:uid="{00000000-0005-0000-0000-0000DE2B0000}"/>
    <cellStyle name="Normal 2 2 17 4" xfId="11047" xr:uid="{00000000-0005-0000-0000-0000DF2B0000}"/>
    <cellStyle name="Normal 2 2 17 5" xfId="11048" xr:uid="{00000000-0005-0000-0000-0000E02B0000}"/>
    <cellStyle name="Normal 2 2 17 6" xfId="11049" xr:uid="{00000000-0005-0000-0000-0000E12B0000}"/>
    <cellStyle name="Normal 2 2 18" xfId="11050" xr:uid="{00000000-0005-0000-0000-0000E22B0000}"/>
    <cellStyle name="Normal 2 2 18 2" xfId="11051" xr:uid="{00000000-0005-0000-0000-0000E32B0000}"/>
    <cellStyle name="Normal 2 2 18 2 2" xfId="11052" xr:uid="{00000000-0005-0000-0000-0000E42B0000}"/>
    <cellStyle name="Normal 2 2 18 2 3" xfId="11053" xr:uid="{00000000-0005-0000-0000-0000E52B0000}"/>
    <cellStyle name="Normal 2 2 18 2 3 2" xfId="11054" xr:uid="{00000000-0005-0000-0000-0000E62B0000}"/>
    <cellStyle name="Normal 2 2 18 2 3 3" xfId="11055" xr:uid="{00000000-0005-0000-0000-0000E72B0000}"/>
    <cellStyle name="Normal 2 2 18 2 3 4" xfId="11056" xr:uid="{00000000-0005-0000-0000-0000E82B0000}"/>
    <cellStyle name="Normal 2 2 18 2 4" xfId="11057" xr:uid="{00000000-0005-0000-0000-0000E92B0000}"/>
    <cellStyle name="Normal 2 2 18 2 5" xfId="11058" xr:uid="{00000000-0005-0000-0000-0000EA2B0000}"/>
    <cellStyle name="Normal 2 2 18 2 6" xfId="11059" xr:uid="{00000000-0005-0000-0000-0000EB2B0000}"/>
    <cellStyle name="Normal 2 2 18 3" xfId="11060" xr:uid="{00000000-0005-0000-0000-0000EC2B0000}"/>
    <cellStyle name="Normal 2 2 18 3 2" xfId="11061" xr:uid="{00000000-0005-0000-0000-0000ED2B0000}"/>
    <cellStyle name="Normal 2 2 18 3 3" xfId="11062" xr:uid="{00000000-0005-0000-0000-0000EE2B0000}"/>
    <cellStyle name="Normal 2 2 18 3 4" xfId="11063" xr:uid="{00000000-0005-0000-0000-0000EF2B0000}"/>
    <cellStyle name="Normal 2 2 18 4" xfId="11064" xr:uid="{00000000-0005-0000-0000-0000F02B0000}"/>
    <cellStyle name="Normal 2 2 18 5" xfId="11065" xr:uid="{00000000-0005-0000-0000-0000F12B0000}"/>
    <cellStyle name="Normal 2 2 18 6" xfId="11066" xr:uid="{00000000-0005-0000-0000-0000F22B0000}"/>
    <cellStyle name="Normal 2 2 19" xfId="11067" xr:uid="{00000000-0005-0000-0000-0000F32B0000}"/>
    <cellStyle name="Normal 2 2 19 2" xfId="11068" xr:uid="{00000000-0005-0000-0000-0000F42B0000}"/>
    <cellStyle name="Normal 2 2 19 2 2" xfId="11069" xr:uid="{00000000-0005-0000-0000-0000F52B0000}"/>
    <cellStyle name="Normal 2 2 19 2 3" xfId="11070" xr:uid="{00000000-0005-0000-0000-0000F62B0000}"/>
    <cellStyle name="Normal 2 2 19 2 3 2" xfId="11071" xr:uid="{00000000-0005-0000-0000-0000F72B0000}"/>
    <cellStyle name="Normal 2 2 19 2 3 3" xfId="11072" xr:uid="{00000000-0005-0000-0000-0000F82B0000}"/>
    <cellStyle name="Normal 2 2 19 2 3 4" xfId="11073" xr:uid="{00000000-0005-0000-0000-0000F92B0000}"/>
    <cellStyle name="Normal 2 2 19 2 4" xfId="11074" xr:uid="{00000000-0005-0000-0000-0000FA2B0000}"/>
    <cellStyle name="Normal 2 2 19 2 5" xfId="11075" xr:uid="{00000000-0005-0000-0000-0000FB2B0000}"/>
    <cellStyle name="Normal 2 2 19 2 6" xfId="11076" xr:uid="{00000000-0005-0000-0000-0000FC2B0000}"/>
    <cellStyle name="Normal 2 2 19 3" xfId="11077" xr:uid="{00000000-0005-0000-0000-0000FD2B0000}"/>
    <cellStyle name="Normal 2 2 19 3 2" xfId="11078" xr:uid="{00000000-0005-0000-0000-0000FE2B0000}"/>
    <cellStyle name="Normal 2 2 19 3 3" xfId="11079" xr:uid="{00000000-0005-0000-0000-0000FF2B0000}"/>
    <cellStyle name="Normal 2 2 19 3 4" xfId="11080" xr:uid="{00000000-0005-0000-0000-0000002C0000}"/>
    <cellStyle name="Normal 2 2 19 4" xfId="11081" xr:uid="{00000000-0005-0000-0000-0000012C0000}"/>
    <cellStyle name="Normal 2 2 19 5" xfId="11082" xr:uid="{00000000-0005-0000-0000-0000022C0000}"/>
    <cellStyle name="Normal 2 2 19 6" xfId="11083" xr:uid="{00000000-0005-0000-0000-0000032C0000}"/>
    <cellStyle name="Normal 2 2 2" xfId="11084" xr:uid="{00000000-0005-0000-0000-0000042C0000}"/>
    <cellStyle name="Normal 2 2 2 10" xfId="11085" xr:uid="{00000000-0005-0000-0000-0000052C0000}"/>
    <cellStyle name="Normal 2 2 2 11" xfId="11086" xr:uid="{00000000-0005-0000-0000-0000062C0000}"/>
    <cellStyle name="Normal 2 2 2 12" xfId="11087" xr:uid="{00000000-0005-0000-0000-0000072C0000}"/>
    <cellStyle name="Normal 2 2 2 13" xfId="11088" xr:uid="{00000000-0005-0000-0000-0000082C0000}"/>
    <cellStyle name="Normal 2 2 2 14" xfId="11089" xr:uid="{00000000-0005-0000-0000-0000092C0000}"/>
    <cellStyle name="Normal 2 2 2 15" xfId="11090" xr:uid="{00000000-0005-0000-0000-00000A2C0000}"/>
    <cellStyle name="Normal 2 2 2 16" xfId="11091" xr:uid="{00000000-0005-0000-0000-00000B2C0000}"/>
    <cellStyle name="Normal 2 2 2 17" xfId="11092" xr:uid="{00000000-0005-0000-0000-00000C2C0000}"/>
    <cellStyle name="Normal 2 2 2 18" xfId="11093" xr:uid="{00000000-0005-0000-0000-00000D2C0000}"/>
    <cellStyle name="Normal 2 2 2 18 2" xfId="11094" xr:uid="{00000000-0005-0000-0000-00000E2C0000}"/>
    <cellStyle name="Normal 2 2 2 18 2 2" xfId="11095" xr:uid="{00000000-0005-0000-0000-00000F2C0000}"/>
    <cellStyle name="Normal 2 2 2 18 2 2 2" xfId="11096" xr:uid="{00000000-0005-0000-0000-0000102C0000}"/>
    <cellStyle name="Normal 2 2 2 18 2 2 3" xfId="11097" xr:uid="{00000000-0005-0000-0000-0000112C0000}"/>
    <cellStyle name="Normal 2 2 2 18 2 2 4" xfId="11098" xr:uid="{00000000-0005-0000-0000-0000122C0000}"/>
    <cellStyle name="Normal 2 2 2 18 2 3" xfId="11099" xr:uid="{00000000-0005-0000-0000-0000132C0000}"/>
    <cellStyle name="Normal 2 2 2 18 2 4" xfId="11100" xr:uid="{00000000-0005-0000-0000-0000142C0000}"/>
    <cellStyle name="Normal 2 2 2 18 2 5" xfId="11101" xr:uid="{00000000-0005-0000-0000-0000152C0000}"/>
    <cellStyle name="Normal 2 2 2 18 3" xfId="11102" xr:uid="{00000000-0005-0000-0000-0000162C0000}"/>
    <cellStyle name="Normal 2 2 2 18 4" xfId="11103" xr:uid="{00000000-0005-0000-0000-0000172C0000}"/>
    <cellStyle name="Normal 2 2 2 18 4 2" xfId="11104" xr:uid="{00000000-0005-0000-0000-0000182C0000}"/>
    <cellStyle name="Normal 2 2 2 18 4 3" xfId="11105" xr:uid="{00000000-0005-0000-0000-0000192C0000}"/>
    <cellStyle name="Normal 2 2 2 18 4 4" xfId="11106" xr:uid="{00000000-0005-0000-0000-00001A2C0000}"/>
    <cellStyle name="Normal 2 2 2 18 5" xfId="11107" xr:uid="{00000000-0005-0000-0000-00001B2C0000}"/>
    <cellStyle name="Normal 2 2 2 18 6" xfId="11108" xr:uid="{00000000-0005-0000-0000-00001C2C0000}"/>
    <cellStyle name="Normal 2 2 2 18 7" xfId="11109" xr:uid="{00000000-0005-0000-0000-00001D2C0000}"/>
    <cellStyle name="Normal 2 2 2 19" xfId="11110" xr:uid="{00000000-0005-0000-0000-00001E2C0000}"/>
    <cellStyle name="Normal 2 2 2 19 2" xfId="11111" xr:uid="{00000000-0005-0000-0000-00001F2C0000}"/>
    <cellStyle name="Normal 2 2 2 2" xfId="11112" xr:uid="{00000000-0005-0000-0000-0000202C0000}"/>
    <cellStyle name="Normal 2 2 2 2 2" xfId="11113" xr:uid="{00000000-0005-0000-0000-0000212C0000}"/>
    <cellStyle name="Normal 2 2 2 2 3" xfId="11114" xr:uid="{00000000-0005-0000-0000-0000222C0000}"/>
    <cellStyle name="Normal 2 2 2 2 3 2" xfId="11115" xr:uid="{00000000-0005-0000-0000-0000232C0000}"/>
    <cellStyle name="Normal 2 2 2 2 3 2 2" xfId="11116" xr:uid="{00000000-0005-0000-0000-0000242C0000}"/>
    <cellStyle name="Normal 2 2 2 2 3 2 2 2" xfId="11117" xr:uid="{00000000-0005-0000-0000-0000252C0000}"/>
    <cellStyle name="Normal 2 2 2 2 3 2 2 3" xfId="11118" xr:uid="{00000000-0005-0000-0000-0000262C0000}"/>
    <cellStyle name="Normal 2 2 2 2 3 2 2 4" xfId="11119" xr:uid="{00000000-0005-0000-0000-0000272C0000}"/>
    <cellStyle name="Normal 2 2 2 2 3 2 3" xfId="11120" xr:uid="{00000000-0005-0000-0000-0000282C0000}"/>
    <cellStyle name="Normal 2 2 2 2 3 2 4" xfId="11121" xr:uid="{00000000-0005-0000-0000-0000292C0000}"/>
    <cellStyle name="Normal 2 2 2 2 3 2 5" xfId="11122" xr:uid="{00000000-0005-0000-0000-00002A2C0000}"/>
    <cellStyle name="Normal 2 2 2 2 3 3" xfId="11123" xr:uid="{00000000-0005-0000-0000-00002B2C0000}"/>
    <cellStyle name="Normal 2 2 2 2 3 3 2" xfId="11124" xr:uid="{00000000-0005-0000-0000-00002C2C0000}"/>
    <cellStyle name="Normal 2 2 2 2 3 3 3" xfId="11125" xr:uid="{00000000-0005-0000-0000-00002D2C0000}"/>
    <cellStyle name="Normal 2 2 2 2 3 3 4" xfId="11126" xr:uid="{00000000-0005-0000-0000-00002E2C0000}"/>
    <cellStyle name="Normal 2 2 2 2 3 4" xfId="11127" xr:uid="{00000000-0005-0000-0000-00002F2C0000}"/>
    <cellStyle name="Normal 2 2 2 2 3 5" xfId="11128" xr:uid="{00000000-0005-0000-0000-0000302C0000}"/>
    <cellStyle name="Normal 2 2 2 2 3 6" xfId="11129" xr:uid="{00000000-0005-0000-0000-0000312C0000}"/>
    <cellStyle name="Normal 2 2 2 2 4" xfId="11130" xr:uid="{00000000-0005-0000-0000-0000322C0000}"/>
    <cellStyle name="Normal 2 2 2 2 4 2" xfId="11131" xr:uid="{00000000-0005-0000-0000-0000332C0000}"/>
    <cellStyle name="Normal 2 2 2 2 4 2 2" xfId="11132" xr:uid="{00000000-0005-0000-0000-0000342C0000}"/>
    <cellStyle name="Normal 2 2 2 2 4 2 3" xfId="11133" xr:uid="{00000000-0005-0000-0000-0000352C0000}"/>
    <cellStyle name="Normal 2 2 2 2 4 2 4" xfId="11134" xr:uid="{00000000-0005-0000-0000-0000362C0000}"/>
    <cellStyle name="Normal 2 2 2 2 5" xfId="11135" xr:uid="{00000000-0005-0000-0000-0000372C0000}"/>
    <cellStyle name="Normal 2 2 2 2 5 2" xfId="11136" xr:uid="{00000000-0005-0000-0000-0000382C0000}"/>
    <cellStyle name="Normal 2 2 2 2 5 2 2" xfId="11137" xr:uid="{00000000-0005-0000-0000-0000392C0000}"/>
    <cellStyle name="Normal 2 2 2 2 5 2 2 2" xfId="11138" xr:uid="{00000000-0005-0000-0000-00003A2C0000}"/>
    <cellStyle name="Normal 2 2 2 2 5 2 2 3" xfId="11139" xr:uid="{00000000-0005-0000-0000-00003B2C0000}"/>
    <cellStyle name="Normal 2 2 2 2 5 2 2 4" xfId="11140" xr:uid="{00000000-0005-0000-0000-00003C2C0000}"/>
    <cellStyle name="Normal 2 2 2 2 5 2 3" xfId="11141" xr:uid="{00000000-0005-0000-0000-00003D2C0000}"/>
    <cellStyle name="Normal 2 2 2 2 5 2 4" xfId="11142" xr:uid="{00000000-0005-0000-0000-00003E2C0000}"/>
    <cellStyle name="Normal 2 2 2 2 5 2 5" xfId="11143" xr:uid="{00000000-0005-0000-0000-00003F2C0000}"/>
    <cellStyle name="Normal 2 2 2 2 5 3" xfId="11144" xr:uid="{00000000-0005-0000-0000-0000402C0000}"/>
    <cellStyle name="Normal 2 2 2 2 5 3 2" xfId="11145" xr:uid="{00000000-0005-0000-0000-0000412C0000}"/>
    <cellStyle name="Normal 2 2 2 2 5 3 3" xfId="11146" xr:uid="{00000000-0005-0000-0000-0000422C0000}"/>
    <cellStyle name="Normal 2 2 2 2 5 3 4" xfId="11147" xr:uid="{00000000-0005-0000-0000-0000432C0000}"/>
    <cellStyle name="Normal 2 2 2 2 5 4" xfId="11148" xr:uid="{00000000-0005-0000-0000-0000442C0000}"/>
    <cellStyle name="Normal 2 2 2 2 5 5" xfId="11149" xr:uid="{00000000-0005-0000-0000-0000452C0000}"/>
    <cellStyle name="Normal 2 2 2 2 5 6" xfId="11150" xr:uid="{00000000-0005-0000-0000-0000462C0000}"/>
    <cellStyle name="Normal 2 2 2 2 6" xfId="11151" xr:uid="{00000000-0005-0000-0000-0000472C0000}"/>
    <cellStyle name="Normal 2 2 2 2 6 2" xfId="11152" xr:uid="{00000000-0005-0000-0000-0000482C0000}"/>
    <cellStyle name="Normal 2 2 2 2 6 2 2" xfId="11153" xr:uid="{00000000-0005-0000-0000-0000492C0000}"/>
    <cellStyle name="Normal 2 2 2 2 6 2 3" xfId="11154" xr:uid="{00000000-0005-0000-0000-00004A2C0000}"/>
    <cellStyle name="Normal 2 2 2 2 6 2 4" xfId="11155" xr:uid="{00000000-0005-0000-0000-00004B2C0000}"/>
    <cellStyle name="Normal 2 2 2 2 7" xfId="11156" xr:uid="{00000000-0005-0000-0000-00004C2C0000}"/>
    <cellStyle name="Normal 2 2 2 20" xfId="11157" xr:uid="{00000000-0005-0000-0000-00004D2C0000}"/>
    <cellStyle name="Normal 2 2 2 20 2" xfId="11158" xr:uid="{00000000-0005-0000-0000-00004E2C0000}"/>
    <cellStyle name="Normal 2 2 2 20 2 2" xfId="11159" xr:uid="{00000000-0005-0000-0000-00004F2C0000}"/>
    <cellStyle name="Normal 2 2 2 20 2 2 2" xfId="11160" xr:uid="{00000000-0005-0000-0000-0000502C0000}"/>
    <cellStyle name="Normal 2 2 2 20 2 2 3" xfId="11161" xr:uid="{00000000-0005-0000-0000-0000512C0000}"/>
    <cellStyle name="Normal 2 2 2 20 2 2 4" xfId="11162" xr:uid="{00000000-0005-0000-0000-0000522C0000}"/>
    <cellStyle name="Normal 2 2 2 20 2 3" xfId="11163" xr:uid="{00000000-0005-0000-0000-0000532C0000}"/>
    <cellStyle name="Normal 2 2 2 20 2 4" xfId="11164" xr:uid="{00000000-0005-0000-0000-0000542C0000}"/>
    <cellStyle name="Normal 2 2 2 20 2 5" xfId="11165" xr:uid="{00000000-0005-0000-0000-0000552C0000}"/>
    <cellStyle name="Normal 2 2 2 20 3" xfId="11166" xr:uid="{00000000-0005-0000-0000-0000562C0000}"/>
    <cellStyle name="Normal 2 2 2 20 4" xfId="11167" xr:uid="{00000000-0005-0000-0000-0000572C0000}"/>
    <cellStyle name="Normal 2 2 2 20 4 2" xfId="11168" xr:uid="{00000000-0005-0000-0000-0000582C0000}"/>
    <cellStyle name="Normal 2 2 2 20 4 3" xfId="11169" xr:uid="{00000000-0005-0000-0000-0000592C0000}"/>
    <cellStyle name="Normal 2 2 2 20 4 4" xfId="11170" xr:uid="{00000000-0005-0000-0000-00005A2C0000}"/>
    <cellStyle name="Normal 2 2 2 20 5" xfId="11171" xr:uid="{00000000-0005-0000-0000-00005B2C0000}"/>
    <cellStyle name="Normal 2 2 2 20 6" xfId="11172" xr:uid="{00000000-0005-0000-0000-00005C2C0000}"/>
    <cellStyle name="Normal 2 2 2 20 7" xfId="11173" xr:uid="{00000000-0005-0000-0000-00005D2C0000}"/>
    <cellStyle name="Normal 2 2 2 21" xfId="11174" xr:uid="{00000000-0005-0000-0000-00005E2C0000}"/>
    <cellStyle name="Normal 2 2 2 21 2" xfId="11175" xr:uid="{00000000-0005-0000-0000-00005F2C0000}"/>
    <cellStyle name="Normal 2 2 2 21 2 2" xfId="11176" xr:uid="{00000000-0005-0000-0000-0000602C0000}"/>
    <cellStyle name="Normal 2 2 2 21 2 2 2" xfId="11177" xr:uid="{00000000-0005-0000-0000-0000612C0000}"/>
    <cellStyle name="Normal 2 2 2 21 2 2 3" xfId="11178" xr:uid="{00000000-0005-0000-0000-0000622C0000}"/>
    <cellStyle name="Normal 2 2 2 21 2 2 4" xfId="11179" xr:uid="{00000000-0005-0000-0000-0000632C0000}"/>
    <cellStyle name="Normal 2 2 2 21 2 3" xfId="11180" xr:uid="{00000000-0005-0000-0000-0000642C0000}"/>
    <cellStyle name="Normal 2 2 2 21 2 4" xfId="11181" xr:uid="{00000000-0005-0000-0000-0000652C0000}"/>
    <cellStyle name="Normal 2 2 2 21 2 5" xfId="11182" xr:uid="{00000000-0005-0000-0000-0000662C0000}"/>
    <cellStyle name="Normal 2 2 2 21 3" xfId="11183" xr:uid="{00000000-0005-0000-0000-0000672C0000}"/>
    <cellStyle name="Normal 2 2 2 21 4" xfId="11184" xr:uid="{00000000-0005-0000-0000-0000682C0000}"/>
    <cellStyle name="Normal 2 2 2 21 4 2" xfId="11185" xr:uid="{00000000-0005-0000-0000-0000692C0000}"/>
    <cellStyle name="Normal 2 2 2 21 4 3" xfId="11186" xr:uid="{00000000-0005-0000-0000-00006A2C0000}"/>
    <cellStyle name="Normal 2 2 2 21 4 4" xfId="11187" xr:uid="{00000000-0005-0000-0000-00006B2C0000}"/>
    <cellStyle name="Normal 2 2 2 21 5" xfId="11188" xr:uid="{00000000-0005-0000-0000-00006C2C0000}"/>
    <cellStyle name="Normal 2 2 2 21 6" xfId="11189" xr:uid="{00000000-0005-0000-0000-00006D2C0000}"/>
    <cellStyle name="Normal 2 2 2 21 7" xfId="11190" xr:uid="{00000000-0005-0000-0000-00006E2C0000}"/>
    <cellStyle name="Normal 2 2 2 22" xfId="11191" xr:uid="{00000000-0005-0000-0000-00006F2C0000}"/>
    <cellStyle name="Normal 2 2 2 22 2" xfId="11192" xr:uid="{00000000-0005-0000-0000-0000702C0000}"/>
    <cellStyle name="Normal 2 2 2 22 3" xfId="11193" xr:uid="{00000000-0005-0000-0000-0000712C0000}"/>
    <cellStyle name="Normal 2 2 2 22 4" xfId="11194" xr:uid="{00000000-0005-0000-0000-0000722C0000}"/>
    <cellStyle name="Normal 2 2 2 3" xfId="11195" xr:uid="{00000000-0005-0000-0000-0000732C0000}"/>
    <cellStyle name="Normal 2 2 2 3 2" xfId="11196" xr:uid="{00000000-0005-0000-0000-0000742C0000}"/>
    <cellStyle name="Normal 2 2 2 3 3" xfId="11197" xr:uid="{00000000-0005-0000-0000-0000752C0000}"/>
    <cellStyle name="Normal 2 2 2 3 4" xfId="11198" xr:uid="{00000000-0005-0000-0000-0000762C0000}"/>
    <cellStyle name="Normal 2 2 2 4" xfId="11199" xr:uid="{00000000-0005-0000-0000-0000772C0000}"/>
    <cellStyle name="Normal 2 2 2 4 2" xfId="11200" xr:uid="{00000000-0005-0000-0000-0000782C0000}"/>
    <cellStyle name="Normal 2 2 2 5" xfId="11201" xr:uid="{00000000-0005-0000-0000-0000792C0000}"/>
    <cellStyle name="Normal 2 2 2 5 2" xfId="11202" xr:uid="{00000000-0005-0000-0000-00007A2C0000}"/>
    <cellStyle name="Normal 2 2 2 6" xfId="11203" xr:uid="{00000000-0005-0000-0000-00007B2C0000}"/>
    <cellStyle name="Normal 2 2 2 6 10" xfId="11204" xr:uid="{00000000-0005-0000-0000-00007C2C0000}"/>
    <cellStyle name="Normal 2 2 2 6 10 2" xfId="11205" xr:uid="{00000000-0005-0000-0000-00007D2C0000}"/>
    <cellStyle name="Normal 2 2 2 6 10 3" xfId="11206" xr:uid="{00000000-0005-0000-0000-00007E2C0000}"/>
    <cellStyle name="Normal 2 2 2 6 10 4" xfId="11207" xr:uid="{00000000-0005-0000-0000-00007F2C0000}"/>
    <cellStyle name="Normal 2 2 2 6 11" xfId="11208" xr:uid="{00000000-0005-0000-0000-0000802C0000}"/>
    <cellStyle name="Normal 2 2 2 6 12" xfId="11209" xr:uid="{00000000-0005-0000-0000-0000812C0000}"/>
    <cellStyle name="Normal 2 2 2 6 13" xfId="11210" xr:uid="{00000000-0005-0000-0000-0000822C0000}"/>
    <cellStyle name="Normal 2 2 2 6 2" xfId="11211" xr:uid="{00000000-0005-0000-0000-0000832C0000}"/>
    <cellStyle name="Normal 2 2 2 6 2 2" xfId="11212" xr:uid="{00000000-0005-0000-0000-0000842C0000}"/>
    <cellStyle name="Normal 2 2 2 6 2 2 2" xfId="11213" xr:uid="{00000000-0005-0000-0000-0000852C0000}"/>
    <cellStyle name="Normal 2 2 2 6 2 2 3" xfId="11214" xr:uid="{00000000-0005-0000-0000-0000862C0000}"/>
    <cellStyle name="Normal 2 2 2 6 2 2 3 2" xfId="11215" xr:uid="{00000000-0005-0000-0000-0000872C0000}"/>
    <cellStyle name="Normal 2 2 2 6 2 2 3 2 2" xfId="11216" xr:uid="{00000000-0005-0000-0000-0000882C0000}"/>
    <cellStyle name="Normal 2 2 2 6 2 2 3 2 3" xfId="11217" xr:uid="{00000000-0005-0000-0000-0000892C0000}"/>
    <cellStyle name="Normal 2 2 2 6 2 2 3 2 4" xfId="11218" xr:uid="{00000000-0005-0000-0000-00008A2C0000}"/>
    <cellStyle name="Normal 2 2 2 6 2 2 3 3" xfId="11219" xr:uid="{00000000-0005-0000-0000-00008B2C0000}"/>
    <cellStyle name="Normal 2 2 2 6 2 2 3 4" xfId="11220" xr:uid="{00000000-0005-0000-0000-00008C2C0000}"/>
    <cellStyle name="Normal 2 2 2 6 2 2 3 5" xfId="11221" xr:uid="{00000000-0005-0000-0000-00008D2C0000}"/>
    <cellStyle name="Normal 2 2 2 6 2 2 4" xfId="11222" xr:uid="{00000000-0005-0000-0000-00008E2C0000}"/>
    <cellStyle name="Normal 2 2 2 6 2 2 4 2" xfId="11223" xr:uid="{00000000-0005-0000-0000-00008F2C0000}"/>
    <cellStyle name="Normal 2 2 2 6 2 2 4 3" xfId="11224" xr:uid="{00000000-0005-0000-0000-0000902C0000}"/>
    <cellStyle name="Normal 2 2 2 6 2 2 4 4" xfId="11225" xr:uid="{00000000-0005-0000-0000-0000912C0000}"/>
    <cellStyle name="Normal 2 2 2 6 2 2 5" xfId="11226" xr:uid="{00000000-0005-0000-0000-0000922C0000}"/>
    <cellStyle name="Normal 2 2 2 6 2 2 6" xfId="11227" xr:uid="{00000000-0005-0000-0000-0000932C0000}"/>
    <cellStyle name="Normal 2 2 2 6 2 2 7" xfId="11228" xr:uid="{00000000-0005-0000-0000-0000942C0000}"/>
    <cellStyle name="Normal 2 2 2 6 2 3" xfId="11229" xr:uid="{00000000-0005-0000-0000-0000952C0000}"/>
    <cellStyle name="Normal 2 2 2 6 2 4" xfId="11230" xr:uid="{00000000-0005-0000-0000-0000962C0000}"/>
    <cellStyle name="Normal 2 2 2 6 2 5" xfId="11231" xr:uid="{00000000-0005-0000-0000-0000972C0000}"/>
    <cellStyle name="Normal 2 2 2 6 2 6" xfId="11232" xr:uid="{00000000-0005-0000-0000-0000982C0000}"/>
    <cellStyle name="Normal 2 2 2 6 2 7" xfId="11233" xr:uid="{00000000-0005-0000-0000-0000992C0000}"/>
    <cellStyle name="Normal 2 2 2 6 2 8" xfId="11234" xr:uid="{00000000-0005-0000-0000-00009A2C0000}"/>
    <cellStyle name="Normal 2 2 2 6 3" xfId="11235" xr:uid="{00000000-0005-0000-0000-00009B2C0000}"/>
    <cellStyle name="Normal 2 2 2 6 3 2" xfId="11236" xr:uid="{00000000-0005-0000-0000-00009C2C0000}"/>
    <cellStyle name="Normal 2 2 2 6 3 2 2" xfId="11237" xr:uid="{00000000-0005-0000-0000-00009D2C0000}"/>
    <cellStyle name="Normal 2 2 2 6 3 2 2 2" xfId="11238" xr:uid="{00000000-0005-0000-0000-00009E2C0000}"/>
    <cellStyle name="Normal 2 2 2 6 3 2 2 2 2" xfId="11239" xr:uid="{00000000-0005-0000-0000-00009F2C0000}"/>
    <cellStyle name="Normal 2 2 2 6 3 2 2 2 3" xfId="11240" xr:uid="{00000000-0005-0000-0000-0000A02C0000}"/>
    <cellStyle name="Normal 2 2 2 6 3 2 2 2 4" xfId="11241" xr:uid="{00000000-0005-0000-0000-0000A12C0000}"/>
    <cellStyle name="Normal 2 2 2 6 3 2 2 3" xfId="11242" xr:uid="{00000000-0005-0000-0000-0000A22C0000}"/>
    <cellStyle name="Normal 2 2 2 6 3 2 2 4" xfId="11243" xr:uid="{00000000-0005-0000-0000-0000A32C0000}"/>
    <cellStyle name="Normal 2 2 2 6 3 2 2 5" xfId="11244" xr:uid="{00000000-0005-0000-0000-0000A42C0000}"/>
    <cellStyle name="Normal 2 2 2 6 3 2 3" xfId="11245" xr:uid="{00000000-0005-0000-0000-0000A52C0000}"/>
    <cellStyle name="Normal 2 2 2 6 3 2 3 2" xfId="11246" xr:uid="{00000000-0005-0000-0000-0000A62C0000}"/>
    <cellStyle name="Normal 2 2 2 6 3 2 3 3" xfId="11247" xr:uid="{00000000-0005-0000-0000-0000A72C0000}"/>
    <cellStyle name="Normal 2 2 2 6 3 2 3 4" xfId="11248" xr:uid="{00000000-0005-0000-0000-0000A82C0000}"/>
    <cellStyle name="Normal 2 2 2 6 3 2 4" xfId="11249" xr:uid="{00000000-0005-0000-0000-0000A92C0000}"/>
    <cellStyle name="Normal 2 2 2 6 3 2 5" xfId="11250" xr:uid="{00000000-0005-0000-0000-0000AA2C0000}"/>
    <cellStyle name="Normal 2 2 2 6 3 2 6" xfId="11251" xr:uid="{00000000-0005-0000-0000-0000AB2C0000}"/>
    <cellStyle name="Normal 2 2 2 6 4" xfId="11252" xr:uid="{00000000-0005-0000-0000-0000AC2C0000}"/>
    <cellStyle name="Normal 2 2 2 6 4 2" xfId="11253" xr:uid="{00000000-0005-0000-0000-0000AD2C0000}"/>
    <cellStyle name="Normal 2 2 2 6 4 2 2" xfId="11254" xr:uid="{00000000-0005-0000-0000-0000AE2C0000}"/>
    <cellStyle name="Normal 2 2 2 6 4 2 2 2" xfId="11255" xr:uid="{00000000-0005-0000-0000-0000AF2C0000}"/>
    <cellStyle name="Normal 2 2 2 6 4 2 2 3" xfId="11256" xr:uid="{00000000-0005-0000-0000-0000B02C0000}"/>
    <cellStyle name="Normal 2 2 2 6 4 2 2 4" xfId="11257" xr:uid="{00000000-0005-0000-0000-0000B12C0000}"/>
    <cellStyle name="Normal 2 2 2 6 4 2 3" xfId="11258" xr:uid="{00000000-0005-0000-0000-0000B22C0000}"/>
    <cellStyle name="Normal 2 2 2 6 4 2 4" xfId="11259" xr:uid="{00000000-0005-0000-0000-0000B32C0000}"/>
    <cellStyle name="Normal 2 2 2 6 4 2 5" xfId="11260" xr:uid="{00000000-0005-0000-0000-0000B42C0000}"/>
    <cellStyle name="Normal 2 2 2 6 4 3" xfId="11261" xr:uid="{00000000-0005-0000-0000-0000B52C0000}"/>
    <cellStyle name="Normal 2 2 2 6 4 3 2" xfId="11262" xr:uid="{00000000-0005-0000-0000-0000B62C0000}"/>
    <cellStyle name="Normal 2 2 2 6 4 3 3" xfId="11263" xr:uid="{00000000-0005-0000-0000-0000B72C0000}"/>
    <cellStyle name="Normal 2 2 2 6 4 3 4" xfId="11264" xr:uid="{00000000-0005-0000-0000-0000B82C0000}"/>
    <cellStyle name="Normal 2 2 2 6 4 4" xfId="11265" xr:uid="{00000000-0005-0000-0000-0000B92C0000}"/>
    <cellStyle name="Normal 2 2 2 6 4 5" xfId="11266" xr:uid="{00000000-0005-0000-0000-0000BA2C0000}"/>
    <cellStyle name="Normal 2 2 2 6 4 6" xfId="11267" xr:uid="{00000000-0005-0000-0000-0000BB2C0000}"/>
    <cellStyle name="Normal 2 2 2 6 5" xfId="11268" xr:uid="{00000000-0005-0000-0000-0000BC2C0000}"/>
    <cellStyle name="Normal 2 2 2 6 5 2" xfId="11269" xr:uid="{00000000-0005-0000-0000-0000BD2C0000}"/>
    <cellStyle name="Normal 2 2 2 6 5 2 2" xfId="11270" xr:uid="{00000000-0005-0000-0000-0000BE2C0000}"/>
    <cellStyle name="Normal 2 2 2 6 5 2 2 2" xfId="11271" xr:uid="{00000000-0005-0000-0000-0000BF2C0000}"/>
    <cellStyle name="Normal 2 2 2 6 5 2 2 3" xfId="11272" xr:uid="{00000000-0005-0000-0000-0000C02C0000}"/>
    <cellStyle name="Normal 2 2 2 6 5 2 2 4" xfId="11273" xr:uid="{00000000-0005-0000-0000-0000C12C0000}"/>
    <cellStyle name="Normal 2 2 2 6 5 2 3" xfId="11274" xr:uid="{00000000-0005-0000-0000-0000C22C0000}"/>
    <cellStyle name="Normal 2 2 2 6 5 2 4" xfId="11275" xr:uid="{00000000-0005-0000-0000-0000C32C0000}"/>
    <cellStyle name="Normal 2 2 2 6 5 2 5" xfId="11276" xr:uid="{00000000-0005-0000-0000-0000C42C0000}"/>
    <cellStyle name="Normal 2 2 2 6 5 3" xfId="11277" xr:uid="{00000000-0005-0000-0000-0000C52C0000}"/>
    <cellStyle name="Normal 2 2 2 6 5 3 2" xfId="11278" xr:uid="{00000000-0005-0000-0000-0000C62C0000}"/>
    <cellStyle name="Normal 2 2 2 6 5 3 3" xfId="11279" xr:uid="{00000000-0005-0000-0000-0000C72C0000}"/>
    <cellStyle name="Normal 2 2 2 6 5 3 4" xfId="11280" xr:uid="{00000000-0005-0000-0000-0000C82C0000}"/>
    <cellStyle name="Normal 2 2 2 6 5 4" xfId="11281" xr:uid="{00000000-0005-0000-0000-0000C92C0000}"/>
    <cellStyle name="Normal 2 2 2 6 5 5" xfId="11282" xr:uid="{00000000-0005-0000-0000-0000CA2C0000}"/>
    <cellStyle name="Normal 2 2 2 6 5 6" xfId="11283" xr:uid="{00000000-0005-0000-0000-0000CB2C0000}"/>
    <cellStyle name="Normal 2 2 2 6 6" xfId="11284" xr:uid="{00000000-0005-0000-0000-0000CC2C0000}"/>
    <cellStyle name="Normal 2 2 2 6 6 2" xfId="11285" xr:uid="{00000000-0005-0000-0000-0000CD2C0000}"/>
    <cellStyle name="Normal 2 2 2 6 6 2 2" xfId="11286" xr:uid="{00000000-0005-0000-0000-0000CE2C0000}"/>
    <cellStyle name="Normal 2 2 2 6 6 2 2 2" xfId="11287" xr:uid="{00000000-0005-0000-0000-0000CF2C0000}"/>
    <cellStyle name="Normal 2 2 2 6 6 2 2 3" xfId="11288" xr:uid="{00000000-0005-0000-0000-0000D02C0000}"/>
    <cellStyle name="Normal 2 2 2 6 6 2 2 4" xfId="11289" xr:uid="{00000000-0005-0000-0000-0000D12C0000}"/>
    <cellStyle name="Normal 2 2 2 6 6 2 3" xfId="11290" xr:uid="{00000000-0005-0000-0000-0000D22C0000}"/>
    <cellStyle name="Normal 2 2 2 6 6 2 4" xfId="11291" xr:uid="{00000000-0005-0000-0000-0000D32C0000}"/>
    <cellStyle name="Normal 2 2 2 6 6 2 5" xfId="11292" xr:uid="{00000000-0005-0000-0000-0000D42C0000}"/>
    <cellStyle name="Normal 2 2 2 6 6 3" xfId="11293" xr:uid="{00000000-0005-0000-0000-0000D52C0000}"/>
    <cellStyle name="Normal 2 2 2 6 6 3 2" xfId="11294" xr:uid="{00000000-0005-0000-0000-0000D62C0000}"/>
    <cellStyle name="Normal 2 2 2 6 6 3 3" xfId="11295" xr:uid="{00000000-0005-0000-0000-0000D72C0000}"/>
    <cellStyle name="Normal 2 2 2 6 6 3 4" xfId="11296" xr:uid="{00000000-0005-0000-0000-0000D82C0000}"/>
    <cellStyle name="Normal 2 2 2 6 6 4" xfId="11297" xr:uid="{00000000-0005-0000-0000-0000D92C0000}"/>
    <cellStyle name="Normal 2 2 2 6 6 5" xfId="11298" xr:uid="{00000000-0005-0000-0000-0000DA2C0000}"/>
    <cellStyle name="Normal 2 2 2 6 6 6" xfId="11299" xr:uid="{00000000-0005-0000-0000-0000DB2C0000}"/>
    <cellStyle name="Normal 2 2 2 6 7" xfId="11300" xr:uid="{00000000-0005-0000-0000-0000DC2C0000}"/>
    <cellStyle name="Normal 2 2 2 6 7 2" xfId="11301" xr:uid="{00000000-0005-0000-0000-0000DD2C0000}"/>
    <cellStyle name="Normal 2 2 2 6 7 2 2" xfId="11302" xr:uid="{00000000-0005-0000-0000-0000DE2C0000}"/>
    <cellStyle name="Normal 2 2 2 6 7 2 2 2" xfId="11303" xr:uid="{00000000-0005-0000-0000-0000DF2C0000}"/>
    <cellStyle name="Normal 2 2 2 6 7 2 2 3" xfId="11304" xr:uid="{00000000-0005-0000-0000-0000E02C0000}"/>
    <cellStyle name="Normal 2 2 2 6 7 2 2 4" xfId="11305" xr:uid="{00000000-0005-0000-0000-0000E12C0000}"/>
    <cellStyle name="Normal 2 2 2 6 7 2 3" xfId="11306" xr:uid="{00000000-0005-0000-0000-0000E22C0000}"/>
    <cellStyle name="Normal 2 2 2 6 7 2 4" xfId="11307" xr:uid="{00000000-0005-0000-0000-0000E32C0000}"/>
    <cellStyle name="Normal 2 2 2 6 7 2 5" xfId="11308" xr:uid="{00000000-0005-0000-0000-0000E42C0000}"/>
    <cellStyle name="Normal 2 2 2 6 7 3" xfId="11309" xr:uid="{00000000-0005-0000-0000-0000E52C0000}"/>
    <cellStyle name="Normal 2 2 2 6 7 3 2" xfId="11310" xr:uid="{00000000-0005-0000-0000-0000E62C0000}"/>
    <cellStyle name="Normal 2 2 2 6 7 3 3" xfId="11311" xr:uid="{00000000-0005-0000-0000-0000E72C0000}"/>
    <cellStyle name="Normal 2 2 2 6 7 3 4" xfId="11312" xr:uid="{00000000-0005-0000-0000-0000E82C0000}"/>
    <cellStyle name="Normal 2 2 2 6 7 4" xfId="11313" xr:uid="{00000000-0005-0000-0000-0000E92C0000}"/>
    <cellStyle name="Normal 2 2 2 6 7 5" xfId="11314" xr:uid="{00000000-0005-0000-0000-0000EA2C0000}"/>
    <cellStyle name="Normal 2 2 2 6 7 6" xfId="11315" xr:uid="{00000000-0005-0000-0000-0000EB2C0000}"/>
    <cellStyle name="Normal 2 2 2 6 8" xfId="11316" xr:uid="{00000000-0005-0000-0000-0000EC2C0000}"/>
    <cellStyle name="Normal 2 2 2 6 8 2" xfId="11317" xr:uid="{00000000-0005-0000-0000-0000ED2C0000}"/>
    <cellStyle name="Normal 2 2 2 6 8 2 2" xfId="11318" xr:uid="{00000000-0005-0000-0000-0000EE2C0000}"/>
    <cellStyle name="Normal 2 2 2 6 8 2 2 2" xfId="11319" xr:uid="{00000000-0005-0000-0000-0000EF2C0000}"/>
    <cellStyle name="Normal 2 2 2 6 8 2 2 3" xfId="11320" xr:uid="{00000000-0005-0000-0000-0000F02C0000}"/>
    <cellStyle name="Normal 2 2 2 6 8 2 2 4" xfId="11321" xr:uid="{00000000-0005-0000-0000-0000F12C0000}"/>
    <cellStyle name="Normal 2 2 2 6 8 2 3" xfId="11322" xr:uid="{00000000-0005-0000-0000-0000F22C0000}"/>
    <cellStyle name="Normal 2 2 2 6 8 2 4" xfId="11323" xr:uid="{00000000-0005-0000-0000-0000F32C0000}"/>
    <cellStyle name="Normal 2 2 2 6 8 2 5" xfId="11324" xr:uid="{00000000-0005-0000-0000-0000F42C0000}"/>
    <cellStyle name="Normal 2 2 2 6 8 3" xfId="11325" xr:uid="{00000000-0005-0000-0000-0000F52C0000}"/>
    <cellStyle name="Normal 2 2 2 6 8 3 2" xfId="11326" xr:uid="{00000000-0005-0000-0000-0000F62C0000}"/>
    <cellStyle name="Normal 2 2 2 6 8 3 3" xfId="11327" xr:uid="{00000000-0005-0000-0000-0000F72C0000}"/>
    <cellStyle name="Normal 2 2 2 6 8 3 4" xfId="11328" xr:uid="{00000000-0005-0000-0000-0000F82C0000}"/>
    <cellStyle name="Normal 2 2 2 6 8 4" xfId="11329" xr:uid="{00000000-0005-0000-0000-0000F92C0000}"/>
    <cellStyle name="Normal 2 2 2 6 8 5" xfId="11330" xr:uid="{00000000-0005-0000-0000-0000FA2C0000}"/>
    <cellStyle name="Normal 2 2 2 6 8 6" xfId="11331" xr:uid="{00000000-0005-0000-0000-0000FB2C0000}"/>
    <cellStyle name="Normal 2 2 2 6 9" xfId="11332" xr:uid="{00000000-0005-0000-0000-0000FC2C0000}"/>
    <cellStyle name="Normal 2 2 2 6 9 2" xfId="11333" xr:uid="{00000000-0005-0000-0000-0000FD2C0000}"/>
    <cellStyle name="Normal 2 2 2 6 9 2 2" xfId="11334" xr:uid="{00000000-0005-0000-0000-0000FE2C0000}"/>
    <cellStyle name="Normal 2 2 2 6 9 2 3" xfId="11335" xr:uid="{00000000-0005-0000-0000-0000FF2C0000}"/>
    <cellStyle name="Normal 2 2 2 6 9 2 4" xfId="11336" xr:uid="{00000000-0005-0000-0000-0000002D0000}"/>
    <cellStyle name="Normal 2 2 2 6 9 3" xfId="11337" xr:uid="{00000000-0005-0000-0000-0000012D0000}"/>
    <cellStyle name="Normal 2 2 2 6 9 4" xfId="11338" xr:uid="{00000000-0005-0000-0000-0000022D0000}"/>
    <cellStyle name="Normal 2 2 2 6 9 5" xfId="11339" xr:uid="{00000000-0005-0000-0000-0000032D0000}"/>
    <cellStyle name="Normal 2 2 2 7" xfId="11340" xr:uid="{00000000-0005-0000-0000-0000042D0000}"/>
    <cellStyle name="Normal 2 2 2 8" xfId="11341" xr:uid="{00000000-0005-0000-0000-0000052D0000}"/>
    <cellStyle name="Normal 2 2 2 9" xfId="11342" xr:uid="{00000000-0005-0000-0000-0000062D0000}"/>
    <cellStyle name="Normal 2 2 2 9 2" xfId="11343" xr:uid="{00000000-0005-0000-0000-0000072D0000}"/>
    <cellStyle name="Normal 2 2 2 9 2 2" xfId="11344" xr:uid="{00000000-0005-0000-0000-0000082D0000}"/>
    <cellStyle name="Normal 2 2 2 9 2 2 2" xfId="11345" xr:uid="{00000000-0005-0000-0000-0000092D0000}"/>
    <cellStyle name="Normal 2 2 2 9 2 2 3" xfId="11346" xr:uid="{00000000-0005-0000-0000-00000A2D0000}"/>
    <cellStyle name="Normal 2 2 2 9 2 2 4" xfId="11347" xr:uid="{00000000-0005-0000-0000-00000B2D0000}"/>
    <cellStyle name="Normal 2 2 2 9 2 3" xfId="11348" xr:uid="{00000000-0005-0000-0000-00000C2D0000}"/>
    <cellStyle name="Normal 2 2 2 9 2 4" xfId="11349" xr:uid="{00000000-0005-0000-0000-00000D2D0000}"/>
    <cellStyle name="Normal 2 2 2 9 2 5" xfId="11350" xr:uid="{00000000-0005-0000-0000-00000E2D0000}"/>
    <cellStyle name="Normal 2 2 2 9 3" xfId="11351" xr:uid="{00000000-0005-0000-0000-00000F2D0000}"/>
    <cellStyle name="Normal 2 2 2 9 3 2" xfId="11352" xr:uid="{00000000-0005-0000-0000-0000102D0000}"/>
    <cellStyle name="Normal 2 2 2 9 3 3" xfId="11353" xr:uid="{00000000-0005-0000-0000-0000112D0000}"/>
    <cellStyle name="Normal 2 2 2 9 3 4" xfId="11354" xr:uid="{00000000-0005-0000-0000-0000122D0000}"/>
    <cellStyle name="Normal 2 2 2 9 4" xfId="11355" xr:uid="{00000000-0005-0000-0000-0000132D0000}"/>
    <cellStyle name="Normal 2 2 2 9 5" xfId="11356" xr:uid="{00000000-0005-0000-0000-0000142D0000}"/>
    <cellStyle name="Normal 2 2 2 9 6" xfId="11357" xr:uid="{00000000-0005-0000-0000-0000152D0000}"/>
    <cellStyle name="Normal 2 2 2_Guarantees" xfId="11358" xr:uid="{00000000-0005-0000-0000-0000162D0000}"/>
    <cellStyle name="Normal 2 2 20" xfId="11359" xr:uid="{00000000-0005-0000-0000-0000172D0000}"/>
    <cellStyle name="Normal 2 2 20 2" xfId="11360" xr:uid="{00000000-0005-0000-0000-0000182D0000}"/>
    <cellStyle name="Normal 2 2 20 2 2" xfId="11361" xr:uid="{00000000-0005-0000-0000-0000192D0000}"/>
    <cellStyle name="Normal 2 2 20 2 3" xfId="11362" xr:uid="{00000000-0005-0000-0000-00001A2D0000}"/>
    <cellStyle name="Normal 2 2 20 2 3 2" xfId="11363" xr:uid="{00000000-0005-0000-0000-00001B2D0000}"/>
    <cellStyle name="Normal 2 2 20 2 3 3" xfId="11364" xr:uid="{00000000-0005-0000-0000-00001C2D0000}"/>
    <cellStyle name="Normal 2 2 20 2 3 4" xfId="11365" xr:uid="{00000000-0005-0000-0000-00001D2D0000}"/>
    <cellStyle name="Normal 2 2 20 2 4" xfId="11366" xr:uid="{00000000-0005-0000-0000-00001E2D0000}"/>
    <cellStyle name="Normal 2 2 20 2 5" xfId="11367" xr:uid="{00000000-0005-0000-0000-00001F2D0000}"/>
    <cellStyle name="Normal 2 2 20 2 6" xfId="11368" xr:uid="{00000000-0005-0000-0000-0000202D0000}"/>
    <cellStyle name="Normal 2 2 20 3" xfId="11369" xr:uid="{00000000-0005-0000-0000-0000212D0000}"/>
    <cellStyle name="Normal 2 2 20 3 2" xfId="11370" xr:uid="{00000000-0005-0000-0000-0000222D0000}"/>
    <cellStyle name="Normal 2 2 20 3 3" xfId="11371" xr:uid="{00000000-0005-0000-0000-0000232D0000}"/>
    <cellStyle name="Normal 2 2 20 3 4" xfId="11372" xr:uid="{00000000-0005-0000-0000-0000242D0000}"/>
    <cellStyle name="Normal 2 2 20 4" xfId="11373" xr:uid="{00000000-0005-0000-0000-0000252D0000}"/>
    <cellStyle name="Normal 2 2 20 5" xfId="11374" xr:uid="{00000000-0005-0000-0000-0000262D0000}"/>
    <cellStyle name="Normal 2 2 20 6" xfId="11375" xr:uid="{00000000-0005-0000-0000-0000272D0000}"/>
    <cellStyle name="Normal 2 2 21" xfId="11376" xr:uid="{00000000-0005-0000-0000-0000282D0000}"/>
    <cellStyle name="Normal 2 2 21 2" xfId="11377" xr:uid="{00000000-0005-0000-0000-0000292D0000}"/>
    <cellStyle name="Normal 2 2 21 3" xfId="11378" xr:uid="{00000000-0005-0000-0000-00002A2D0000}"/>
    <cellStyle name="Normal 2 2 21 3 2" xfId="11379" xr:uid="{00000000-0005-0000-0000-00002B2D0000}"/>
    <cellStyle name="Normal 2 2 21 3 3" xfId="11380" xr:uid="{00000000-0005-0000-0000-00002C2D0000}"/>
    <cellStyle name="Normal 2 2 21 3 4" xfId="11381" xr:uid="{00000000-0005-0000-0000-00002D2D0000}"/>
    <cellStyle name="Normal 2 2 22" xfId="11382" xr:uid="{00000000-0005-0000-0000-00002E2D0000}"/>
    <cellStyle name="Normal 2 2 22 2" xfId="11383" xr:uid="{00000000-0005-0000-0000-00002F2D0000}"/>
    <cellStyle name="Normal 2 2 22 2 2" xfId="11384" xr:uid="{00000000-0005-0000-0000-0000302D0000}"/>
    <cellStyle name="Normal 2 2 22 2 3" xfId="11385" xr:uid="{00000000-0005-0000-0000-0000312D0000}"/>
    <cellStyle name="Normal 2 2 22 2 3 2" xfId="11386" xr:uid="{00000000-0005-0000-0000-0000322D0000}"/>
    <cellStyle name="Normal 2 2 22 2 3 3" xfId="11387" xr:uid="{00000000-0005-0000-0000-0000332D0000}"/>
    <cellStyle name="Normal 2 2 22 2 3 4" xfId="11388" xr:uid="{00000000-0005-0000-0000-0000342D0000}"/>
    <cellStyle name="Normal 2 2 22 2 4" xfId="11389" xr:uid="{00000000-0005-0000-0000-0000352D0000}"/>
    <cellStyle name="Normal 2 2 22 2 5" xfId="11390" xr:uid="{00000000-0005-0000-0000-0000362D0000}"/>
    <cellStyle name="Normal 2 2 22 2 6" xfId="11391" xr:uid="{00000000-0005-0000-0000-0000372D0000}"/>
    <cellStyle name="Normal 2 2 22 3" xfId="11392" xr:uid="{00000000-0005-0000-0000-0000382D0000}"/>
    <cellStyle name="Normal 2 2 22 3 2" xfId="11393" xr:uid="{00000000-0005-0000-0000-0000392D0000}"/>
    <cellStyle name="Normal 2 2 22 3 3" xfId="11394" xr:uid="{00000000-0005-0000-0000-00003A2D0000}"/>
    <cellStyle name="Normal 2 2 22 3 4" xfId="11395" xr:uid="{00000000-0005-0000-0000-00003B2D0000}"/>
    <cellStyle name="Normal 2 2 22 4" xfId="11396" xr:uid="{00000000-0005-0000-0000-00003C2D0000}"/>
    <cellStyle name="Normal 2 2 22 5" xfId="11397" xr:uid="{00000000-0005-0000-0000-00003D2D0000}"/>
    <cellStyle name="Normal 2 2 22 6" xfId="11398" xr:uid="{00000000-0005-0000-0000-00003E2D0000}"/>
    <cellStyle name="Normal 2 2 23" xfId="11399" xr:uid="{00000000-0005-0000-0000-00003F2D0000}"/>
    <cellStyle name="Normal 2 2 23 2" xfId="11400" xr:uid="{00000000-0005-0000-0000-0000402D0000}"/>
    <cellStyle name="Normal 2 2 23 3" xfId="11401" xr:uid="{00000000-0005-0000-0000-0000412D0000}"/>
    <cellStyle name="Normal 2 2 23 3 2" xfId="11402" xr:uid="{00000000-0005-0000-0000-0000422D0000}"/>
    <cellStyle name="Normal 2 2 23 3 3" xfId="11403" xr:uid="{00000000-0005-0000-0000-0000432D0000}"/>
    <cellStyle name="Normal 2 2 23 3 4" xfId="11404" xr:uid="{00000000-0005-0000-0000-0000442D0000}"/>
    <cellStyle name="Normal 2 2 24" xfId="11405" xr:uid="{00000000-0005-0000-0000-0000452D0000}"/>
    <cellStyle name="Normal 2 2 24 2" xfId="11406" xr:uid="{00000000-0005-0000-0000-0000462D0000}"/>
    <cellStyle name="Normal 2 2 25" xfId="11407" xr:uid="{00000000-0005-0000-0000-0000472D0000}"/>
    <cellStyle name="Normal 2 2 26" xfId="11408" xr:uid="{00000000-0005-0000-0000-0000482D0000}"/>
    <cellStyle name="Normal 2 2 27" xfId="11409" xr:uid="{00000000-0005-0000-0000-0000492D0000}"/>
    <cellStyle name="Normal 2 2 28" xfId="11410" xr:uid="{00000000-0005-0000-0000-00004A2D0000}"/>
    <cellStyle name="Normal 2 2 29" xfId="11411" xr:uid="{00000000-0005-0000-0000-00004B2D0000}"/>
    <cellStyle name="Normal 2 2 3" xfId="11412" xr:uid="{00000000-0005-0000-0000-00004C2D0000}"/>
    <cellStyle name="Normal 2 2 3 10" xfId="11413" xr:uid="{00000000-0005-0000-0000-00004D2D0000}"/>
    <cellStyle name="Normal 2 2 3 10 2" xfId="11414" xr:uid="{00000000-0005-0000-0000-00004E2D0000}"/>
    <cellStyle name="Normal 2 2 3 10 2 2" xfId="11415" xr:uid="{00000000-0005-0000-0000-00004F2D0000}"/>
    <cellStyle name="Normal 2 2 3 10 2 2 2" xfId="11416" xr:uid="{00000000-0005-0000-0000-0000502D0000}"/>
    <cellStyle name="Normal 2 2 3 10 2 2 3" xfId="11417" xr:uid="{00000000-0005-0000-0000-0000512D0000}"/>
    <cellStyle name="Normal 2 2 3 10 2 2 4" xfId="11418" xr:uid="{00000000-0005-0000-0000-0000522D0000}"/>
    <cellStyle name="Normal 2 2 3 10 2 3" xfId="11419" xr:uid="{00000000-0005-0000-0000-0000532D0000}"/>
    <cellStyle name="Normal 2 2 3 10 2 4" xfId="11420" xr:uid="{00000000-0005-0000-0000-0000542D0000}"/>
    <cellStyle name="Normal 2 2 3 10 2 5" xfId="11421" xr:uid="{00000000-0005-0000-0000-0000552D0000}"/>
    <cellStyle name="Normal 2 2 3 10 3" xfId="11422" xr:uid="{00000000-0005-0000-0000-0000562D0000}"/>
    <cellStyle name="Normal 2 2 3 10 4" xfId="11423" xr:uid="{00000000-0005-0000-0000-0000572D0000}"/>
    <cellStyle name="Normal 2 2 3 10 4 2" xfId="11424" xr:uid="{00000000-0005-0000-0000-0000582D0000}"/>
    <cellStyle name="Normal 2 2 3 10 4 3" xfId="11425" xr:uid="{00000000-0005-0000-0000-0000592D0000}"/>
    <cellStyle name="Normal 2 2 3 10 4 4" xfId="11426" xr:uid="{00000000-0005-0000-0000-00005A2D0000}"/>
    <cellStyle name="Normal 2 2 3 10 5" xfId="11427" xr:uid="{00000000-0005-0000-0000-00005B2D0000}"/>
    <cellStyle name="Normal 2 2 3 10 6" xfId="11428" xr:uid="{00000000-0005-0000-0000-00005C2D0000}"/>
    <cellStyle name="Normal 2 2 3 10 7" xfId="11429" xr:uid="{00000000-0005-0000-0000-00005D2D0000}"/>
    <cellStyle name="Normal 2 2 3 11" xfId="11430" xr:uid="{00000000-0005-0000-0000-00005E2D0000}"/>
    <cellStyle name="Normal 2 2 3 11 2" xfId="11431" xr:uid="{00000000-0005-0000-0000-00005F2D0000}"/>
    <cellStyle name="Normal 2 2 3 11 2 2" xfId="11432" xr:uid="{00000000-0005-0000-0000-0000602D0000}"/>
    <cellStyle name="Normal 2 2 3 11 2 2 2" xfId="11433" xr:uid="{00000000-0005-0000-0000-0000612D0000}"/>
    <cellStyle name="Normal 2 2 3 11 2 2 3" xfId="11434" xr:uid="{00000000-0005-0000-0000-0000622D0000}"/>
    <cellStyle name="Normal 2 2 3 11 2 2 4" xfId="11435" xr:uid="{00000000-0005-0000-0000-0000632D0000}"/>
    <cellStyle name="Normal 2 2 3 11 2 3" xfId="11436" xr:uid="{00000000-0005-0000-0000-0000642D0000}"/>
    <cellStyle name="Normal 2 2 3 11 2 4" xfId="11437" xr:uid="{00000000-0005-0000-0000-0000652D0000}"/>
    <cellStyle name="Normal 2 2 3 11 2 5" xfId="11438" xr:uid="{00000000-0005-0000-0000-0000662D0000}"/>
    <cellStyle name="Normal 2 2 3 11 3" xfId="11439" xr:uid="{00000000-0005-0000-0000-0000672D0000}"/>
    <cellStyle name="Normal 2 2 3 11 4" xfId="11440" xr:uid="{00000000-0005-0000-0000-0000682D0000}"/>
    <cellStyle name="Normal 2 2 3 11 4 2" xfId="11441" xr:uid="{00000000-0005-0000-0000-0000692D0000}"/>
    <cellStyle name="Normal 2 2 3 11 4 3" xfId="11442" xr:uid="{00000000-0005-0000-0000-00006A2D0000}"/>
    <cellStyle name="Normal 2 2 3 11 4 4" xfId="11443" xr:uid="{00000000-0005-0000-0000-00006B2D0000}"/>
    <cellStyle name="Normal 2 2 3 11 5" xfId="11444" xr:uid="{00000000-0005-0000-0000-00006C2D0000}"/>
    <cellStyle name="Normal 2 2 3 11 6" xfId="11445" xr:uid="{00000000-0005-0000-0000-00006D2D0000}"/>
    <cellStyle name="Normal 2 2 3 11 7" xfId="11446" xr:uid="{00000000-0005-0000-0000-00006E2D0000}"/>
    <cellStyle name="Normal 2 2 3 12" xfId="11447" xr:uid="{00000000-0005-0000-0000-00006F2D0000}"/>
    <cellStyle name="Normal 2 2 3 2" xfId="11448" xr:uid="{00000000-0005-0000-0000-0000702D0000}"/>
    <cellStyle name="Normal 2 2 3 3" xfId="11449" xr:uid="{00000000-0005-0000-0000-0000712D0000}"/>
    <cellStyle name="Normal 2 2 3 4" xfId="11450" xr:uid="{00000000-0005-0000-0000-0000722D0000}"/>
    <cellStyle name="Normal 2 2 3 5" xfId="11451" xr:uid="{00000000-0005-0000-0000-0000732D0000}"/>
    <cellStyle name="Normal 2 2 3 6" xfId="11452" xr:uid="{00000000-0005-0000-0000-0000742D0000}"/>
    <cellStyle name="Normal 2 2 3 7" xfId="11453" xr:uid="{00000000-0005-0000-0000-0000752D0000}"/>
    <cellStyle name="Normal 2 2 3 8" xfId="11454" xr:uid="{00000000-0005-0000-0000-0000762D0000}"/>
    <cellStyle name="Normal 2 2 3 9" xfId="11455" xr:uid="{00000000-0005-0000-0000-0000772D0000}"/>
    <cellStyle name="Normal 2 2 3 9 2" xfId="11456" xr:uid="{00000000-0005-0000-0000-0000782D0000}"/>
    <cellStyle name="Normal 2 2 30" xfId="11457" xr:uid="{00000000-0005-0000-0000-0000792D0000}"/>
    <cellStyle name="Normal 2 2 31" xfId="11458" xr:uid="{00000000-0005-0000-0000-00007A2D0000}"/>
    <cellStyle name="Normal 2 2 32" xfId="11459" xr:uid="{00000000-0005-0000-0000-00007B2D0000}"/>
    <cellStyle name="Normal 2 2 33" xfId="11460" xr:uid="{00000000-0005-0000-0000-00007C2D0000}"/>
    <cellStyle name="Normal 2 2 34" xfId="11461" xr:uid="{00000000-0005-0000-0000-00007D2D0000}"/>
    <cellStyle name="Normal 2 2 35" xfId="11462" xr:uid="{00000000-0005-0000-0000-00007E2D0000}"/>
    <cellStyle name="Normal 2 2 36" xfId="11463" xr:uid="{00000000-0005-0000-0000-00007F2D0000}"/>
    <cellStyle name="Normal 2 2 37" xfId="11464" xr:uid="{00000000-0005-0000-0000-0000802D0000}"/>
    <cellStyle name="Normal 2 2 38" xfId="11465" xr:uid="{00000000-0005-0000-0000-0000812D0000}"/>
    <cellStyle name="Normal 2 2 39" xfId="11466" xr:uid="{00000000-0005-0000-0000-0000822D0000}"/>
    <cellStyle name="Normal 2 2 4" xfId="11467" xr:uid="{00000000-0005-0000-0000-0000832D0000}"/>
    <cellStyle name="Normal 2 2 4 10" xfId="11468" xr:uid="{00000000-0005-0000-0000-0000842D0000}"/>
    <cellStyle name="Normal 2 2 4 10 2" xfId="11469" xr:uid="{00000000-0005-0000-0000-0000852D0000}"/>
    <cellStyle name="Normal 2 2 4 11" xfId="11470" xr:uid="{00000000-0005-0000-0000-0000862D0000}"/>
    <cellStyle name="Normal 2 2 4 11 2" xfId="11471" xr:uid="{00000000-0005-0000-0000-0000872D0000}"/>
    <cellStyle name="Normal 2 2 4 12" xfId="11472" xr:uid="{00000000-0005-0000-0000-0000882D0000}"/>
    <cellStyle name="Normal 2 2 4 12 2" xfId="11473" xr:uid="{00000000-0005-0000-0000-0000892D0000}"/>
    <cellStyle name="Normal 2 2 4 12 3" xfId="11474" xr:uid="{00000000-0005-0000-0000-00008A2D0000}"/>
    <cellStyle name="Normal 2 2 4 12 3 2" xfId="11475" xr:uid="{00000000-0005-0000-0000-00008B2D0000}"/>
    <cellStyle name="Normal 2 2 4 12 3 3" xfId="11476" xr:uid="{00000000-0005-0000-0000-00008C2D0000}"/>
    <cellStyle name="Normal 2 2 4 12 3 4" xfId="11477" xr:uid="{00000000-0005-0000-0000-00008D2D0000}"/>
    <cellStyle name="Normal 2 2 4 12 4" xfId="11478" xr:uid="{00000000-0005-0000-0000-00008E2D0000}"/>
    <cellStyle name="Normal 2 2 4 12 5" xfId="11479" xr:uid="{00000000-0005-0000-0000-00008F2D0000}"/>
    <cellStyle name="Normal 2 2 4 12 6" xfId="11480" xr:uid="{00000000-0005-0000-0000-0000902D0000}"/>
    <cellStyle name="Normal 2 2 4 13" xfId="11481" xr:uid="{00000000-0005-0000-0000-0000912D0000}"/>
    <cellStyle name="Normal 2 2 4 13 2" xfId="11482" xr:uid="{00000000-0005-0000-0000-0000922D0000}"/>
    <cellStyle name="Normal 2 2 4 13 3" xfId="11483" xr:uid="{00000000-0005-0000-0000-0000932D0000}"/>
    <cellStyle name="Normal 2 2 4 13 4" xfId="11484" xr:uid="{00000000-0005-0000-0000-0000942D0000}"/>
    <cellStyle name="Normal 2 2 4 14" xfId="11485" xr:uid="{00000000-0005-0000-0000-0000952D0000}"/>
    <cellStyle name="Normal 2 2 4 15" xfId="11486" xr:uid="{00000000-0005-0000-0000-0000962D0000}"/>
    <cellStyle name="Normal 2 2 4 16" xfId="11487" xr:uid="{00000000-0005-0000-0000-0000972D0000}"/>
    <cellStyle name="Normal 2 2 4 2" xfId="11488" xr:uid="{00000000-0005-0000-0000-0000982D0000}"/>
    <cellStyle name="Normal 2 2 4 2 2" xfId="11489" xr:uid="{00000000-0005-0000-0000-0000992D0000}"/>
    <cellStyle name="Normal 2 2 4 2 3" xfId="11490" xr:uid="{00000000-0005-0000-0000-00009A2D0000}"/>
    <cellStyle name="Normal 2 2 4 2 3 2" xfId="11491" xr:uid="{00000000-0005-0000-0000-00009B2D0000}"/>
    <cellStyle name="Normal 2 2 4 2 3 2 2" xfId="11492" xr:uid="{00000000-0005-0000-0000-00009C2D0000}"/>
    <cellStyle name="Normal 2 2 4 2 3 2 3" xfId="11493" xr:uid="{00000000-0005-0000-0000-00009D2D0000}"/>
    <cellStyle name="Normal 2 2 4 2 3 2 4" xfId="11494" xr:uid="{00000000-0005-0000-0000-00009E2D0000}"/>
    <cellStyle name="Normal 2 2 4 2 3 3" xfId="11495" xr:uid="{00000000-0005-0000-0000-00009F2D0000}"/>
    <cellStyle name="Normal 2 2 4 2 3 4" xfId="11496" xr:uid="{00000000-0005-0000-0000-0000A02D0000}"/>
    <cellStyle name="Normal 2 2 4 2 3 5" xfId="11497" xr:uid="{00000000-0005-0000-0000-0000A12D0000}"/>
    <cellStyle name="Normal 2 2 4 2 4" xfId="11498" xr:uid="{00000000-0005-0000-0000-0000A22D0000}"/>
    <cellStyle name="Normal 2 2 4 2 4 2" xfId="11499" xr:uid="{00000000-0005-0000-0000-0000A32D0000}"/>
    <cellStyle name="Normal 2 2 4 2 4 3" xfId="11500" xr:uid="{00000000-0005-0000-0000-0000A42D0000}"/>
    <cellStyle name="Normal 2 2 4 2 4 4" xfId="11501" xr:uid="{00000000-0005-0000-0000-0000A52D0000}"/>
    <cellStyle name="Normal 2 2 4 2 5" xfId="11502" xr:uid="{00000000-0005-0000-0000-0000A62D0000}"/>
    <cellStyle name="Normal 2 2 4 2 6" xfId="11503" xr:uid="{00000000-0005-0000-0000-0000A72D0000}"/>
    <cellStyle name="Normal 2 2 4 2 7" xfId="11504" xr:uid="{00000000-0005-0000-0000-0000A82D0000}"/>
    <cellStyle name="Normal 2 2 4 3" xfId="11505" xr:uid="{00000000-0005-0000-0000-0000A92D0000}"/>
    <cellStyle name="Normal 2 2 4 4" xfId="11506" xr:uid="{00000000-0005-0000-0000-0000AA2D0000}"/>
    <cellStyle name="Normal 2 2 4 5" xfId="11507" xr:uid="{00000000-0005-0000-0000-0000AB2D0000}"/>
    <cellStyle name="Normal 2 2 4 6" xfId="11508" xr:uid="{00000000-0005-0000-0000-0000AC2D0000}"/>
    <cellStyle name="Normal 2 2 4 7" xfId="11509" xr:uid="{00000000-0005-0000-0000-0000AD2D0000}"/>
    <cellStyle name="Normal 2 2 4 8" xfId="11510" xr:uid="{00000000-0005-0000-0000-0000AE2D0000}"/>
    <cellStyle name="Normal 2 2 4 9" xfId="11511" xr:uid="{00000000-0005-0000-0000-0000AF2D0000}"/>
    <cellStyle name="Normal 2 2 4 9 2" xfId="11512" xr:uid="{00000000-0005-0000-0000-0000B02D0000}"/>
    <cellStyle name="Normal 2 2 40" xfId="11513" xr:uid="{00000000-0005-0000-0000-0000B12D0000}"/>
    <cellStyle name="Normal 2 2 41" xfId="11514" xr:uid="{00000000-0005-0000-0000-0000B22D0000}"/>
    <cellStyle name="Normal 2 2 42" xfId="11515" xr:uid="{00000000-0005-0000-0000-0000B32D0000}"/>
    <cellStyle name="Normal 2 2 43" xfId="11516" xr:uid="{00000000-0005-0000-0000-0000B42D0000}"/>
    <cellStyle name="Normal 2 2 44" xfId="11517" xr:uid="{00000000-0005-0000-0000-0000B52D0000}"/>
    <cellStyle name="Normal 2 2 45" xfId="11518" xr:uid="{00000000-0005-0000-0000-0000B62D0000}"/>
    <cellStyle name="Normal 2 2 46" xfId="11519" xr:uid="{00000000-0005-0000-0000-0000B72D0000}"/>
    <cellStyle name="Normal 2 2 47" xfId="11520" xr:uid="{00000000-0005-0000-0000-0000B82D0000}"/>
    <cellStyle name="Normal 2 2 48" xfId="11521" xr:uid="{00000000-0005-0000-0000-0000B92D0000}"/>
    <cellStyle name="Normal 2 2 49" xfId="11522" xr:uid="{00000000-0005-0000-0000-0000BA2D0000}"/>
    <cellStyle name="Normal 2 2 5" xfId="11523" xr:uid="{00000000-0005-0000-0000-0000BB2D0000}"/>
    <cellStyle name="Normal 2 2 5 10" xfId="11524" xr:uid="{00000000-0005-0000-0000-0000BC2D0000}"/>
    <cellStyle name="Normal 2 2 5 10 2" xfId="11525" xr:uid="{00000000-0005-0000-0000-0000BD2D0000}"/>
    <cellStyle name="Normal 2 2 5 11" xfId="11526" xr:uid="{00000000-0005-0000-0000-0000BE2D0000}"/>
    <cellStyle name="Normal 2 2 5 12" xfId="11527" xr:uid="{00000000-0005-0000-0000-0000BF2D0000}"/>
    <cellStyle name="Normal 2 2 5 2" xfId="11528" xr:uid="{00000000-0005-0000-0000-0000C02D0000}"/>
    <cellStyle name="Normal 2 2 5 3" xfId="11529" xr:uid="{00000000-0005-0000-0000-0000C12D0000}"/>
    <cellStyle name="Normal 2 2 5 4" xfId="11530" xr:uid="{00000000-0005-0000-0000-0000C22D0000}"/>
    <cellStyle name="Normal 2 2 5 5" xfId="11531" xr:uid="{00000000-0005-0000-0000-0000C32D0000}"/>
    <cellStyle name="Normal 2 2 5 6" xfId="11532" xr:uid="{00000000-0005-0000-0000-0000C42D0000}"/>
    <cellStyle name="Normal 2 2 5 7" xfId="11533" xr:uid="{00000000-0005-0000-0000-0000C52D0000}"/>
    <cellStyle name="Normal 2 2 5 8" xfId="11534" xr:uid="{00000000-0005-0000-0000-0000C62D0000}"/>
    <cellStyle name="Normal 2 2 5 9" xfId="11535" xr:uid="{00000000-0005-0000-0000-0000C72D0000}"/>
    <cellStyle name="Normal 2 2 5 9 2" xfId="11536" xr:uid="{00000000-0005-0000-0000-0000C82D0000}"/>
    <cellStyle name="Normal 2 2 50" xfId="11537" xr:uid="{00000000-0005-0000-0000-0000C92D0000}"/>
    <cellStyle name="Normal 2 2 51" xfId="11538" xr:uid="{00000000-0005-0000-0000-0000CA2D0000}"/>
    <cellStyle name="Normal 2 2 52" xfId="11539" xr:uid="{00000000-0005-0000-0000-0000CB2D0000}"/>
    <cellStyle name="Normal 2 2 53" xfId="11540" xr:uid="{00000000-0005-0000-0000-0000CC2D0000}"/>
    <cellStyle name="Normal 2 2 54" xfId="11541" xr:uid="{00000000-0005-0000-0000-0000CD2D0000}"/>
    <cellStyle name="Normal 2 2 55" xfId="11542" xr:uid="{00000000-0005-0000-0000-0000CE2D0000}"/>
    <cellStyle name="Normal 2 2 56" xfId="11543" xr:uid="{00000000-0005-0000-0000-0000CF2D0000}"/>
    <cellStyle name="Normal 2 2 57" xfId="11544" xr:uid="{00000000-0005-0000-0000-0000D02D0000}"/>
    <cellStyle name="Normal 2 2 58" xfId="11545" xr:uid="{00000000-0005-0000-0000-0000D12D0000}"/>
    <cellStyle name="Normal 2 2 59" xfId="11546" xr:uid="{00000000-0005-0000-0000-0000D22D0000}"/>
    <cellStyle name="Normal 2 2 6" xfId="11547" xr:uid="{00000000-0005-0000-0000-0000D32D0000}"/>
    <cellStyle name="Normal 2 2 6 2" xfId="11548" xr:uid="{00000000-0005-0000-0000-0000D42D0000}"/>
    <cellStyle name="Normal 2 2 6 2 2" xfId="11549" xr:uid="{00000000-0005-0000-0000-0000D52D0000}"/>
    <cellStyle name="Normal 2 2 6 2 2 2" xfId="11550" xr:uid="{00000000-0005-0000-0000-0000D62D0000}"/>
    <cellStyle name="Normal 2 2 6 2 2 2 2" xfId="11551" xr:uid="{00000000-0005-0000-0000-0000D72D0000}"/>
    <cellStyle name="Normal 2 2 6 2 2 2 3" xfId="11552" xr:uid="{00000000-0005-0000-0000-0000D82D0000}"/>
    <cellStyle name="Normal 2 2 6 2 2 2 4" xfId="11553" xr:uid="{00000000-0005-0000-0000-0000D92D0000}"/>
    <cellStyle name="Normal 2 2 6 2 2 3" xfId="11554" xr:uid="{00000000-0005-0000-0000-0000DA2D0000}"/>
    <cellStyle name="Normal 2 2 6 2 2 4" xfId="11555" xr:uid="{00000000-0005-0000-0000-0000DB2D0000}"/>
    <cellStyle name="Normal 2 2 6 2 2 5" xfId="11556" xr:uid="{00000000-0005-0000-0000-0000DC2D0000}"/>
    <cellStyle name="Normal 2 2 6 2 3" xfId="11557" xr:uid="{00000000-0005-0000-0000-0000DD2D0000}"/>
    <cellStyle name="Normal 2 2 6 2 3 2" xfId="11558" xr:uid="{00000000-0005-0000-0000-0000DE2D0000}"/>
    <cellStyle name="Normal 2 2 6 2 3 3" xfId="11559" xr:uid="{00000000-0005-0000-0000-0000DF2D0000}"/>
    <cellStyle name="Normal 2 2 6 2 3 4" xfId="11560" xr:uid="{00000000-0005-0000-0000-0000E02D0000}"/>
    <cellStyle name="Normal 2 2 6 2 4" xfId="11561" xr:uid="{00000000-0005-0000-0000-0000E12D0000}"/>
    <cellStyle name="Normal 2 2 6 2 5" xfId="11562" xr:uid="{00000000-0005-0000-0000-0000E22D0000}"/>
    <cellStyle name="Normal 2 2 6 2 6" xfId="11563" xr:uid="{00000000-0005-0000-0000-0000E32D0000}"/>
    <cellStyle name="Normal 2 2 6 3" xfId="11564" xr:uid="{00000000-0005-0000-0000-0000E42D0000}"/>
    <cellStyle name="Normal 2 2 6 3 2" xfId="11565" xr:uid="{00000000-0005-0000-0000-0000E52D0000}"/>
    <cellStyle name="Normal 2 2 6 3 2 2" xfId="11566" xr:uid="{00000000-0005-0000-0000-0000E62D0000}"/>
    <cellStyle name="Normal 2 2 6 3 2 2 2" xfId="11567" xr:uid="{00000000-0005-0000-0000-0000E72D0000}"/>
    <cellStyle name="Normal 2 2 6 3 2 2 3" xfId="11568" xr:uid="{00000000-0005-0000-0000-0000E82D0000}"/>
    <cellStyle name="Normal 2 2 6 3 2 2 4" xfId="11569" xr:uid="{00000000-0005-0000-0000-0000E92D0000}"/>
    <cellStyle name="Normal 2 2 6 3 2 3" xfId="11570" xr:uid="{00000000-0005-0000-0000-0000EA2D0000}"/>
    <cellStyle name="Normal 2 2 6 3 2 4" xfId="11571" xr:uid="{00000000-0005-0000-0000-0000EB2D0000}"/>
    <cellStyle name="Normal 2 2 6 3 2 5" xfId="11572" xr:uid="{00000000-0005-0000-0000-0000EC2D0000}"/>
    <cellStyle name="Normal 2 2 6 3 3" xfId="11573" xr:uid="{00000000-0005-0000-0000-0000ED2D0000}"/>
    <cellStyle name="Normal 2 2 6 3 4" xfId="11574" xr:uid="{00000000-0005-0000-0000-0000EE2D0000}"/>
    <cellStyle name="Normal 2 2 6 3 4 2" xfId="11575" xr:uid="{00000000-0005-0000-0000-0000EF2D0000}"/>
    <cellStyle name="Normal 2 2 6 3 4 3" xfId="11576" xr:uid="{00000000-0005-0000-0000-0000F02D0000}"/>
    <cellStyle name="Normal 2 2 6 3 4 4" xfId="11577" xr:uid="{00000000-0005-0000-0000-0000F12D0000}"/>
    <cellStyle name="Normal 2 2 6 3 5" xfId="11578" xr:uid="{00000000-0005-0000-0000-0000F22D0000}"/>
    <cellStyle name="Normal 2 2 6 3 6" xfId="11579" xr:uid="{00000000-0005-0000-0000-0000F32D0000}"/>
    <cellStyle name="Normal 2 2 6 3 7" xfId="11580" xr:uid="{00000000-0005-0000-0000-0000F42D0000}"/>
    <cellStyle name="Normal 2 2 6 4" xfId="11581" xr:uid="{00000000-0005-0000-0000-0000F52D0000}"/>
    <cellStyle name="Normal 2 2 6 4 2" xfId="11582" xr:uid="{00000000-0005-0000-0000-0000F62D0000}"/>
    <cellStyle name="Normal 2 2 6 5" xfId="11583" xr:uid="{00000000-0005-0000-0000-0000F72D0000}"/>
    <cellStyle name="Normal 2 2 6 6" xfId="11584" xr:uid="{00000000-0005-0000-0000-0000F82D0000}"/>
    <cellStyle name="Normal 2 2 6 7" xfId="11585" xr:uid="{00000000-0005-0000-0000-0000F92D0000}"/>
    <cellStyle name="Normal 2 2 6 7 2" xfId="11586" xr:uid="{00000000-0005-0000-0000-0000FA2D0000}"/>
    <cellStyle name="Normal 2 2 6 7 3" xfId="11587" xr:uid="{00000000-0005-0000-0000-0000FB2D0000}"/>
    <cellStyle name="Normal 2 2 6 7 4" xfId="11588" xr:uid="{00000000-0005-0000-0000-0000FC2D0000}"/>
    <cellStyle name="Normal 2 2 60" xfId="11589" xr:uid="{00000000-0005-0000-0000-0000FD2D0000}"/>
    <cellStyle name="Normal 2 2 61" xfId="11590" xr:uid="{00000000-0005-0000-0000-0000FE2D0000}"/>
    <cellStyle name="Normal 2 2 62" xfId="11591" xr:uid="{00000000-0005-0000-0000-0000FF2D0000}"/>
    <cellStyle name="Normal 2 2 63" xfId="11592" xr:uid="{00000000-0005-0000-0000-0000002E0000}"/>
    <cellStyle name="Normal 2 2 64" xfId="11593" xr:uid="{00000000-0005-0000-0000-0000012E0000}"/>
    <cellStyle name="Normal 2 2 65" xfId="11594" xr:uid="{00000000-0005-0000-0000-0000022E0000}"/>
    <cellStyle name="Normal 2 2 66" xfId="11595" xr:uid="{00000000-0005-0000-0000-0000032E0000}"/>
    <cellStyle name="Normal 2 2 67" xfId="11596" xr:uid="{00000000-0005-0000-0000-0000042E0000}"/>
    <cellStyle name="Normal 2 2 68" xfId="11597" xr:uid="{00000000-0005-0000-0000-0000052E0000}"/>
    <cellStyle name="Normal 2 2 69" xfId="11598" xr:uid="{00000000-0005-0000-0000-0000062E0000}"/>
    <cellStyle name="Normal 2 2 7" xfId="11599" xr:uid="{00000000-0005-0000-0000-0000072E0000}"/>
    <cellStyle name="Normal 2 2 7 2" xfId="11600" xr:uid="{00000000-0005-0000-0000-0000082E0000}"/>
    <cellStyle name="Normal 2 2 7 2 2" xfId="11601" xr:uid="{00000000-0005-0000-0000-0000092E0000}"/>
    <cellStyle name="Normal 2 2 7 2 2 2" xfId="11602" xr:uid="{00000000-0005-0000-0000-00000A2E0000}"/>
    <cellStyle name="Normal 2 2 7 2 2 2 2" xfId="11603" xr:uid="{00000000-0005-0000-0000-00000B2E0000}"/>
    <cellStyle name="Normal 2 2 7 2 2 2 3" xfId="11604" xr:uid="{00000000-0005-0000-0000-00000C2E0000}"/>
    <cellStyle name="Normal 2 2 7 2 2 2 4" xfId="11605" xr:uid="{00000000-0005-0000-0000-00000D2E0000}"/>
    <cellStyle name="Normal 2 2 7 2 2 3" xfId="11606" xr:uid="{00000000-0005-0000-0000-00000E2E0000}"/>
    <cellStyle name="Normal 2 2 7 2 2 4" xfId="11607" xr:uid="{00000000-0005-0000-0000-00000F2E0000}"/>
    <cellStyle name="Normal 2 2 7 2 2 5" xfId="11608" xr:uid="{00000000-0005-0000-0000-0000102E0000}"/>
    <cellStyle name="Normal 2 2 7 2 3" xfId="11609" xr:uid="{00000000-0005-0000-0000-0000112E0000}"/>
    <cellStyle name="Normal 2 2 7 2 3 2" xfId="11610" xr:uid="{00000000-0005-0000-0000-0000122E0000}"/>
    <cellStyle name="Normal 2 2 7 2 3 3" xfId="11611" xr:uid="{00000000-0005-0000-0000-0000132E0000}"/>
    <cellStyle name="Normal 2 2 7 2 3 4" xfId="11612" xr:uid="{00000000-0005-0000-0000-0000142E0000}"/>
    <cellStyle name="Normal 2 2 7 2 4" xfId="11613" xr:uid="{00000000-0005-0000-0000-0000152E0000}"/>
    <cellStyle name="Normal 2 2 7 2 5" xfId="11614" xr:uid="{00000000-0005-0000-0000-0000162E0000}"/>
    <cellStyle name="Normal 2 2 7 2 6" xfId="11615" xr:uid="{00000000-0005-0000-0000-0000172E0000}"/>
    <cellStyle name="Normal 2 2 7 3" xfId="11616" xr:uid="{00000000-0005-0000-0000-0000182E0000}"/>
    <cellStyle name="Normal 2 2 7 3 2" xfId="11617" xr:uid="{00000000-0005-0000-0000-0000192E0000}"/>
    <cellStyle name="Normal 2 2 7 3 3" xfId="11618" xr:uid="{00000000-0005-0000-0000-00001A2E0000}"/>
    <cellStyle name="Normal 2 2 7 3 3 2" xfId="11619" xr:uid="{00000000-0005-0000-0000-00001B2E0000}"/>
    <cellStyle name="Normal 2 2 7 3 3 3" xfId="11620" xr:uid="{00000000-0005-0000-0000-00001C2E0000}"/>
    <cellStyle name="Normal 2 2 7 3 3 4" xfId="11621" xr:uid="{00000000-0005-0000-0000-00001D2E0000}"/>
    <cellStyle name="Normal 2 2 7 3 4" xfId="11622" xr:uid="{00000000-0005-0000-0000-00001E2E0000}"/>
    <cellStyle name="Normal 2 2 7 3 5" xfId="11623" xr:uid="{00000000-0005-0000-0000-00001F2E0000}"/>
    <cellStyle name="Normal 2 2 7 3 6" xfId="11624" xr:uid="{00000000-0005-0000-0000-0000202E0000}"/>
    <cellStyle name="Normal 2 2 7 4" xfId="11625" xr:uid="{00000000-0005-0000-0000-0000212E0000}"/>
    <cellStyle name="Normal 2 2 7 4 2" xfId="11626" xr:uid="{00000000-0005-0000-0000-0000222E0000}"/>
    <cellStyle name="Normal 2 2 7 4 3" xfId="11627" xr:uid="{00000000-0005-0000-0000-0000232E0000}"/>
    <cellStyle name="Normal 2 2 7 4 4" xfId="11628" xr:uid="{00000000-0005-0000-0000-0000242E0000}"/>
    <cellStyle name="Normal 2 2 7 5" xfId="11629" xr:uid="{00000000-0005-0000-0000-0000252E0000}"/>
    <cellStyle name="Normal 2 2 7 6" xfId="11630" xr:uid="{00000000-0005-0000-0000-0000262E0000}"/>
    <cellStyle name="Normal 2 2 7 7" xfId="11631" xr:uid="{00000000-0005-0000-0000-0000272E0000}"/>
    <cellStyle name="Normal 2 2 70" xfId="11632" xr:uid="{00000000-0005-0000-0000-0000282E0000}"/>
    <cellStyle name="Normal 2 2 71" xfId="11633" xr:uid="{00000000-0005-0000-0000-0000292E0000}"/>
    <cellStyle name="Normal 2 2 72" xfId="11634" xr:uid="{00000000-0005-0000-0000-00002A2E0000}"/>
    <cellStyle name="Normal 2 2 73" xfId="11635" xr:uid="{00000000-0005-0000-0000-00002B2E0000}"/>
    <cellStyle name="Normal 2 2 74" xfId="11636" xr:uid="{00000000-0005-0000-0000-00002C2E0000}"/>
    <cellStyle name="Normal 2 2 75" xfId="11637" xr:uid="{00000000-0005-0000-0000-00002D2E0000}"/>
    <cellStyle name="Normal 2 2 76" xfId="11638" xr:uid="{00000000-0005-0000-0000-00002E2E0000}"/>
    <cellStyle name="Normal 2 2 77" xfId="11639" xr:uid="{00000000-0005-0000-0000-00002F2E0000}"/>
    <cellStyle name="Normal 2 2 78" xfId="11640" xr:uid="{00000000-0005-0000-0000-0000302E0000}"/>
    <cellStyle name="Normal 2 2 79" xfId="11641" xr:uid="{00000000-0005-0000-0000-0000312E0000}"/>
    <cellStyle name="Normal 2 2 8" xfId="11642" xr:uid="{00000000-0005-0000-0000-0000322E0000}"/>
    <cellStyle name="Normal 2 2 8 2" xfId="11643" xr:uid="{00000000-0005-0000-0000-0000332E0000}"/>
    <cellStyle name="Normal 2 2 8 2 2" xfId="11644" xr:uid="{00000000-0005-0000-0000-0000342E0000}"/>
    <cellStyle name="Normal 2 2 8 2 2 2" xfId="11645" xr:uid="{00000000-0005-0000-0000-0000352E0000}"/>
    <cellStyle name="Normal 2 2 8 2 2 2 2" xfId="11646" xr:uid="{00000000-0005-0000-0000-0000362E0000}"/>
    <cellStyle name="Normal 2 2 8 2 2 2 3" xfId="11647" xr:uid="{00000000-0005-0000-0000-0000372E0000}"/>
    <cellStyle name="Normal 2 2 8 2 2 2 4" xfId="11648" xr:uid="{00000000-0005-0000-0000-0000382E0000}"/>
    <cellStyle name="Normal 2 2 8 2 2 3" xfId="11649" xr:uid="{00000000-0005-0000-0000-0000392E0000}"/>
    <cellStyle name="Normal 2 2 8 2 2 4" xfId="11650" xr:uid="{00000000-0005-0000-0000-00003A2E0000}"/>
    <cellStyle name="Normal 2 2 8 2 2 5" xfId="11651" xr:uid="{00000000-0005-0000-0000-00003B2E0000}"/>
    <cellStyle name="Normal 2 2 8 2 3" xfId="11652" xr:uid="{00000000-0005-0000-0000-00003C2E0000}"/>
    <cellStyle name="Normal 2 2 8 2 3 2" xfId="11653" xr:uid="{00000000-0005-0000-0000-00003D2E0000}"/>
    <cellStyle name="Normal 2 2 8 2 3 3" xfId="11654" xr:uid="{00000000-0005-0000-0000-00003E2E0000}"/>
    <cellStyle name="Normal 2 2 8 2 3 4" xfId="11655" xr:uid="{00000000-0005-0000-0000-00003F2E0000}"/>
    <cellStyle name="Normal 2 2 8 2 4" xfId="11656" xr:uid="{00000000-0005-0000-0000-0000402E0000}"/>
    <cellStyle name="Normal 2 2 8 2 5" xfId="11657" xr:uid="{00000000-0005-0000-0000-0000412E0000}"/>
    <cellStyle name="Normal 2 2 8 2 6" xfId="11658" xr:uid="{00000000-0005-0000-0000-0000422E0000}"/>
    <cellStyle name="Normal 2 2 8 3" xfId="11659" xr:uid="{00000000-0005-0000-0000-0000432E0000}"/>
    <cellStyle name="Normal 2 2 8 3 2" xfId="11660" xr:uid="{00000000-0005-0000-0000-0000442E0000}"/>
    <cellStyle name="Normal 2 2 8 3 3" xfId="11661" xr:uid="{00000000-0005-0000-0000-0000452E0000}"/>
    <cellStyle name="Normal 2 2 8 3 3 2" xfId="11662" xr:uid="{00000000-0005-0000-0000-0000462E0000}"/>
    <cellStyle name="Normal 2 2 8 3 3 3" xfId="11663" xr:uid="{00000000-0005-0000-0000-0000472E0000}"/>
    <cellStyle name="Normal 2 2 8 3 3 4" xfId="11664" xr:uid="{00000000-0005-0000-0000-0000482E0000}"/>
    <cellStyle name="Normal 2 2 8 3 4" xfId="11665" xr:uid="{00000000-0005-0000-0000-0000492E0000}"/>
    <cellStyle name="Normal 2 2 8 3 5" xfId="11666" xr:uid="{00000000-0005-0000-0000-00004A2E0000}"/>
    <cellStyle name="Normal 2 2 8 3 6" xfId="11667" xr:uid="{00000000-0005-0000-0000-00004B2E0000}"/>
    <cellStyle name="Normal 2 2 8 4" xfId="11668" xr:uid="{00000000-0005-0000-0000-00004C2E0000}"/>
    <cellStyle name="Normal 2 2 8 4 2" xfId="11669" xr:uid="{00000000-0005-0000-0000-00004D2E0000}"/>
    <cellStyle name="Normal 2 2 8 4 3" xfId="11670" xr:uid="{00000000-0005-0000-0000-00004E2E0000}"/>
    <cellStyle name="Normal 2 2 8 4 4" xfId="11671" xr:uid="{00000000-0005-0000-0000-00004F2E0000}"/>
    <cellStyle name="Normal 2 2 8 5" xfId="11672" xr:uid="{00000000-0005-0000-0000-0000502E0000}"/>
    <cellStyle name="Normal 2 2 8 6" xfId="11673" xr:uid="{00000000-0005-0000-0000-0000512E0000}"/>
    <cellStyle name="Normal 2 2 8 7" xfId="11674" xr:uid="{00000000-0005-0000-0000-0000522E0000}"/>
    <cellStyle name="Normal 2 2 80" xfId="11675" xr:uid="{00000000-0005-0000-0000-0000532E0000}"/>
    <cellStyle name="Normal 2 2 81" xfId="11676" xr:uid="{00000000-0005-0000-0000-0000542E0000}"/>
    <cellStyle name="Normal 2 2 82" xfId="11677" xr:uid="{00000000-0005-0000-0000-0000552E0000}"/>
    <cellStyle name="Normal 2 2 83" xfId="11678" xr:uid="{00000000-0005-0000-0000-0000562E0000}"/>
    <cellStyle name="Normal 2 2 84" xfId="11679" xr:uid="{00000000-0005-0000-0000-0000572E0000}"/>
    <cellStyle name="Normal 2 2 85" xfId="11680" xr:uid="{00000000-0005-0000-0000-0000582E0000}"/>
    <cellStyle name="Normal 2 2 86" xfId="11681" xr:uid="{00000000-0005-0000-0000-0000592E0000}"/>
    <cellStyle name="Normal 2 2 87" xfId="11682" xr:uid="{00000000-0005-0000-0000-00005A2E0000}"/>
    <cellStyle name="Normal 2 2 88" xfId="11683" xr:uid="{00000000-0005-0000-0000-00005B2E0000}"/>
    <cellStyle name="Normal 2 2 89" xfId="11684" xr:uid="{00000000-0005-0000-0000-00005C2E0000}"/>
    <cellStyle name="Normal 2 2 9" xfId="11685" xr:uid="{00000000-0005-0000-0000-00005D2E0000}"/>
    <cellStyle name="Normal 2 2 9 2" xfId="11686" xr:uid="{00000000-0005-0000-0000-00005E2E0000}"/>
    <cellStyle name="Normal 2 2 9 2 10" xfId="11687" xr:uid="{00000000-0005-0000-0000-00005F2E0000}"/>
    <cellStyle name="Normal 2 2 9 2 10 2" xfId="11688" xr:uid="{00000000-0005-0000-0000-0000602E0000}"/>
    <cellStyle name="Normal 2 2 9 2 10 3" xfId="11689" xr:uid="{00000000-0005-0000-0000-0000612E0000}"/>
    <cellStyle name="Normal 2 2 9 2 10 4" xfId="11690" xr:uid="{00000000-0005-0000-0000-0000622E0000}"/>
    <cellStyle name="Normal 2 2 9 2 11" xfId="11691" xr:uid="{00000000-0005-0000-0000-0000632E0000}"/>
    <cellStyle name="Normal 2 2 9 2 12" xfId="11692" xr:uid="{00000000-0005-0000-0000-0000642E0000}"/>
    <cellStyle name="Normal 2 2 9 2 13" xfId="11693" xr:uid="{00000000-0005-0000-0000-0000652E0000}"/>
    <cellStyle name="Normal 2 2 9 2 2" xfId="11694" xr:uid="{00000000-0005-0000-0000-0000662E0000}"/>
    <cellStyle name="Normal 2 2 9 2 2 2" xfId="11695" xr:uid="{00000000-0005-0000-0000-0000672E0000}"/>
    <cellStyle name="Normal 2 2 9 2 2 2 2" xfId="11696" xr:uid="{00000000-0005-0000-0000-0000682E0000}"/>
    <cellStyle name="Normal 2 2 9 2 2 2 2 2" xfId="11697" xr:uid="{00000000-0005-0000-0000-0000692E0000}"/>
    <cellStyle name="Normal 2 2 9 2 2 2 2 2 2" xfId="11698" xr:uid="{00000000-0005-0000-0000-00006A2E0000}"/>
    <cellStyle name="Normal 2 2 9 2 2 2 2 2 3" xfId="11699" xr:uid="{00000000-0005-0000-0000-00006B2E0000}"/>
    <cellStyle name="Normal 2 2 9 2 2 2 2 2 4" xfId="11700" xr:uid="{00000000-0005-0000-0000-00006C2E0000}"/>
    <cellStyle name="Normal 2 2 9 2 2 2 2 3" xfId="11701" xr:uid="{00000000-0005-0000-0000-00006D2E0000}"/>
    <cellStyle name="Normal 2 2 9 2 2 2 2 4" xfId="11702" xr:uid="{00000000-0005-0000-0000-00006E2E0000}"/>
    <cellStyle name="Normal 2 2 9 2 2 2 2 5" xfId="11703" xr:uid="{00000000-0005-0000-0000-00006F2E0000}"/>
    <cellStyle name="Normal 2 2 9 2 2 2 3" xfId="11704" xr:uid="{00000000-0005-0000-0000-0000702E0000}"/>
    <cellStyle name="Normal 2 2 9 2 2 2 3 2" xfId="11705" xr:uid="{00000000-0005-0000-0000-0000712E0000}"/>
    <cellStyle name="Normal 2 2 9 2 2 2 3 3" xfId="11706" xr:uid="{00000000-0005-0000-0000-0000722E0000}"/>
    <cellStyle name="Normal 2 2 9 2 2 2 3 4" xfId="11707" xr:uid="{00000000-0005-0000-0000-0000732E0000}"/>
    <cellStyle name="Normal 2 2 9 2 2 2 4" xfId="11708" xr:uid="{00000000-0005-0000-0000-0000742E0000}"/>
    <cellStyle name="Normal 2 2 9 2 2 2 5" xfId="11709" xr:uid="{00000000-0005-0000-0000-0000752E0000}"/>
    <cellStyle name="Normal 2 2 9 2 2 2 6" xfId="11710" xr:uid="{00000000-0005-0000-0000-0000762E0000}"/>
    <cellStyle name="Normal 2 2 9 2 3" xfId="11711" xr:uid="{00000000-0005-0000-0000-0000772E0000}"/>
    <cellStyle name="Normal 2 2 9 2 3 2" xfId="11712" xr:uid="{00000000-0005-0000-0000-0000782E0000}"/>
    <cellStyle name="Normal 2 2 9 2 3 2 2" xfId="11713" xr:uid="{00000000-0005-0000-0000-0000792E0000}"/>
    <cellStyle name="Normal 2 2 9 2 3 2 2 2" xfId="11714" xr:uid="{00000000-0005-0000-0000-00007A2E0000}"/>
    <cellStyle name="Normal 2 2 9 2 3 2 2 3" xfId="11715" xr:uid="{00000000-0005-0000-0000-00007B2E0000}"/>
    <cellStyle name="Normal 2 2 9 2 3 2 2 4" xfId="11716" xr:uid="{00000000-0005-0000-0000-00007C2E0000}"/>
    <cellStyle name="Normal 2 2 9 2 3 2 3" xfId="11717" xr:uid="{00000000-0005-0000-0000-00007D2E0000}"/>
    <cellStyle name="Normal 2 2 9 2 3 2 4" xfId="11718" xr:uid="{00000000-0005-0000-0000-00007E2E0000}"/>
    <cellStyle name="Normal 2 2 9 2 3 2 5" xfId="11719" xr:uid="{00000000-0005-0000-0000-00007F2E0000}"/>
    <cellStyle name="Normal 2 2 9 2 3 3" xfId="11720" xr:uid="{00000000-0005-0000-0000-0000802E0000}"/>
    <cellStyle name="Normal 2 2 9 2 3 3 2" xfId="11721" xr:uid="{00000000-0005-0000-0000-0000812E0000}"/>
    <cellStyle name="Normal 2 2 9 2 3 3 3" xfId="11722" xr:uid="{00000000-0005-0000-0000-0000822E0000}"/>
    <cellStyle name="Normal 2 2 9 2 3 3 4" xfId="11723" xr:uid="{00000000-0005-0000-0000-0000832E0000}"/>
    <cellStyle name="Normal 2 2 9 2 3 4" xfId="11724" xr:uid="{00000000-0005-0000-0000-0000842E0000}"/>
    <cellStyle name="Normal 2 2 9 2 3 5" xfId="11725" xr:uid="{00000000-0005-0000-0000-0000852E0000}"/>
    <cellStyle name="Normal 2 2 9 2 3 6" xfId="11726" xr:uid="{00000000-0005-0000-0000-0000862E0000}"/>
    <cellStyle name="Normal 2 2 9 2 4" xfId="11727" xr:uid="{00000000-0005-0000-0000-0000872E0000}"/>
    <cellStyle name="Normal 2 2 9 2 4 2" xfId="11728" xr:uid="{00000000-0005-0000-0000-0000882E0000}"/>
    <cellStyle name="Normal 2 2 9 2 4 2 2" xfId="11729" xr:uid="{00000000-0005-0000-0000-0000892E0000}"/>
    <cellStyle name="Normal 2 2 9 2 4 2 2 2" xfId="11730" xr:uid="{00000000-0005-0000-0000-00008A2E0000}"/>
    <cellStyle name="Normal 2 2 9 2 4 2 2 3" xfId="11731" xr:uid="{00000000-0005-0000-0000-00008B2E0000}"/>
    <cellStyle name="Normal 2 2 9 2 4 2 2 4" xfId="11732" xr:uid="{00000000-0005-0000-0000-00008C2E0000}"/>
    <cellStyle name="Normal 2 2 9 2 4 2 3" xfId="11733" xr:uid="{00000000-0005-0000-0000-00008D2E0000}"/>
    <cellStyle name="Normal 2 2 9 2 4 2 4" xfId="11734" xr:uid="{00000000-0005-0000-0000-00008E2E0000}"/>
    <cellStyle name="Normal 2 2 9 2 4 2 5" xfId="11735" xr:uid="{00000000-0005-0000-0000-00008F2E0000}"/>
    <cellStyle name="Normal 2 2 9 2 4 3" xfId="11736" xr:uid="{00000000-0005-0000-0000-0000902E0000}"/>
    <cellStyle name="Normal 2 2 9 2 4 3 2" xfId="11737" xr:uid="{00000000-0005-0000-0000-0000912E0000}"/>
    <cellStyle name="Normal 2 2 9 2 4 3 3" xfId="11738" xr:uid="{00000000-0005-0000-0000-0000922E0000}"/>
    <cellStyle name="Normal 2 2 9 2 4 3 4" xfId="11739" xr:uid="{00000000-0005-0000-0000-0000932E0000}"/>
    <cellStyle name="Normal 2 2 9 2 4 4" xfId="11740" xr:uid="{00000000-0005-0000-0000-0000942E0000}"/>
    <cellStyle name="Normal 2 2 9 2 4 5" xfId="11741" xr:uid="{00000000-0005-0000-0000-0000952E0000}"/>
    <cellStyle name="Normal 2 2 9 2 4 6" xfId="11742" xr:uid="{00000000-0005-0000-0000-0000962E0000}"/>
    <cellStyle name="Normal 2 2 9 2 5" xfId="11743" xr:uid="{00000000-0005-0000-0000-0000972E0000}"/>
    <cellStyle name="Normal 2 2 9 2 5 2" xfId="11744" xr:uid="{00000000-0005-0000-0000-0000982E0000}"/>
    <cellStyle name="Normal 2 2 9 2 5 2 2" xfId="11745" xr:uid="{00000000-0005-0000-0000-0000992E0000}"/>
    <cellStyle name="Normal 2 2 9 2 5 2 2 2" xfId="11746" xr:uid="{00000000-0005-0000-0000-00009A2E0000}"/>
    <cellStyle name="Normal 2 2 9 2 5 2 2 3" xfId="11747" xr:uid="{00000000-0005-0000-0000-00009B2E0000}"/>
    <cellStyle name="Normal 2 2 9 2 5 2 2 4" xfId="11748" xr:uid="{00000000-0005-0000-0000-00009C2E0000}"/>
    <cellStyle name="Normal 2 2 9 2 5 2 3" xfId="11749" xr:uid="{00000000-0005-0000-0000-00009D2E0000}"/>
    <cellStyle name="Normal 2 2 9 2 5 2 4" xfId="11750" xr:uid="{00000000-0005-0000-0000-00009E2E0000}"/>
    <cellStyle name="Normal 2 2 9 2 5 2 5" xfId="11751" xr:uid="{00000000-0005-0000-0000-00009F2E0000}"/>
    <cellStyle name="Normal 2 2 9 2 5 3" xfId="11752" xr:uid="{00000000-0005-0000-0000-0000A02E0000}"/>
    <cellStyle name="Normal 2 2 9 2 5 3 2" xfId="11753" xr:uid="{00000000-0005-0000-0000-0000A12E0000}"/>
    <cellStyle name="Normal 2 2 9 2 5 3 3" xfId="11754" xr:uid="{00000000-0005-0000-0000-0000A22E0000}"/>
    <cellStyle name="Normal 2 2 9 2 5 3 4" xfId="11755" xr:uid="{00000000-0005-0000-0000-0000A32E0000}"/>
    <cellStyle name="Normal 2 2 9 2 5 4" xfId="11756" xr:uid="{00000000-0005-0000-0000-0000A42E0000}"/>
    <cellStyle name="Normal 2 2 9 2 5 5" xfId="11757" xr:uid="{00000000-0005-0000-0000-0000A52E0000}"/>
    <cellStyle name="Normal 2 2 9 2 5 6" xfId="11758" xr:uid="{00000000-0005-0000-0000-0000A62E0000}"/>
    <cellStyle name="Normal 2 2 9 2 6" xfId="11759" xr:uid="{00000000-0005-0000-0000-0000A72E0000}"/>
    <cellStyle name="Normal 2 2 9 2 6 2" xfId="11760" xr:uid="{00000000-0005-0000-0000-0000A82E0000}"/>
    <cellStyle name="Normal 2 2 9 2 6 2 2" xfId="11761" xr:uid="{00000000-0005-0000-0000-0000A92E0000}"/>
    <cellStyle name="Normal 2 2 9 2 6 2 2 2" xfId="11762" xr:uid="{00000000-0005-0000-0000-0000AA2E0000}"/>
    <cellStyle name="Normal 2 2 9 2 6 2 2 3" xfId="11763" xr:uid="{00000000-0005-0000-0000-0000AB2E0000}"/>
    <cellStyle name="Normal 2 2 9 2 6 2 2 4" xfId="11764" xr:uid="{00000000-0005-0000-0000-0000AC2E0000}"/>
    <cellStyle name="Normal 2 2 9 2 6 2 3" xfId="11765" xr:uid="{00000000-0005-0000-0000-0000AD2E0000}"/>
    <cellStyle name="Normal 2 2 9 2 6 2 4" xfId="11766" xr:uid="{00000000-0005-0000-0000-0000AE2E0000}"/>
    <cellStyle name="Normal 2 2 9 2 6 2 5" xfId="11767" xr:uid="{00000000-0005-0000-0000-0000AF2E0000}"/>
    <cellStyle name="Normal 2 2 9 2 6 3" xfId="11768" xr:uid="{00000000-0005-0000-0000-0000B02E0000}"/>
    <cellStyle name="Normal 2 2 9 2 6 3 2" xfId="11769" xr:uid="{00000000-0005-0000-0000-0000B12E0000}"/>
    <cellStyle name="Normal 2 2 9 2 6 3 3" xfId="11770" xr:uid="{00000000-0005-0000-0000-0000B22E0000}"/>
    <cellStyle name="Normal 2 2 9 2 6 3 4" xfId="11771" xr:uid="{00000000-0005-0000-0000-0000B32E0000}"/>
    <cellStyle name="Normal 2 2 9 2 6 4" xfId="11772" xr:uid="{00000000-0005-0000-0000-0000B42E0000}"/>
    <cellStyle name="Normal 2 2 9 2 6 5" xfId="11773" xr:uid="{00000000-0005-0000-0000-0000B52E0000}"/>
    <cellStyle name="Normal 2 2 9 2 6 6" xfId="11774" xr:uid="{00000000-0005-0000-0000-0000B62E0000}"/>
    <cellStyle name="Normal 2 2 9 2 7" xfId="11775" xr:uid="{00000000-0005-0000-0000-0000B72E0000}"/>
    <cellStyle name="Normal 2 2 9 2 7 2" xfId="11776" xr:uid="{00000000-0005-0000-0000-0000B82E0000}"/>
    <cellStyle name="Normal 2 2 9 2 7 2 2" xfId="11777" xr:uid="{00000000-0005-0000-0000-0000B92E0000}"/>
    <cellStyle name="Normal 2 2 9 2 7 2 2 2" xfId="11778" xr:uid="{00000000-0005-0000-0000-0000BA2E0000}"/>
    <cellStyle name="Normal 2 2 9 2 7 2 2 3" xfId="11779" xr:uid="{00000000-0005-0000-0000-0000BB2E0000}"/>
    <cellStyle name="Normal 2 2 9 2 7 2 2 4" xfId="11780" xr:uid="{00000000-0005-0000-0000-0000BC2E0000}"/>
    <cellStyle name="Normal 2 2 9 2 7 2 3" xfId="11781" xr:uid="{00000000-0005-0000-0000-0000BD2E0000}"/>
    <cellStyle name="Normal 2 2 9 2 7 2 4" xfId="11782" xr:uid="{00000000-0005-0000-0000-0000BE2E0000}"/>
    <cellStyle name="Normal 2 2 9 2 7 2 5" xfId="11783" xr:uid="{00000000-0005-0000-0000-0000BF2E0000}"/>
    <cellStyle name="Normal 2 2 9 2 7 3" xfId="11784" xr:uid="{00000000-0005-0000-0000-0000C02E0000}"/>
    <cellStyle name="Normal 2 2 9 2 7 3 2" xfId="11785" xr:uid="{00000000-0005-0000-0000-0000C12E0000}"/>
    <cellStyle name="Normal 2 2 9 2 7 3 3" xfId="11786" xr:uid="{00000000-0005-0000-0000-0000C22E0000}"/>
    <cellStyle name="Normal 2 2 9 2 7 3 4" xfId="11787" xr:uid="{00000000-0005-0000-0000-0000C32E0000}"/>
    <cellStyle name="Normal 2 2 9 2 7 4" xfId="11788" xr:uid="{00000000-0005-0000-0000-0000C42E0000}"/>
    <cellStyle name="Normal 2 2 9 2 7 5" xfId="11789" xr:uid="{00000000-0005-0000-0000-0000C52E0000}"/>
    <cellStyle name="Normal 2 2 9 2 7 6" xfId="11790" xr:uid="{00000000-0005-0000-0000-0000C62E0000}"/>
    <cellStyle name="Normal 2 2 9 2 8" xfId="11791" xr:uid="{00000000-0005-0000-0000-0000C72E0000}"/>
    <cellStyle name="Normal 2 2 9 2 8 2" xfId="11792" xr:uid="{00000000-0005-0000-0000-0000C82E0000}"/>
    <cellStyle name="Normal 2 2 9 2 8 2 2" xfId="11793" xr:uid="{00000000-0005-0000-0000-0000C92E0000}"/>
    <cellStyle name="Normal 2 2 9 2 8 2 2 2" xfId="11794" xr:uid="{00000000-0005-0000-0000-0000CA2E0000}"/>
    <cellStyle name="Normal 2 2 9 2 8 2 2 3" xfId="11795" xr:uid="{00000000-0005-0000-0000-0000CB2E0000}"/>
    <cellStyle name="Normal 2 2 9 2 8 2 2 4" xfId="11796" xr:uid="{00000000-0005-0000-0000-0000CC2E0000}"/>
    <cellStyle name="Normal 2 2 9 2 8 2 3" xfId="11797" xr:uid="{00000000-0005-0000-0000-0000CD2E0000}"/>
    <cellStyle name="Normal 2 2 9 2 8 2 4" xfId="11798" xr:uid="{00000000-0005-0000-0000-0000CE2E0000}"/>
    <cellStyle name="Normal 2 2 9 2 8 2 5" xfId="11799" xr:uid="{00000000-0005-0000-0000-0000CF2E0000}"/>
    <cellStyle name="Normal 2 2 9 2 8 3" xfId="11800" xr:uid="{00000000-0005-0000-0000-0000D02E0000}"/>
    <cellStyle name="Normal 2 2 9 2 8 3 2" xfId="11801" xr:uid="{00000000-0005-0000-0000-0000D12E0000}"/>
    <cellStyle name="Normal 2 2 9 2 8 3 3" xfId="11802" xr:uid="{00000000-0005-0000-0000-0000D22E0000}"/>
    <cellStyle name="Normal 2 2 9 2 8 3 4" xfId="11803" xr:uid="{00000000-0005-0000-0000-0000D32E0000}"/>
    <cellStyle name="Normal 2 2 9 2 8 4" xfId="11804" xr:uid="{00000000-0005-0000-0000-0000D42E0000}"/>
    <cellStyle name="Normal 2 2 9 2 8 5" xfId="11805" xr:uid="{00000000-0005-0000-0000-0000D52E0000}"/>
    <cellStyle name="Normal 2 2 9 2 8 6" xfId="11806" xr:uid="{00000000-0005-0000-0000-0000D62E0000}"/>
    <cellStyle name="Normal 2 2 9 2 9" xfId="11807" xr:uid="{00000000-0005-0000-0000-0000D72E0000}"/>
    <cellStyle name="Normal 2 2 9 2 9 2" xfId="11808" xr:uid="{00000000-0005-0000-0000-0000D82E0000}"/>
    <cellStyle name="Normal 2 2 9 2 9 2 2" xfId="11809" xr:uid="{00000000-0005-0000-0000-0000D92E0000}"/>
    <cellStyle name="Normal 2 2 9 2 9 2 3" xfId="11810" xr:uid="{00000000-0005-0000-0000-0000DA2E0000}"/>
    <cellStyle name="Normal 2 2 9 2 9 2 4" xfId="11811" xr:uid="{00000000-0005-0000-0000-0000DB2E0000}"/>
    <cellStyle name="Normal 2 2 9 2 9 3" xfId="11812" xr:uid="{00000000-0005-0000-0000-0000DC2E0000}"/>
    <cellStyle name="Normal 2 2 9 2 9 4" xfId="11813" xr:uid="{00000000-0005-0000-0000-0000DD2E0000}"/>
    <cellStyle name="Normal 2 2 9 2 9 5" xfId="11814" xr:uid="{00000000-0005-0000-0000-0000DE2E0000}"/>
    <cellStyle name="Normal 2 2 9 3" xfId="11815" xr:uid="{00000000-0005-0000-0000-0000DF2E0000}"/>
    <cellStyle name="Normal 2 2 9 3 2" xfId="11816" xr:uid="{00000000-0005-0000-0000-0000E02E0000}"/>
    <cellStyle name="Normal 2 2 9 3 3" xfId="11817" xr:uid="{00000000-0005-0000-0000-0000E12E0000}"/>
    <cellStyle name="Normal 2 2 9 3 3 2" xfId="11818" xr:uid="{00000000-0005-0000-0000-0000E22E0000}"/>
    <cellStyle name="Normal 2 2 9 3 3 2 2" xfId="11819" xr:uid="{00000000-0005-0000-0000-0000E32E0000}"/>
    <cellStyle name="Normal 2 2 9 3 3 2 3" xfId="11820" xr:uid="{00000000-0005-0000-0000-0000E42E0000}"/>
    <cellStyle name="Normal 2 2 9 3 3 2 4" xfId="11821" xr:uid="{00000000-0005-0000-0000-0000E52E0000}"/>
    <cellStyle name="Normal 2 2 9 3 3 3" xfId="11822" xr:uid="{00000000-0005-0000-0000-0000E62E0000}"/>
    <cellStyle name="Normal 2 2 9 3 3 4" xfId="11823" xr:uid="{00000000-0005-0000-0000-0000E72E0000}"/>
    <cellStyle name="Normal 2 2 9 3 3 5" xfId="11824" xr:uid="{00000000-0005-0000-0000-0000E82E0000}"/>
    <cellStyle name="Normal 2 2 9 3 4" xfId="11825" xr:uid="{00000000-0005-0000-0000-0000E92E0000}"/>
    <cellStyle name="Normal 2 2 9 3 4 2" xfId="11826" xr:uid="{00000000-0005-0000-0000-0000EA2E0000}"/>
    <cellStyle name="Normal 2 2 9 3 4 3" xfId="11827" xr:uid="{00000000-0005-0000-0000-0000EB2E0000}"/>
    <cellStyle name="Normal 2 2 9 3 4 4" xfId="11828" xr:uid="{00000000-0005-0000-0000-0000EC2E0000}"/>
    <cellStyle name="Normal 2 2 9 3 5" xfId="11829" xr:uid="{00000000-0005-0000-0000-0000ED2E0000}"/>
    <cellStyle name="Normal 2 2 9 3 6" xfId="11830" xr:uid="{00000000-0005-0000-0000-0000EE2E0000}"/>
    <cellStyle name="Normal 2 2 9 3 7" xfId="11831" xr:uid="{00000000-0005-0000-0000-0000EF2E0000}"/>
    <cellStyle name="Normal 2 2 9 4" xfId="11832" xr:uid="{00000000-0005-0000-0000-0000F02E0000}"/>
    <cellStyle name="Normal 2 2 9 5" xfId="11833" xr:uid="{00000000-0005-0000-0000-0000F12E0000}"/>
    <cellStyle name="Normal 2 2 9 6" xfId="11834" xr:uid="{00000000-0005-0000-0000-0000F22E0000}"/>
    <cellStyle name="Normal 2 2 9 7" xfId="11835" xr:uid="{00000000-0005-0000-0000-0000F32E0000}"/>
    <cellStyle name="Normal 2 2 9 8" xfId="11836" xr:uid="{00000000-0005-0000-0000-0000F42E0000}"/>
    <cellStyle name="Normal 2 2 9 9" xfId="11837" xr:uid="{00000000-0005-0000-0000-0000F52E0000}"/>
    <cellStyle name="Normal 2 2 90" xfId="11838" xr:uid="{00000000-0005-0000-0000-0000F62E0000}"/>
    <cellStyle name="Normal 2 2 91" xfId="11839" xr:uid="{00000000-0005-0000-0000-0000F72E0000}"/>
    <cellStyle name="Normal 2 2 92" xfId="11840" xr:uid="{00000000-0005-0000-0000-0000F82E0000}"/>
    <cellStyle name="Normal 2 2 93" xfId="11841" xr:uid="{00000000-0005-0000-0000-0000F92E0000}"/>
    <cellStyle name="Normal 2 2 94" xfId="11842" xr:uid="{00000000-0005-0000-0000-0000FA2E0000}"/>
    <cellStyle name="Normal 2 2 95" xfId="11843" xr:uid="{00000000-0005-0000-0000-0000FB2E0000}"/>
    <cellStyle name="Normal 2 2 96" xfId="11844" xr:uid="{00000000-0005-0000-0000-0000FC2E0000}"/>
    <cellStyle name="Normal 2 2 97" xfId="11845" xr:uid="{00000000-0005-0000-0000-0000FD2E0000}"/>
    <cellStyle name="Normal 2 2 98" xfId="11846" xr:uid="{00000000-0005-0000-0000-0000FE2E0000}"/>
    <cellStyle name="Normal 2 2 99" xfId="11847" xr:uid="{00000000-0005-0000-0000-0000FF2E0000}"/>
    <cellStyle name="Normal 2 2_Guarantees" xfId="11848" xr:uid="{00000000-0005-0000-0000-0000002F0000}"/>
    <cellStyle name="Normal 2 20" xfId="11849" xr:uid="{00000000-0005-0000-0000-0000012F0000}"/>
    <cellStyle name="Normal 2 20 2" xfId="11850" xr:uid="{00000000-0005-0000-0000-0000022F0000}"/>
    <cellStyle name="Normal 2 21" xfId="11851" xr:uid="{00000000-0005-0000-0000-0000032F0000}"/>
    <cellStyle name="Normal 2 21 2" xfId="11852" xr:uid="{00000000-0005-0000-0000-0000042F0000}"/>
    <cellStyle name="Normal 2 21 2 2" xfId="11853" xr:uid="{00000000-0005-0000-0000-0000052F0000}"/>
    <cellStyle name="Normal 2 21 2 2 2" xfId="11854" xr:uid="{00000000-0005-0000-0000-0000062F0000}"/>
    <cellStyle name="Normal 2 21 2 2 3" xfId="11855" xr:uid="{00000000-0005-0000-0000-0000072F0000}"/>
    <cellStyle name="Normal 2 21 2 2 4" xfId="11856" xr:uid="{00000000-0005-0000-0000-0000082F0000}"/>
    <cellStyle name="Normal 2 21 2 3" xfId="11857" xr:uid="{00000000-0005-0000-0000-0000092F0000}"/>
    <cellStyle name="Normal 2 21 2 4" xfId="11858" xr:uid="{00000000-0005-0000-0000-00000A2F0000}"/>
    <cellStyle name="Normal 2 21 2 5" xfId="11859" xr:uid="{00000000-0005-0000-0000-00000B2F0000}"/>
    <cellStyle name="Normal 2 21 3" xfId="11860" xr:uid="{00000000-0005-0000-0000-00000C2F0000}"/>
    <cellStyle name="Normal 2 21 4" xfId="11861" xr:uid="{00000000-0005-0000-0000-00000D2F0000}"/>
    <cellStyle name="Normal 2 21 4 2" xfId="11862" xr:uid="{00000000-0005-0000-0000-00000E2F0000}"/>
    <cellStyle name="Normal 2 21 4 3" xfId="11863" xr:uid="{00000000-0005-0000-0000-00000F2F0000}"/>
    <cellStyle name="Normal 2 21 4 4" xfId="11864" xr:uid="{00000000-0005-0000-0000-0000102F0000}"/>
    <cellStyle name="Normal 2 21 5" xfId="11865" xr:uid="{00000000-0005-0000-0000-0000112F0000}"/>
    <cellStyle name="Normal 2 21 6" xfId="11866" xr:uid="{00000000-0005-0000-0000-0000122F0000}"/>
    <cellStyle name="Normal 2 21 7" xfId="11867" xr:uid="{00000000-0005-0000-0000-0000132F0000}"/>
    <cellStyle name="Normal 2 22" xfId="11868" xr:uid="{00000000-0005-0000-0000-0000142F0000}"/>
    <cellStyle name="Normal 2 22 2" xfId="11869" xr:uid="{00000000-0005-0000-0000-0000152F0000}"/>
    <cellStyle name="Normal 2 22 2 2" xfId="11870" xr:uid="{00000000-0005-0000-0000-0000162F0000}"/>
    <cellStyle name="Normal 2 22 2 2 2" xfId="11871" xr:uid="{00000000-0005-0000-0000-0000172F0000}"/>
    <cellStyle name="Normal 2 22 2 2 3" xfId="11872" xr:uid="{00000000-0005-0000-0000-0000182F0000}"/>
    <cellStyle name="Normal 2 22 2 2 4" xfId="11873" xr:uid="{00000000-0005-0000-0000-0000192F0000}"/>
    <cellStyle name="Normal 2 22 2 3" xfId="11874" xr:uid="{00000000-0005-0000-0000-00001A2F0000}"/>
    <cellStyle name="Normal 2 22 2 4" xfId="11875" xr:uid="{00000000-0005-0000-0000-00001B2F0000}"/>
    <cellStyle name="Normal 2 22 2 5" xfId="11876" xr:uid="{00000000-0005-0000-0000-00001C2F0000}"/>
    <cellStyle name="Normal 2 22 3" xfId="11877" xr:uid="{00000000-0005-0000-0000-00001D2F0000}"/>
    <cellStyle name="Normal 2 22 4" xfId="11878" xr:uid="{00000000-0005-0000-0000-00001E2F0000}"/>
    <cellStyle name="Normal 2 22 4 2" xfId="11879" xr:uid="{00000000-0005-0000-0000-00001F2F0000}"/>
    <cellStyle name="Normal 2 22 4 3" xfId="11880" xr:uid="{00000000-0005-0000-0000-0000202F0000}"/>
    <cellStyle name="Normal 2 22 4 4" xfId="11881" xr:uid="{00000000-0005-0000-0000-0000212F0000}"/>
    <cellStyle name="Normal 2 22 5" xfId="11882" xr:uid="{00000000-0005-0000-0000-0000222F0000}"/>
    <cellStyle name="Normal 2 22 6" xfId="11883" xr:uid="{00000000-0005-0000-0000-0000232F0000}"/>
    <cellStyle name="Normal 2 22 7" xfId="11884" xr:uid="{00000000-0005-0000-0000-0000242F0000}"/>
    <cellStyle name="Normal 2 23" xfId="11885" xr:uid="{00000000-0005-0000-0000-0000252F0000}"/>
    <cellStyle name="Normal 2 23 2" xfId="11886" xr:uid="{00000000-0005-0000-0000-0000262F0000}"/>
    <cellStyle name="Normal 2 24" xfId="11887" xr:uid="{00000000-0005-0000-0000-0000272F0000}"/>
    <cellStyle name="Normal 2 24 2" xfId="11888" xr:uid="{00000000-0005-0000-0000-0000282F0000}"/>
    <cellStyle name="Normal 2 24 3" xfId="11889" xr:uid="{00000000-0005-0000-0000-0000292F0000}"/>
    <cellStyle name="Normal 2 24 4" xfId="11890" xr:uid="{00000000-0005-0000-0000-00002A2F0000}"/>
    <cellStyle name="Normal 2 25" xfId="11891" xr:uid="{00000000-0005-0000-0000-00002B2F0000}"/>
    <cellStyle name="Normal 2 25 2" xfId="11892" xr:uid="{00000000-0005-0000-0000-00002C2F0000}"/>
    <cellStyle name="Normal 2 25 3" xfId="11893" xr:uid="{00000000-0005-0000-0000-00002D2F0000}"/>
    <cellStyle name="Normal 2 25 4" xfId="11894" xr:uid="{00000000-0005-0000-0000-00002E2F0000}"/>
    <cellStyle name="Normal 2 26" xfId="11895" xr:uid="{00000000-0005-0000-0000-00002F2F0000}"/>
    <cellStyle name="Normal 2 26 2" xfId="11896" xr:uid="{00000000-0005-0000-0000-0000302F0000}"/>
    <cellStyle name="Normal 2 27" xfId="11897" xr:uid="{00000000-0005-0000-0000-0000312F0000}"/>
    <cellStyle name="Normal 2 27 2" xfId="11898" xr:uid="{00000000-0005-0000-0000-0000322F0000}"/>
    <cellStyle name="Normal 2 28" xfId="11899" xr:uid="{00000000-0005-0000-0000-0000332F0000}"/>
    <cellStyle name="Normal 2 28 2" xfId="11900" xr:uid="{00000000-0005-0000-0000-0000342F0000}"/>
    <cellStyle name="Normal 2 29" xfId="11901" xr:uid="{00000000-0005-0000-0000-0000352F0000}"/>
    <cellStyle name="Normal 2 29 2" xfId="11902" xr:uid="{00000000-0005-0000-0000-0000362F0000}"/>
    <cellStyle name="Normal 2 3" xfId="11903" xr:uid="{00000000-0005-0000-0000-0000372F0000}"/>
    <cellStyle name="Normal 2 3 10" xfId="11904" xr:uid="{00000000-0005-0000-0000-0000382F0000}"/>
    <cellStyle name="Normal 2 3 10 2" xfId="11905" xr:uid="{00000000-0005-0000-0000-0000392F0000}"/>
    <cellStyle name="Normal 2 3 10 2 2" xfId="11906" xr:uid="{00000000-0005-0000-0000-00003A2F0000}"/>
    <cellStyle name="Normal 2 3 10 2 2 2" xfId="11907" xr:uid="{00000000-0005-0000-0000-00003B2F0000}"/>
    <cellStyle name="Normal 2 3 10 2 2 3" xfId="11908" xr:uid="{00000000-0005-0000-0000-00003C2F0000}"/>
    <cellStyle name="Normal 2 3 10 2 2 4" xfId="11909" xr:uid="{00000000-0005-0000-0000-00003D2F0000}"/>
    <cellStyle name="Normal 2 3 10 2 3" xfId="11910" xr:uid="{00000000-0005-0000-0000-00003E2F0000}"/>
    <cellStyle name="Normal 2 3 10 2 4" xfId="11911" xr:uid="{00000000-0005-0000-0000-00003F2F0000}"/>
    <cellStyle name="Normal 2 3 10 2 5" xfId="11912" xr:uid="{00000000-0005-0000-0000-0000402F0000}"/>
    <cellStyle name="Normal 2 3 10 3" xfId="11913" xr:uid="{00000000-0005-0000-0000-0000412F0000}"/>
    <cellStyle name="Normal 2 3 10 4" xfId="11914" xr:uid="{00000000-0005-0000-0000-0000422F0000}"/>
    <cellStyle name="Normal 2 3 10 4 2" xfId="11915" xr:uid="{00000000-0005-0000-0000-0000432F0000}"/>
    <cellStyle name="Normal 2 3 10 4 3" xfId="11916" xr:uid="{00000000-0005-0000-0000-0000442F0000}"/>
    <cellStyle name="Normal 2 3 10 4 4" xfId="11917" xr:uid="{00000000-0005-0000-0000-0000452F0000}"/>
    <cellStyle name="Normal 2 3 10 5" xfId="11918" xr:uid="{00000000-0005-0000-0000-0000462F0000}"/>
    <cellStyle name="Normal 2 3 10 6" xfId="11919" xr:uid="{00000000-0005-0000-0000-0000472F0000}"/>
    <cellStyle name="Normal 2 3 10 7" xfId="11920" xr:uid="{00000000-0005-0000-0000-0000482F0000}"/>
    <cellStyle name="Normal 2 3 11" xfId="11921" xr:uid="{00000000-0005-0000-0000-0000492F0000}"/>
    <cellStyle name="Normal 2 3 11 2" xfId="11922" xr:uid="{00000000-0005-0000-0000-00004A2F0000}"/>
    <cellStyle name="Normal 2 3 12" xfId="11923" xr:uid="{00000000-0005-0000-0000-00004B2F0000}"/>
    <cellStyle name="Normal 2 3 12 2" xfId="11924" xr:uid="{00000000-0005-0000-0000-00004C2F0000}"/>
    <cellStyle name="Normal 2 3 13" xfId="11925" xr:uid="{00000000-0005-0000-0000-00004D2F0000}"/>
    <cellStyle name="Normal 2 3 13 2" xfId="11926" xr:uid="{00000000-0005-0000-0000-00004E2F0000}"/>
    <cellStyle name="Normal 2 3 2" xfId="11927" xr:uid="{00000000-0005-0000-0000-00004F2F0000}"/>
    <cellStyle name="Normal 2 3 2 2" xfId="11928" xr:uid="{00000000-0005-0000-0000-0000502F0000}"/>
    <cellStyle name="Normal 2 3 2 2 2" xfId="11929" xr:uid="{00000000-0005-0000-0000-0000512F0000}"/>
    <cellStyle name="Normal 2 3 2 2 3" xfId="11930" xr:uid="{00000000-0005-0000-0000-0000522F0000}"/>
    <cellStyle name="Normal 2 3 2 2 3 2" xfId="11931" xr:uid="{00000000-0005-0000-0000-0000532F0000}"/>
    <cellStyle name="Normal 2 3 2 2 3 2 2" xfId="11932" xr:uid="{00000000-0005-0000-0000-0000542F0000}"/>
    <cellStyle name="Normal 2 3 2 2 3 2 3" xfId="11933" xr:uid="{00000000-0005-0000-0000-0000552F0000}"/>
    <cellStyle name="Normal 2 3 2 2 3 2 4" xfId="11934" xr:uid="{00000000-0005-0000-0000-0000562F0000}"/>
    <cellStyle name="Normal 2 3 2 2 3 3" xfId="11935" xr:uid="{00000000-0005-0000-0000-0000572F0000}"/>
    <cellStyle name="Normal 2 3 2 2 3 4" xfId="11936" xr:uid="{00000000-0005-0000-0000-0000582F0000}"/>
    <cellStyle name="Normal 2 3 2 2 3 5" xfId="11937" xr:uid="{00000000-0005-0000-0000-0000592F0000}"/>
    <cellStyle name="Normal 2 3 2 2 4" xfId="11938" xr:uid="{00000000-0005-0000-0000-00005A2F0000}"/>
    <cellStyle name="Normal 2 3 2 2 5" xfId="11939" xr:uid="{00000000-0005-0000-0000-00005B2F0000}"/>
    <cellStyle name="Normal 2 3 2 2 5 2" xfId="11940" xr:uid="{00000000-0005-0000-0000-00005C2F0000}"/>
    <cellStyle name="Normal 2 3 2 2 5 3" xfId="11941" xr:uid="{00000000-0005-0000-0000-00005D2F0000}"/>
    <cellStyle name="Normal 2 3 2 2 5 4" xfId="11942" xr:uid="{00000000-0005-0000-0000-00005E2F0000}"/>
    <cellStyle name="Normal 2 3 2 2 6" xfId="11943" xr:uid="{00000000-0005-0000-0000-00005F2F0000}"/>
    <cellStyle name="Normal 2 3 2 2 7" xfId="11944" xr:uid="{00000000-0005-0000-0000-0000602F0000}"/>
    <cellStyle name="Normal 2 3 2 2 8" xfId="11945" xr:uid="{00000000-0005-0000-0000-0000612F0000}"/>
    <cellStyle name="Normal 2 3 2 3" xfId="11946" xr:uid="{00000000-0005-0000-0000-0000622F0000}"/>
    <cellStyle name="Normal 2 3 2 4" xfId="11947" xr:uid="{00000000-0005-0000-0000-0000632F0000}"/>
    <cellStyle name="Normal 2 3 2 4 2" xfId="11948" xr:uid="{00000000-0005-0000-0000-0000642F0000}"/>
    <cellStyle name="Normal 2 3 2 4 2 2" xfId="11949" xr:uid="{00000000-0005-0000-0000-0000652F0000}"/>
    <cellStyle name="Normal 2 3 2 4 2 3" xfId="11950" xr:uid="{00000000-0005-0000-0000-0000662F0000}"/>
    <cellStyle name="Normal 2 3 2 4 2 4" xfId="11951" xr:uid="{00000000-0005-0000-0000-0000672F0000}"/>
    <cellStyle name="Normal 2 3 2 4 3" xfId="11952" xr:uid="{00000000-0005-0000-0000-0000682F0000}"/>
    <cellStyle name="Normal 2 3 2 4 4" xfId="11953" xr:uid="{00000000-0005-0000-0000-0000692F0000}"/>
    <cellStyle name="Normal 2 3 2 4 5" xfId="11954" xr:uid="{00000000-0005-0000-0000-00006A2F0000}"/>
    <cellStyle name="Normal 2 3 2 5" xfId="11955" xr:uid="{00000000-0005-0000-0000-00006B2F0000}"/>
    <cellStyle name="Normal 2 3 2 5 2" xfId="11956" xr:uid="{00000000-0005-0000-0000-00006C2F0000}"/>
    <cellStyle name="Normal 2 3 2 5 3" xfId="11957" xr:uid="{00000000-0005-0000-0000-00006D2F0000}"/>
    <cellStyle name="Normal 2 3 2 5 4" xfId="11958" xr:uid="{00000000-0005-0000-0000-00006E2F0000}"/>
    <cellStyle name="Normal 2 3 2 6" xfId="11959" xr:uid="{00000000-0005-0000-0000-00006F2F0000}"/>
    <cellStyle name="Normal 2 3 2 7" xfId="11960" xr:uid="{00000000-0005-0000-0000-0000702F0000}"/>
    <cellStyle name="Normal 2 3 2 8" xfId="11961" xr:uid="{00000000-0005-0000-0000-0000712F0000}"/>
    <cellStyle name="Normal 2 3 3" xfId="11962" xr:uid="{00000000-0005-0000-0000-0000722F0000}"/>
    <cellStyle name="Normal 2 3 4" xfId="11963" xr:uid="{00000000-0005-0000-0000-0000732F0000}"/>
    <cellStyle name="Normal 2 3 5" xfId="11964" xr:uid="{00000000-0005-0000-0000-0000742F0000}"/>
    <cellStyle name="Normal 2 3 6" xfId="11965" xr:uid="{00000000-0005-0000-0000-0000752F0000}"/>
    <cellStyle name="Normal 2 3 7" xfId="11966" xr:uid="{00000000-0005-0000-0000-0000762F0000}"/>
    <cellStyle name="Normal 2 3 8" xfId="11967" xr:uid="{00000000-0005-0000-0000-0000772F0000}"/>
    <cellStyle name="Normal 2 3 9" xfId="11968" xr:uid="{00000000-0005-0000-0000-0000782F0000}"/>
    <cellStyle name="Normal 2 3 9 2" xfId="11969" xr:uid="{00000000-0005-0000-0000-0000792F0000}"/>
    <cellStyle name="Normal 2 30" xfId="11970" xr:uid="{00000000-0005-0000-0000-00007A2F0000}"/>
    <cellStyle name="Normal 2 30 2" xfId="11971" xr:uid="{00000000-0005-0000-0000-00007B2F0000}"/>
    <cellStyle name="Normal 2 31" xfId="11972" xr:uid="{00000000-0005-0000-0000-00007C2F0000}"/>
    <cellStyle name="Normal 2 31 2" xfId="11973" xr:uid="{00000000-0005-0000-0000-00007D2F0000}"/>
    <cellStyle name="Normal 2 32" xfId="11974" xr:uid="{00000000-0005-0000-0000-00007E2F0000}"/>
    <cellStyle name="Normal 2 32 2" xfId="11975" xr:uid="{00000000-0005-0000-0000-00007F2F0000}"/>
    <cellStyle name="Normal 2 33" xfId="11976" xr:uid="{00000000-0005-0000-0000-0000802F0000}"/>
    <cellStyle name="Normal 2 33 2" xfId="11977" xr:uid="{00000000-0005-0000-0000-0000812F0000}"/>
    <cellStyle name="Normal 2 34" xfId="11978" xr:uid="{00000000-0005-0000-0000-0000822F0000}"/>
    <cellStyle name="Normal 2 34 2" xfId="11979" xr:uid="{00000000-0005-0000-0000-0000832F0000}"/>
    <cellStyle name="Normal 2 35" xfId="11980" xr:uid="{00000000-0005-0000-0000-0000842F0000}"/>
    <cellStyle name="Normal 2 35 2" xfId="11981" xr:uid="{00000000-0005-0000-0000-0000852F0000}"/>
    <cellStyle name="Normal 2 36" xfId="11982" xr:uid="{00000000-0005-0000-0000-0000862F0000}"/>
    <cellStyle name="Normal 2 36 2" xfId="11983" xr:uid="{00000000-0005-0000-0000-0000872F0000}"/>
    <cellStyle name="Normal 2 37" xfId="11984" xr:uid="{00000000-0005-0000-0000-0000882F0000}"/>
    <cellStyle name="Normal 2 37 2" xfId="11985" xr:uid="{00000000-0005-0000-0000-0000892F0000}"/>
    <cellStyle name="Normal 2 38" xfId="11986" xr:uid="{00000000-0005-0000-0000-00008A2F0000}"/>
    <cellStyle name="Normal 2 38 2" xfId="11987" xr:uid="{00000000-0005-0000-0000-00008B2F0000}"/>
    <cellStyle name="Normal 2 39" xfId="11988" xr:uid="{00000000-0005-0000-0000-00008C2F0000}"/>
    <cellStyle name="Normal 2 39 2" xfId="11989" xr:uid="{00000000-0005-0000-0000-00008D2F0000}"/>
    <cellStyle name="Normal 2 4" xfId="11990" xr:uid="{00000000-0005-0000-0000-00008E2F0000}"/>
    <cellStyle name="Normal 2 4 10" xfId="11991" xr:uid="{00000000-0005-0000-0000-00008F2F0000}"/>
    <cellStyle name="Normal 2 4 10 2" xfId="11992" xr:uid="{00000000-0005-0000-0000-0000902F0000}"/>
    <cellStyle name="Normal 2 4 11" xfId="11993" xr:uid="{00000000-0005-0000-0000-0000912F0000}"/>
    <cellStyle name="Normal 2 4 12" xfId="11994" xr:uid="{00000000-0005-0000-0000-0000922F0000}"/>
    <cellStyle name="Normal 2 4 12 2" xfId="11995" xr:uid="{00000000-0005-0000-0000-0000932F0000}"/>
    <cellStyle name="Normal 2 4 13" xfId="11996" xr:uid="{00000000-0005-0000-0000-0000942F0000}"/>
    <cellStyle name="Normal 2 4 14" xfId="11997" xr:uid="{00000000-0005-0000-0000-0000952F0000}"/>
    <cellStyle name="Normal 2 4 2" xfId="11998" xr:uid="{00000000-0005-0000-0000-0000962F0000}"/>
    <cellStyle name="Normal 2 4 2 2" xfId="11999" xr:uid="{00000000-0005-0000-0000-0000972F0000}"/>
    <cellStyle name="Normal 2 4 3" xfId="12000" xr:uid="{00000000-0005-0000-0000-0000982F0000}"/>
    <cellStyle name="Normal 2 4 4" xfId="12001" xr:uid="{00000000-0005-0000-0000-0000992F0000}"/>
    <cellStyle name="Normal 2 4 5" xfId="12002" xr:uid="{00000000-0005-0000-0000-00009A2F0000}"/>
    <cellStyle name="Normal 2 4 6" xfId="12003" xr:uid="{00000000-0005-0000-0000-00009B2F0000}"/>
    <cellStyle name="Normal 2 4 7" xfId="12004" xr:uid="{00000000-0005-0000-0000-00009C2F0000}"/>
    <cellStyle name="Normal 2 4 8" xfId="12005" xr:uid="{00000000-0005-0000-0000-00009D2F0000}"/>
    <cellStyle name="Normal 2 4 9" xfId="12006" xr:uid="{00000000-0005-0000-0000-00009E2F0000}"/>
    <cellStyle name="Normal 2 4 9 2" xfId="12007" xr:uid="{00000000-0005-0000-0000-00009F2F0000}"/>
    <cellStyle name="Normal 2 40" xfId="12008" xr:uid="{00000000-0005-0000-0000-0000A02F0000}"/>
    <cellStyle name="Normal 2 40 2" xfId="12009" xr:uid="{00000000-0005-0000-0000-0000A12F0000}"/>
    <cellStyle name="Normal 2 41" xfId="12010" xr:uid="{00000000-0005-0000-0000-0000A22F0000}"/>
    <cellStyle name="Normal 2 41 2" xfId="12011" xr:uid="{00000000-0005-0000-0000-0000A32F0000}"/>
    <cellStyle name="Normal 2 42" xfId="12012" xr:uid="{00000000-0005-0000-0000-0000A42F0000}"/>
    <cellStyle name="Normal 2 42 2" xfId="12013" xr:uid="{00000000-0005-0000-0000-0000A52F0000}"/>
    <cellStyle name="Normal 2 43" xfId="12014" xr:uid="{00000000-0005-0000-0000-0000A62F0000}"/>
    <cellStyle name="Normal 2 43 2" xfId="12015" xr:uid="{00000000-0005-0000-0000-0000A72F0000}"/>
    <cellStyle name="Normal 2 44" xfId="12016" xr:uid="{00000000-0005-0000-0000-0000A82F0000}"/>
    <cellStyle name="Normal 2 44 2" xfId="12017" xr:uid="{00000000-0005-0000-0000-0000A92F0000}"/>
    <cellStyle name="Normal 2 45" xfId="12018" xr:uid="{00000000-0005-0000-0000-0000AA2F0000}"/>
    <cellStyle name="Normal 2 45 2" xfId="12019" xr:uid="{00000000-0005-0000-0000-0000AB2F0000}"/>
    <cellStyle name="Normal 2 46" xfId="12020" xr:uid="{00000000-0005-0000-0000-0000AC2F0000}"/>
    <cellStyle name="Normal 2 46 2" xfId="12021" xr:uid="{00000000-0005-0000-0000-0000AD2F0000}"/>
    <cellStyle name="Normal 2 47" xfId="12022" xr:uid="{00000000-0005-0000-0000-0000AE2F0000}"/>
    <cellStyle name="Normal 2 47 2" xfId="12023" xr:uid="{00000000-0005-0000-0000-0000AF2F0000}"/>
    <cellStyle name="Normal 2 48" xfId="12024" xr:uid="{00000000-0005-0000-0000-0000B02F0000}"/>
    <cellStyle name="Normal 2 48 2" xfId="12025" xr:uid="{00000000-0005-0000-0000-0000B12F0000}"/>
    <cellStyle name="Normal 2 49" xfId="12026" xr:uid="{00000000-0005-0000-0000-0000B22F0000}"/>
    <cellStyle name="Normal 2 49 2" xfId="12027" xr:uid="{00000000-0005-0000-0000-0000B32F0000}"/>
    <cellStyle name="Normal 2 5" xfId="12028" xr:uid="{00000000-0005-0000-0000-0000B42F0000}"/>
    <cellStyle name="Normal 2 5 10" xfId="12029" xr:uid="{00000000-0005-0000-0000-0000B52F0000}"/>
    <cellStyle name="Normal 2 5 11" xfId="12030" xr:uid="{00000000-0005-0000-0000-0000B62F0000}"/>
    <cellStyle name="Normal 2 5 12" xfId="12031" xr:uid="{00000000-0005-0000-0000-0000B72F0000}"/>
    <cellStyle name="Normal 2 5 13" xfId="12032" xr:uid="{00000000-0005-0000-0000-0000B82F0000}"/>
    <cellStyle name="Normal 2 5 2" xfId="12033" xr:uid="{00000000-0005-0000-0000-0000B92F0000}"/>
    <cellStyle name="Normal 2 5 2 2" xfId="12034" xr:uid="{00000000-0005-0000-0000-0000BA2F0000}"/>
    <cellStyle name="Normal 2 5 3" xfId="12035" xr:uid="{00000000-0005-0000-0000-0000BB2F0000}"/>
    <cellStyle name="Normal 2 5 3 2" xfId="12036" xr:uid="{00000000-0005-0000-0000-0000BC2F0000}"/>
    <cellStyle name="Normal 2 5 4" xfId="12037" xr:uid="{00000000-0005-0000-0000-0000BD2F0000}"/>
    <cellStyle name="Normal 2 5 4 2" xfId="12038" xr:uid="{00000000-0005-0000-0000-0000BE2F0000}"/>
    <cellStyle name="Normal 2 5 5" xfId="12039" xr:uid="{00000000-0005-0000-0000-0000BF2F0000}"/>
    <cellStyle name="Normal 2 5 5 2" xfId="12040" xr:uid="{00000000-0005-0000-0000-0000C02F0000}"/>
    <cellStyle name="Normal 2 5 6" xfId="12041" xr:uid="{00000000-0005-0000-0000-0000C12F0000}"/>
    <cellStyle name="Normal 2 5 6 2" xfId="12042" xr:uid="{00000000-0005-0000-0000-0000C22F0000}"/>
    <cellStyle name="Normal 2 5 7" xfId="12043" xr:uid="{00000000-0005-0000-0000-0000C32F0000}"/>
    <cellStyle name="Normal 2 5 8" xfId="12044" xr:uid="{00000000-0005-0000-0000-0000C42F0000}"/>
    <cellStyle name="Normal 2 5 9" xfId="12045" xr:uid="{00000000-0005-0000-0000-0000C52F0000}"/>
    <cellStyle name="Normal 2 50" xfId="12046" xr:uid="{00000000-0005-0000-0000-0000C62F0000}"/>
    <cellStyle name="Normal 2 50 2" xfId="12047" xr:uid="{00000000-0005-0000-0000-0000C72F0000}"/>
    <cellStyle name="Normal 2 51" xfId="12048" xr:uid="{00000000-0005-0000-0000-0000C82F0000}"/>
    <cellStyle name="Normal 2 51 2" xfId="12049" xr:uid="{00000000-0005-0000-0000-0000C92F0000}"/>
    <cellStyle name="Normal 2 52" xfId="12050" xr:uid="{00000000-0005-0000-0000-0000CA2F0000}"/>
    <cellStyle name="Normal 2 52 2" xfId="12051" xr:uid="{00000000-0005-0000-0000-0000CB2F0000}"/>
    <cellStyle name="Normal 2 53" xfId="12052" xr:uid="{00000000-0005-0000-0000-0000CC2F0000}"/>
    <cellStyle name="Normal 2 53 2" xfId="12053" xr:uid="{00000000-0005-0000-0000-0000CD2F0000}"/>
    <cellStyle name="Normal 2 54" xfId="12054" xr:uid="{00000000-0005-0000-0000-0000CE2F0000}"/>
    <cellStyle name="Normal 2 54 2" xfId="12055" xr:uid="{00000000-0005-0000-0000-0000CF2F0000}"/>
    <cellStyle name="Normal 2 55" xfId="12056" xr:uid="{00000000-0005-0000-0000-0000D02F0000}"/>
    <cellStyle name="Normal 2 55 2" xfId="12057" xr:uid="{00000000-0005-0000-0000-0000D12F0000}"/>
    <cellStyle name="Normal 2 56" xfId="12058" xr:uid="{00000000-0005-0000-0000-0000D22F0000}"/>
    <cellStyle name="Normal 2 56 2" xfId="12059" xr:uid="{00000000-0005-0000-0000-0000D32F0000}"/>
    <cellStyle name="Normal 2 57" xfId="12060" xr:uid="{00000000-0005-0000-0000-0000D42F0000}"/>
    <cellStyle name="Normal 2 6" xfId="12061" xr:uid="{00000000-0005-0000-0000-0000D52F0000}"/>
    <cellStyle name="Normal 2 6 10" xfId="12062" xr:uid="{00000000-0005-0000-0000-0000D62F0000}"/>
    <cellStyle name="Normal 2 6 11" xfId="12063" xr:uid="{00000000-0005-0000-0000-0000D72F0000}"/>
    <cellStyle name="Normal 2 6 12" xfId="12064" xr:uid="{00000000-0005-0000-0000-0000D82F0000}"/>
    <cellStyle name="Normal 2 6 13" xfId="12065" xr:uid="{00000000-0005-0000-0000-0000D92F0000}"/>
    <cellStyle name="Normal 2 6 2" xfId="12066" xr:uid="{00000000-0005-0000-0000-0000DA2F0000}"/>
    <cellStyle name="Normal 2 6 2 2" xfId="12067" xr:uid="{00000000-0005-0000-0000-0000DB2F0000}"/>
    <cellStyle name="Normal 2 6 3" xfId="12068" xr:uid="{00000000-0005-0000-0000-0000DC2F0000}"/>
    <cellStyle name="Normal 2 6 3 2" xfId="12069" xr:uid="{00000000-0005-0000-0000-0000DD2F0000}"/>
    <cellStyle name="Normal 2 6 4" xfId="12070" xr:uid="{00000000-0005-0000-0000-0000DE2F0000}"/>
    <cellStyle name="Normal 2 6 5" xfId="12071" xr:uid="{00000000-0005-0000-0000-0000DF2F0000}"/>
    <cellStyle name="Normal 2 6 6" xfId="12072" xr:uid="{00000000-0005-0000-0000-0000E02F0000}"/>
    <cellStyle name="Normal 2 6 7" xfId="12073" xr:uid="{00000000-0005-0000-0000-0000E12F0000}"/>
    <cellStyle name="Normal 2 6 8" xfId="12074" xr:uid="{00000000-0005-0000-0000-0000E22F0000}"/>
    <cellStyle name="Normal 2 6 9" xfId="12075" xr:uid="{00000000-0005-0000-0000-0000E32F0000}"/>
    <cellStyle name="Normal 2 7" xfId="12076" xr:uid="{00000000-0005-0000-0000-0000E42F0000}"/>
    <cellStyle name="Normal 2 7 10" xfId="12077" xr:uid="{00000000-0005-0000-0000-0000E52F0000}"/>
    <cellStyle name="Normal 2 7 11" xfId="12078" xr:uid="{00000000-0005-0000-0000-0000E62F0000}"/>
    <cellStyle name="Normal 2 7 12" xfId="12079" xr:uid="{00000000-0005-0000-0000-0000E72F0000}"/>
    <cellStyle name="Normal 2 7 13" xfId="12080" xr:uid="{00000000-0005-0000-0000-0000E82F0000}"/>
    <cellStyle name="Normal 2 7 13 2" xfId="12081" xr:uid="{00000000-0005-0000-0000-0000E92F0000}"/>
    <cellStyle name="Normal 2 7 13 2 2" xfId="12082" xr:uid="{00000000-0005-0000-0000-0000EA2F0000}"/>
    <cellStyle name="Normal 2 7 13 2 3" xfId="12083" xr:uid="{00000000-0005-0000-0000-0000EB2F0000}"/>
    <cellStyle name="Normal 2 7 13 2 4" xfId="12084" xr:uid="{00000000-0005-0000-0000-0000EC2F0000}"/>
    <cellStyle name="Normal 2 7 13 3" xfId="12085" xr:uid="{00000000-0005-0000-0000-0000ED2F0000}"/>
    <cellStyle name="Normal 2 7 13 4" xfId="12086" xr:uid="{00000000-0005-0000-0000-0000EE2F0000}"/>
    <cellStyle name="Normal 2 7 13 5" xfId="12087" xr:uid="{00000000-0005-0000-0000-0000EF2F0000}"/>
    <cellStyle name="Normal 2 7 14" xfId="12088" xr:uid="{00000000-0005-0000-0000-0000F02F0000}"/>
    <cellStyle name="Normal 2 7 14 2" xfId="12089" xr:uid="{00000000-0005-0000-0000-0000F12F0000}"/>
    <cellStyle name="Normal 2 7 14 3" xfId="12090" xr:uid="{00000000-0005-0000-0000-0000F22F0000}"/>
    <cellStyle name="Normal 2 7 14 4" xfId="12091" xr:uid="{00000000-0005-0000-0000-0000F32F0000}"/>
    <cellStyle name="Normal 2 7 15" xfId="12092" xr:uid="{00000000-0005-0000-0000-0000F42F0000}"/>
    <cellStyle name="Normal 2 7 16" xfId="12093" xr:uid="{00000000-0005-0000-0000-0000F52F0000}"/>
    <cellStyle name="Normal 2 7 17" xfId="12094" xr:uid="{00000000-0005-0000-0000-0000F62F0000}"/>
    <cellStyle name="Normal 2 7 2" xfId="12095" xr:uid="{00000000-0005-0000-0000-0000F72F0000}"/>
    <cellStyle name="Normal 2 7 2 2" xfId="12096" xr:uid="{00000000-0005-0000-0000-0000F82F0000}"/>
    <cellStyle name="Normal 2 7 3" xfId="12097" xr:uid="{00000000-0005-0000-0000-0000F92F0000}"/>
    <cellStyle name="Normal 2 7 3 2" xfId="12098" xr:uid="{00000000-0005-0000-0000-0000FA2F0000}"/>
    <cellStyle name="Normal 2 7 4" xfId="12099" xr:uid="{00000000-0005-0000-0000-0000FB2F0000}"/>
    <cellStyle name="Normal 2 7 5" xfId="12100" xr:uid="{00000000-0005-0000-0000-0000FC2F0000}"/>
    <cellStyle name="Normal 2 7 6" xfId="12101" xr:uid="{00000000-0005-0000-0000-0000FD2F0000}"/>
    <cellStyle name="Normal 2 7 7" xfId="12102" xr:uid="{00000000-0005-0000-0000-0000FE2F0000}"/>
    <cellStyle name="Normal 2 7 8" xfId="12103" xr:uid="{00000000-0005-0000-0000-0000FF2F0000}"/>
    <cellStyle name="Normal 2 7 9" xfId="12104" xr:uid="{00000000-0005-0000-0000-000000300000}"/>
    <cellStyle name="Normal 2 8" xfId="12105" xr:uid="{00000000-0005-0000-0000-000001300000}"/>
    <cellStyle name="Normal 2 8 2" xfId="12106" xr:uid="{00000000-0005-0000-0000-000002300000}"/>
    <cellStyle name="Normal 2 8 3" xfId="12107" xr:uid="{00000000-0005-0000-0000-000003300000}"/>
    <cellStyle name="Normal 2 8 3 2" xfId="12108" xr:uid="{00000000-0005-0000-0000-000004300000}"/>
    <cellStyle name="Normal 2 8 4" xfId="12109" xr:uid="{00000000-0005-0000-0000-000005300000}"/>
    <cellStyle name="Normal 2 8 4 2" xfId="12110" xr:uid="{00000000-0005-0000-0000-000006300000}"/>
    <cellStyle name="Normal 2 8 4 2 2" xfId="12111" xr:uid="{00000000-0005-0000-0000-000007300000}"/>
    <cellStyle name="Normal 2 8 4 2 2 2" xfId="12112" xr:uid="{00000000-0005-0000-0000-000008300000}"/>
    <cellStyle name="Normal 2 8 4 2 2 3" xfId="12113" xr:uid="{00000000-0005-0000-0000-000009300000}"/>
    <cellStyle name="Normal 2 8 4 2 2 4" xfId="12114" xr:uid="{00000000-0005-0000-0000-00000A300000}"/>
    <cellStyle name="Normal 2 8 4 2 3" xfId="12115" xr:uid="{00000000-0005-0000-0000-00000B300000}"/>
    <cellStyle name="Normal 2 8 4 2 4" xfId="12116" xr:uid="{00000000-0005-0000-0000-00000C300000}"/>
    <cellStyle name="Normal 2 8 4 2 5" xfId="12117" xr:uid="{00000000-0005-0000-0000-00000D300000}"/>
    <cellStyle name="Normal 2 8 4 3" xfId="12118" xr:uid="{00000000-0005-0000-0000-00000E300000}"/>
    <cellStyle name="Normal 2 8 4 4" xfId="12119" xr:uid="{00000000-0005-0000-0000-00000F300000}"/>
    <cellStyle name="Normal 2 8 4 4 2" xfId="12120" xr:uid="{00000000-0005-0000-0000-000010300000}"/>
    <cellStyle name="Normal 2 8 4 4 3" xfId="12121" xr:uid="{00000000-0005-0000-0000-000011300000}"/>
    <cellStyle name="Normal 2 8 4 4 4" xfId="12122" xr:uid="{00000000-0005-0000-0000-000012300000}"/>
    <cellStyle name="Normal 2 8 4 5" xfId="12123" xr:uid="{00000000-0005-0000-0000-000013300000}"/>
    <cellStyle name="Normal 2 8 4 6" xfId="12124" xr:uid="{00000000-0005-0000-0000-000014300000}"/>
    <cellStyle name="Normal 2 8 4 7" xfId="12125" xr:uid="{00000000-0005-0000-0000-000015300000}"/>
    <cellStyle name="Normal 2 8 5" xfId="12126" xr:uid="{00000000-0005-0000-0000-000016300000}"/>
    <cellStyle name="Normal 2 8 5 2" xfId="12127" xr:uid="{00000000-0005-0000-0000-000017300000}"/>
    <cellStyle name="Normal 2 8 5 2 2" xfId="12128" xr:uid="{00000000-0005-0000-0000-000018300000}"/>
    <cellStyle name="Normal 2 8 5 2 3" xfId="12129" xr:uid="{00000000-0005-0000-0000-000019300000}"/>
    <cellStyle name="Normal 2 8 5 2 4" xfId="12130" xr:uid="{00000000-0005-0000-0000-00001A300000}"/>
    <cellStyle name="Normal 2 8 5 3" xfId="12131" xr:uid="{00000000-0005-0000-0000-00001B300000}"/>
    <cellStyle name="Normal 2 8 5 4" xfId="12132" xr:uid="{00000000-0005-0000-0000-00001C300000}"/>
    <cellStyle name="Normal 2 8 5 5" xfId="12133" xr:uid="{00000000-0005-0000-0000-00001D300000}"/>
    <cellStyle name="Normal 2 8 6" xfId="12134" xr:uid="{00000000-0005-0000-0000-00001E300000}"/>
    <cellStyle name="Normal 2 8 6 2" xfId="12135" xr:uid="{00000000-0005-0000-0000-00001F300000}"/>
    <cellStyle name="Normal 2 8 6 3" xfId="12136" xr:uid="{00000000-0005-0000-0000-000020300000}"/>
    <cellStyle name="Normal 2 8 6 4" xfId="12137" xr:uid="{00000000-0005-0000-0000-000021300000}"/>
    <cellStyle name="Normal 2 8 7" xfId="12138" xr:uid="{00000000-0005-0000-0000-000022300000}"/>
    <cellStyle name="Normal 2 8 8" xfId="12139" xr:uid="{00000000-0005-0000-0000-000023300000}"/>
    <cellStyle name="Normal 2 8 9" xfId="12140" xr:uid="{00000000-0005-0000-0000-000024300000}"/>
    <cellStyle name="Normal 2 9" xfId="12141" xr:uid="{00000000-0005-0000-0000-000025300000}"/>
    <cellStyle name="Normal 2 9 10" xfId="12142" xr:uid="{00000000-0005-0000-0000-000026300000}"/>
    <cellStyle name="Normal 2 9 10 2" xfId="12143" xr:uid="{00000000-0005-0000-0000-000027300000}"/>
    <cellStyle name="Normal 2 9 10 2 2" xfId="12144" xr:uid="{00000000-0005-0000-0000-000028300000}"/>
    <cellStyle name="Normal 2 9 10 2 2 2" xfId="12145" xr:uid="{00000000-0005-0000-0000-000029300000}"/>
    <cellStyle name="Normal 2 9 10 2 2 3" xfId="12146" xr:uid="{00000000-0005-0000-0000-00002A300000}"/>
    <cellStyle name="Normal 2 9 10 2 2 4" xfId="12147" xr:uid="{00000000-0005-0000-0000-00002B300000}"/>
    <cellStyle name="Normal 2 9 10 2 3" xfId="12148" xr:uid="{00000000-0005-0000-0000-00002C300000}"/>
    <cellStyle name="Normal 2 9 10 2 4" xfId="12149" xr:uid="{00000000-0005-0000-0000-00002D300000}"/>
    <cellStyle name="Normal 2 9 10 2 5" xfId="12150" xr:uid="{00000000-0005-0000-0000-00002E300000}"/>
    <cellStyle name="Normal 2 9 10 3" xfId="12151" xr:uid="{00000000-0005-0000-0000-00002F300000}"/>
    <cellStyle name="Normal 2 9 10 3 2" xfId="12152" xr:uid="{00000000-0005-0000-0000-000030300000}"/>
    <cellStyle name="Normal 2 9 10 3 3" xfId="12153" xr:uid="{00000000-0005-0000-0000-000031300000}"/>
    <cellStyle name="Normal 2 9 10 3 4" xfId="12154" xr:uid="{00000000-0005-0000-0000-000032300000}"/>
    <cellStyle name="Normal 2 9 10 4" xfId="12155" xr:uid="{00000000-0005-0000-0000-000033300000}"/>
    <cellStyle name="Normal 2 9 10 5" xfId="12156" xr:uid="{00000000-0005-0000-0000-000034300000}"/>
    <cellStyle name="Normal 2 9 10 6" xfId="12157" xr:uid="{00000000-0005-0000-0000-000035300000}"/>
    <cellStyle name="Normal 2 9 11" xfId="12158" xr:uid="{00000000-0005-0000-0000-000036300000}"/>
    <cellStyle name="Normal 2 9 11 2" xfId="12159" xr:uid="{00000000-0005-0000-0000-000037300000}"/>
    <cellStyle name="Normal 2 9 11 2 2" xfId="12160" xr:uid="{00000000-0005-0000-0000-000038300000}"/>
    <cellStyle name="Normal 2 9 11 2 3" xfId="12161" xr:uid="{00000000-0005-0000-0000-000039300000}"/>
    <cellStyle name="Normal 2 9 11 2 4" xfId="12162" xr:uid="{00000000-0005-0000-0000-00003A300000}"/>
    <cellStyle name="Normal 2 9 11 3" xfId="12163" xr:uid="{00000000-0005-0000-0000-00003B300000}"/>
    <cellStyle name="Normal 2 9 11 4" xfId="12164" xr:uid="{00000000-0005-0000-0000-00003C300000}"/>
    <cellStyle name="Normal 2 9 11 5" xfId="12165" xr:uid="{00000000-0005-0000-0000-00003D300000}"/>
    <cellStyle name="Normal 2 9 12" xfId="12166" xr:uid="{00000000-0005-0000-0000-00003E300000}"/>
    <cellStyle name="Normal 2 9 12 2" xfId="12167" xr:uid="{00000000-0005-0000-0000-00003F300000}"/>
    <cellStyle name="Normal 2 9 12 3" xfId="12168" xr:uid="{00000000-0005-0000-0000-000040300000}"/>
    <cellStyle name="Normal 2 9 12 4" xfId="12169" xr:uid="{00000000-0005-0000-0000-000041300000}"/>
    <cellStyle name="Normal 2 9 13" xfId="12170" xr:uid="{00000000-0005-0000-0000-000042300000}"/>
    <cellStyle name="Normal 2 9 14" xfId="12171" xr:uid="{00000000-0005-0000-0000-000043300000}"/>
    <cellStyle name="Normal 2 9 15" xfId="12172" xr:uid="{00000000-0005-0000-0000-000044300000}"/>
    <cellStyle name="Normal 2 9 2" xfId="12173" xr:uid="{00000000-0005-0000-0000-000045300000}"/>
    <cellStyle name="Normal 2 9 2 2" xfId="12174" xr:uid="{00000000-0005-0000-0000-000046300000}"/>
    <cellStyle name="Normal 2 9 2 2 2" xfId="12175" xr:uid="{00000000-0005-0000-0000-000047300000}"/>
    <cellStyle name="Normal 2 9 2 3" xfId="12176" xr:uid="{00000000-0005-0000-0000-000048300000}"/>
    <cellStyle name="Normal 2 9 2 4" xfId="12177" xr:uid="{00000000-0005-0000-0000-000049300000}"/>
    <cellStyle name="Normal 2 9 2 5" xfId="12178" xr:uid="{00000000-0005-0000-0000-00004A300000}"/>
    <cellStyle name="Normal 2 9 2 6" xfId="12179" xr:uid="{00000000-0005-0000-0000-00004B300000}"/>
    <cellStyle name="Normal 2 9 2 7" xfId="12180" xr:uid="{00000000-0005-0000-0000-00004C300000}"/>
    <cellStyle name="Normal 2 9 2 8" xfId="12181" xr:uid="{00000000-0005-0000-0000-00004D300000}"/>
    <cellStyle name="Normal 2 9 3" xfId="12182" xr:uid="{00000000-0005-0000-0000-00004E300000}"/>
    <cellStyle name="Normal 2 9 3 2" xfId="12183" xr:uid="{00000000-0005-0000-0000-00004F300000}"/>
    <cellStyle name="Normal 2 9 4" xfId="12184" xr:uid="{00000000-0005-0000-0000-000050300000}"/>
    <cellStyle name="Normal 2 9 5" xfId="12185" xr:uid="{00000000-0005-0000-0000-000051300000}"/>
    <cellStyle name="Normal 2 9 6" xfId="12186" xr:uid="{00000000-0005-0000-0000-000052300000}"/>
    <cellStyle name="Normal 2 9 7" xfId="12187" xr:uid="{00000000-0005-0000-0000-000053300000}"/>
    <cellStyle name="Normal 2 9 8" xfId="12188" xr:uid="{00000000-0005-0000-0000-000054300000}"/>
    <cellStyle name="Normal 2 9 9" xfId="12189" xr:uid="{00000000-0005-0000-0000-000055300000}"/>
    <cellStyle name="Normal 2 9 9 2" xfId="12190" xr:uid="{00000000-0005-0000-0000-000056300000}"/>
    <cellStyle name="Normal 20" xfId="12191" xr:uid="{00000000-0005-0000-0000-000057300000}"/>
    <cellStyle name="Normal 20 10" xfId="12192" xr:uid="{00000000-0005-0000-0000-000058300000}"/>
    <cellStyle name="Normal 20 10 2" xfId="12193" xr:uid="{00000000-0005-0000-0000-000059300000}"/>
    <cellStyle name="Normal 20 11" xfId="12194" xr:uid="{00000000-0005-0000-0000-00005A300000}"/>
    <cellStyle name="Normal 20 11 2" xfId="12195" xr:uid="{00000000-0005-0000-0000-00005B300000}"/>
    <cellStyle name="Normal 20 12" xfId="12196" xr:uid="{00000000-0005-0000-0000-00005C300000}"/>
    <cellStyle name="Normal 20 12 2" xfId="12197" xr:uid="{00000000-0005-0000-0000-00005D300000}"/>
    <cellStyle name="Normal 20 13" xfId="12198" xr:uid="{00000000-0005-0000-0000-00005E300000}"/>
    <cellStyle name="Normal 20 13 2" xfId="12199" xr:uid="{00000000-0005-0000-0000-00005F300000}"/>
    <cellStyle name="Normal 20 13 2 2" xfId="12200" xr:uid="{00000000-0005-0000-0000-000060300000}"/>
    <cellStyle name="Normal 20 13 2 3" xfId="12201" xr:uid="{00000000-0005-0000-0000-000061300000}"/>
    <cellStyle name="Normal 20 13 2 3 2" xfId="12202" xr:uid="{00000000-0005-0000-0000-000062300000}"/>
    <cellStyle name="Normal 20 13 2 3 3" xfId="12203" xr:uid="{00000000-0005-0000-0000-000063300000}"/>
    <cellStyle name="Normal 20 13 2 3 4" xfId="12204" xr:uid="{00000000-0005-0000-0000-000064300000}"/>
    <cellStyle name="Normal 20 13 2 4" xfId="12205" xr:uid="{00000000-0005-0000-0000-000065300000}"/>
    <cellStyle name="Normal 20 13 2 5" xfId="12206" xr:uid="{00000000-0005-0000-0000-000066300000}"/>
    <cellStyle name="Normal 20 13 2 6" xfId="12207" xr:uid="{00000000-0005-0000-0000-000067300000}"/>
    <cellStyle name="Normal 20 13 3" xfId="12208" xr:uid="{00000000-0005-0000-0000-000068300000}"/>
    <cellStyle name="Normal 20 13 4" xfId="12209" xr:uid="{00000000-0005-0000-0000-000069300000}"/>
    <cellStyle name="Normal 20 13 4 2" xfId="12210" xr:uid="{00000000-0005-0000-0000-00006A300000}"/>
    <cellStyle name="Normal 20 13 4 3" xfId="12211" xr:uid="{00000000-0005-0000-0000-00006B300000}"/>
    <cellStyle name="Normal 20 13 4 4" xfId="12212" xr:uid="{00000000-0005-0000-0000-00006C300000}"/>
    <cellStyle name="Normal 20 13 5" xfId="12213" xr:uid="{00000000-0005-0000-0000-00006D300000}"/>
    <cellStyle name="Normal 20 13 6" xfId="12214" xr:uid="{00000000-0005-0000-0000-00006E300000}"/>
    <cellStyle name="Normal 20 13 7" xfId="12215" xr:uid="{00000000-0005-0000-0000-00006F300000}"/>
    <cellStyle name="Normal 20 14" xfId="12216" xr:uid="{00000000-0005-0000-0000-000070300000}"/>
    <cellStyle name="Normal 20 15" xfId="12217" xr:uid="{00000000-0005-0000-0000-000071300000}"/>
    <cellStyle name="Normal 20 15 2" xfId="12218" xr:uid="{00000000-0005-0000-0000-000072300000}"/>
    <cellStyle name="Normal 20 15 2 2" xfId="12219" xr:uid="{00000000-0005-0000-0000-000073300000}"/>
    <cellStyle name="Normal 20 15 2 3" xfId="12220" xr:uid="{00000000-0005-0000-0000-000074300000}"/>
    <cellStyle name="Normal 20 15 2 4" xfId="12221" xr:uid="{00000000-0005-0000-0000-000075300000}"/>
    <cellStyle name="Normal 20 15 3" xfId="12222" xr:uid="{00000000-0005-0000-0000-000076300000}"/>
    <cellStyle name="Normal 20 15 4" xfId="12223" xr:uid="{00000000-0005-0000-0000-000077300000}"/>
    <cellStyle name="Normal 20 15 5" xfId="12224" xr:uid="{00000000-0005-0000-0000-000078300000}"/>
    <cellStyle name="Normal 20 16" xfId="12225" xr:uid="{00000000-0005-0000-0000-000079300000}"/>
    <cellStyle name="Normal 20 16 2" xfId="12226" xr:uid="{00000000-0005-0000-0000-00007A300000}"/>
    <cellStyle name="Normal 20 16 3" xfId="12227" xr:uid="{00000000-0005-0000-0000-00007B300000}"/>
    <cellStyle name="Normal 20 16 4" xfId="12228" xr:uid="{00000000-0005-0000-0000-00007C300000}"/>
    <cellStyle name="Normal 20 17" xfId="12229" xr:uid="{00000000-0005-0000-0000-00007D300000}"/>
    <cellStyle name="Normal 20 18" xfId="12230" xr:uid="{00000000-0005-0000-0000-00007E300000}"/>
    <cellStyle name="Normal 20 19" xfId="12231" xr:uid="{00000000-0005-0000-0000-00007F300000}"/>
    <cellStyle name="Normal 20 2" xfId="12232" xr:uid="{00000000-0005-0000-0000-000080300000}"/>
    <cellStyle name="Normal 20 2 2" xfId="12233" xr:uid="{00000000-0005-0000-0000-000081300000}"/>
    <cellStyle name="Normal 20 2 2 2" xfId="12234" xr:uid="{00000000-0005-0000-0000-000082300000}"/>
    <cellStyle name="Normal 20 2 2 2 2" xfId="12235" xr:uid="{00000000-0005-0000-0000-000083300000}"/>
    <cellStyle name="Normal 20 2 2 2 2 2" xfId="12236" xr:uid="{00000000-0005-0000-0000-000084300000}"/>
    <cellStyle name="Normal 20 2 2 2 2 3" xfId="12237" xr:uid="{00000000-0005-0000-0000-000085300000}"/>
    <cellStyle name="Normal 20 2 2 2 2 4" xfId="12238" xr:uid="{00000000-0005-0000-0000-000086300000}"/>
    <cellStyle name="Normal 20 2 2 2 3" xfId="12239" xr:uid="{00000000-0005-0000-0000-000087300000}"/>
    <cellStyle name="Normal 20 2 2 2 4" xfId="12240" xr:uid="{00000000-0005-0000-0000-000088300000}"/>
    <cellStyle name="Normal 20 2 2 2 5" xfId="12241" xr:uid="{00000000-0005-0000-0000-000089300000}"/>
    <cellStyle name="Normal 20 2 2 3" xfId="12242" xr:uid="{00000000-0005-0000-0000-00008A300000}"/>
    <cellStyle name="Normal 20 2 2 4" xfId="12243" xr:uid="{00000000-0005-0000-0000-00008B300000}"/>
    <cellStyle name="Normal 20 2 2 4 2" xfId="12244" xr:uid="{00000000-0005-0000-0000-00008C300000}"/>
    <cellStyle name="Normal 20 2 2 4 3" xfId="12245" xr:uid="{00000000-0005-0000-0000-00008D300000}"/>
    <cellStyle name="Normal 20 2 2 4 4" xfId="12246" xr:uid="{00000000-0005-0000-0000-00008E300000}"/>
    <cellStyle name="Normal 20 2 2 5" xfId="12247" xr:uid="{00000000-0005-0000-0000-00008F300000}"/>
    <cellStyle name="Normal 20 2 2 6" xfId="12248" xr:uid="{00000000-0005-0000-0000-000090300000}"/>
    <cellStyle name="Normal 20 2 2 7" xfId="12249" xr:uid="{00000000-0005-0000-0000-000091300000}"/>
    <cellStyle name="Normal 20 3" xfId="12250" xr:uid="{00000000-0005-0000-0000-000092300000}"/>
    <cellStyle name="Normal 20 3 2" xfId="12251" xr:uid="{00000000-0005-0000-0000-000093300000}"/>
    <cellStyle name="Normal 20 3 2 2" xfId="12252" xr:uid="{00000000-0005-0000-0000-000094300000}"/>
    <cellStyle name="Normal 20 4" xfId="12253" xr:uid="{00000000-0005-0000-0000-000095300000}"/>
    <cellStyle name="Normal 20 4 2" xfId="12254" xr:uid="{00000000-0005-0000-0000-000096300000}"/>
    <cellStyle name="Normal 20 5" xfId="12255" xr:uid="{00000000-0005-0000-0000-000097300000}"/>
    <cellStyle name="Normal 20 5 2" xfId="12256" xr:uid="{00000000-0005-0000-0000-000098300000}"/>
    <cellStyle name="Normal 20 6" xfId="12257" xr:uid="{00000000-0005-0000-0000-000099300000}"/>
    <cellStyle name="Normal 20 6 2" xfId="12258" xr:uid="{00000000-0005-0000-0000-00009A300000}"/>
    <cellStyle name="Normal 20 7" xfId="12259" xr:uid="{00000000-0005-0000-0000-00009B300000}"/>
    <cellStyle name="Normal 20 7 2" xfId="12260" xr:uid="{00000000-0005-0000-0000-00009C300000}"/>
    <cellStyle name="Normal 20 8" xfId="12261" xr:uid="{00000000-0005-0000-0000-00009D300000}"/>
    <cellStyle name="Normal 20 8 2" xfId="12262" xr:uid="{00000000-0005-0000-0000-00009E300000}"/>
    <cellStyle name="Normal 20 9" xfId="12263" xr:uid="{00000000-0005-0000-0000-00009F300000}"/>
    <cellStyle name="Normal 20 9 2" xfId="12264" xr:uid="{00000000-0005-0000-0000-0000A0300000}"/>
    <cellStyle name="Normal 21" xfId="12265" xr:uid="{00000000-0005-0000-0000-0000A1300000}"/>
    <cellStyle name="Normal 21 10" xfId="12266" xr:uid="{00000000-0005-0000-0000-0000A2300000}"/>
    <cellStyle name="Normal 21 10 2" xfId="12267" xr:uid="{00000000-0005-0000-0000-0000A3300000}"/>
    <cellStyle name="Normal 21 11" xfId="12268" xr:uid="{00000000-0005-0000-0000-0000A4300000}"/>
    <cellStyle name="Normal 21 11 2" xfId="12269" xr:uid="{00000000-0005-0000-0000-0000A5300000}"/>
    <cellStyle name="Normal 21 12" xfId="12270" xr:uid="{00000000-0005-0000-0000-0000A6300000}"/>
    <cellStyle name="Normal 21 12 2" xfId="12271" xr:uid="{00000000-0005-0000-0000-0000A7300000}"/>
    <cellStyle name="Normal 21 13" xfId="12272" xr:uid="{00000000-0005-0000-0000-0000A8300000}"/>
    <cellStyle name="Normal 21 14" xfId="12273" xr:uid="{00000000-0005-0000-0000-0000A9300000}"/>
    <cellStyle name="Normal 21 14 2" xfId="12274" xr:uid="{00000000-0005-0000-0000-0000AA300000}"/>
    <cellStyle name="Normal 21 14 2 2" xfId="12275" xr:uid="{00000000-0005-0000-0000-0000AB300000}"/>
    <cellStyle name="Normal 21 14 2 2 2" xfId="12276" xr:uid="{00000000-0005-0000-0000-0000AC300000}"/>
    <cellStyle name="Normal 21 14 2 2 3" xfId="12277" xr:uid="{00000000-0005-0000-0000-0000AD300000}"/>
    <cellStyle name="Normal 21 14 2 2 4" xfId="12278" xr:uid="{00000000-0005-0000-0000-0000AE300000}"/>
    <cellStyle name="Normal 21 14 2 3" xfId="12279" xr:uid="{00000000-0005-0000-0000-0000AF300000}"/>
    <cellStyle name="Normal 21 14 2 4" xfId="12280" xr:uid="{00000000-0005-0000-0000-0000B0300000}"/>
    <cellStyle name="Normal 21 14 2 5" xfId="12281" xr:uid="{00000000-0005-0000-0000-0000B1300000}"/>
    <cellStyle name="Normal 21 14 3" xfId="12282" xr:uid="{00000000-0005-0000-0000-0000B2300000}"/>
    <cellStyle name="Normal 21 14 3 2" xfId="12283" xr:uid="{00000000-0005-0000-0000-0000B3300000}"/>
    <cellStyle name="Normal 21 14 3 3" xfId="12284" xr:uid="{00000000-0005-0000-0000-0000B4300000}"/>
    <cellStyle name="Normal 21 14 3 4" xfId="12285" xr:uid="{00000000-0005-0000-0000-0000B5300000}"/>
    <cellStyle name="Normal 21 14 4" xfId="12286" xr:uid="{00000000-0005-0000-0000-0000B6300000}"/>
    <cellStyle name="Normal 21 14 5" xfId="12287" xr:uid="{00000000-0005-0000-0000-0000B7300000}"/>
    <cellStyle name="Normal 21 14 6" xfId="12288" xr:uid="{00000000-0005-0000-0000-0000B8300000}"/>
    <cellStyle name="Normal 21 15" xfId="12289" xr:uid="{00000000-0005-0000-0000-0000B9300000}"/>
    <cellStyle name="Normal 21 15 2" xfId="12290" xr:uid="{00000000-0005-0000-0000-0000BA300000}"/>
    <cellStyle name="Normal 21 15 3" xfId="12291" xr:uid="{00000000-0005-0000-0000-0000BB300000}"/>
    <cellStyle name="Normal 21 15 4" xfId="12292" xr:uid="{00000000-0005-0000-0000-0000BC300000}"/>
    <cellStyle name="Normal 21 2" xfId="12293" xr:uid="{00000000-0005-0000-0000-0000BD300000}"/>
    <cellStyle name="Normal 21 2 2" xfId="12294" xr:uid="{00000000-0005-0000-0000-0000BE300000}"/>
    <cellStyle name="Normal 21 2 3" xfId="12295" xr:uid="{00000000-0005-0000-0000-0000BF300000}"/>
    <cellStyle name="Normal 21 2 3 2" xfId="12296" xr:uid="{00000000-0005-0000-0000-0000C0300000}"/>
    <cellStyle name="Normal 21 2 3 2 2" xfId="12297" xr:uid="{00000000-0005-0000-0000-0000C1300000}"/>
    <cellStyle name="Normal 21 2 3 2 2 2" xfId="12298" xr:uid="{00000000-0005-0000-0000-0000C2300000}"/>
    <cellStyle name="Normal 21 2 3 2 2 3" xfId="12299" xr:uid="{00000000-0005-0000-0000-0000C3300000}"/>
    <cellStyle name="Normal 21 2 3 2 2 4" xfId="12300" xr:uid="{00000000-0005-0000-0000-0000C4300000}"/>
    <cellStyle name="Normal 21 2 3 2 3" xfId="12301" xr:uid="{00000000-0005-0000-0000-0000C5300000}"/>
    <cellStyle name="Normal 21 2 3 2 4" xfId="12302" xr:uid="{00000000-0005-0000-0000-0000C6300000}"/>
    <cellStyle name="Normal 21 2 3 2 5" xfId="12303" xr:uid="{00000000-0005-0000-0000-0000C7300000}"/>
    <cellStyle name="Normal 21 2 3 3" xfId="12304" xr:uid="{00000000-0005-0000-0000-0000C8300000}"/>
    <cellStyle name="Normal 21 2 3 3 2" xfId="12305" xr:uid="{00000000-0005-0000-0000-0000C9300000}"/>
    <cellStyle name="Normal 21 2 3 3 3" xfId="12306" xr:uid="{00000000-0005-0000-0000-0000CA300000}"/>
    <cellStyle name="Normal 21 2 3 3 4" xfId="12307" xr:uid="{00000000-0005-0000-0000-0000CB300000}"/>
    <cellStyle name="Normal 21 2 3 4" xfId="12308" xr:uid="{00000000-0005-0000-0000-0000CC300000}"/>
    <cellStyle name="Normal 21 2 3 5" xfId="12309" xr:uid="{00000000-0005-0000-0000-0000CD300000}"/>
    <cellStyle name="Normal 21 2 3 6" xfId="12310" xr:uid="{00000000-0005-0000-0000-0000CE300000}"/>
    <cellStyle name="Normal 21 3" xfId="12311" xr:uid="{00000000-0005-0000-0000-0000CF300000}"/>
    <cellStyle name="Normal 21 3 2" xfId="12312" xr:uid="{00000000-0005-0000-0000-0000D0300000}"/>
    <cellStyle name="Normal 21 4" xfId="12313" xr:uid="{00000000-0005-0000-0000-0000D1300000}"/>
    <cellStyle name="Normal 21 4 2" xfId="12314" xr:uid="{00000000-0005-0000-0000-0000D2300000}"/>
    <cellStyle name="Normal 21 5" xfId="12315" xr:uid="{00000000-0005-0000-0000-0000D3300000}"/>
    <cellStyle name="Normal 21 5 2" xfId="12316" xr:uid="{00000000-0005-0000-0000-0000D4300000}"/>
    <cellStyle name="Normal 21 6" xfId="12317" xr:uid="{00000000-0005-0000-0000-0000D5300000}"/>
    <cellStyle name="Normal 21 6 2" xfId="12318" xr:uid="{00000000-0005-0000-0000-0000D6300000}"/>
    <cellStyle name="Normal 21 7" xfId="12319" xr:uid="{00000000-0005-0000-0000-0000D7300000}"/>
    <cellStyle name="Normal 21 7 2" xfId="12320" xr:uid="{00000000-0005-0000-0000-0000D8300000}"/>
    <cellStyle name="Normal 21 8" xfId="12321" xr:uid="{00000000-0005-0000-0000-0000D9300000}"/>
    <cellStyle name="Normal 21 8 2" xfId="12322" xr:uid="{00000000-0005-0000-0000-0000DA300000}"/>
    <cellStyle name="Normal 21 9" xfId="12323" xr:uid="{00000000-0005-0000-0000-0000DB300000}"/>
    <cellStyle name="Normal 21 9 2" xfId="12324" xr:uid="{00000000-0005-0000-0000-0000DC300000}"/>
    <cellStyle name="Normal 22" xfId="12325" xr:uid="{00000000-0005-0000-0000-0000DD300000}"/>
    <cellStyle name="Normal 22 2" xfId="12326" xr:uid="{00000000-0005-0000-0000-0000DE300000}"/>
    <cellStyle name="Normal 22 2 2" xfId="12327" xr:uid="{00000000-0005-0000-0000-0000DF300000}"/>
    <cellStyle name="Normal 22 2 3" xfId="12328" xr:uid="{00000000-0005-0000-0000-0000E0300000}"/>
    <cellStyle name="Normal 22 2 3 2" xfId="12329" xr:uid="{00000000-0005-0000-0000-0000E1300000}"/>
    <cellStyle name="Normal 22 2 3 2 2" xfId="12330" xr:uid="{00000000-0005-0000-0000-0000E2300000}"/>
    <cellStyle name="Normal 22 2 3 2 2 2" xfId="12331" xr:uid="{00000000-0005-0000-0000-0000E3300000}"/>
    <cellStyle name="Normal 22 2 3 2 2 3" xfId="12332" xr:uid="{00000000-0005-0000-0000-0000E4300000}"/>
    <cellStyle name="Normal 22 2 3 2 2 4" xfId="12333" xr:uid="{00000000-0005-0000-0000-0000E5300000}"/>
    <cellStyle name="Normal 22 2 3 2 3" xfId="12334" xr:uid="{00000000-0005-0000-0000-0000E6300000}"/>
    <cellStyle name="Normal 22 2 3 2 4" xfId="12335" xr:uid="{00000000-0005-0000-0000-0000E7300000}"/>
    <cellStyle name="Normal 22 2 3 2 5" xfId="12336" xr:uid="{00000000-0005-0000-0000-0000E8300000}"/>
    <cellStyle name="Normal 22 2 3 3" xfId="12337" xr:uid="{00000000-0005-0000-0000-0000E9300000}"/>
    <cellStyle name="Normal 22 2 3 3 2" xfId="12338" xr:uid="{00000000-0005-0000-0000-0000EA300000}"/>
    <cellStyle name="Normal 22 2 3 3 3" xfId="12339" xr:uid="{00000000-0005-0000-0000-0000EB300000}"/>
    <cellStyle name="Normal 22 2 3 3 4" xfId="12340" xr:uid="{00000000-0005-0000-0000-0000EC300000}"/>
    <cellStyle name="Normal 22 2 3 4" xfId="12341" xr:uid="{00000000-0005-0000-0000-0000ED300000}"/>
    <cellStyle name="Normal 22 2 3 5" xfId="12342" xr:uid="{00000000-0005-0000-0000-0000EE300000}"/>
    <cellStyle name="Normal 22 2 3 6" xfId="12343" xr:uid="{00000000-0005-0000-0000-0000EF300000}"/>
    <cellStyle name="Normal 22 3" xfId="12344" xr:uid="{00000000-0005-0000-0000-0000F0300000}"/>
    <cellStyle name="Normal 22 3 2" xfId="12345" xr:uid="{00000000-0005-0000-0000-0000F1300000}"/>
    <cellStyle name="Normal 22 3 2 2" xfId="12346" xr:uid="{00000000-0005-0000-0000-0000F2300000}"/>
    <cellStyle name="Normal 22 3 2 2 2" xfId="12347" xr:uid="{00000000-0005-0000-0000-0000F3300000}"/>
    <cellStyle name="Normal 22 3 2 2 2 2" xfId="12348" xr:uid="{00000000-0005-0000-0000-0000F4300000}"/>
    <cellStyle name="Normal 22 3 2 2 2 3" xfId="12349" xr:uid="{00000000-0005-0000-0000-0000F5300000}"/>
    <cellStyle name="Normal 22 3 2 2 2 4" xfId="12350" xr:uid="{00000000-0005-0000-0000-0000F6300000}"/>
    <cellStyle name="Normal 22 3 2 2 3" xfId="12351" xr:uid="{00000000-0005-0000-0000-0000F7300000}"/>
    <cellStyle name="Normal 22 3 2 2 4" xfId="12352" xr:uid="{00000000-0005-0000-0000-0000F8300000}"/>
    <cellStyle name="Normal 22 3 2 2 5" xfId="12353" xr:uid="{00000000-0005-0000-0000-0000F9300000}"/>
    <cellStyle name="Normal 22 3 2 3" xfId="12354" xr:uid="{00000000-0005-0000-0000-0000FA300000}"/>
    <cellStyle name="Normal 22 3 2 4" xfId="12355" xr:uid="{00000000-0005-0000-0000-0000FB300000}"/>
    <cellStyle name="Normal 22 3 2 4 2" xfId="12356" xr:uid="{00000000-0005-0000-0000-0000FC300000}"/>
    <cellStyle name="Normal 22 3 2 4 3" xfId="12357" xr:uid="{00000000-0005-0000-0000-0000FD300000}"/>
    <cellStyle name="Normal 22 3 2 4 4" xfId="12358" xr:uid="{00000000-0005-0000-0000-0000FE300000}"/>
    <cellStyle name="Normal 22 3 2 5" xfId="12359" xr:uid="{00000000-0005-0000-0000-0000FF300000}"/>
    <cellStyle name="Normal 22 3 2 6" xfId="12360" xr:uid="{00000000-0005-0000-0000-000000310000}"/>
    <cellStyle name="Normal 22 3 2 7" xfId="12361" xr:uid="{00000000-0005-0000-0000-000001310000}"/>
    <cellStyle name="Normal 22 3 3" xfId="12362" xr:uid="{00000000-0005-0000-0000-000002310000}"/>
    <cellStyle name="Normal 22 3 3 2" xfId="12363" xr:uid="{00000000-0005-0000-0000-000003310000}"/>
    <cellStyle name="Normal 22 3 3 2 2" xfId="12364" xr:uid="{00000000-0005-0000-0000-000004310000}"/>
    <cellStyle name="Normal 22 3 3 2 2 2" xfId="12365" xr:uid="{00000000-0005-0000-0000-000005310000}"/>
    <cellStyle name="Normal 22 3 3 2 2 3" xfId="12366" xr:uid="{00000000-0005-0000-0000-000006310000}"/>
    <cellStyle name="Normal 22 3 3 2 2 4" xfId="12367" xr:uid="{00000000-0005-0000-0000-000007310000}"/>
    <cellStyle name="Normal 22 3 3 2 3" xfId="12368" xr:uid="{00000000-0005-0000-0000-000008310000}"/>
    <cellStyle name="Normal 22 3 3 2 4" xfId="12369" xr:uid="{00000000-0005-0000-0000-000009310000}"/>
    <cellStyle name="Normal 22 3 3 2 5" xfId="12370" xr:uid="{00000000-0005-0000-0000-00000A310000}"/>
    <cellStyle name="Normal 22 3 3 3" xfId="12371" xr:uid="{00000000-0005-0000-0000-00000B310000}"/>
    <cellStyle name="Normal 22 3 3 3 2" xfId="12372" xr:uid="{00000000-0005-0000-0000-00000C310000}"/>
    <cellStyle name="Normal 22 3 3 3 3" xfId="12373" xr:uid="{00000000-0005-0000-0000-00000D310000}"/>
    <cellStyle name="Normal 22 3 3 3 4" xfId="12374" xr:uid="{00000000-0005-0000-0000-00000E310000}"/>
    <cellStyle name="Normal 22 3 3 4" xfId="12375" xr:uid="{00000000-0005-0000-0000-00000F310000}"/>
    <cellStyle name="Normal 22 3 3 5" xfId="12376" xr:uid="{00000000-0005-0000-0000-000010310000}"/>
    <cellStyle name="Normal 22 3 3 6" xfId="12377" xr:uid="{00000000-0005-0000-0000-000011310000}"/>
    <cellStyle name="Normal 22 4" xfId="12378" xr:uid="{00000000-0005-0000-0000-000012310000}"/>
    <cellStyle name="Normal 22 4 2" xfId="12379" xr:uid="{00000000-0005-0000-0000-000013310000}"/>
    <cellStyle name="Normal 22 4 2 2" xfId="12380" xr:uid="{00000000-0005-0000-0000-000014310000}"/>
    <cellStyle name="Normal 22 4 2 2 2" xfId="12381" xr:uid="{00000000-0005-0000-0000-000015310000}"/>
    <cellStyle name="Normal 22 4 2 2 2 2" xfId="12382" xr:uid="{00000000-0005-0000-0000-000016310000}"/>
    <cellStyle name="Normal 22 4 2 2 2 3" xfId="12383" xr:uid="{00000000-0005-0000-0000-000017310000}"/>
    <cellStyle name="Normal 22 4 2 2 2 4" xfId="12384" xr:uid="{00000000-0005-0000-0000-000018310000}"/>
    <cellStyle name="Normal 22 4 2 2 3" xfId="12385" xr:uid="{00000000-0005-0000-0000-000019310000}"/>
    <cellStyle name="Normal 22 4 2 2 4" xfId="12386" xr:uid="{00000000-0005-0000-0000-00001A310000}"/>
    <cellStyle name="Normal 22 4 2 2 5" xfId="12387" xr:uid="{00000000-0005-0000-0000-00001B310000}"/>
    <cellStyle name="Normal 22 4 2 3" xfId="12388" xr:uid="{00000000-0005-0000-0000-00001C310000}"/>
    <cellStyle name="Normal 22 4 2 3 2" xfId="12389" xr:uid="{00000000-0005-0000-0000-00001D310000}"/>
    <cellStyle name="Normal 22 4 2 3 3" xfId="12390" xr:uid="{00000000-0005-0000-0000-00001E310000}"/>
    <cellStyle name="Normal 22 4 2 3 4" xfId="12391" xr:uid="{00000000-0005-0000-0000-00001F310000}"/>
    <cellStyle name="Normal 22 4 2 4" xfId="12392" xr:uid="{00000000-0005-0000-0000-000020310000}"/>
    <cellStyle name="Normal 22 4 2 5" xfId="12393" xr:uid="{00000000-0005-0000-0000-000021310000}"/>
    <cellStyle name="Normal 22 4 2 6" xfId="12394" xr:uid="{00000000-0005-0000-0000-000022310000}"/>
    <cellStyle name="Normal 22 4 3" xfId="12395" xr:uid="{00000000-0005-0000-0000-000023310000}"/>
    <cellStyle name="Normal 22 4 4" xfId="12396" xr:uid="{00000000-0005-0000-0000-000024310000}"/>
    <cellStyle name="Normal 22 4 4 2" xfId="12397" xr:uid="{00000000-0005-0000-0000-000025310000}"/>
    <cellStyle name="Normal 22 4 4 2 2" xfId="12398" xr:uid="{00000000-0005-0000-0000-000026310000}"/>
    <cellStyle name="Normal 22 4 4 2 3" xfId="12399" xr:uid="{00000000-0005-0000-0000-000027310000}"/>
    <cellStyle name="Normal 22 4 4 2 4" xfId="12400" xr:uid="{00000000-0005-0000-0000-000028310000}"/>
    <cellStyle name="Normal 22 4 4 3" xfId="12401" xr:uid="{00000000-0005-0000-0000-000029310000}"/>
    <cellStyle name="Normal 22 4 4 4" xfId="12402" xr:uid="{00000000-0005-0000-0000-00002A310000}"/>
    <cellStyle name="Normal 22 4 4 5" xfId="12403" xr:uid="{00000000-0005-0000-0000-00002B310000}"/>
    <cellStyle name="Normal 22 4 5" xfId="12404" xr:uid="{00000000-0005-0000-0000-00002C310000}"/>
    <cellStyle name="Normal 22 4 5 2" xfId="12405" xr:uid="{00000000-0005-0000-0000-00002D310000}"/>
    <cellStyle name="Normal 22 4 5 3" xfId="12406" xr:uid="{00000000-0005-0000-0000-00002E310000}"/>
    <cellStyle name="Normal 22 4 5 4" xfId="12407" xr:uid="{00000000-0005-0000-0000-00002F310000}"/>
    <cellStyle name="Normal 22 4 6" xfId="12408" xr:uid="{00000000-0005-0000-0000-000030310000}"/>
    <cellStyle name="Normal 22 4 7" xfId="12409" xr:uid="{00000000-0005-0000-0000-000031310000}"/>
    <cellStyle name="Normal 22 4 8" xfId="12410" xr:uid="{00000000-0005-0000-0000-000032310000}"/>
    <cellStyle name="Normal 22 5" xfId="12411" xr:uid="{00000000-0005-0000-0000-000033310000}"/>
    <cellStyle name="Normal 22 5 2" xfId="12412" xr:uid="{00000000-0005-0000-0000-000034310000}"/>
    <cellStyle name="Normal 22 5 2 2" xfId="12413" xr:uid="{00000000-0005-0000-0000-000035310000}"/>
    <cellStyle name="Normal 22 5 2 2 2" xfId="12414" xr:uid="{00000000-0005-0000-0000-000036310000}"/>
    <cellStyle name="Normal 22 5 2 2 3" xfId="12415" xr:uid="{00000000-0005-0000-0000-000037310000}"/>
    <cellStyle name="Normal 22 5 2 2 4" xfId="12416" xr:uid="{00000000-0005-0000-0000-000038310000}"/>
    <cellStyle name="Normal 22 5 2 3" xfId="12417" xr:uid="{00000000-0005-0000-0000-000039310000}"/>
    <cellStyle name="Normal 22 5 2 4" xfId="12418" xr:uid="{00000000-0005-0000-0000-00003A310000}"/>
    <cellStyle name="Normal 22 5 2 5" xfId="12419" xr:uid="{00000000-0005-0000-0000-00003B310000}"/>
    <cellStyle name="Normal 22 5 3" xfId="12420" xr:uid="{00000000-0005-0000-0000-00003C310000}"/>
    <cellStyle name="Normal 22 5 4" xfId="12421" xr:uid="{00000000-0005-0000-0000-00003D310000}"/>
    <cellStyle name="Normal 22 5 4 2" xfId="12422" xr:uid="{00000000-0005-0000-0000-00003E310000}"/>
    <cellStyle name="Normal 22 5 4 3" xfId="12423" xr:uid="{00000000-0005-0000-0000-00003F310000}"/>
    <cellStyle name="Normal 22 5 4 4" xfId="12424" xr:uid="{00000000-0005-0000-0000-000040310000}"/>
    <cellStyle name="Normal 22 5 5" xfId="12425" xr:uid="{00000000-0005-0000-0000-000041310000}"/>
    <cellStyle name="Normal 22 5 6" xfId="12426" xr:uid="{00000000-0005-0000-0000-000042310000}"/>
    <cellStyle name="Normal 22 5 7" xfId="12427" xr:uid="{00000000-0005-0000-0000-000043310000}"/>
    <cellStyle name="Normal 22 6" xfId="12428" xr:uid="{00000000-0005-0000-0000-000044310000}"/>
    <cellStyle name="Normal 22 7" xfId="12429" xr:uid="{00000000-0005-0000-0000-000045310000}"/>
    <cellStyle name="Normal 22 8" xfId="12430" xr:uid="{00000000-0005-0000-0000-000046310000}"/>
    <cellStyle name="Normal 22 8 2" xfId="12431" xr:uid="{00000000-0005-0000-0000-000047310000}"/>
    <cellStyle name="Normal 22 8 3" xfId="12432" xr:uid="{00000000-0005-0000-0000-000048310000}"/>
    <cellStyle name="Normal 22 8 4" xfId="12433" xr:uid="{00000000-0005-0000-0000-000049310000}"/>
    <cellStyle name="Normal 23" xfId="12434" xr:uid="{00000000-0005-0000-0000-00004A310000}"/>
    <cellStyle name="Normal 23 2" xfId="12435" xr:uid="{00000000-0005-0000-0000-00004B310000}"/>
    <cellStyle name="Normal 23 2 2" xfId="12436" xr:uid="{00000000-0005-0000-0000-00004C310000}"/>
    <cellStyle name="Normal 23 3" xfId="12437" xr:uid="{00000000-0005-0000-0000-00004D310000}"/>
    <cellStyle name="Normal 23 3 2" xfId="12438" xr:uid="{00000000-0005-0000-0000-00004E310000}"/>
    <cellStyle name="Normal 23 4" xfId="12439" xr:uid="{00000000-0005-0000-0000-00004F310000}"/>
    <cellStyle name="Normal 23 4 2" xfId="12440" xr:uid="{00000000-0005-0000-0000-000050310000}"/>
    <cellStyle name="Normal 23 4 2 2" xfId="12441" xr:uid="{00000000-0005-0000-0000-000051310000}"/>
    <cellStyle name="Normal 23 4 2 2 2" xfId="12442" xr:uid="{00000000-0005-0000-0000-000052310000}"/>
    <cellStyle name="Normal 23 4 2 2 3" xfId="12443" xr:uid="{00000000-0005-0000-0000-000053310000}"/>
    <cellStyle name="Normal 23 4 2 2 4" xfId="12444" xr:uid="{00000000-0005-0000-0000-000054310000}"/>
    <cellStyle name="Normal 23 4 2 3" xfId="12445" xr:uid="{00000000-0005-0000-0000-000055310000}"/>
    <cellStyle name="Normal 23 4 2 4" xfId="12446" xr:uid="{00000000-0005-0000-0000-000056310000}"/>
    <cellStyle name="Normal 23 4 2 5" xfId="12447" xr:uid="{00000000-0005-0000-0000-000057310000}"/>
    <cellStyle name="Normal 23 4 3" xfId="12448" xr:uid="{00000000-0005-0000-0000-000058310000}"/>
    <cellStyle name="Normal 23 4 4" xfId="12449" xr:uid="{00000000-0005-0000-0000-000059310000}"/>
    <cellStyle name="Normal 23 4 4 2" xfId="12450" xr:uid="{00000000-0005-0000-0000-00005A310000}"/>
    <cellStyle name="Normal 23 4 4 3" xfId="12451" xr:uid="{00000000-0005-0000-0000-00005B310000}"/>
    <cellStyle name="Normal 23 4 4 4" xfId="12452" xr:uid="{00000000-0005-0000-0000-00005C310000}"/>
    <cellStyle name="Normal 23 4 5" xfId="12453" xr:uid="{00000000-0005-0000-0000-00005D310000}"/>
    <cellStyle name="Normal 23 4 6" xfId="12454" xr:uid="{00000000-0005-0000-0000-00005E310000}"/>
    <cellStyle name="Normal 23 4 7" xfId="12455" xr:uid="{00000000-0005-0000-0000-00005F310000}"/>
    <cellStyle name="Normal 23 5" xfId="12456" xr:uid="{00000000-0005-0000-0000-000060310000}"/>
    <cellStyle name="Normal 23 6" xfId="12457" xr:uid="{00000000-0005-0000-0000-000061310000}"/>
    <cellStyle name="Normal 23 7" xfId="12458" xr:uid="{00000000-0005-0000-0000-000062310000}"/>
    <cellStyle name="Normal 23 8" xfId="12459" xr:uid="{00000000-0005-0000-0000-000063310000}"/>
    <cellStyle name="Normal 23 8 2" xfId="12460" xr:uid="{00000000-0005-0000-0000-000064310000}"/>
    <cellStyle name="Normal 23 8 3" xfId="12461" xr:uid="{00000000-0005-0000-0000-000065310000}"/>
    <cellStyle name="Normal 23 8 4" xfId="12462" xr:uid="{00000000-0005-0000-0000-000066310000}"/>
    <cellStyle name="Normal 24" xfId="12463" xr:uid="{00000000-0005-0000-0000-000067310000}"/>
    <cellStyle name="Normal 24 2" xfId="12464" xr:uid="{00000000-0005-0000-0000-000068310000}"/>
    <cellStyle name="Normal 24 2 2" xfId="12465" xr:uid="{00000000-0005-0000-0000-000069310000}"/>
    <cellStyle name="Normal 24 2 3" xfId="12466" xr:uid="{00000000-0005-0000-0000-00006A310000}"/>
    <cellStyle name="Normal 24 2 3 2" xfId="12467" xr:uid="{00000000-0005-0000-0000-00006B310000}"/>
    <cellStyle name="Normal 24 2 3 2 2" xfId="12468" xr:uid="{00000000-0005-0000-0000-00006C310000}"/>
    <cellStyle name="Normal 24 2 3 2 2 2" xfId="12469" xr:uid="{00000000-0005-0000-0000-00006D310000}"/>
    <cellStyle name="Normal 24 2 3 2 2 3" xfId="12470" xr:uid="{00000000-0005-0000-0000-00006E310000}"/>
    <cellStyle name="Normal 24 2 3 2 2 4" xfId="12471" xr:uid="{00000000-0005-0000-0000-00006F310000}"/>
    <cellStyle name="Normal 24 2 3 2 3" xfId="12472" xr:uid="{00000000-0005-0000-0000-000070310000}"/>
    <cellStyle name="Normal 24 2 3 2 4" xfId="12473" xr:uid="{00000000-0005-0000-0000-000071310000}"/>
    <cellStyle name="Normal 24 2 3 2 5" xfId="12474" xr:uid="{00000000-0005-0000-0000-000072310000}"/>
    <cellStyle name="Normal 24 2 3 3" xfId="12475" xr:uid="{00000000-0005-0000-0000-000073310000}"/>
    <cellStyle name="Normal 24 2 3 3 2" xfId="12476" xr:uid="{00000000-0005-0000-0000-000074310000}"/>
    <cellStyle name="Normal 24 2 3 3 3" xfId="12477" xr:uid="{00000000-0005-0000-0000-000075310000}"/>
    <cellStyle name="Normal 24 2 3 3 4" xfId="12478" xr:uid="{00000000-0005-0000-0000-000076310000}"/>
    <cellStyle name="Normal 24 2 3 4" xfId="12479" xr:uid="{00000000-0005-0000-0000-000077310000}"/>
    <cellStyle name="Normal 24 2 3 5" xfId="12480" xr:uid="{00000000-0005-0000-0000-000078310000}"/>
    <cellStyle name="Normal 24 2 3 6" xfId="12481" xr:uid="{00000000-0005-0000-0000-000079310000}"/>
    <cellStyle name="Normal 24 3" xfId="12482" xr:uid="{00000000-0005-0000-0000-00007A310000}"/>
    <cellStyle name="Normal 24 3 2" xfId="12483" xr:uid="{00000000-0005-0000-0000-00007B310000}"/>
    <cellStyle name="Normal 24 3 2 2" xfId="12484" xr:uid="{00000000-0005-0000-0000-00007C310000}"/>
    <cellStyle name="Normal 24 3 2 2 2" xfId="12485" xr:uid="{00000000-0005-0000-0000-00007D310000}"/>
    <cellStyle name="Normal 24 3 2 2 2 2" xfId="12486" xr:uid="{00000000-0005-0000-0000-00007E310000}"/>
    <cellStyle name="Normal 24 3 2 2 2 3" xfId="12487" xr:uid="{00000000-0005-0000-0000-00007F310000}"/>
    <cellStyle name="Normal 24 3 2 2 2 4" xfId="12488" xr:uid="{00000000-0005-0000-0000-000080310000}"/>
    <cellStyle name="Normal 24 3 2 2 3" xfId="12489" xr:uid="{00000000-0005-0000-0000-000081310000}"/>
    <cellStyle name="Normal 24 3 2 2 4" xfId="12490" xr:uid="{00000000-0005-0000-0000-000082310000}"/>
    <cellStyle name="Normal 24 3 2 2 5" xfId="12491" xr:uid="{00000000-0005-0000-0000-000083310000}"/>
    <cellStyle name="Normal 24 3 2 3" xfId="12492" xr:uid="{00000000-0005-0000-0000-000084310000}"/>
    <cellStyle name="Normal 24 3 2 4" xfId="12493" xr:uid="{00000000-0005-0000-0000-000085310000}"/>
    <cellStyle name="Normal 24 3 2 4 2" xfId="12494" xr:uid="{00000000-0005-0000-0000-000086310000}"/>
    <cellStyle name="Normal 24 3 2 4 3" xfId="12495" xr:uid="{00000000-0005-0000-0000-000087310000}"/>
    <cellStyle name="Normal 24 3 2 4 4" xfId="12496" xr:uid="{00000000-0005-0000-0000-000088310000}"/>
    <cellStyle name="Normal 24 3 2 5" xfId="12497" xr:uid="{00000000-0005-0000-0000-000089310000}"/>
    <cellStyle name="Normal 24 3 2 6" xfId="12498" xr:uid="{00000000-0005-0000-0000-00008A310000}"/>
    <cellStyle name="Normal 24 3 2 7" xfId="12499" xr:uid="{00000000-0005-0000-0000-00008B310000}"/>
    <cellStyle name="Normal 24 4" xfId="12500" xr:uid="{00000000-0005-0000-0000-00008C310000}"/>
    <cellStyle name="Normal 24 5" xfId="12501" xr:uid="{00000000-0005-0000-0000-00008D310000}"/>
    <cellStyle name="Normal 24 5 2" xfId="12502" xr:uid="{00000000-0005-0000-0000-00008E310000}"/>
    <cellStyle name="Normal 24 5 2 2" xfId="12503" xr:uid="{00000000-0005-0000-0000-00008F310000}"/>
    <cellStyle name="Normal 24 5 2 2 2" xfId="12504" xr:uid="{00000000-0005-0000-0000-000090310000}"/>
    <cellStyle name="Normal 24 5 2 2 3" xfId="12505" xr:uid="{00000000-0005-0000-0000-000091310000}"/>
    <cellStyle name="Normal 24 5 2 2 4" xfId="12506" xr:uid="{00000000-0005-0000-0000-000092310000}"/>
    <cellStyle name="Normal 24 5 2 3" xfId="12507" xr:uid="{00000000-0005-0000-0000-000093310000}"/>
    <cellStyle name="Normal 24 5 2 4" xfId="12508" xr:uid="{00000000-0005-0000-0000-000094310000}"/>
    <cellStyle name="Normal 24 5 2 5" xfId="12509" xr:uid="{00000000-0005-0000-0000-000095310000}"/>
    <cellStyle name="Normal 24 5 3" xfId="12510" xr:uid="{00000000-0005-0000-0000-000096310000}"/>
    <cellStyle name="Normal 24 5 4" xfId="12511" xr:uid="{00000000-0005-0000-0000-000097310000}"/>
    <cellStyle name="Normal 24 5 4 2" xfId="12512" xr:uid="{00000000-0005-0000-0000-000098310000}"/>
    <cellStyle name="Normal 24 5 4 3" xfId="12513" xr:uid="{00000000-0005-0000-0000-000099310000}"/>
    <cellStyle name="Normal 24 5 4 4" xfId="12514" xr:uid="{00000000-0005-0000-0000-00009A310000}"/>
    <cellStyle name="Normal 24 5 5" xfId="12515" xr:uid="{00000000-0005-0000-0000-00009B310000}"/>
    <cellStyle name="Normal 24 5 6" xfId="12516" xr:uid="{00000000-0005-0000-0000-00009C310000}"/>
    <cellStyle name="Normal 24 5 7" xfId="12517" xr:uid="{00000000-0005-0000-0000-00009D310000}"/>
    <cellStyle name="Normal 24 6" xfId="12518" xr:uid="{00000000-0005-0000-0000-00009E310000}"/>
    <cellStyle name="Normal 24 7" xfId="12519" xr:uid="{00000000-0005-0000-0000-00009F310000}"/>
    <cellStyle name="Normal 24 8" xfId="12520" xr:uid="{00000000-0005-0000-0000-0000A0310000}"/>
    <cellStyle name="Normal 24 8 2" xfId="12521" xr:uid="{00000000-0005-0000-0000-0000A1310000}"/>
    <cellStyle name="Normal 24 8 3" xfId="12522" xr:uid="{00000000-0005-0000-0000-0000A2310000}"/>
    <cellStyle name="Normal 24 8 4" xfId="12523" xr:uid="{00000000-0005-0000-0000-0000A3310000}"/>
    <cellStyle name="Normal 25" xfId="12524" xr:uid="{00000000-0005-0000-0000-0000A4310000}"/>
    <cellStyle name="Normal 25 2" xfId="12525" xr:uid="{00000000-0005-0000-0000-0000A5310000}"/>
    <cellStyle name="Normal 25 2 2" xfId="12526" xr:uid="{00000000-0005-0000-0000-0000A6310000}"/>
    <cellStyle name="Normal 25 2 2 2" xfId="12527" xr:uid="{00000000-0005-0000-0000-0000A7310000}"/>
    <cellStyle name="Normal 25 3" xfId="12528" xr:uid="{00000000-0005-0000-0000-0000A8310000}"/>
    <cellStyle name="Normal 25 3 2" xfId="12529" xr:uid="{00000000-0005-0000-0000-0000A9310000}"/>
    <cellStyle name="Normal 25 4" xfId="12530" xr:uid="{00000000-0005-0000-0000-0000AA310000}"/>
    <cellStyle name="Normal 25 5" xfId="12531" xr:uid="{00000000-0005-0000-0000-0000AB310000}"/>
    <cellStyle name="Normal 25 5 2" xfId="12532" xr:uid="{00000000-0005-0000-0000-0000AC310000}"/>
    <cellStyle name="Normal 25 5 2 2" xfId="12533" xr:uid="{00000000-0005-0000-0000-0000AD310000}"/>
    <cellStyle name="Normal 25 5 2 2 2" xfId="12534" xr:uid="{00000000-0005-0000-0000-0000AE310000}"/>
    <cellStyle name="Normal 25 5 2 2 3" xfId="12535" xr:uid="{00000000-0005-0000-0000-0000AF310000}"/>
    <cellStyle name="Normal 25 5 2 2 4" xfId="12536" xr:uid="{00000000-0005-0000-0000-0000B0310000}"/>
    <cellStyle name="Normal 25 5 2 3" xfId="12537" xr:uid="{00000000-0005-0000-0000-0000B1310000}"/>
    <cellStyle name="Normal 25 5 2 4" xfId="12538" xr:uid="{00000000-0005-0000-0000-0000B2310000}"/>
    <cellStyle name="Normal 25 5 2 5" xfId="12539" xr:uid="{00000000-0005-0000-0000-0000B3310000}"/>
    <cellStyle name="Normal 25 5 3" xfId="12540" xr:uid="{00000000-0005-0000-0000-0000B4310000}"/>
    <cellStyle name="Normal 25 5 3 2" xfId="12541" xr:uid="{00000000-0005-0000-0000-0000B5310000}"/>
    <cellStyle name="Normal 25 5 3 3" xfId="12542" xr:uid="{00000000-0005-0000-0000-0000B6310000}"/>
    <cellStyle name="Normal 25 5 3 4" xfId="12543" xr:uid="{00000000-0005-0000-0000-0000B7310000}"/>
    <cellStyle name="Normal 25 5 4" xfId="12544" xr:uid="{00000000-0005-0000-0000-0000B8310000}"/>
    <cellStyle name="Normal 25 5 5" xfId="12545" xr:uid="{00000000-0005-0000-0000-0000B9310000}"/>
    <cellStyle name="Normal 25 5 6" xfId="12546" xr:uid="{00000000-0005-0000-0000-0000BA310000}"/>
    <cellStyle name="Normal 25 6" xfId="12547" xr:uid="{00000000-0005-0000-0000-0000BB310000}"/>
    <cellStyle name="Normal 25 6 2" xfId="12548" xr:uid="{00000000-0005-0000-0000-0000BC310000}"/>
    <cellStyle name="Normal 25 6 3" xfId="12549" xr:uid="{00000000-0005-0000-0000-0000BD310000}"/>
    <cellStyle name="Normal 25 6 4" xfId="12550" xr:uid="{00000000-0005-0000-0000-0000BE310000}"/>
    <cellStyle name="Normal 26" xfId="12551" xr:uid="{00000000-0005-0000-0000-0000BF310000}"/>
    <cellStyle name="Normal 26 2" xfId="12552" xr:uid="{00000000-0005-0000-0000-0000C0310000}"/>
    <cellStyle name="Normal 26 2 2" xfId="12553" xr:uid="{00000000-0005-0000-0000-0000C1310000}"/>
    <cellStyle name="Normal 26 2 2 2" xfId="12554" xr:uid="{00000000-0005-0000-0000-0000C2310000}"/>
    <cellStyle name="Normal 26 3" xfId="12555" xr:uid="{00000000-0005-0000-0000-0000C3310000}"/>
    <cellStyle name="Normal 26 3 2" xfId="12556" xr:uid="{00000000-0005-0000-0000-0000C4310000}"/>
    <cellStyle name="Normal 26 3 3" xfId="12557" xr:uid="{00000000-0005-0000-0000-0000C5310000}"/>
    <cellStyle name="Normal 26 3 4" xfId="12558" xr:uid="{00000000-0005-0000-0000-0000C6310000}"/>
    <cellStyle name="Normal 26 3 4 2" xfId="12559" xr:uid="{00000000-0005-0000-0000-0000C7310000}"/>
    <cellStyle name="Normal 26 3 4 3" xfId="12560" xr:uid="{00000000-0005-0000-0000-0000C8310000}"/>
    <cellStyle name="Normal 26 3 4 4" xfId="12561" xr:uid="{00000000-0005-0000-0000-0000C9310000}"/>
    <cellStyle name="Normal 26 4" xfId="12562" xr:uid="{00000000-0005-0000-0000-0000CA310000}"/>
    <cellStyle name="Normal 26 4 2" xfId="12563" xr:uid="{00000000-0005-0000-0000-0000CB310000}"/>
    <cellStyle name="Normal 26 4 3" xfId="12564" xr:uid="{00000000-0005-0000-0000-0000CC310000}"/>
    <cellStyle name="Normal 26 4 3 2" xfId="12565" xr:uid="{00000000-0005-0000-0000-0000CD310000}"/>
    <cellStyle name="Normal 26 4 3 3" xfId="12566" xr:uid="{00000000-0005-0000-0000-0000CE310000}"/>
    <cellStyle name="Normal 26 4 3 4" xfId="12567" xr:uid="{00000000-0005-0000-0000-0000CF310000}"/>
    <cellStyle name="Normal 26 5" xfId="12568" xr:uid="{00000000-0005-0000-0000-0000D0310000}"/>
    <cellStyle name="Normal 26 5 2" xfId="12569" xr:uid="{00000000-0005-0000-0000-0000D1310000}"/>
    <cellStyle name="Normal 26 5 2 2" xfId="12570" xr:uid="{00000000-0005-0000-0000-0000D2310000}"/>
    <cellStyle name="Normal 26 5 2 2 2" xfId="12571" xr:uid="{00000000-0005-0000-0000-0000D3310000}"/>
    <cellStyle name="Normal 26 5 2 2 3" xfId="12572" xr:uid="{00000000-0005-0000-0000-0000D4310000}"/>
    <cellStyle name="Normal 26 5 2 2 4" xfId="12573" xr:uid="{00000000-0005-0000-0000-0000D5310000}"/>
    <cellStyle name="Normal 26 5 2 3" xfId="12574" xr:uid="{00000000-0005-0000-0000-0000D6310000}"/>
    <cellStyle name="Normal 26 5 2 4" xfId="12575" xr:uid="{00000000-0005-0000-0000-0000D7310000}"/>
    <cellStyle name="Normal 26 5 2 5" xfId="12576" xr:uid="{00000000-0005-0000-0000-0000D8310000}"/>
    <cellStyle name="Normal 26 5 3" xfId="12577" xr:uid="{00000000-0005-0000-0000-0000D9310000}"/>
    <cellStyle name="Normal 26 5 3 2" xfId="12578" xr:uid="{00000000-0005-0000-0000-0000DA310000}"/>
    <cellStyle name="Normal 26 5 3 3" xfId="12579" xr:uid="{00000000-0005-0000-0000-0000DB310000}"/>
    <cellStyle name="Normal 26 5 3 4" xfId="12580" xr:uid="{00000000-0005-0000-0000-0000DC310000}"/>
    <cellStyle name="Normal 26 5 4" xfId="12581" xr:uid="{00000000-0005-0000-0000-0000DD310000}"/>
    <cellStyle name="Normal 26 5 5" xfId="12582" xr:uid="{00000000-0005-0000-0000-0000DE310000}"/>
    <cellStyle name="Normal 26 5 6" xfId="12583" xr:uid="{00000000-0005-0000-0000-0000DF310000}"/>
    <cellStyle name="Normal 26 6" xfId="12584" xr:uid="{00000000-0005-0000-0000-0000E0310000}"/>
    <cellStyle name="Normal 26 6 2" xfId="12585" xr:uid="{00000000-0005-0000-0000-0000E1310000}"/>
    <cellStyle name="Normal 26 6 3" xfId="12586" xr:uid="{00000000-0005-0000-0000-0000E2310000}"/>
    <cellStyle name="Normal 26 6 4" xfId="12587" xr:uid="{00000000-0005-0000-0000-0000E3310000}"/>
    <cellStyle name="Normal 27" xfId="12588" xr:uid="{00000000-0005-0000-0000-0000E4310000}"/>
    <cellStyle name="Normal 27 2" xfId="12589" xr:uid="{00000000-0005-0000-0000-0000E5310000}"/>
    <cellStyle name="Normal 27 2 2" xfId="12590" xr:uid="{00000000-0005-0000-0000-0000E6310000}"/>
    <cellStyle name="Normal 27 3" xfId="12591" xr:uid="{00000000-0005-0000-0000-0000E7310000}"/>
    <cellStyle name="Normal 27 3 2" xfId="12592" xr:uid="{00000000-0005-0000-0000-0000E8310000}"/>
    <cellStyle name="Normal 27 4" xfId="12593" xr:uid="{00000000-0005-0000-0000-0000E9310000}"/>
    <cellStyle name="Normal 27 5" xfId="12594" xr:uid="{00000000-0005-0000-0000-0000EA310000}"/>
    <cellStyle name="Normal 27 5 2" xfId="12595" xr:uid="{00000000-0005-0000-0000-0000EB310000}"/>
    <cellStyle name="Normal 27 5 2 2" xfId="12596" xr:uid="{00000000-0005-0000-0000-0000EC310000}"/>
    <cellStyle name="Normal 27 5 2 2 2" xfId="12597" xr:uid="{00000000-0005-0000-0000-0000ED310000}"/>
    <cellStyle name="Normal 27 5 2 2 3" xfId="12598" xr:uid="{00000000-0005-0000-0000-0000EE310000}"/>
    <cellStyle name="Normal 27 5 2 2 4" xfId="12599" xr:uid="{00000000-0005-0000-0000-0000EF310000}"/>
    <cellStyle name="Normal 27 5 2 3" xfId="12600" xr:uid="{00000000-0005-0000-0000-0000F0310000}"/>
    <cellStyle name="Normal 27 5 2 4" xfId="12601" xr:uid="{00000000-0005-0000-0000-0000F1310000}"/>
    <cellStyle name="Normal 27 5 2 5" xfId="12602" xr:uid="{00000000-0005-0000-0000-0000F2310000}"/>
    <cellStyle name="Normal 27 5 3" xfId="12603" xr:uid="{00000000-0005-0000-0000-0000F3310000}"/>
    <cellStyle name="Normal 27 5 3 2" xfId="12604" xr:uid="{00000000-0005-0000-0000-0000F4310000}"/>
    <cellStyle name="Normal 27 5 3 3" xfId="12605" xr:uid="{00000000-0005-0000-0000-0000F5310000}"/>
    <cellStyle name="Normal 27 5 3 4" xfId="12606" xr:uid="{00000000-0005-0000-0000-0000F6310000}"/>
    <cellStyle name="Normal 27 5 4" xfId="12607" xr:uid="{00000000-0005-0000-0000-0000F7310000}"/>
    <cellStyle name="Normal 27 5 5" xfId="12608" xr:uid="{00000000-0005-0000-0000-0000F8310000}"/>
    <cellStyle name="Normal 27 5 6" xfId="12609" xr:uid="{00000000-0005-0000-0000-0000F9310000}"/>
    <cellStyle name="Normal 28" xfId="12610" xr:uid="{00000000-0005-0000-0000-0000FA310000}"/>
    <cellStyle name="Normal 28 2" xfId="12611" xr:uid="{00000000-0005-0000-0000-0000FB310000}"/>
    <cellStyle name="Normal 28 2 2" xfId="12612" xr:uid="{00000000-0005-0000-0000-0000FC310000}"/>
    <cellStyle name="Normal 28 3" xfId="12613" xr:uid="{00000000-0005-0000-0000-0000FD310000}"/>
    <cellStyle name="Normal 28 3 2" xfId="12614" xr:uid="{00000000-0005-0000-0000-0000FE310000}"/>
    <cellStyle name="Normal 28 4" xfId="12615" xr:uid="{00000000-0005-0000-0000-0000FF310000}"/>
    <cellStyle name="Normal 28 5" xfId="12616" xr:uid="{00000000-0005-0000-0000-000000320000}"/>
    <cellStyle name="Normal 28 5 2" xfId="12617" xr:uid="{00000000-0005-0000-0000-000001320000}"/>
    <cellStyle name="Normal 28 5 2 2" xfId="12618" xr:uid="{00000000-0005-0000-0000-000002320000}"/>
    <cellStyle name="Normal 28 5 2 2 2" xfId="12619" xr:uid="{00000000-0005-0000-0000-000003320000}"/>
    <cellStyle name="Normal 28 5 2 2 3" xfId="12620" xr:uid="{00000000-0005-0000-0000-000004320000}"/>
    <cellStyle name="Normal 28 5 2 2 4" xfId="12621" xr:uid="{00000000-0005-0000-0000-000005320000}"/>
    <cellStyle name="Normal 28 5 2 3" xfId="12622" xr:uid="{00000000-0005-0000-0000-000006320000}"/>
    <cellStyle name="Normal 28 5 2 4" xfId="12623" xr:uid="{00000000-0005-0000-0000-000007320000}"/>
    <cellStyle name="Normal 28 5 2 5" xfId="12624" xr:uid="{00000000-0005-0000-0000-000008320000}"/>
    <cellStyle name="Normal 28 5 3" xfId="12625" xr:uid="{00000000-0005-0000-0000-000009320000}"/>
    <cellStyle name="Normal 28 5 3 2" xfId="12626" xr:uid="{00000000-0005-0000-0000-00000A320000}"/>
    <cellStyle name="Normal 28 5 3 3" xfId="12627" xr:uid="{00000000-0005-0000-0000-00000B320000}"/>
    <cellStyle name="Normal 28 5 3 4" xfId="12628" xr:uid="{00000000-0005-0000-0000-00000C320000}"/>
    <cellStyle name="Normal 28 5 4" xfId="12629" xr:uid="{00000000-0005-0000-0000-00000D320000}"/>
    <cellStyle name="Normal 28 5 5" xfId="12630" xr:uid="{00000000-0005-0000-0000-00000E320000}"/>
    <cellStyle name="Normal 28 5 6" xfId="12631" xr:uid="{00000000-0005-0000-0000-00000F320000}"/>
    <cellStyle name="Normal 29" xfId="12632" xr:uid="{00000000-0005-0000-0000-000010320000}"/>
    <cellStyle name="Normal 29 10" xfId="12633" xr:uid="{00000000-0005-0000-0000-000011320000}"/>
    <cellStyle name="Normal 29 10 2" xfId="12634" xr:uid="{00000000-0005-0000-0000-000012320000}"/>
    <cellStyle name="Normal 29 11" xfId="12635" xr:uid="{00000000-0005-0000-0000-000013320000}"/>
    <cellStyle name="Normal 29 11 2" xfId="12636" xr:uid="{00000000-0005-0000-0000-000014320000}"/>
    <cellStyle name="Normal 29 12" xfId="12637" xr:uid="{00000000-0005-0000-0000-000015320000}"/>
    <cellStyle name="Normal 29 12 2" xfId="12638" xr:uid="{00000000-0005-0000-0000-000016320000}"/>
    <cellStyle name="Normal 29 13" xfId="12639" xr:uid="{00000000-0005-0000-0000-000017320000}"/>
    <cellStyle name="Normal 29 13 2" xfId="12640" xr:uid="{00000000-0005-0000-0000-000018320000}"/>
    <cellStyle name="Normal 29 13 2 2" xfId="12641" xr:uid="{00000000-0005-0000-0000-000019320000}"/>
    <cellStyle name="Normal 29 13 2 3" xfId="12642" xr:uid="{00000000-0005-0000-0000-00001A320000}"/>
    <cellStyle name="Normal 29 13 2 4" xfId="12643" xr:uid="{00000000-0005-0000-0000-00001B320000}"/>
    <cellStyle name="Normal 29 13 3" xfId="12644" xr:uid="{00000000-0005-0000-0000-00001C320000}"/>
    <cellStyle name="Normal 29 13 4" xfId="12645" xr:uid="{00000000-0005-0000-0000-00001D320000}"/>
    <cellStyle name="Normal 29 13 5" xfId="12646" xr:uid="{00000000-0005-0000-0000-00001E320000}"/>
    <cellStyle name="Normal 29 14" xfId="12647" xr:uid="{00000000-0005-0000-0000-00001F320000}"/>
    <cellStyle name="Normal 29 14 2" xfId="12648" xr:uid="{00000000-0005-0000-0000-000020320000}"/>
    <cellStyle name="Normal 29 14 3" xfId="12649" xr:uid="{00000000-0005-0000-0000-000021320000}"/>
    <cellStyle name="Normal 29 14 4" xfId="12650" xr:uid="{00000000-0005-0000-0000-000022320000}"/>
    <cellStyle name="Normal 29 15" xfId="12651" xr:uid="{00000000-0005-0000-0000-000023320000}"/>
    <cellStyle name="Normal 29 16" xfId="12652" xr:uid="{00000000-0005-0000-0000-000024320000}"/>
    <cellStyle name="Normal 29 17" xfId="12653" xr:uid="{00000000-0005-0000-0000-000025320000}"/>
    <cellStyle name="Normal 29 2" xfId="12654" xr:uid="{00000000-0005-0000-0000-000026320000}"/>
    <cellStyle name="Normal 29 2 2" xfId="12655" xr:uid="{00000000-0005-0000-0000-000027320000}"/>
    <cellStyle name="Normal 29 3" xfId="12656" xr:uid="{00000000-0005-0000-0000-000028320000}"/>
    <cellStyle name="Normal 29 3 2" xfId="12657" xr:uid="{00000000-0005-0000-0000-000029320000}"/>
    <cellStyle name="Normal 29 4" xfId="12658" xr:uid="{00000000-0005-0000-0000-00002A320000}"/>
    <cellStyle name="Normal 29 4 2" xfId="12659" xr:uid="{00000000-0005-0000-0000-00002B320000}"/>
    <cellStyle name="Normal 29 5" xfId="12660" xr:uid="{00000000-0005-0000-0000-00002C320000}"/>
    <cellStyle name="Normal 29 5 2" xfId="12661" xr:uid="{00000000-0005-0000-0000-00002D320000}"/>
    <cellStyle name="Normal 29 6" xfId="12662" xr:uid="{00000000-0005-0000-0000-00002E320000}"/>
    <cellStyle name="Normal 29 6 2" xfId="12663" xr:uid="{00000000-0005-0000-0000-00002F320000}"/>
    <cellStyle name="Normal 29 7" xfId="12664" xr:uid="{00000000-0005-0000-0000-000030320000}"/>
    <cellStyle name="Normal 29 7 2" xfId="12665" xr:uid="{00000000-0005-0000-0000-000031320000}"/>
    <cellStyle name="Normal 29 8" xfId="12666" xr:uid="{00000000-0005-0000-0000-000032320000}"/>
    <cellStyle name="Normal 29 8 2" xfId="12667" xr:uid="{00000000-0005-0000-0000-000033320000}"/>
    <cellStyle name="Normal 29 9" xfId="12668" xr:uid="{00000000-0005-0000-0000-000034320000}"/>
    <cellStyle name="Normal 29 9 2" xfId="12669" xr:uid="{00000000-0005-0000-0000-000035320000}"/>
    <cellStyle name="Normal 3" xfId="12" xr:uid="{00000000-0005-0000-0000-000036320000}"/>
    <cellStyle name="Normal 3 10" xfId="12670" xr:uid="{00000000-0005-0000-0000-000037320000}"/>
    <cellStyle name="Normal 3 10 2" xfId="12671" xr:uid="{00000000-0005-0000-0000-000038320000}"/>
    <cellStyle name="Normal 3 10 2 2" xfId="12672" xr:uid="{00000000-0005-0000-0000-000039320000}"/>
    <cellStyle name="Normal 3 10 2 3" xfId="12673" xr:uid="{00000000-0005-0000-0000-00003A320000}"/>
    <cellStyle name="Normal 3 10 2 3 2" xfId="12674" xr:uid="{00000000-0005-0000-0000-00003B320000}"/>
    <cellStyle name="Normal 3 10 2 3 2 2" xfId="12675" xr:uid="{00000000-0005-0000-0000-00003C320000}"/>
    <cellStyle name="Normal 3 10 2 3 2 3" xfId="12676" xr:uid="{00000000-0005-0000-0000-00003D320000}"/>
    <cellStyle name="Normal 3 10 2 3 2 4" xfId="12677" xr:uid="{00000000-0005-0000-0000-00003E320000}"/>
    <cellStyle name="Normal 3 10 2 3 3" xfId="12678" xr:uid="{00000000-0005-0000-0000-00003F320000}"/>
    <cellStyle name="Normal 3 10 2 3 4" xfId="12679" xr:uid="{00000000-0005-0000-0000-000040320000}"/>
    <cellStyle name="Normal 3 10 2 3 5" xfId="12680" xr:uid="{00000000-0005-0000-0000-000041320000}"/>
    <cellStyle name="Normal 3 10 2 4" xfId="12681" xr:uid="{00000000-0005-0000-0000-000042320000}"/>
    <cellStyle name="Normal 3 10 2 4 2" xfId="12682" xr:uid="{00000000-0005-0000-0000-000043320000}"/>
    <cellStyle name="Normal 3 10 2 4 3" xfId="12683" xr:uid="{00000000-0005-0000-0000-000044320000}"/>
    <cellStyle name="Normal 3 10 2 4 4" xfId="12684" xr:uid="{00000000-0005-0000-0000-000045320000}"/>
    <cellStyle name="Normal 3 10 2 5" xfId="12685" xr:uid="{00000000-0005-0000-0000-000046320000}"/>
    <cellStyle name="Normal 3 10 2 6" xfId="12686" xr:uid="{00000000-0005-0000-0000-000047320000}"/>
    <cellStyle name="Normal 3 10 2 7" xfId="12687" xr:uid="{00000000-0005-0000-0000-000048320000}"/>
    <cellStyle name="Normal 3 10 3" xfId="12688" xr:uid="{00000000-0005-0000-0000-000049320000}"/>
    <cellStyle name="Normal 3 10 3 2" xfId="12689" xr:uid="{00000000-0005-0000-0000-00004A320000}"/>
    <cellStyle name="Normal 3 10 3 2 2" xfId="12690" xr:uid="{00000000-0005-0000-0000-00004B320000}"/>
    <cellStyle name="Normal 3 10 3 2 2 2" xfId="12691" xr:uid="{00000000-0005-0000-0000-00004C320000}"/>
    <cellStyle name="Normal 3 10 3 2 2 3" xfId="12692" xr:uid="{00000000-0005-0000-0000-00004D320000}"/>
    <cellStyle name="Normal 3 10 3 2 2 4" xfId="12693" xr:uid="{00000000-0005-0000-0000-00004E320000}"/>
    <cellStyle name="Normal 3 10 3 2 3" xfId="12694" xr:uid="{00000000-0005-0000-0000-00004F320000}"/>
    <cellStyle name="Normal 3 10 3 2 4" xfId="12695" xr:uid="{00000000-0005-0000-0000-000050320000}"/>
    <cellStyle name="Normal 3 10 3 2 5" xfId="12696" xr:uid="{00000000-0005-0000-0000-000051320000}"/>
    <cellStyle name="Normal 3 10 3 3" xfId="12697" xr:uid="{00000000-0005-0000-0000-000052320000}"/>
    <cellStyle name="Normal 3 10 3 3 2" xfId="12698" xr:uid="{00000000-0005-0000-0000-000053320000}"/>
    <cellStyle name="Normal 3 10 3 3 3" xfId="12699" xr:uid="{00000000-0005-0000-0000-000054320000}"/>
    <cellStyle name="Normal 3 10 3 3 4" xfId="12700" xr:uid="{00000000-0005-0000-0000-000055320000}"/>
    <cellStyle name="Normal 3 10 3 4" xfId="12701" xr:uid="{00000000-0005-0000-0000-000056320000}"/>
    <cellStyle name="Normal 3 10 3 5" xfId="12702" xr:uid="{00000000-0005-0000-0000-000057320000}"/>
    <cellStyle name="Normal 3 10 3 6" xfId="12703" xr:uid="{00000000-0005-0000-0000-000058320000}"/>
    <cellStyle name="Normal 3 10 4" xfId="12704" xr:uid="{00000000-0005-0000-0000-000059320000}"/>
    <cellStyle name="Normal 3 10 5" xfId="12705" xr:uid="{00000000-0005-0000-0000-00005A320000}"/>
    <cellStyle name="Normal 3 10 5 2" xfId="12706" xr:uid="{00000000-0005-0000-0000-00005B320000}"/>
    <cellStyle name="Normal 3 10 5 2 2" xfId="12707" xr:uid="{00000000-0005-0000-0000-00005C320000}"/>
    <cellStyle name="Normal 3 10 5 2 3" xfId="12708" xr:uid="{00000000-0005-0000-0000-00005D320000}"/>
    <cellStyle name="Normal 3 10 5 2 4" xfId="12709" xr:uid="{00000000-0005-0000-0000-00005E320000}"/>
    <cellStyle name="Normal 3 10 5 3" xfId="12710" xr:uid="{00000000-0005-0000-0000-00005F320000}"/>
    <cellStyle name="Normal 3 10 5 4" xfId="12711" xr:uid="{00000000-0005-0000-0000-000060320000}"/>
    <cellStyle name="Normal 3 10 5 5" xfId="12712" xr:uid="{00000000-0005-0000-0000-000061320000}"/>
    <cellStyle name="Normal 3 10 6" xfId="12713" xr:uid="{00000000-0005-0000-0000-000062320000}"/>
    <cellStyle name="Normal 3 10 7" xfId="12714" xr:uid="{00000000-0005-0000-0000-000063320000}"/>
    <cellStyle name="Normal 3 10 8" xfId="12715" xr:uid="{00000000-0005-0000-0000-000064320000}"/>
    <cellStyle name="Normal 3 11" xfId="12716" xr:uid="{00000000-0005-0000-0000-000065320000}"/>
    <cellStyle name="Normal 3 11 2" xfId="12717" xr:uid="{00000000-0005-0000-0000-000066320000}"/>
    <cellStyle name="Normal 3 11 2 2" xfId="12718" xr:uid="{00000000-0005-0000-0000-000067320000}"/>
    <cellStyle name="Normal 3 11 2 2 2" xfId="12719" xr:uid="{00000000-0005-0000-0000-000068320000}"/>
    <cellStyle name="Normal 3 11 2 2 2 2" xfId="12720" xr:uid="{00000000-0005-0000-0000-000069320000}"/>
    <cellStyle name="Normal 3 11 2 2 2 3" xfId="12721" xr:uid="{00000000-0005-0000-0000-00006A320000}"/>
    <cellStyle name="Normal 3 11 2 2 2 4" xfId="12722" xr:uid="{00000000-0005-0000-0000-00006B320000}"/>
    <cellStyle name="Normal 3 11 2 2 3" xfId="12723" xr:uid="{00000000-0005-0000-0000-00006C320000}"/>
    <cellStyle name="Normal 3 11 2 2 4" xfId="12724" xr:uid="{00000000-0005-0000-0000-00006D320000}"/>
    <cellStyle name="Normal 3 11 2 2 5" xfId="12725" xr:uid="{00000000-0005-0000-0000-00006E320000}"/>
    <cellStyle name="Normal 3 11 2 3" xfId="12726" xr:uid="{00000000-0005-0000-0000-00006F320000}"/>
    <cellStyle name="Normal 3 11 2 3 2" xfId="12727" xr:uid="{00000000-0005-0000-0000-000070320000}"/>
    <cellStyle name="Normal 3 11 2 3 3" xfId="12728" xr:uid="{00000000-0005-0000-0000-000071320000}"/>
    <cellStyle name="Normal 3 11 2 3 4" xfId="12729" xr:uid="{00000000-0005-0000-0000-000072320000}"/>
    <cellStyle name="Normal 3 11 2 4" xfId="12730" xr:uid="{00000000-0005-0000-0000-000073320000}"/>
    <cellStyle name="Normal 3 11 2 5" xfId="12731" xr:uid="{00000000-0005-0000-0000-000074320000}"/>
    <cellStyle name="Normal 3 11 2 6" xfId="12732" xr:uid="{00000000-0005-0000-0000-000075320000}"/>
    <cellStyle name="Normal 3 11 3" xfId="12733" xr:uid="{00000000-0005-0000-0000-000076320000}"/>
    <cellStyle name="Normal 3 11 4" xfId="12734" xr:uid="{00000000-0005-0000-0000-000077320000}"/>
    <cellStyle name="Normal 3 11 4 2" xfId="12735" xr:uid="{00000000-0005-0000-0000-000078320000}"/>
    <cellStyle name="Normal 3 11 4 2 2" xfId="12736" xr:uid="{00000000-0005-0000-0000-000079320000}"/>
    <cellStyle name="Normal 3 11 4 2 3" xfId="12737" xr:uid="{00000000-0005-0000-0000-00007A320000}"/>
    <cellStyle name="Normal 3 11 4 2 4" xfId="12738" xr:uid="{00000000-0005-0000-0000-00007B320000}"/>
    <cellStyle name="Normal 3 11 4 3" xfId="12739" xr:uid="{00000000-0005-0000-0000-00007C320000}"/>
    <cellStyle name="Normal 3 11 4 4" xfId="12740" xr:uid="{00000000-0005-0000-0000-00007D320000}"/>
    <cellStyle name="Normal 3 11 4 5" xfId="12741" xr:uid="{00000000-0005-0000-0000-00007E320000}"/>
    <cellStyle name="Normal 3 11 5" xfId="12742" xr:uid="{00000000-0005-0000-0000-00007F320000}"/>
    <cellStyle name="Normal 3 11 6" xfId="12743" xr:uid="{00000000-0005-0000-0000-000080320000}"/>
    <cellStyle name="Normal 3 11 7" xfId="12744" xr:uid="{00000000-0005-0000-0000-000081320000}"/>
    <cellStyle name="Normal 3 12" xfId="12745" xr:uid="{00000000-0005-0000-0000-000082320000}"/>
    <cellStyle name="Normal 3 12 2" xfId="12746" xr:uid="{00000000-0005-0000-0000-000083320000}"/>
    <cellStyle name="Normal 3 12 2 2" xfId="12747" xr:uid="{00000000-0005-0000-0000-000084320000}"/>
    <cellStyle name="Normal 3 12 2 2 2" xfId="12748" xr:uid="{00000000-0005-0000-0000-000085320000}"/>
    <cellStyle name="Normal 3 12 2 2 3" xfId="12749" xr:uid="{00000000-0005-0000-0000-000086320000}"/>
    <cellStyle name="Normal 3 12 2 2 4" xfId="12750" xr:uid="{00000000-0005-0000-0000-000087320000}"/>
    <cellStyle name="Normal 3 12 3" xfId="12751" xr:uid="{00000000-0005-0000-0000-000088320000}"/>
    <cellStyle name="Normal 3 12 3 2" xfId="12752" xr:uid="{00000000-0005-0000-0000-000089320000}"/>
    <cellStyle name="Normal 3 12 3 2 2" xfId="12753" xr:uid="{00000000-0005-0000-0000-00008A320000}"/>
    <cellStyle name="Normal 3 12 3 2 3" xfId="12754" xr:uid="{00000000-0005-0000-0000-00008B320000}"/>
    <cellStyle name="Normal 3 12 3 2 4" xfId="12755" xr:uid="{00000000-0005-0000-0000-00008C320000}"/>
    <cellStyle name="Normal 3 12 3 3" xfId="12756" xr:uid="{00000000-0005-0000-0000-00008D320000}"/>
    <cellStyle name="Normal 3 12 3 4" xfId="12757" xr:uid="{00000000-0005-0000-0000-00008E320000}"/>
    <cellStyle name="Normal 3 12 3 5" xfId="12758" xr:uid="{00000000-0005-0000-0000-00008F320000}"/>
    <cellStyle name="Normal 3 12 4" xfId="12759" xr:uid="{00000000-0005-0000-0000-000090320000}"/>
    <cellStyle name="Normal 3 12 5" xfId="12760" xr:uid="{00000000-0005-0000-0000-000091320000}"/>
    <cellStyle name="Normal 3 12 6" xfId="12761" xr:uid="{00000000-0005-0000-0000-000092320000}"/>
    <cellStyle name="Normal 3 13" xfId="12762" xr:uid="{00000000-0005-0000-0000-000093320000}"/>
    <cellStyle name="Normal 3 13 2" xfId="12763" xr:uid="{00000000-0005-0000-0000-000094320000}"/>
    <cellStyle name="Normal 3 13 3" xfId="12764" xr:uid="{00000000-0005-0000-0000-000095320000}"/>
    <cellStyle name="Normal 3 13 3 2" xfId="12765" xr:uid="{00000000-0005-0000-0000-000096320000}"/>
    <cellStyle name="Normal 3 13 3 2 2" xfId="12766" xr:uid="{00000000-0005-0000-0000-000097320000}"/>
    <cellStyle name="Normal 3 13 3 2 3" xfId="12767" xr:uid="{00000000-0005-0000-0000-000098320000}"/>
    <cellStyle name="Normal 3 13 3 2 4" xfId="12768" xr:uid="{00000000-0005-0000-0000-000099320000}"/>
    <cellStyle name="Normal 3 13 3 3" xfId="12769" xr:uid="{00000000-0005-0000-0000-00009A320000}"/>
    <cellStyle name="Normal 3 13 3 4" xfId="12770" xr:uid="{00000000-0005-0000-0000-00009B320000}"/>
    <cellStyle name="Normal 3 13 3 5" xfId="12771" xr:uid="{00000000-0005-0000-0000-00009C320000}"/>
    <cellStyle name="Normal 3 13 4" xfId="12772" xr:uid="{00000000-0005-0000-0000-00009D320000}"/>
    <cellStyle name="Normal 3 13 4 2" xfId="12773" xr:uid="{00000000-0005-0000-0000-00009E320000}"/>
    <cellStyle name="Normal 3 13 4 3" xfId="12774" xr:uid="{00000000-0005-0000-0000-00009F320000}"/>
    <cellStyle name="Normal 3 13 4 4" xfId="12775" xr:uid="{00000000-0005-0000-0000-0000A0320000}"/>
    <cellStyle name="Normal 3 13 5" xfId="12776" xr:uid="{00000000-0005-0000-0000-0000A1320000}"/>
    <cellStyle name="Normal 3 13 6" xfId="12777" xr:uid="{00000000-0005-0000-0000-0000A2320000}"/>
    <cellStyle name="Normal 3 13 7" xfId="12778" xr:uid="{00000000-0005-0000-0000-0000A3320000}"/>
    <cellStyle name="Normal 3 14" xfId="12779" xr:uid="{00000000-0005-0000-0000-0000A4320000}"/>
    <cellStyle name="Normal 3 14 2" xfId="12780" xr:uid="{00000000-0005-0000-0000-0000A5320000}"/>
    <cellStyle name="Normal 3 15" xfId="12781" xr:uid="{00000000-0005-0000-0000-0000A6320000}"/>
    <cellStyle name="Normal 3 15 2" xfId="12782" xr:uid="{00000000-0005-0000-0000-0000A7320000}"/>
    <cellStyle name="Normal 3 16" xfId="12783" xr:uid="{00000000-0005-0000-0000-0000A8320000}"/>
    <cellStyle name="Normal 3 16 2" xfId="12784" xr:uid="{00000000-0005-0000-0000-0000A9320000}"/>
    <cellStyle name="Normal 3 17" xfId="12785" xr:uid="{00000000-0005-0000-0000-0000AA320000}"/>
    <cellStyle name="Normal 3 17 2" xfId="12786" xr:uid="{00000000-0005-0000-0000-0000AB320000}"/>
    <cellStyle name="Normal 3 18" xfId="12787" xr:uid="{00000000-0005-0000-0000-0000AC320000}"/>
    <cellStyle name="Normal 3 18 2" xfId="12788" xr:uid="{00000000-0005-0000-0000-0000AD320000}"/>
    <cellStyle name="Normal 3 19" xfId="12789" xr:uid="{00000000-0005-0000-0000-0000AE320000}"/>
    <cellStyle name="Normal 3 19 2" xfId="12790" xr:uid="{00000000-0005-0000-0000-0000AF320000}"/>
    <cellStyle name="Normal 3 2" xfId="12791" xr:uid="{00000000-0005-0000-0000-0000B0320000}"/>
    <cellStyle name="Normal 3 2 10" xfId="12792" xr:uid="{00000000-0005-0000-0000-0000B1320000}"/>
    <cellStyle name="Normal 3 2 10 2" xfId="12793" xr:uid="{00000000-0005-0000-0000-0000B2320000}"/>
    <cellStyle name="Normal 3 2 10 3" xfId="12794" xr:uid="{00000000-0005-0000-0000-0000B3320000}"/>
    <cellStyle name="Normal 3 2 10 3 2" xfId="12795" xr:uid="{00000000-0005-0000-0000-0000B4320000}"/>
    <cellStyle name="Normal 3 2 10 3 2 2" xfId="12796" xr:uid="{00000000-0005-0000-0000-0000B5320000}"/>
    <cellStyle name="Normal 3 2 10 3 2 3" xfId="12797" xr:uid="{00000000-0005-0000-0000-0000B6320000}"/>
    <cellStyle name="Normal 3 2 10 3 2 4" xfId="12798" xr:uid="{00000000-0005-0000-0000-0000B7320000}"/>
    <cellStyle name="Normal 3 2 10 3 3" xfId="12799" xr:uid="{00000000-0005-0000-0000-0000B8320000}"/>
    <cellStyle name="Normal 3 2 10 3 4" xfId="12800" xr:uid="{00000000-0005-0000-0000-0000B9320000}"/>
    <cellStyle name="Normal 3 2 10 3 5" xfId="12801" xr:uid="{00000000-0005-0000-0000-0000BA320000}"/>
    <cellStyle name="Normal 3 2 10 4" xfId="12802" xr:uid="{00000000-0005-0000-0000-0000BB320000}"/>
    <cellStyle name="Normal 3 2 10 4 2" xfId="12803" xr:uid="{00000000-0005-0000-0000-0000BC320000}"/>
    <cellStyle name="Normal 3 2 10 4 3" xfId="12804" xr:uid="{00000000-0005-0000-0000-0000BD320000}"/>
    <cellStyle name="Normal 3 2 10 4 4" xfId="12805" xr:uid="{00000000-0005-0000-0000-0000BE320000}"/>
    <cellStyle name="Normal 3 2 10 5" xfId="12806" xr:uid="{00000000-0005-0000-0000-0000BF320000}"/>
    <cellStyle name="Normal 3 2 10 6" xfId="12807" xr:uid="{00000000-0005-0000-0000-0000C0320000}"/>
    <cellStyle name="Normal 3 2 10 7" xfId="12808" xr:uid="{00000000-0005-0000-0000-0000C1320000}"/>
    <cellStyle name="Normal 3 2 11" xfId="12809" xr:uid="{00000000-0005-0000-0000-0000C2320000}"/>
    <cellStyle name="Normal 3 2 11 2" xfId="12810" xr:uid="{00000000-0005-0000-0000-0000C3320000}"/>
    <cellStyle name="Normal 3 2 11 3" xfId="12811" xr:uid="{00000000-0005-0000-0000-0000C4320000}"/>
    <cellStyle name="Normal 3 2 11 3 2" xfId="12812" xr:uid="{00000000-0005-0000-0000-0000C5320000}"/>
    <cellStyle name="Normal 3 2 11 3 2 2" xfId="12813" xr:uid="{00000000-0005-0000-0000-0000C6320000}"/>
    <cellStyle name="Normal 3 2 11 3 2 3" xfId="12814" xr:uid="{00000000-0005-0000-0000-0000C7320000}"/>
    <cellStyle name="Normal 3 2 11 3 2 4" xfId="12815" xr:uid="{00000000-0005-0000-0000-0000C8320000}"/>
    <cellStyle name="Normal 3 2 11 3 3" xfId="12816" xr:uid="{00000000-0005-0000-0000-0000C9320000}"/>
    <cellStyle name="Normal 3 2 11 3 4" xfId="12817" xr:uid="{00000000-0005-0000-0000-0000CA320000}"/>
    <cellStyle name="Normal 3 2 11 3 5" xfId="12818" xr:uid="{00000000-0005-0000-0000-0000CB320000}"/>
    <cellStyle name="Normal 3 2 11 4" xfId="12819" xr:uid="{00000000-0005-0000-0000-0000CC320000}"/>
    <cellStyle name="Normal 3 2 11 4 2" xfId="12820" xr:uid="{00000000-0005-0000-0000-0000CD320000}"/>
    <cellStyle name="Normal 3 2 11 4 3" xfId="12821" xr:uid="{00000000-0005-0000-0000-0000CE320000}"/>
    <cellStyle name="Normal 3 2 11 4 4" xfId="12822" xr:uid="{00000000-0005-0000-0000-0000CF320000}"/>
    <cellStyle name="Normal 3 2 11 5" xfId="12823" xr:uid="{00000000-0005-0000-0000-0000D0320000}"/>
    <cellStyle name="Normal 3 2 11 6" xfId="12824" xr:uid="{00000000-0005-0000-0000-0000D1320000}"/>
    <cellStyle name="Normal 3 2 11 7" xfId="12825" xr:uid="{00000000-0005-0000-0000-0000D2320000}"/>
    <cellStyle name="Normal 3 2 12" xfId="12826" xr:uid="{00000000-0005-0000-0000-0000D3320000}"/>
    <cellStyle name="Normal 3 2 13" xfId="12827" xr:uid="{00000000-0005-0000-0000-0000D4320000}"/>
    <cellStyle name="Normal 3 2 14" xfId="12828" xr:uid="{00000000-0005-0000-0000-0000D5320000}"/>
    <cellStyle name="Normal 3 2 15" xfId="12829" xr:uid="{00000000-0005-0000-0000-0000D6320000}"/>
    <cellStyle name="Normal 3 2 16" xfId="12830" xr:uid="{00000000-0005-0000-0000-0000D7320000}"/>
    <cellStyle name="Normal 3 2 17" xfId="12831" xr:uid="{00000000-0005-0000-0000-0000D8320000}"/>
    <cellStyle name="Normal 3 2 17 2" xfId="12832" xr:uid="{00000000-0005-0000-0000-0000D9320000}"/>
    <cellStyle name="Normal 3 2 18" xfId="12833" xr:uid="{00000000-0005-0000-0000-0000DA320000}"/>
    <cellStyle name="Normal 3 2 18 2" xfId="12834" xr:uid="{00000000-0005-0000-0000-0000DB320000}"/>
    <cellStyle name="Normal 3 2 19" xfId="12835" xr:uid="{00000000-0005-0000-0000-0000DC320000}"/>
    <cellStyle name="Normal 3 2 19 2" xfId="12836" xr:uid="{00000000-0005-0000-0000-0000DD320000}"/>
    <cellStyle name="Normal 3 2 2" xfId="12837" xr:uid="{00000000-0005-0000-0000-0000DE320000}"/>
    <cellStyle name="Normal 3 2 2 10" xfId="12838" xr:uid="{00000000-0005-0000-0000-0000DF320000}"/>
    <cellStyle name="Normal 3 2 2 11" xfId="12839" xr:uid="{00000000-0005-0000-0000-0000E0320000}"/>
    <cellStyle name="Normal 3 2 2 11 2" xfId="12840" xr:uid="{00000000-0005-0000-0000-0000E1320000}"/>
    <cellStyle name="Normal 3 2 2 11 2 2" xfId="12841" xr:uid="{00000000-0005-0000-0000-0000E2320000}"/>
    <cellStyle name="Normal 3 2 2 11 2 3" xfId="12842" xr:uid="{00000000-0005-0000-0000-0000E3320000}"/>
    <cellStyle name="Normal 3 2 2 11 2 4" xfId="12843" xr:uid="{00000000-0005-0000-0000-0000E4320000}"/>
    <cellStyle name="Normal 3 2 2 11 3" xfId="12844" xr:uid="{00000000-0005-0000-0000-0000E5320000}"/>
    <cellStyle name="Normal 3 2 2 11 4" xfId="12845" xr:uid="{00000000-0005-0000-0000-0000E6320000}"/>
    <cellStyle name="Normal 3 2 2 11 5" xfId="12846" xr:uid="{00000000-0005-0000-0000-0000E7320000}"/>
    <cellStyle name="Normal 3 2 2 12" xfId="12847" xr:uid="{00000000-0005-0000-0000-0000E8320000}"/>
    <cellStyle name="Normal 3 2 2 12 2" xfId="12848" xr:uid="{00000000-0005-0000-0000-0000E9320000}"/>
    <cellStyle name="Normal 3 2 2 12 3" xfId="12849" xr:uid="{00000000-0005-0000-0000-0000EA320000}"/>
    <cellStyle name="Normal 3 2 2 12 4" xfId="12850" xr:uid="{00000000-0005-0000-0000-0000EB320000}"/>
    <cellStyle name="Normal 3 2 2 13" xfId="12851" xr:uid="{00000000-0005-0000-0000-0000EC320000}"/>
    <cellStyle name="Normal 3 2 2 14" xfId="12852" xr:uid="{00000000-0005-0000-0000-0000ED320000}"/>
    <cellStyle name="Normal 3 2 2 15" xfId="12853" xr:uid="{00000000-0005-0000-0000-0000EE320000}"/>
    <cellStyle name="Normal 3 2 2 2" xfId="12854" xr:uid="{00000000-0005-0000-0000-0000EF320000}"/>
    <cellStyle name="Normal 3 2 2 2 10" xfId="12855" xr:uid="{00000000-0005-0000-0000-0000F0320000}"/>
    <cellStyle name="Normal 3 2 2 2 10 2" xfId="12856" xr:uid="{00000000-0005-0000-0000-0000F1320000}"/>
    <cellStyle name="Normal 3 2 2 2 10 2 2" xfId="12857" xr:uid="{00000000-0005-0000-0000-0000F2320000}"/>
    <cellStyle name="Normal 3 2 2 2 10 2 3" xfId="12858" xr:uid="{00000000-0005-0000-0000-0000F3320000}"/>
    <cellStyle name="Normal 3 2 2 2 10 2 4" xfId="12859" xr:uid="{00000000-0005-0000-0000-0000F4320000}"/>
    <cellStyle name="Normal 3 2 2 2 10 3" xfId="12860" xr:uid="{00000000-0005-0000-0000-0000F5320000}"/>
    <cellStyle name="Normal 3 2 2 2 10 4" xfId="12861" xr:uid="{00000000-0005-0000-0000-0000F6320000}"/>
    <cellStyle name="Normal 3 2 2 2 10 5" xfId="12862" xr:uid="{00000000-0005-0000-0000-0000F7320000}"/>
    <cellStyle name="Normal 3 2 2 2 11" xfId="12863" xr:uid="{00000000-0005-0000-0000-0000F8320000}"/>
    <cellStyle name="Normal 3 2 2 2 11 2" xfId="12864" xr:uid="{00000000-0005-0000-0000-0000F9320000}"/>
    <cellStyle name="Normal 3 2 2 2 11 3" xfId="12865" xr:uid="{00000000-0005-0000-0000-0000FA320000}"/>
    <cellStyle name="Normal 3 2 2 2 11 4" xfId="12866" xr:uid="{00000000-0005-0000-0000-0000FB320000}"/>
    <cellStyle name="Normal 3 2 2 2 12" xfId="12867" xr:uid="{00000000-0005-0000-0000-0000FC320000}"/>
    <cellStyle name="Normal 3 2 2 2 13" xfId="12868" xr:uid="{00000000-0005-0000-0000-0000FD320000}"/>
    <cellStyle name="Normal 3 2 2 2 14" xfId="12869" xr:uid="{00000000-0005-0000-0000-0000FE320000}"/>
    <cellStyle name="Normal 3 2 2 2 2" xfId="12870" xr:uid="{00000000-0005-0000-0000-0000FF320000}"/>
    <cellStyle name="Normal 3 2 2 2 2 10" xfId="12871" xr:uid="{00000000-0005-0000-0000-000000330000}"/>
    <cellStyle name="Normal 3 2 2 2 2 2" xfId="12872" xr:uid="{00000000-0005-0000-0000-000001330000}"/>
    <cellStyle name="Normal 3 2 2 2 2 2 2" xfId="12873" xr:uid="{00000000-0005-0000-0000-000002330000}"/>
    <cellStyle name="Normal 3 2 2 2 2 2 2 2" xfId="12874" xr:uid="{00000000-0005-0000-0000-000003330000}"/>
    <cellStyle name="Normal 3 2 2 2 2 2 2 2 2" xfId="12875" xr:uid="{00000000-0005-0000-0000-000004330000}"/>
    <cellStyle name="Normal 3 2 2 2 2 2 2 2 2 2" xfId="12876" xr:uid="{00000000-0005-0000-0000-000005330000}"/>
    <cellStyle name="Normal 3 2 2 2 2 2 2 2 2 3" xfId="12877" xr:uid="{00000000-0005-0000-0000-000006330000}"/>
    <cellStyle name="Normal 3 2 2 2 2 2 2 2 2 4" xfId="12878" xr:uid="{00000000-0005-0000-0000-000007330000}"/>
    <cellStyle name="Normal 3 2 2 2 2 2 2 2 3" xfId="12879" xr:uid="{00000000-0005-0000-0000-000008330000}"/>
    <cellStyle name="Normal 3 2 2 2 2 2 2 2 4" xfId="12880" xr:uid="{00000000-0005-0000-0000-000009330000}"/>
    <cellStyle name="Normal 3 2 2 2 2 2 2 2 5" xfId="12881" xr:uid="{00000000-0005-0000-0000-00000A330000}"/>
    <cellStyle name="Normal 3 2 2 2 2 2 2 3" xfId="12882" xr:uid="{00000000-0005-0000-0000-00000B330000}"/>
    <cellStyle name="Normal 3 2 2 2 2 2 2 3 2" xfId="12883" xr:uid="{00000000-0005-0000-0000-00000C330000}"/>
    <cellStyle name="Normal 3 2 2 2 2 2 2 3 3" xfId="12884" xr:uid="{00000000-0005-0000-0000-00000D330000}"/>
    <cellStyle name="Normal 3 2 2 2 2 2 2 3 4" xfId="12885" xr:uid="{00000000-0005-0000-0000-00000E330000}"/>
    <cellStyle name="Normal 3 2 2 2 2 2 2 4" xfId="12886" xr:uid="{00000000-0005-0000-0000-00000F330000}"/>
    <cellStyle name="Normal 3 2 2 2 2 2 2 5" xfId="12887" xr:uid="{00000000-0005-0000-0000-000010330000}"/>
    <cellStyle name="Normal 3 2 2 2 2 2 2 6" xfId="12888" xr:uid="{00000000-0005-0000-0000-000011330000}"/>
    <cellStyle name="Normal 3 2 2 2 2 2 3" xfId="12889" xr:uid="{00000000-0005-0000-0000-000012330000}"/>
    <cellStyle name="Normal 3 2 2 2 2 2 3 2" xfId="12890" xr:uid="{00000000-0005-0000-0000-000013330000}"/>
    <cellStyle name="Normal 3 2 2 2 2 2 3 2 2" xfId="12891" xr:uid="{00000000-0005-0000-0000-000014330000}"/>
    <cellStyle name="Normal 3 2 2 2 2 2 3 2 2 2" xfId="12892" xr:uid="{00000000-0005-0000-0000-000015330000}"/>
    <cellStyle name="Normal 3 2 2 2 2 2 3 2 2 3" xfId="12893" xr:uid="{00000000-0005-0000-0000-000016330000}"/>
    <cellStyle name="Normal 3 2 2 2 2 2 3 2 2 4" xfId="12894" xr:uid="{00000000-0005-0000-0000-000017330000}"/>
    <cellStyle name="Normal 3 2 2 2 2 2 3 2 3" xfId="12895" xr:uid="{00000000-0005-0000-0000-000018330000}"/>
    <cellStyle name="Normal 3 2 2 2 2 2 3 2 4" xfId="12896" xr:uid="{00000000-0005-0000-0000-000019330000}"/>
    <cellStyle name="Normal 3 2 2 2 2 2 3 2 5" xfId="12897" xr:uid="{00000000-0005-0000-0000-00001A330000}"/>
    <cellStyle name="Normal 3 2 2 2 2 2 3 3" xfId="12898" xr:uid="{00000000-0005-0000-0000-00001B330000}"/>
    <cellStyle name="Normal 3 2 2 2 2 2 3 3 2" xfId="12899" xr:uid="{00000000-0005-0000-0000-00001C330000}"/>
    <cellStyle name="Normal 3 2 2 2 2 2 3 3 3" xfId="12900" xr:uid="{00000000-0005-0000-0000-00001D330000}"/>
    <cellStyle name="Normal 3 2 2 2 2 2 3 3 4" xfId="12901" xr:uid="{00000000-0005-0000-0000-00001E330000}"/>
    <cellStyle name="Normal 3 2 2 2 2 2 3 4" xfId="12902" xr:uid="{00000000-0005-0000-0000-00001F330000}"/>
    <cellStyle name="Normal 3 2 2 2 2 2 3 5" xfId="12903" xr:uid="{00000000-0005-0000-0000-000020330000}"/>
    <cellStyle name="Normal 3 2 2 2 2 2 3 6" xfId="12904" xr:uid="{00000000-0005-0000-0000-000021330000}"/>
    <cellStyle name="Normal 3 2 2 2 2 2 4" xfId="12905" xr:uid="{00000000-0005-0000-0000-000022330000}"/>
    <cellStyle name="Normal 3 2 2 2 2 2 4 2" xfId="12906" xr:uid="{00000000-0005-0000-0000-000023330000}"/>
    <cellStyle name="Normal 3 2 2 2 2 2 4 2 2" xfId="12907" xr:uid="{00000000-0005-0000-0000-000024330000}"/>
    <cellStyle name="Normal 3 2 2 2 2 2 4 2 3" xfId="12908" xr:uid="{00000000-0005-0000-0000-000025330000}"/>
    <cellStyle name="Normal 3 2 2 2 2 2 4 2 4" xfId="12909" xr:uid="{00000000-0005-0000-0000-000026330000}"/>
    <cellStyle name="Normal 3 2 2 2 2 2 4 3" xfId="12910" xr:uid="{00000000-0005-0000-0000-000027330000}"/>
    <cellStyle name="Normal 3 2 2 2 2 2 4 4" xfId="12911" xr:uid="{00000000-0005-0000-0000-000028330000}"/>
    <cellStyle name="Normal 3 2 2 2 2 2 4 5" xfId="12912" xr:uid="{00000000-0005-0000-0000-000029330000}"/>
    <cellStyle name="Normal 3 2 2 2 2 2 5" xfId="12913" xr:uid="{00000000-0005-0000-0000-00002A330000}"/>
    <cellStyle name="Normal 3 2 2 2 2 2 5 2" xfId="12914" xr:uid="{00000000-0005-0000-0000-00002B330000}"/>
    <cellStyle name="Normal 3 2 2 2 2 2 5 3" xfId="12915" xr:uid="{00000000-0005-0000-0000-00002C330000}"/>
    <cellStyle name="Normal 3 2 2 2 2 2 5 4" xfId="12916" xr:uid="{00000000-0005-0000-0000-00002D330000}"/>
    <cellStyle name="Normal 3 2 2 2 2 2 6" xfId="12917" xr:uid="{00000000-0005-0000-0000-00002E330000}"/>
    <cellStyle name="Normal 3 2 2 2 2 2 7" xfId="12918" xr:uid="{00000000-0005-0000-0000-00002F330000}"/>
    <cellStyle name="Normal 3 2 2 2 2 2 8" xfId="12919" xr:uid="{00000000-0005-0000-0000-000030330000}"/>
    <cellStyle name="Normal 3 2 2 2 2 3" xfId="12920" xr:uid="{00000000-0005-0000-0000-000031330000}"/>
    <cellStyle name="Normal 3 2 2 2 2 3 2" xfId="12921" xr:uid="{00000000-0005-0000-0000-000032330000}"/>
    <cellStyle name="Normal 3 2 2 2 2 3 2 2" xfId="12922" xr:uid="{00000000-0005-0000-0000-000033330000}"/>
    <cellStyle name="Normal 3 2 2 2 2 3 2 2 2" xfId="12923" xr:uid="{00000000-0005-0000-0000-000034330000}"/>
    <cellStyle name="Normal 3 2 2 2 2 3 2 2 3" xfId="12924" xr:uid="{00000000-0005-0000-0000-000035330000}"/>
    <cellStyle name="Normal 3 2 2 2 2 3 2 2 4" xfId="12925" xr:uid="{00000000-0005-0000-0000-000036330000}"/>
    <cellStyle name="Normal 3 2 2 2 2 3 2 3" xfId="12926" xr:uid="{00000000-0005-0000-0000-000037330000}"/>
    <cellStyle name="Normal 3 2 2 2 2 3 2 4" xfId="12927" xr:uid="{00000000-0005-0000-0000-000038330000}"/>
    <cellStyle name="Normal 3 2 2 2 2 3 2 5" xfId="12928" xr:uid="{00000000-0005-0000-0000-000039330000}"/>
    <cellStyle name="Normal 3 2 2 2 2 3 3" xfId="12929" xr:uid="{00000000-0005-0000-0000-00003A330000}"/>
    <cellStyle name="Normal 3 2 2 2 2 3 3 2" xfId="12930" xr:uid="{00000000-0005-0000-0000-00003B330000}"/>
    <cellStyle name="Normal 3 2 2 2 2 3 3 3" xfId="12931" xr:uid="{00000000-0005-0000-0000-00003C330000}"/>
    <cellStyle name="Normal 3 2 2 2 2 3 3 4" xfId="12932" xr:uid="{00000000-0005-0000-0000-00003D330000}"/>
    <cellStyle name="Normal 3 2 2 2 2 3 4" xfId="12933" xr:uid="{00000000-0005-0000-0000-00003E330000}"/>
    <cellStyle name="Normal 3 2 2 2 2 3 5" xfId="12934" xr:uid="{00000000-0005-0000-0000-00003F330000}"/>
    <cellStyle name="Normal 3 2 2 2 2 3 6" xfId="12935" xr:uid="{00000000-0005-0000-0000-000040330000}"/>
    <cellStyle name="Normal 3 2 2 2 2 4" xfId="12936" xr:uid="{00000000-0005-0000-0000-000041330000}"/>
    <cellStyle name="Normal 3 2 2 2 2 4 2" xfId="12937" xr:uid="{00000000-0005-0000-0000-000042330000}"/>
    <cellStyle name="Normal 3 2 2 2 2 4 2 2" xfId="12938" xr:uid="{00000000-0005-0000-0000-000043330000}"/>
    <cellStyle name="Normal 3 2 2 2 2 4 2 2 2" xfId="12939" xr:uid="{00000000-0005-0000-0000-000044330000}"/>
    <cellStyle name="Normal 3 2 2 2 2 4 2 2 3" xfId="12940" xr:uid="{00000000-0005-0000-0000-000045330000}"/>
    <cellStyle name="Normal 3 2 2 2 2 4 2 2 4" xfId="12941" xr:uid="{00000000-0005-0000-0000-000046330000}"/>
    <cellStyle name="Normal 3 2 2 2 2 4 2 3" xfId="12942" xr:uid="{00000000-0005-0000-0000-000047330000}"/>
    <cellStyle name="Normal 3 2 2 2 2 4 2 4" xfId="12943" xr:uid="{00000000-0005-0000-0000-000048330000}"/>
    <cellStyle name="Normal 3 2 2 2 2 4 2 5" xfId="12944" xr:uid="{00000000-0005-0000-0000-000049330000}"/>
    <cellStyle name="Normal 3 2 2 2 2 4 3" xfId="12945" xr:uid="{00000000-0005-0000-0000-00004A330000}"/>
    <cellStyle name="Normal 3 2 2 2 2 4 3 2" xfId="12946" xr:uid="{00000000-0005-0000-0000-00004B330000}"/>
    <cellStyle name="Normal 3 2 2 2 2 4 3 3" xfId="12947" xr:uid="{00000000-0005-0000-0000-00004C330000}"/>
    <cellStyle name="Normal 3 2 2 2 2 4 3 4" xfId="12948" xr:uid="{00000000-0005-0000-0000-00004D330000}"/>
    <cellStyle name="Normal 3 2 2 2 2 4 4" xfId="12949" xr:uid="{00000000-0005-0000-0000-00004E330000}"/>
    <cellStyle name="Normal 3 2 2 2 2 4 5" xfId="12950" xr:uid="{00000000-0005-0000-0000-00004F330000}"/>
    <cellStyle name="Normal 3 2 2 2 2 4 6" xfId="12951" xr:uid="{00000000-0005-0000-0000-000050330000}"/>
    <cellStyle name="Normal 3 2 2 2 2 5" xfId="12952" xr:uid="{00000000-0005-0000-0000-000051330000}"/>
    <cellStyle name="Normal 3 2 2 2 2 6" xfId="12953" xr:uid="{00000000-0005-0000-0000-000052330000}"/>
    <cellStyle name="Normal 3 2 2 2 2 6 2" xfId="12954" xr:uid="{00000000-0005-0000-0000-000053330000}"/>
    <cellStyle name="Normal 3 2 2 2 2 6 2 2" xfId="12955" xr:uid="{00000000-0005-0000-0000-000054330000}"/>
    <cellStyle name="Normal 3 2 2 2 2 6 2 3" xfId="12956" xr:uid="{00000000-0005-0000-0000-000055330000}"/>
    <cellStyle name="Normal 3 2 2 2 2 6 2 4" xfId="12957" xr:uid="{00000000-0005-0000-0000-000056330000}"/>
    <cellStyle name="Normal 3 2 2 2 2 6 3" xfId="12958" xr:uid="{00000000-0005-0000-0000-000057330000}"/>
    <cellStyle name="Normal 3 2 2 2 2 6 4" xfId="12959" xr:uid="{00000000-0005-0000-0000-000058330000}"/>
    <cellStyle name="Normal 3 2 2 2 2 6 5" xfId="12960" xr:uid="{00000000-0005-0000-0000-000059330000}"/>
    <cellStyle name="Normal 3 2 2 2 2 7" xfId="12961" xr:uid="{00000000-0005-0000-0000-00005A330000}"/>
    <cellStyle name="Normal 3 2 2 2 2 7 2" xfId="12962" xr:uid="{00000000-0005-0000-0000-00005B330000}"/>
    <cellStyle name="Normal 3 2 2 2 2 7 3" xfId="12963" xr:uid="{00000000-0005-0000-0000-00005C330000}"/>
    <cellStyle name="Normal 3 2 2 2 2 7 4" xfId="12964" xr:uid="{00000000-0005-0000-0000-00005D330000}"/>
    <cellStyle name="Normal 3 2 2 2 2 8" xfId="12965" xr:uid="{00000000-0005-0000-0000-00005E330000}"/>
    <cellStyle name="Normal 3 2 2 2 2 9" xfId="12966" xr:uid="{00000000-0005-0000-0000-00005F330000}"/>
    <cellStyle name="Normal 3 2 2 2 3" xfId="12967" xr:uid="{00000000-0005-0000-0000-000060330000}"/>
    <cellStyle name="Normal 3 2 2 2 3 2" xfId="12968" xr:uid="{00000000-0005-0000-0000-000061330000}"/>
    <cellStyle name="Normal 3 2 2 2 3 2 2" xfId="12969" xr:uid="{00000000-0005-0000-0000-000062330000}"/>
    <cellStyle name="Normal 3 2 2 2 3 2 2 2" xfId="12970" xr:uid="{00000000-0005-0000-0000-000063330000}"/>
    <cellStyle name="Normal 3 2 2 2 3 2 2 2 2" xfId="12971" xr:uid="{00000000-0005-0000-0000-000064330000}"/>
    <cellStyle name="Normal 3 2 2 2 3 2 2 2 2 2" xfId="12972" xr:uid="{00000000-0005-0000-0000-000065330000}"/>
    <cellStyle name="Normal 3 2 2 2 3 2 2 2 2 3" xfId="12973" xr:uid="{00000000-0005-0000-0000-000066330000}"/>
    <cellStyle name="Normal 3 2 2 2 3 2 2 2 2 4" xfId="12974" xr:uid="{00000000-0005-0000-0000-000067330000}"/>
    <cellStyle name="Normal 3 2 2 2 3 2 2 2 3" xfId="12975" xr:uid="{00000000-0005-0000-0000-000068330000}"/>
    <cellStyle name="Normal 3 2 2 2 3 2 2 2 4" xfId="12976" xr:uid="{00000000-0005-0000-0000-000069330000}"/>
    <cellStyle name="Normal 3 2 2 2 3 2 2 2 5" xfId="12977" xr:uid="{00000000-0005-0000-0000-00006A330000}"/>
    <cellStyle name="Normal 3 2 2 2 3 2 2 3" xfId="12978" xr:uid="{00000000-0005-0000-0000-00006B330000}"/>
    <cellStyle name="Normal 3 2 2 2 3 2 2 3 2" xfId="12979" xr:uid="{00000000-0005-0000-0000-00006C330000}"/>
    <cellStyle name="Normal 3 2 2 2 3 2 2 3 3" xfId="12980" xr:uid="{00000000-0005-0000-0000-00006D330000}"/>
    <cellStyle name="Normal 3 2 2 2 3 2 2 3 4" xfId="12981" xr:uid="{00000000-0005-0000-0000-00006E330000}"/>
    <cellStyle name="Normal 3 2 2 2 3 2 2 4" xfId="12982" xr:uid="{00000000-0005-0000-0000-00006F330000}"/>
    <cellStyle name="Normal 3 2 2 2 3 2 2 5" xfId="12983" xr:uid="{00000000-0005-0000-0000-000070330000}"/>
    <cellStyle name="Normal 3 2 2 2 3 2 2 6" xfId="12984" xr:uid="{00000000-0005-0000-0000-000071330000}"/>
    <cellStyle name="Normal 3 2 2 2 3 2 3" xfId="12985" xr:uid="{00000000-0005-0000-0000-000072330000}"/>
    <cellStyle name="Normal 3 2 2 2 3 2 3 2" xfId="12986" xr:uid="{00000000-0005-0000-0000-000073330000}"/>
    <cellStyle name="Normal 3 2 2 2 3 2 3 2 2" xfId="12987" xr:uid="{00000000-0005-0000-0000-000074330000}"/>
    <cellStyle name="Normal 3 2 2 2 3 2 3 2 2 2" xfId="12988" xr:uid="{00000000-0005-0000-0000-000075330000}"/>
    <cellStyle name="Normal 3 2 2 2 3 2 3 2 2 3" xfId="12989" xr:uid="{00000000-0005-0000-0000-000076330000}"/>
    <cellStyle name="Normal 3 2 2 2 3 2 3 2 2 4" xfId="12990" xr:uid="{00000000-0005-0000-0000-000077330000}"/>
    <cellStyle name="Normal 3 2 2 2 3 2 3 2 3" xfId="12991" xr:uid="{00000000-0005-0000-0000-000078330000}"/>
    <cellStyle name="Normal 3 2 2 2 3 2 3 2 4" xfId="12992" xr:uid="{00000000-0005-0000-0000-000079330000}"/>
    <cellStyle name="Normal 3 2 2 2 3 2 3 2 5" xfId="12993" xr:uid="{00000000-0005-0000-0000-00007A330000}"/>
    <cellStyle name="Normal 3 2 2 2 3 2 3 3" xfId="12994" xr:uid="{00000000-0005-0000-0000-00007B330000}"/>
    <cellStyle name="Normal 3 2 2 2 3 2 3 3 2" xfId="12995" xr:uid="{00000000-0005-0000-0000-00007C330000}"/>
    <cellStyle name="Normal 3 2 2 2 3 2 3 3 3" xfId="12996" xr:uid="{00000000-0005-0000-0000-00007D330000}"/>
    <cellStyle name="Normal 3 2 2 2 3 2 3 3 4" xfId="12997" xr:uid="{00000000-0005-0000-0000-00007E330000}"/>
    <cellStyle name="Normal 3 2 2 2 3 2 3 4" xfId="12998" xr:uid="{00000000-0005-0000-0000-00007F330000}"/>
    <cellStyle name="Normal 3 2 2 2 3 2 3 5" xfId="12999" xr:uid="{00000000-0005-0000-0000-000080330000}"/>
    <cellStyle name="Normal 3 2 2 2 3 2 3 6" xfId="13000" xr:uid="{00000000-0005-0000-0000-000081330000}"/>
    <cellStyle name="Normal 3 2 2 2 3 2 4" xfId="13001" xr:uid="{00000000-0005-0000-0000-000082330000}"/>
    <cellStyle name="Normal 3 2 2 2 3 2 4 2" xfId="13002" xr:uid="{00000000-0005-0000-0000-000083330000}"/>
    <cellStyle name="Normal 3 2 2 2 3 2 4 2 2" xfId="13003" xr:uid="{00000000-0005-0000-0000-000084330000}"/>
    <cellStyle name="Normal 3 2 2 2 3 2 4 2 3" xfId="13004" xr:uid="{00000000-0005-0000-0000-000085330000}"/>
    <cellStyle name="Normal 3 2 2 2 3 2 4 2 4" xfId="13005" xr:uid="{00000000-0005-0000-0000-000086330000}"/>
    <cellStyle name="Normal 3 2 2 2 3 2 4 3" xfId="13006" xr:uid="{00000000-0005-0000-0000-000087330000}"/>
    <cellStyle name="Normal 3 2 2 2 3 2 4 4" xfId="13007" xr:uid="{00000000-0005-0000-0000-000088330000}"/>
    <cellStyle name="Normal 3 2 2 2 3 2 4 5" xfId="13008" xr:uid="{00000000-0005-0000-0000-000089330000}"/>
    <cellStyle name="Normal 3 2 2 2 3 2 5" xfId="13009" xr:uid="{00000000-0005-0000-0000-00008A330000}"/>
    <cellStyle name="Normal 3 2 2 2 3 2 5 2" xfId="13010" xr:uid="{00000000-0005-0000-0000-00008B330000}"/>
    <cellStyle name="Normal 3 2 2 2 3 2 5 3" xfId="13011" xr:uid="{00000000-0005-0000-0000-00008C330000}"/>
    <cellStyle name="Normal 3 2 2 2 3 2 5 4" xfId="13012" xr:uid="{00000000-0005-0000-0000-00008D330000}"/>
    <cellStyle name="Normal 3 2 2 2 3 2 6" xfId="13013" xr:uid="{00000000-0005-0000-0000-00008E330000}"/>
    <cellStyle name="Normal 3 2 2 2 3 2 7" xfId="13014" xr:uid="{00000000-0005-0000-0000-00008F330000}"/>
    <cellStyle name="Normal 3 2 2 2 3 2 8" xfId="13015" xr:uid="{00000000-0005-0000-0000-000090330000}"/>
    <cellStyle name="Normal 3 2 2 2 3 3" xfId="13016" xr:uid="{00000000-0005-0000-0000-000091330000}"/>
    <cellStyle name="Normal 3 2 2 2 3 3 2" xfId="13017" xr:uid="{00000000-0005-0000-0000-000092330000}"/>
    <cellStyle name="Normal 3 2 2 2 3 3 2 2" xfId="13018" xr:uid="{00000000-0005-0000-0000-000093330000}"/>
    <cellStyle name="Normal 3 2 2 2 3 3 2 2 2" xfId="13019" xr:uid="{00000000-0005-0000-0000-000094330000}"/>
    <cellStyle name="Normal 3 2 2 2 3 3 2 2 3" xfId="13020" xr:uid="{00000000-0005-0000-0000-000095330000}"/>
    <cellStyle name="Normal 3 2 2 2 3 3 2 2 4" xfId="13021" xr:uid="{00000000-0005-0000-0000-000096330000}"/>
    <cellStyle name="Normal 3 2 2 2 3 3 2 3" xfId="13022" xr:uid="{00000000-0005-0000-0000-000097330000}"/>
    <cellStyle name="Normal 3 2 2 2 3 3 2 4" xfId="13023" xr:uid="{00000000-0005-0000-0000-000098330000}"/>
    <cellStyle name="Normal 3 2 2 2 3 3 2 5" xfId="13024" xr:uid="{00000000-0005-0000-0000-000099330000}"/>
    <cellStyle name="Normal 3 2 2 2 3 3 3" xfId="13025" xr:uid="{00000000-0005-0000-0000-00009A330000}"/>
    <cellStyle name="Normal 3 2 2 2 3 3 3 2" xfId="13026" xr:uid="{00000000-0005-0000-0000-00009B330000}"/>
    <cellStyle name="Normal 3 2 2 2 3 3 3 3" xfId="13027" xr:uid="{00000000-0005-0000-0000-00009C330000}"/>
    <cellStyle name="Normal 3 2 2 2 3 3 3 4" xfId="13028" xr:uid="{00000000-0005-0000-0000-00009D330000}"/>
    <cellStyle name="Normal 3 2 2 2 3 3 4" xfId="13029" xr:uid="{00000000-0005-0000-0000-00009E330000}"/>
    <cellStyle name="Normal 3 2 2 2 3 3 5" xfId="13030" xr:uid="{00000000-0005-0000-0000-00009F330000}"/>
    <cellStyle name="Normal 3 2 2 2 3 3 6" xfId="13031" xr:uid="{00000000-0005-0000-0000-0000A0330000}"/>
    <cellStyle name="Normal 3 2 2 2 3 4" xfId="13032" xr:uid="{00000000-0005-0000-0000-0000A1330000}"/>
    <cellStyle name="Normal 3 2 2 2 3 4 2" xfId="13033" xr:uid="{00000000-0005-0000-0000-0000A2330000}"/>
    <cellStyle name="Normal 3 2 2 2 3 4 2 2" xfId="13034" xr:uid="{00000000-0005-0000-0000-0000A3330000}"/>
    <cellStyle name="Normal 3 2 2 2 3 4 2 2 2" xfId="13035" xr:uid="{00000000-0005-0000-0000-0000A4330000}"/>
    <cellStyle name="Normal 3 2 2 2 3 4 2 2 3" xfId="13036" xr:uid="{00000000-0005-0000-0000-0000A5330000}"/>
    <cellStyle name="Normal 3 2 2 2 3 4 2 2 4" xfId="13037" xr:uid="{00000000-0005-0000-0000-0000A6330000}"/>
    <cellStyle name="Normal 3 2 2 2 3 4 2 3" xfId="13038" xr:uid="{00000000-0005-0000-0000-0000A7330000}"/>
    <cellStyle name="Normal 3 2 2 2 3 4 2 4" xfId="13039" xr:uid="{00000000-0005-0000-0000-0000A8330000}"/>
    <cellStyle name="Normal 3 2 2 2 3 4 2 5" xfId="13040" xr:uid="{00000000-0005-0000-0000-0000A9330000}"/>
    <cellStyle name="Normal 3 2 2 2 3 4 3" xfId="13041" xr:uid="{00000000-0005-0000-0000-0000AA330000}"/>
    <cellStyle name="Normal 3 2 2 2 3 4 3 2" xfId="13042" xr:uid="{00000000-0005-0000-0000-0000AB330000}"/>
    <cellStyle name="Normal 3 2 2 2 3 4 3 3" xfId="13043" xr:uid="{00000000-0005-0000-0000-0000AC330000}"/>
    <cellStyle name="Normal 3 2 2 2 3 4 3 4" xfId="13044" xr:uid="{00000000-0005-0000-0000-0000AD330000}"/>
    <cellStyle name="Normal 3 2 2 2 3 4 4" xfId="13045" xr:uid="{00000000-0005-0000-0000-0000AE330000}"/>
    <cellStyle name="Normal 3 2 2 2 3 4 5" xfId="13046" xr:uid="{00000000-0005-0000-0000-0000AF330000}"/>
    <cellStyle name="Normal 3 2 2 2 3 4 6" xfId="13047" xr:uid="{00000000-0005-0000-0000-0000B0330000}"/>
    <cellStyle name="Normal 3 2 2 2 3 5" xfId="13048" xr:uid="{00000000-0005-0000-0000-0000B1330000}"/>
    <cellStyle name="Normal 3 2 2 2 3 5 2" xfId="13049" xr:uid="{00000000-0005-0000-0000-0000B2330000}"/>
    <cellStyle name="Normal 3 2 2 2 3 5 2 2" xfId="13050" xr:uid="{00000000-0005-0000-0000-0000B3330000}"/>
    <cellStyle name="Normal 3 2 2 2 3 5 2 3" xfId="13051" xr:uid="{00000000-0005-0000-0000-0000B4330000}"/>
    <cellStyle name="Normal 3 2 2 2 3 5 2 4" xfId="13052" xr:uid="{00000000-0005-0000-0000-0000B5330000}"/>
    <cellStyle name="Normal 3 2 2 2 3 5 3" xfId="13053" xr:uid="{00000000-0005-0000-0000-0000B6330000}"/>
    <cellStyle name="Normal 3 2 2 2 3 5 4" xfId="13054" xr:uid="{00000000-0005-0000-0000-0000B7330000}"/>
    <cellStyle name="Normal 3 2 2 2 3 5 5" xfId="13055" xr:uid="{00000000-0005-0000-0000-0000B8330000}"/>
    <cellStyle name="Normal 3 2 2 2 3 6" xfId="13056" xr:uid="{00000000-0005-0000-0000-0000B9330000}"/>
    <cellStyle name="Normal 3 2 2 2 3 6 2" xfId="13057" xr:uid="{00000000-0005-0000-0000-0000BA330000}"/>
    <cellStyle name="Normal 3 2 2 2 3 6 3" xfId="13058" xr:uid="{00000000-0005-0000-0000-0000BB330000}"/>
    <cellStyle name="Normal 3 2 2 2 3 6 4" xfId="13059" xr:uid="{00000000-0005-0000-0000-0000BC330000}"/>
    <cellStyle name="Normal 3 2 2 2 3 7" xfId="13060" xr:uid="{00000000-0005-0000-0000-0000BD330000}"/>
    <cellStyle name="Normal 3 2 2 2 3 8" xfId="13061" xr:uid="{00000000-0005-0000-0000-0000BE330000}"/>
    <cellStyle name="Normal 3 2 2 2 3 9" xfId="13062" xr:uid="{00000000-0005-0000-0000-0000BF330000}"/>
    <cellStyle name="Normal 3 2 2 2 4" xfId="13063" xr:uid="{00000000-0005-0000-0000-0000C0330000}"/>
    <cellStyle name="Normal 3 2 2 2 4 2" xfId="13064" xr:uid="{00000000-0005-0000-0000-0000C1330000}"/>
    <cellStyle name="Normal 3 2 2 2 4 2 2" xfId="13065" xr:uid="{00000000-0005-0000-0000-0000C2330000}"/>
    <cellStyle name="Normal 3 2 2 2 4 2 2 2" xfId="13066" xr:uid="{00000000-0005-0000-0000-0000C3330000}"/>
    <cellStyle name="Normal 3 2 2 2 4 2 2 2 2" xfId="13067" xr:uid="{00000000-0005-0000-0000-0000C4330000}"/>
    <cellStyle name="Normal 3 2 2 2 4 2 2 2 2 2" xfId="13068" xr:uid="{00000000-0005-0000-0000-0000C5330000}"/>
    <cellStyle name="Normal 3 2 2 2 4 2 2 2 2 3" xfId="13069" xr:uid="{00000000-0005-0000-0000-0000C6330000}"/>
    <cellStyle name="Normal 3 2 2 2 4 2 2 2 2 4" xfId="13070" xr:uid="{00000000-0005-0000-0000-0000C7330000}"/>
    <cellStyle name="Normal 3 2 2 2 4 2 2 2 3" xfId="13071" xr:uid="{00000000-0005-0000-0000-0000C8330000}"/>
    <cellStyle name="Normal 3 2 2 2 4 2 2 2 4" xfId="13072" xr:uid="{00000000-0005-0000-0000-0000C9330000}"/>
    <cellStyle name="Normal 3 2 2 2 4 2 2 2 5" xfId="13073" xr:uid="{00000000-0005-0000-0000-0000CA330000}"/>
    <cellStyle name="Normal 3 2 2 2 4 2 2 3" xfId="13074" xr:uid="{00000000-0005-0000-0000-0000CB330000}"/>
    <cellStyle name="Normal 3 2 2 2 4 2 2 3 2" xfId="13075" xr:uid="{00000000-0005-0000-0000-0000CC330000}"/>
    <cellStyle name="Normal 3 2 2 2 4 2 2 3 3" xfId="13076" xr:uid="{00000000-0005-0000-0000-0000CD330000}"/>
    <cellStyle name="Normal 3 2 2 2 4 2 2 3 4" xfId="13077" xr:uid="{00000000-0005-0000-0000-0000CE330000}"/>
    <cellStyle name="Normal 3 2 2 2 4 2 2 4" xfId="13078" xr:uid="{00000000-0005-0000-0000-0000CF330000}"/>
    <cellStyle name="Normal 3 2 2 2 4 2 2 5" xfId="13079" xr:uid="{00000000-0005-0000-0000-0000D0330000}"/>
    <cellStyle name="Normal 3 2 2 2 4 2 2 6" xfId="13080" xr:uid="{00000000-0005-0000-0000-0000D1330000}"/>
    <cellStyle name="Normal 3 2 2 2 4 2 3" xfId="13081" xr:uid="{00000000-0005-0000-0000-0000D2330000}"/>
    <cellStyle name="Normal 3 2 2 2 4 2 3 2" xfId="13082" xr:uid="{00000000-0005-0000-0000-0000D3330000}"/>
    <cellStyle name="Normal 3 2 2 2 4 2 3 2 2" xfId="13083" xr:uid="{00000000-0005-0000-0000-0000D4330000}"/>
    <cellStyle name="Normal 3 2 2 2 4 2 3 2 2 2" xfId="13084" xr:uid="{00000000-0005-0000-0000-0000D5330000}"/>
    <cellStyle name="Normal 3 2 2 2 4 2 3 2 2 3" xfId="13085" xr:uid="{00000000-0005-0000-0000-0000D6330000}"/>
    <cellStyle name="Normal 3 2 2 2 4 2 3 2 2 4" xfId="13086" xr:uid="{00000000-0005-0000-0000-0000D7330000}"/>
    <cellStyle name="Normal 3 2 2 2 4 2 3 2 3" xfId="13087" xr:uid="{00000000-0005-0000-0000-0000D8330000}"/>
    <cellStyle name="Normal 3 2 2 2 4 2 3 2 4" xfId="13088" xr:uid="{00000000-0005-0000-0000-0000D9330000}"/>
    <cellStyle name="Normal 3 2 2 2 4 2 3 2 5" xfId="13089" xr:uid="{00000000-0005-0000-0000-0000DA330000}"/>
    <cellStyle name="Normal 3 2 2 2 4 2 3 3" xfId="13090" xr:uid="{00000000-0005-0000-0000-0000DB330000}"/>
    <cellStyle name="Normal 3 2 2 2 4 2 3 3 2" xfId="13091" xr:uid="{00000000-0005-0000-0000-0000DC330000}"/>
    <cellStyle name="Normal 3 2 2 2 4 2 3 3 3" xfId="13092" xr:uid="{00000000-0005-0000-0000-0000DD330000}"/>
    <cellStyle name="Normal 3 2 2 2 4 2 3 3 4" xfId="13093" xr:uid="{00000000-0005-0000-0000-0000DE330000}"/>
    <cellStyle name="Normal 3 2 2 2 4 2 3 4" xfId="13094" xr:uid="{00000000-0005-0000-0000-0000DF330000}"/>
    <cellStyle name="Normal 3 2 2 2 4 2 3 5" xfId="13095" xr:uid="{00000000-0005-0000-0000-0000E0330000}"/>
    <cellStyle name="Normal 3 2 2 2 4 2 3 6" xfId="13096" xr:uid="{00000000-0005-0000-0000-0000E1330000}"/>
    <cellStyle name="Normal 3 2 2 2 4 2 4" xfId="13097" xr:uid="{00000000-0005-0000-0000-0000E2330000}"/>
    <cellStyle name="Normal 3 2 2 2 4 2 4 2" xfId="13098" xr:uid="{00000000-0005-0000-0000-0000E3330000}"/>
    <cellStyle name="Normal 3 2 2 2 4 2 4 2 2" xfId="13099" xr:uid="{00000000-0005-0000-0000-0000E4330000}"/>
    <cellStyle name="Normal 3 2 2 2 4 2 4 2 3" xfId="13100" xr:uid="{00000000-0005-0000-0000-0000E5330000}"/>
    <cellStyle name="Normal 3 2 2 2 4 2 4 2 4" xfId="13101" xr:uid="{00000000-0005-0000-0000-0000E6330000}"/>
    <cellStyle name="Normal 3 2 2 2 4 2 4 3" xfId="13102" xr:uid="{00000000-0005-0000-0000-0000E7330000}"/>
    <cellStyle name="Normal 3 2 2 2 4 2 4 4" xfId="13103" xr:uid="{00000000-0005-0000-0000-0000E8330000}"/>
    <cellStyle name="Normal 3 2 2 2 4 2 4 5" xfId="13104" xr:uid="{00000000-0005-0000-0000-0000E9330000}"/>
    <cellStyle name="Normal 3 2 2 2 4 2 5" xfId="13105" xr:uid="{00000000-0005-0000-0000-0000EA330000}"/>
    <cellStyle name="Normal 3 2 2 2 4 2 5 2" xfId="13106" xr:uid="{00000000-0005-0000-0000-0000EB330000}"/>
    <cellStyle name="Normal 3 2 2 2 4 2 5 3" xfId="13107" xr:uid="{00000000-0005-0000-0000-0000EC330000}"/>
    <cellStyle name="Normal 3 2 2 2 4 2 5 4" xfId="13108" xr:uid="{00000000-0005-0000-0000-0000ED330000}"/>
    <cellStyle name="Normal 3 2 2 2 4 2 6" xfId="13109" xr:uid="{00000000-0005-0000-0000-0000EE330000}"/>
    <cellStyle name="Normal 3 2 2 2 4 2 7" xfId="13110" xr:uid="{00000000-0005-0000-0000-0000EF330000}"/>
    <cellStyle name="Normal 3 2 2 2 4 2 8" xfId="13111" xr:uid="{00000000-0005-0000-0000-0000F0330000}"/>
    <cellStyle name="Normal 3 2 2 2 4 3" xfId="13112" xr:uid="{00000000-0005-0000-0000-0000F1330000}"/>
    <cellStyle name="Normal 3 2 2 2 4 3 2" xfId="13113" xr:uid="{00000000-0005-0000-0000-0000F2330000}"/>
    <cellStyle name="Normal 3 2 2 2 4 3 2 2" xfId="13114" xr:uid="{00000000-0005-0000-0000-0000F3330000}"/>
    <cellStyle name="Normal 3 2 2 2 4 3 2 2 2" xfId="13115" xr:uid="{00000000-0005-0000-0000-0000F4330000}"/>
    <cellStyle name="Normal 3 2 2 2 4 3 2 2 3" xfId="13116" xr:uid="{00000000-0005-0000-0000-0000F5330000}"/>
    <cellStyle name="Normal 3 2 2 2 4 3 2 2 4" xfId="13117" xr:uid="{00000000-0005-0000-0000-0000F6330000}"/>
    <cellStyle name="Normal 3 2 2 2 4 3 2 3" xfId="13118" xr:uid="{00000000-0005-0000-0000-0000F7330000}"/>
    <cellStyle name="Normal 3 2 2 2 4 3 2 4" xfId="13119" xr:uid="{00000000-0005-0000-0000-0000F8330000}"/>
    <cellStyle name="Normal 3 2 2 2 4 3 2 5" xfId="13120" xr:uid="{00000000-0005-0000-0000-0000F9330000}"/>
    <cellStyle name="Normal 3 2 2 2 4 3 3" xfId="13121" xr:uid="{00000000-0005-0000-0000-0000FA330000}"/>
    <cellStyle name="Normal 3 2 2 2 4 3 3 2" xfId="13122" xr:uid="{00000000-0005-0000-0000-0000FB330000}"/>
    <cellStyle name="Normal 3 2 2 2 4 3 3 3" xfId="13123" xr:uid="{00000000-0005-0000-0000-0000FC330000}"/>
    <cellStyle name="Normal 3 2 2 2 4 3 3 4" xfId="13124" xr:uid="{00000000-0005-0000-0000-0000FD330000}"/>
    <cellStyle name="Normal 3 2 2 2 4 3 4" xfId="13125" xr:uid="{00000000-0005-0000-0000-0000FE330000}"/>
    <cellStyle name="Normal 3 2 2 2 4 3 5" xfId="13126" xr:uid="{00000000-0005-0000-0000-0000FF330000}"/>
    <cellStyle name="Normal 3 2 2 2 4 3 6" xfId="13127" xr:uid="{00000000-0005-0000-0000-000000340000}"/>
    <cellStyle name="Normal 3 2 2 2 4 4" xfId="13128" xr:uid="{00000000-0005-0000-0000-000001340000}"/>
    <cellStyle name="Normal 3 2 2 2 4 4 2" xfId="13129" xr:uid="{00000000-0005-0000-0000-000002340000}"/>
    <cellStyle name="Normal 3 2 2 2 4 4 2 2" xfId="13130" xr:uid="{00000000-0005-0000-0000-000003340000}"/>
    <cellStyle name="Normal 3 2 2 2 4 4 2 2 2" xfId="13131" xr:uid="{00000000-0005-0000-0000-000004340000}"/>
    <cellStyle name="Normal 3 2 2 2 4 4 2 2 3" xfId="13132" xr:uid="{00000000-0005-0000-0000-000005340000}"/>
    <cellStyle name="Normal 3 2 2 2 4 4 2 2 4" xfId="13133" xr:uid="{00000000-0005-0000-0000-000006340000}"/>
    <cellStyle name="Normal 3 2 2 2 4 4 2 3" xfId="13134" xr:uid="{00000000-0005-0000-0000-000007340000}"/>
    <cellStyle name="Normal 3 2 2 2 4 4 2 4" xfId="13135" xr:uid="{00000000-0005-0000-0000-000008340000}"/>
    <cellStyle name="Normal 3 2 2 2 4 4 2 5" xfId="13136" xr:uid="{00000000-0005-0000-0000-000009340000}"/>
    <cellStyle name="Normal 3 2 2 2 4 4 3" xfId="13137" xr:uid="{00000000-0005-0000-0000-00000A340000}"/>
    <cellStyle name="Normal 3 2 2 2 4 4 3 2" xfId="13138" xr:uid="{00000000-0005-0000-0000-00000B340000}"/>
    <cellStyle name="Normal 3 2 2 2 4 4 3 3" xfId="13139" xr:uid="{00000000-0005-0000-0000-00000C340000}"/>
    <cellStyle name="Normal 3 2 2 2 4 4 3 4" xfId="13140" xr:uid="{00000000-0005-0000-0000-00000D340000}"/>
    <cellStyle name="Normal 3 2 2 2 4 4 4" xfId="13141" xr:uid="{00000000-0005-0000-0000-00000E340000}"/>
    <cellStyle name="Normal 3 2 2 2 4 4 5" xfId="13142" xr:uid="{00000000-0005-0000-0000-00000F340000}"/>
    <cellStyle name="Normal 3 2 2 2 4 4 6" xfId="13143" xr:uid="{00000000-0005-0000-0000-000010340000}"/>
    <cellStyle name="Normal 3 2 2 2 4 5" xfId="13144" xr:uid="{00000000-0005-0000-0000-000011340000}"/>
    <cellStyle name="Normal 3 2 2 2 4 5 2" xfId="13145" xr:uid="{00000000-0005-0000-0000-000012340000}"/>
    <cellStyle name="Normal 3 2 2 2 4 5 2 2" xfId="13146" xr:uid="{00000000-0005-0000-0000-000013340000}"/>
    <cellStyle name="Normal 3 2 2 2 4 5 2 3" xfId="13147" xr:uid="{00000000-0005-0000-0000-000014340000}"/>
    <cellStyle name="Normal 3 2 2 2 4 5 2 4" xfId="13148" xr:uid="{00000000-0005-0000-0000-000015340000}"/>
    <cellStyle name="Normal 3 2 2 2 4 5 3" xfId="13149" xr:uid="{00000000-0005-0000-0000-000016340000}"/>
    <cellStyle name="Normal 3 2 2 2 4 5 4" xfId="13150" xr:uid="{00000000-0005-0000-0000-000017340000}"/>
    <cellStyle name="Normal 3 2 2 2 4 5 5" xfId="13151" xr:uid="{00000000-0005-0000-0000-000018340000}"/>
    <cellStyle name="Normal 3 2 2 2 4 6" xfId="13152" xr:uid="{00000000-0005-0000-0000-000019340000}"/>
    <cellStyle name="Normal 3 2 2 2 4 6 2" xfId="13153" xr:uid="{00000000-0005-0000-0000-00001A340000}"/>
    <cellStyle name="Normal 3 2 2 2 4 6 3" xfId="13154" xr:uid="{00000000-0005-0000-0000-00001B340000}"/>
    <cellStyle name="Normal 3 2 2 2 4 6 4" xfId="13155" xr:uid="{00000000-0005-0000-0000-00001C340000}"/>
    <cellStyle name="Normal 3 2 2 2 4 7" xfId="13156" xr:uid="{00000000-0005-0000-0000-00001D340000}"/>
    <cellStyle name="Normal 3 2 2 2 4 8" xfId="13157" xr:uid="{00000000-0005-0000-0000-00001E340000}"/>
    <cellStyle name="Normal 3 2 2 2 4 9" xfId="13158" xr:uid="{00000000-0005-0000-0000-00001F340000}"/>
    <cellStyle name="Normal 3 2 2 2 5" xfId="13159" xr:uid="{00000000-0005-0000-0000-000020340000}"/>
    <cellStyle name="Normal 3 2 2 2 5 2" xfId="13160" xr:uid="{00000000-0005-0000-0000-000021340000}"/>
    <cellStyle name="Normal 3 2 2 2 5 2 2" xfId="13161" xr:uid="{00000000-0005-0000-0000-000022340000}"/>
    <cellStyle name="Normal 3 2 2 2 5 2 2 2" xfId="13162" xr:uid="{00000000-0005-0000-0000-000023340000}"/>
    <cellStyle name="Normal 3 2 2 2 5 2 2 2 2" xfId="13163" xr:uid="{00000000-0005-0000-0000-000024340000}"/>
    <cellStyle name="Normal 3 2 2 2 5 2 2 2 3" xfId="13164" xr:uid="{00000000-0005-0000-0000-000025340000}"/>
    <cellStyle name="Normal 3 2 2 2 5 2 2 2 4" xfId="13165" xr:uid="{00000000-0005-0000-0000-000026340000}"/>
    <cellStyle name="Normal 3 2 2 2 5 2 2 3" xfId="13166" xr:uid="{00000000-0005-0000-0000-000027340000}"/>
    <cellStyle name="Normal 3 2 2 2 5 2 2 4" xfId="13167" xr:uid="{00000000-0005-0000-0000-000028340000}"/>
    <cellStyle name="Normal 3 2 2 2 5 2 2 5" xfId="13168" xr:uid="{00000000-0005-0000-0000-000029340000}"/>
    <cellStyle name="Normal 3 2 2 2 5 2 3" xfId="13169" xr:uid="{00000000-0005-0000-0000-00002A340000}"/>
    <cellStyle name="Normal 3 2 2 2 5 2 3 2" xfId="13170" xr:uid="{00000000-0005-0000-0000-00002B340000}"/>
    <cellStyle name="Normal 3 2 2 2 5 2 3 3" xfId="13171" xr:uid="{00000000-0005-0000-0000-00002C340000}"/>
    <cellStyle name="Normal 3 2 2 2 5 2 3 4" xfId="13172" xr:uid="{00000000-0005-0000-0000-00002D340000}"/>
    <cellStyle name="Normal 3 2 2 2 5 2 4" xfId="13173" xr:uid="{00000000-0005-0000-0000-00002E340000}"/>
    <cellStyle name="Normal 3 2 2 2 5 2 5" xfId="13174" xr:uid="{00000000-0005-0000-0000-00002F340000}"/>
    <cellStyle name="Normal 3 2 2 2 5 2 6" xfId="13175" xr:uid="{00000000-0005-0000-0000-000030340000}"/>
    <cellStyle name="Normal 3 2 2 2 5 3" xfId="13176" xr:uid="{00000000-0005-0000-0000-000031340000}"/>
    <cellStyle name="Normal 3 2 2 2 5 3 2" xfId="13177" xr:uid="{00000000-0005-0000-0000-000032340000}"/>
    <cellStyle name="Normal 3 2 2 2 5 3 2 2" xfId="13178" xr:uid="{00000000-0005-0000-0000-000033340000}"/>
    <cellStyle name="Normal 3 2 2 2 5 3 2 2 2" xfId="13179" xr:uid="{00000000-0005-0000-0000-000034340000}"/>
    <cellStyle name="Normal 3 2 2 2 5 3 2 2 3" xfId="13180" xr:uid="{00000000-0005-0000-0000-000035340000}"/>
    <cellStyle name="Normal 3 2 2 2 5 3 2 2 4" xfId="13181" xr:uid="{00000000-0005-0000-0000-000036340000}"/>
    <cellStyle name="Normal 3 2 2 2 5 3 2 3" xfId="13182" xr:uid="{00000000-0005-0000-0000-000037340000}"/>
    <cellStyle name="Normal 3 2 2 2 5 3 2 4" xfId="13183" xr:uid="{00000000-0005-0000-0000-000038340000}"/>
    <cellStyle name="Normal 3 2 2 2 5 3 2 5" xfId="13184" xr:uid="{00000000-0005-0000-0000-000039340000}"/>
    <cellStyle name="Normal 3 2 2 2 5 3 3" xfId="13185" xr:uid="{00000000-0005-0000-0000-00003A340000}"/>
    <cellStyle name="Normal 3 2 2 2 5 3 3 2" xfId="13186" xr:uid="{00000000-0005-0000-0000-00003B340000}"/>
    <cellStyle name="Normal 3 2 2 2 5 3 3 3" xfId="13187" xr:uid="{00000000-0005-0000-0000-00003C340000}"/>
    <cellStyle name="Normal 3 2 2 2 5 3 3 4" xfId="13188" xr:uid="{00000000-0005-0000-0000-00003D340000}"/>
    <cellStyle name="Normal 3 2 2 2 5 3 4" xfId="13189" xr:uid="{00000000-0005-0000-0000-00003E340000}"/>
    <cellStyle name="Normal 3 2 2 2 5 3 5" xfId="13190" xr:uid="{00000000-0005-0000-0000-00003F340000}"/>
    <cellStyle name="Normal 3 2 2 2 5 3 6" xfId="13191" xr:uid="{00000000-0005-0000-0000-000040340000}"/>
    <cellStyle name="Normal 3 2 2 2 5 4" xfId="13192" xr:uid="{00000000-0005-0000-0000-000041340000}"/>
    <cellStyle name="Normal 3 2 2 2 5 4 2" xfId="13193" xr:uid="{00000000-0005-0000-0000-000042340000}"/>
    <cellStyle name="Normal 3 2 2 2 5 4 2 2" xfId="13194" xr:uid="{00000000-0005-0000-0000-000043340000}"/>
    <cellStyle name="Normal 3 2 2 2 5 4 2 3" xfId="13195" xr:uid="{00000000-0005-0000-0000-000044340000}"/>
    <cellStyle name="Normal 3 2 2 2 5 4 2 4" xfId="13196" xr:uid="{00000000-0005-0000-0000-000045340000}"/>
    <cellStyle name="Normal 3 2 2 2 5 4 3" xfId="13197" xr:uid="{00000000-0005-0000-0000-000046340000}"/>
    <cellStyle name="Normal 3 2 2 2 5 4 4" xfId="13198" xr:uid="{00000000-0005-0000-0000-000047340000}"/>
    <cellStyle name="Normal 3 2 2 2 5 4 5" xfId="13199" xr:uid="{00000000-0005-0000-0000-000048340000}"/>
    <cellStyle name="Normal 3 2 2 2 5 5" xfId="13200" xr:uid="{00000000-0005-0000-0000-000049340000}"/>
    <cellStyle name="Normal 3 2 2 2 5 5 2" xfId="13201" xr:uid="{00000000-0005-0000-0000-00004A340000}"/>
    <cellStyle name="Normal 3 2 2 2 5 5 3" xfId="13202" xr:uid="{00000000-0005-0000-0000-00004B340000}"/>
    <cellStyle name="Normal 3 2 2 2 5 5 4" xfId="13203" xr:uid="{00000000-0005-0000-0000-00004C340000}"/>
    <cellStyle name="Normal 3 2 2 2 5 6" xfId="13204" xr:uid="{00000000-0005-0000-0000-00004D340000}"/>
    <cellStyle name="Normal 3 2 2 2 5 7" xfId="13205" xr:uid="{00000000-0005-0000-0000-00004E340000}"/>
    <cellStyle name="Normal 3 2 2 2 5 8" xfId="13206" xr:uid="{00000000-0005-0000-0000-00004F340000}"/>
    <cellStyle name="Normal 3 2 2 2 6" xfId="13207" xr:uid="{00000000-0005-0000-0000-000050340000}"/>
    <cellStyle name="Normal 3 2 2 2 6 2" xfId="13208" xr:uid="{00000000-0005-0000-0000-000051340000}"/>
    <cellStyle name="Normal 3 2 2 2 6 2 2" xfId="13209" xr:uid="{00000000-0005-0000-0000-000052340000}"/>
    <cellStyle name="Normal 3 2 2 2 6 2 2 2" xfId="13210" xr:uid="{00000000-0005-0000-0000-000053340000}"/>
    <cellStyle name="Normal 3 2 2 2 6 2 2 2 2" xfId="13211" xr:uid="{00000000-0005-0000-0000-000054340000}"/>
    <cellStyle name="Normal 3 2 2 2 6 2 2 2 3" xfId="13212" xr:uid="{00000000-0005-0000-0000-000055340000}"/>
    <cellStyle name="Normal 3 2 2 2 6 2 2 2 4" xfId="13213" xr:uid="{00000000-0005-0000-0000-000056340000}"/>
    <cellStyle name="Normal 3 2 2 2 6 2 2 3" xfId="13214" xr:uid="{00000000-0005-0000-0000-000057340000}"/>
    <cellStyle name="Normal 3 2 2 2 6 2 2 4" xfId="13215" xr:uid="{00000000-0005-0000-0000-000058340000}"/>
    <cellStyle name="Normal 3 2 2 2 6 2 2 5" xfId="13216" xr:uid="{00000000-0005-0000-0000-000059340000}"/>
    <cellStyle name="Normal 3 2 2 2 6 2 3" xfId="13217" xr:uid="{00000000-0005-0000-0000-00005A340000}"/>
    <cellStyle name="Normal 3 2 2 2 6 2 3 2" xfId="13218" xr:uid="{00000000-0005-0000-0000-00005B340000}"/>
    <cellStyle name="Normal 3 2 2 2 6 2 3 3" xfId="13219" xr:uid="{00000000-0005-0000-0000-00005C340000}"/>
    <cellStyle name="Normal 3 2 2 2 6 2 3 4" xfId="13220" xr:uid="{00000000-0005-0000-0000-00005D340000}"/>
    <cellStyle name="Normal 3 2 2 2 6 2 4" xfId="13221" xr:uid="{00000000-0005-0000-0000-00005E340000}"/>
    <cellStyle name="Normal 3 2 2 2 6 2 5" xfId="13222" xr:uid="{00000000-0005-0000-0000-00005F340000}"/>
    <cellStyle name="Normal 3 2 2 2 6 2 6" xfId="13223" xr:uid="{00000000-0005-0000-0000-000060340000}"/>
    <cellStyle name="Normal 3 2 2 2 6 3" xfId="13224" xr:uid="{00000000-0005-0000-0000-000061340000}"/>
    <cellStyle name="Normal 3 2 2 2 6 3 2" xfId="13225" xr:uid="{00000000-0005-0000-0000-000062340000}"/>
    <cellStyle name="Normal 3 2 2 2 6 3 2 2" xfId="13226" xr:uid="{00000000-0005-0000-0000-000063340000}"/>
    <cellStyle name="Normal 3 2 2 2 6 3 2 2 2" xfId="13227" xr:uid="{00000000-0005-0000-0000-000064340000}"/>
    <cellStyle name="Normal 3 2 2 2 6 3 2 2 3" xfId="13228" xr:uid="{00000000-0005-0000-0000-000065340000}"/>
    <cellStyle name="Normal 3 2 2 2 6 3 2 2 4" xfId="13229" xr:uid="{00000000-0005-0000-0000-000066340000}"/>
    <cellStyle name="Normal 3 2 2 2 6 3 2 3" xfId="13230" xr:uid="{00000000-0005-0000-0000-000067340000}"/>
    <cellStyle name="Normal 3 2 2 2 6 3 2 4" xfId="13231" xr:uid="{00000000-0005-0000-0000-000068340000}"/>
    <cellStyle name="Normal 3 2 2 2 6 3 2 5" xfId="13232" xr:uid="{00000000-0005-0000-0000-000069340000}"/>
    <cellStyle name="Normal 3 2 2 2 6 3 3" xfId="13233" xr:uid="{00000000-0005-0000-0000-00006A340000}"/>
    <cellStyle name="Normal 3 2 2 2 6 3 3 2" xfId="13234" xr:uid="{00000000-0005-0000-0000-00006B340000}"/>
    <cellStyle name="Normal 3 2 2 2 6 3 3 3" xfId="13235" xr:uid="{00000000-0005-0000-0000-00006C340000}"/>
    <cellStyle name="Normal 3 2 2 2 6 3 3 4" xfId="13236" xr:uid="{00000000-0005-0000-0000-00006D340000}"/>
    <cellStyle name="Normal 3 2 2 2 6 3 4" xfId="13237" xr:uid="{00000000-0005-0000-0000-00006E340000}"/>
    <cellStyle name="Normal 3 2 2 2 6 3 5" xfId="13238" xr:uid="{00000000-0005-0000-0000-00006F340000}"/>
    <cellStyle name="Normal 3 2 2 2 6 3 6" xfId="13239" xr:uid="{00000000-0005-0000-0000-000070340000}"/>
    <cellStyle name="Normal 3 2 2 2 6 4" xfId="13240" xr:uid="{00000000-0005-0000-0000-000071340000}"/>
    <cellStyle name="Normal 3 2 2 2 6 4 2" xfId="13241" xr:uid="{00000000-0005-0000-0000-000072340000}"/>
    <cellStyle name="Normal 3 2 2 2 6 4 2 2" xfId="13242" xr:uid="{00000000-0005-0000-0000-000073340000}"/>
    <cellStyle name="Normal 3 2 2 2 6 4 2 3" xfId="13243" xr:uid="{00000000-0005-0000-0000-000074340000}"/>
    <cellStyle name="Normal 3 2 2 2 6 4 2 4" xfId="13244" xr:uid="{00000000-0005-0000-0000-000075340000}"/>
    <cellStyle name="Normal 3 2 2 2 6 4 3" xfId="13245" xr:uid="{00000000-0005-0000-0000-000076340000}"/>
    <cellStyle name="Normal 3 2 2 2 6 4 4" xfId="13246" xr:uid="{00000000-0005-0000-0000-000077340000}"/>
    <cellStyle name="Normal 3 2 2 2 6 4 5" xfId="13247" xr:uid="{00000000-0005-0000-0000-000078340000}"/>
    <cellStyle name="Normal 3 2 2 2 6 5" xfId="13248" xr:uid="{00000000-0005-0000-0000-000079340000}"/>
    <cellStyle name="Normal 3 2 2 2 6 5 2" xfId="13249" xr:uid="{00000000-0005-0000-0000-00007A340000}"/>
    <cellStyle name="Normal 3 2 2 2 6 5 3" xfId="13250" xr:uid="{00000000-0005-0000-0000-00007B340000}"/>
    <cellStyle name="Normal 3 2 2 2 6 5 4" xfId="13251" xr:uid="{00000000-0005-0000-0000-00007C340000}"/>
    <cellStyle name="Normal 3 2 2 2 6 6" xfId="13252" xr:uid="{00000000-0005-0000-0000-00007D340000}"/>
    <cellStyle name="Normal 3 2 2 2 6 7" xfId="13253" xr:uid="{00000000-0005-0000-0000-00007E340000}"/>
    <cellStyle name="Normal 3 2 2 2 6 8" xfId="13254" xr:uid="{00000000-0005-0000-0000-00007F340000}"/>
    <cellStyle name="Normal 3 2 2 2 7" xfId="13255" xr:uid="{00000000-0005-0000-0000-000080340000}"/>
    <cellStyle name="Normal 3 2 2 2 7 2" xfId="13256" xr:uid="{00000000-0005-0000-0000-000081340000}"/>
    <cellStyle name="Normal 3 2 2 2 7 2 2" xfId="13257" xr:uid="{00000000-0005-0000-0000-000082340000}"/>
    <cellStyle name="Normal 3 2 2 2 7 2 2 2" xfId="13258" xr:uid="{00000000-0005-0000-0000-000083340000}"/>
    <cellStyle name="Normal 3 2 2 2 7 2 2 3" xfId="13259" xr:uid="{00000000-0005-0000-0000-000084340000}"/>
    <cellStyle name="Normal 3 2 2 2 7 2 2 4" xfId="13260" xr:uid="{00000000-0005-0000-0000-000085340000}"/>
    <cellStyle name="Normal 3 2 2 2 7 2 3" xfId="13261" xr:uid="{00000000-0005-0000-0000-000086340000}"/>
    <cellStyle name="Normal 3 2 2 2 7 2 4" xfId="13262" xr:uid="{00000000-0005-0000-0000-000087340000}"/>
    <cellStyle name="Normal 3 2 2 2 7 2 5" xfId="13263" xr:uid="{00000000-0005-0000-0000-000088340000}"/>
    <cellStyle name="Normal 3 2 2 2 7 3" xfId="13264" xr:uid="{00000000-0005-0000-0000-000089340000}"/>
    <cellStyle name="Normal 3 2 2 2 7 3 2" xfId="13265" xr:uid="{00000000-0005-0000-0000-00008A340000}"/>
    <cellStyle name="Normal 3 2 2 2 7 3 3" xfId="13266" xr:uid="{00000000-0005-0000-0000-00008B340000}"/>
    <cellStyle name="Normal 3 2 2 2 7 3 4" xfId="13267" xr:uid="{00000000-0005-0000-0000-00008C340000}"/>
    <cellStyle name="Normal 3 2 2 2 7 4" xfId="13268" xr:uid="{00000000-0005-0000-0000-00008D340000}"/>
    <cellStyle name="Normal 3 2 2 2 7 5" xfId="13269" xr:uid="{00000000-0005-0000-0000-00008E340000}"/>
    <cellStyle name="Normal 3 2 2 2 7 6" xfId="13270" xr:uid="{00000000-0005-0000-0000-00008F340000}"/>
    <cellStyle name="Normal 3 2 2 2 8" xfId="13271" xr:uid="{00000000-0005-0000-0000-000090340000}"/>
    <cellStyle name="Normal 3 2 2 2 8 2" xfId="13272" xr:uid="{00000000-0005-0000-0000-000091340000}"/>
    <cellStyle name="Normal 3 2 2 2 8 2 2" xfId="13273" xr:uid="{00000000-0005-0000-0000-000092340000}"/>
    <cellStyle name="Normal 3 2 2 2 8 2 2 2" xfId="13274" xr:uid="{00000000-0005-0000-0000-000093340000}"/>
    <cellStyle name="Normal 3 2 2 2 8 2 2 3" xfId="13275" xr:uid="{00000000-0005-0000-0000-000094340000}"/>
    <cellStyle name="Normal 3 2 2 2 8 2 2 4" xfId="13276" xr:uid="{00000000-0005-0000-0000-000095340000}"/>
    <cellStyle name="Normal 3 2 2 2 8 2 3" xfId="13277" xr:uid="{00000000-0005-0000-0000-000096340000}"/>
    <cellStyle name="Normal 3 2 2 2 8 2 4" xfId="13278" xr:uid="{00000000-0005-0000-0000-000097340000}"/>
    <cellStyle name="Normal 3 2 2 2 8 2 5" xfId="13279" xr:uid="{00000000-0005-0000-0000-000098340000}"/>
    <cellStyle name="Normal 3 2 2 2 8 3" xfId="13280" xr:uid="{00000000-0005-0000-0000-000099340000}"/>
    <cellStyle name="Normal 3 2 2 2 8 3 2" xfId="13281" xr:uid="{00000000-0005-0000-0000-00009A340000}"/>
    <cellStyle name="Normal 3 2 2 2 8 3 3" xfId="13282" xr:uid="{00000000-0005-0000-0000-00009B340000}"/>
    <cellStyle name="Normal 3 2 2 2 8 3 4" xfId="13283" xr:uid="{00000000-0005-0000-0000-00009C340000}"/>
    <cellStyle name="Normal 3 2 2 2 8 4" xfId="13284" xr:uid="{00000000-0005-0000-0000-00009D340000}"/>
    <cellStyle name="Normal 3 2 2 2 8 5" xfId="13285" xr:uid="{00000000-0005-0000-0000-00009E340000}"/>
    <cellStyle name="Normal 3 2 2 2 8 6" xfId="13286" xr:uid="{00000000-0005-0000-0000-00009F340000}"/>
    <cellStyle name="Normal 3 2 2 2 9" xfId="13287" xr:uid="{00000000-0005-0000-0000-0000A0340000}"/>
    <cellStyle name="Normal 3 2 2 3" xfId="13288" xr:uid="{00000000-0005-0000-0000-0000A1340000}"/>
    <cellStyle name="Normal 3 2 2 3 10" xfId="13289" xr:uid="{00000000-0005-0000-0000-0000A2340000}"/>
    <cellStyle name="Normal 3 2 2 3 11" xfId="13290" xr:uid="{00000000-0005-0000-0000-0000A3340000}"/>
    <cellStyle name="Normal 3 2 2 3 2" xfId="13291" xr:uid="{00000000-0005-0000-0000-0000A4340000}"/>
    <cellStyle name="Normal 3 2 2 3 2 2" xfId="13292" xr:uid="{00000000-0005-0000-0000-0000A5340000}"/>
    <cellStyle name="Normal 3 2 2 3 2 2 2" xfId="13293" xr:uid="{00000000-0005-0000-0000-0000A6340000}"/>
    <cellStyle name="Normal 3 2 2 3 2 2 2 2" xfId="13294" xr:uid="{00000000-0005-0000-0000-0000A7340000}"/>
    <cellStyle name="Normal 3 2 2 3 2 2 2 2 2" xfId="13295" xr:uid="{00000000-0005-0000-0000-0000A8340000}"/>
    <cellStyle name="Normal 3 2 2 3 2 2 2 2 3" xfId="13296" xr:uid="{00000000-0005-0000-0000-0000A9340000}"/>
    <cellStyle name="Normal 3 2 2 3 2 2 2 2 4" xfId="13297" xr:uid="{00000000-0005-0000-0000-0000AA340000}"/>
    <cellStyle name="Normal 3 2 2 3 2 2 2 3" xfId="13298" xr:uid="{00000000-0005-0000-0000-0000AB340000}"/>
    <cellStyle name="Normal 3 2 2 3 2 2 2 4" xfId="13299" xr:uid="{00000000-0005-0000-0000-0000AC340000}"/>
    <cellStyle name="Normal 3 2 2 3 2 2 2 5" xfId="13300" xr:uid="{00000000-0005-0000-0000-0000AD340000}"/>
    <cellStyle name="Normal 3 2 2 3 2 2 3" xfId="13301" xr:uid="{00000000-0005-0000-0000-0000AE340000}"/>
    <cellStyle name="Normal 3 2 2 3 2 2 3 2" xfId="13302" xr:uid="{00000000-0005-0000-0000-0000AF340000}"/>
    <cellStyle name="Normal 3 2 2 3 2 2 3 3" xfId="13303" xr:uid="{00000000-0005-0000-0000-0000B0340000}"/>
    <cellStyle name="Normal 3 2 2 3 2 2 3 4" xfId="13304" xr:uid="{00000000-0005-0000-0000-0000B1340000}"/>
    <cellStyle name="Normal 3 2 2 3 2 2 4" xfId="13305" xr:uid="{00000000-0005-0000-0000-0000B2340000}"/>
    <cellStyle name="Normal 3 2 2 3 2 2 5" xfId="13306" xr:uid="{00000000-0005-0000-0000-0000B3340000}"/>
    <cellStyle name="Normal 3 2 2 3 2 2 6" xfId="13307" xr:uid="{00000000-0005-0000-0000-0000B4340000}"/>
    <cellStyle name="Normal 3 2 2 3 2 3" xfId="13308" xr:uid="{00000000-0005-0000-0000-0000B5340000}"/>
    <cellStyle name="Normal 3 2 2 3 2 3 2" xfId="13309" xr:uid="{00000000-0005-0000-0000-0000B6340000}"/>
    <cellStyle name="Normal 3 2 2 3 2 3 2 2" xfId="13310" xr:uid="{00000000-0005-0000-0000-0000B7340000}"/>
    <cellStyle name="Normal 3 2 2 3 2 3 2 2 2" xfId="13311" xr:uid="{00000000-0005-0000-0000-0000B8340000}"/>
    <cellStyle name="Normal 3 2 2 3 2 3 2 2 3" xfId="13312" xr:uid="{00000000-0005-0000-0000-0000B9340000}"/>
    <cellStyle name="Normal 3 2 2 3 2 3 2 2 4" xfId="13313" xr:uid="{00000000-0005-0000-0000-0000BA340000}"/>
    <cellStyle name="Normal 3 2 2 3 2 3 2 3" xfId="13314" xr:uid="{00000000-0005-0000-0000-0000BB340000}"/>
    <cellStyle name="Normal 3 2 2 3 2 3 2 4" xfId="13315" xr:uid="{00000000-0005-0000-0000-0000BC340000}"/>
    <cellStyle name="Normal 3 2 2 3 2 3 2 5" xfId="13316" xr:uid="{00000000-0005-0000-0000-0000BD340000}"/>
    <cellStyle name="Normal 3 2 2 3 2 3 3" xfId="13317" xr:uid="{00000000-0005-0000-0000-0000BE340000}"/>
    <cellStyle name="Normal 3 2 2 3 2 3 3 2" xfId="13318" xr:uid="{00000000-0005-0000-0000-0000BF340000}"/>
    <cellStyle name="Normal 3 2 2 3 2 3 3 3" xfId="13319" xr:uid="{00000000-0005-0000-0000-0000C0340000}"/>
    <cellStyle name="Normal 3 2 2 3 2 3 3 4" xfId="13320" xr:uid="{00000000-0005-0000-0000-0000C1340000}"/>
    <cellStyle name="Normal 3 2 2 3 2 3 4" xfId="13321" xr:uid="{00000000-0005-0000-0000-0000C2340000}"/>
    <cellStyle name="Normal 3 2 2 3 2 3 5" xfId="13322" xr:uid="{00000000-0005-0000-0000-0000C3340000}"/>
    <cellStyle name="Normal 3 2 2 3 2 3 6" xfId="13323" xr:uid="{00000000-0005-0000-0000-0000C4340000}"/>
    <cellStyle name="Normal 3 2 2 3 2 4" xfId="13324" xr:uid="{00000000-0005-0000-0000-0000C5340000}"/>
    <cellStyle name="Normal 3 2 2 3 2 4 2" xfId="13325" xr:uid="{00000000-0005-0000-0000-0000C6340000}"/>
    <cellStyle name="Normal 3 2 2 3 2 4 2 2" xfId="13326" xr:uid="{00000000-0005-0000-0000-0000C7340000}"/>
    <cellStyle name="Normal 3 2 2 3 2 4 2 3" xfId="13327" xr:uid="{00000000-0005-0000-0000-0000C8340000}"/>
    <cellStyle name="Normal 3 2 2 3 2 4 2 4" xfId="13328" xr:uid="{00000000-0005-0000-0000-0000C9340000}"/>
    <cellStyle name="Normal 3 2 2 3 2 4 3" xfId="13329" xr:uid="{00000000-0005-0000-0000-0000CA340000}"/>
    <cellStyle name="Normal 3 2 2 3 2 4 4" xfId="13330" xr:uid="{00000000-0005-0000-0000-0000CB340000}"/>
    <cellStyle name="Normal 3 2 2 3 2 4 5" xfId="13331" xr:uid="{00000000-0005-0000-0000-0000CC340000}"/>
    <cellStyle name="Normal 3 2 2 3 2 5" xfId="13332" xr:uid="{00000000-0005-0000-0000-0000CD340000}"/>
    <cellStyle name="Normal 3 2 2 3 2 5 2" xfId="13333" xr:uid="{00000000-0005-0000-0000-0000CE340000}"/>
    <cellStyle name="Normal 3 2 2 3 2 5 3" xfId="13334" xr:uid="{00000000-0005-0000-0000-0000CF340000}"/>
    <cellStyle name="Normal 3 2 2 3 2 5 4" xfId="13335" xr:uid="{00000000-0005-0000-0000-0000D0340000}"/>
    <cellStyle name="Normal 3 2 2 3 2 6" xfId="13336" xr:uid="{00000000-0005-0000-0000-0000D1340000}"/>
    <cellStyle name="Normal 3 2 2 3 2 7" xfId="13337" xr:uid="{00000000-0005-0000-0000-0000D2340000}"/>
    <cellStyle name="Normal 3 2 2 3 2 8" xfId="13338" xr:uid="{00000000-0005-0000-0000-0000D3340000}"/>
    <cellStyle name="Normal 3 2 2 3 3" xfId="13339" xr:uid="{00000000-0005-0000-0000-0000D4340000}"/>
    <cellStyle name="Normal 3 2 2 3 3 2" xfId="13340" xr:uid="{00000000-0005-0000-0000-0000D5340000}"/>
    <cellStyle name="Normal 3 2 2 3 3 2 2" xfId="13341" xr:uid="{00000000-0005-0000-0000-0000D6340000}"/>
    <cellStyle name="Normal 3 2 2 3 3 2 2 2" xfId="13342" xr:uid="{00000000-0005-0000-0000-0000D7340000}"/>
    <cellStyle name="Normal 3 2 2 3 3 2 2 3" xfId="13343" xr:uid="{00000000-0005-0000-0000-0000D8340000}"/>
    <cellStyle name="Normal 3 2 2 3 3 2 2 4" xfId="13344" xr:uid="{00000000-0005-0000-0000-0000D9340000}"/>
    <cellStyle name="Normal 3 2 2 3 3 2 3" xfId="13345" xr:uid="{00000000-0005-0000-0000-0000DA340000}"/>
    <cellStyle name="Normal 3 2 2 3 3 2 4" xfId="13346" xr:uid="{00000000-0005-0000-0000-0000DB340000}"/>
    <cellStyle name="Normal 3 2 2 3 3 2 5" xfId="13347" xr:uid="{00000000-0005-0000-0000-0000DC340000}"/>
    <cellStyle name="Normal 3 2 2 3 3 3" xfId="13348" xr:uid="{00000000-0005-0000-0000-0000DD340000}"/>
    <cellStyle name="Normal 3 2 2 3 3 3 2" xfId="13349" xr:uid="{00000000-0005-0000-0000-0000DE340000}"/>
    <cellStyle name="Normal 3 2 2 3 3 3 3" xfId="13350" xr:uid="{00000000-0005-0000-0000-0000DF340000}"/>
    <cellStyle name="Normal 3 2 2 3 3 3 4" xfId="13351" xr:uid="{00000000-0005-0000-0000-0000E0340000}"/>
    <cellStyle name="Normal 3 2 2 3 3 4" xfId="13352" xr:uid="{00000000-0005-0000-0000-0000E1340000}"/>
    <cellStyle name="Normal 3 2 2 3 3 5" xfId="13353" xr:uid="{00000000-0005-0000-0000-0000E2340000}"/>
    <cellStyle name="Normal 3 2 2 3 3 6" xfId="13354" xr:uid="{00000000-0005-0000-0000-0000E3340000}"/>
    <cellStyle name="Normal 3 2 2 3 4" xfId="13355" xr:uid="{00000000-0005-0000-0000-0000E4340000}"/>
    <cellStyle name="Normal 3 2 2 3 4 2" xfId="13356" xr:uid="{00000000-0005-0000-0000-0000E5340000}"/>
    <cellStyle name="Normal 3 2 2 3 4 2 2" xfId="13357" xr:uid="{00000000-0005-0000-0000-0000E6340000}"/>
    <cellStyle name="Normal 3 2 2 3 4 2 2 2" xfId="13358" xr:uid="{00000000-0005-0000-0000-0000E7340000}"/>
    <cellStyle name="Normal 3 2 2 3 4 2 2 3" xfId="13359" xr:uid="{00000000-0005-0000-0000-0000E8340000}"/>
    <cellStyle name="Normal 3 2 2 3 4 2 2 4" xfId="13360" xr:uid="{00000000-0005-0000-0000-0000E9340000}"/>
    <cellStyle name="Normal 3 2 2 3 4 2 3" xfId="13361" xr:uid="{00000000-0005-0000-0000-0000EA340000}"/>
    <cellStyle name="Normal 3 2 2 3 4 2 4" xfId="13362" xr:uid="{00000000-0005-0000-0000-0000EB340000}"/>
    <cellStyle name="Normal 3 2 2 3 4 2 5" xfId="13363" xr:uid="{00000000-0005-0000-0000-0000EC340000}"/>
    <cellStyle name="Normal 3 2 2 3 4 3" xfId="13364" xr:uid="{00000000-0005-0000-0000-0000ED340000}"/>
    <cellStyle name="Normal 3 2 2 3 4 3 2" xfId="13365" xr:uid="{00000000-0005-0000-0000-0000EE340000}"/>
    <cellStyle name="Normal 3 2 2 3 4 3 3" xfId="13366" xr:uid="{00000000-0005-0000-0000-0000EF340000}"/>
    <cellStyle name="Normal 3 2 2 3 4 3 4" xfId="13367" xr:uid="{00000000-0005-0000-0000-0000F0340000}"/>
    <cellStyle name="Normal 3 2 2 3 4 4" xfId="13368" xr:uid="{00000000-0005-0000-0000-0000F1340000}"/>
    <cellStyle name="Normal 3 2 2 3 4 5" xfId="13369" xr:uid="{00000000-0005-0000-0000-0000F2340000}"/>
    <cellStyle name="Normal 3 2 2 3 4 6" xfId="13370" xr:uid="{00000000-0005-0000-0000-0000F3340000}"/>
    <cellStyle name="Normal 3 2 2 3 5" xfId="13371" xr:uid="{00000000-0005-0000-0000-0000F4340000}"/>
    <cellStyle name="Normal 3 2 2 3 6" xfId="13372" xr:uid="{00000000-0005-0000-0000-0000F5340000}"/>
    <cellStyle name="Normal 3 2 2 3 6 2" xfId="13373" xr:uid="{00000000-0005-0000-0000-0000F6340000}"/>
    <cellStyle name="Normal 3 2 2 3 6 2 2" xfId="13374" xr:uid="{00000000-0005-0000-0000-0000F7340000}"/>
    <cellStyle name="Normal 3 2 2 3 6 2 3" xfId="13375" xr:uid="{00000000-0005-0000-0000-0000F8340000}"/>
    <cellStyle name="Normal 3 2 2 3 6 2 4" xfId="13376" xr:uid="{00000000-0005-0000-0000-0000F9340000}"/>
    <cellStyle name="Normal 3 2 2 3 6 3" xfId="13377" xr:uid="{00000000-0005-0000-0000-0000FA340000}"/>
    <cellStyle name="Normal 3 2 2 3 6 4" xfId="13378" xr:uid="{00000000-0005-0000-0000-0000FB340000}"/>
    <cellStyle name="Normal 3 2 2 3 6 5" xfId="13379" xr:uid="{00000000-0005-0000-0000-0000FC340000}"/>
    <cellStyle name="Normal 3 2 2 3 7" xfId="13380" xr:uid="{00000000-0005-0000-0000-0000FD340000}"/>
    <cellStyle name="Normal 3 2 2 3 8" xfId="13381" xr:uid="{00000000-0005-0000-0000-0000FE340000}"/>
    <cellStyle name="Normal 3 2 2 3 8 2" xfId="13382" xr:uid="{00000000-0005-0000-0000-0000FF340000}"/>
    <cellStyle name="Normal 3 2 2 3 8 3" xfId="13383" xr:uid="{00000000-0005-0000-0000-000000350000}"/>
    <cellStyle name="Normal 3 2 2 3 8 4" xfId="13384" xr:uid="{00000000-0005-0000-0000-000001350000}"/>
    <cellStyle name="Normal 3 2 2 3 9" xfId="13385" xr:uid="{00000000-0005-0000-0000-000002350000}"/>
    <cellStyle name="Normal 3 2 2 4" xfId="13386" xr:uid="{00000000-0005-0000-0000-000003350000}"/>
    <cellStyle name="Normal 3 2 2 4 10" xfId="13387" xr:uid="{00000000-0005-0000-0000-000004350000}"/>
    <cellStyle name="Normal 3 2 2 4 2" xfId="13388" xr:uid="{00000000-0005-0000-0000-000005350000}"/>
    <cellStyle name="Normal 3 2 2 4 2 2" xfId="13389" xr:uid="{00000000-0005-0000-0000-000006350000}"/>
    <cellStyle name="Normal 3 2 2 4 2 2 2" xfId="13390" xr:uid="{00000000-0005-0000-0000-000007350000}"/>
    <cellStyle name="Normal 3 2 2 4 2 2 2 2" xfId="13391" xr:uid="{00000000-0005-0000-0000-000008350000}"/>
    <cellStyle name="Normal 3 2 2 4 2 2 2 2 2" xfId="13392" xr:uid="{00000000-0005-0000-0000-000009350000}"/>
    <cellStyle name="Normal 3 2 2 4 2 2 2 2 3" xfId="13393" xr:uid="{00000000-0005-0000-0000-00000A350000}"/>
    <cellStyle name="Normal 3 2 2 4 2 2 2 2 4" xfId="13394" xr:uid="{00000000-0005-0000-0000-00000B350000}"/>
    <cellStyle name="Normal 3 2 2 4 2 2 2 3" xfId="13395" xr:uid="{00000000-0005-0000-0000-00000C350000}"/>
    <cellStyle name="Normal 3 2 2 4 2 2 2 4" xfId="13396" xr:uid="{00000000-0005-0000-0000-00000D350000}"/>
    <cellStyle name="Normal 3 2 2 4 2 2 2 5" xfId="13397" xr:uid="{00000000-0005-0000-0000-00000E350000}"/>
    <cellStyle name="Normal 3 2 2 4 2 2 3" xfId="13398" xr:uid="{00000000-0005-0000-0000-00000F350000}"/>
    <cellStyle name="Normal 3 2 2 4 2 2 3 2" xfId="13399" xr:uid="{00000000-0005-0000-0000-000010350000}"/>
    <cellStyle name="Normal 3 2 2 4 2 2 3 3" xfId="13400" xr:uid="{00000000-0005-0000-0000-000011350000}"/>
    <cellStyle name="Normal 3 2 2 4 2 2 3 4" xfId="13401" xr:uid="{00000000-0005-0000-0000-000012350000}"/>
    <cellStyle name="Normal 3 2 2 4 2 2 4" xfId="13402" xr:uid="{00000000-0005-0000-0000-000013350000}"/>
    <cellStyle name="Normal 3 2 2 4 2 2 5" xfId="13403" xr:uid="{00000000-0005-0000-0000-000014350000}"/>
    <cellStyle name="Normal 3 2 2 4 2 2 6" xfId="13404" xr:uid="{00000000-0005-0000-0000-000015350000}"/>
    <cellStyle name="Normal 3 2 2 4 2 3" xfId="13405" xr:uid="{00000000-0005-0000-0000-000016350000}"/>
    <cellStyle name="Normal 3 2 2 4 2 3 2" xfId="13406" xr:uid="{00000000-0005-0000-0000-000017350000}"/>
    <cellStyle name="Normal 3 2 2 4 2 3 2 2" xfId="13407" xr:uid="{00000000-0005-0000-0000-000018350000}"/>
    <cellStyle name="Normal 3 2 2 4 2 3 2 2 2" xfId="13408" xr:uid="{00000000-0005-0000-0000-000019350000}"/>
    <cellStyle name="Normal 3 2 2 4 2 3 2 2 3" xfId="13409" xr:uid="{00000000-0005-0000-0000-00001A350000}"/>
    <cellStyle name="Normal 3 2 2 4 2 3 2 2 4" xfId="13410" xr:uid="{00000000-0005-0000-0000-00001B350000}"/>
    <cellStyle name="Normal 3 2 2 4 2 3 2 3" xfId="13411" xr:uid="{00000000-0005-0000-0000-00001C350000}"/>
    <cellStyle name="Normal 3 2 2 4 2 3 2 4" xfId="13412" xr:uid="{00000000-0005-0000-0000-00001D350000}"/>
    <cellStyle name="Normal 3 2 2 4 2 3 2 5" xfId="13413" xr:uid="{00000000-0005-0000-0000-00001E350000}"/>
    <cellStyle name="Normal 3 2 2 4 2 3 3" xfId="13414" xr:uid="{00000000-0005-0000-0000-00001F350000}"/>
    <cellStyle name="Normal 3 2 2 4 2 3 3 2" xfId="13415" xr:uid="{00000000-0005-0000-0000-000020350000}"/>
    <cellStyle name="Normal 3 2 2 4 2 3 3 3" xfId="13416" xr:uid="{00000000-0005-0000-0000-000021350000}"/>
    <cellStyle name="Normal 3 2 2 4 2 3 3 4" xfId="13417" xr:uid="{00000000-0005-0000-0000-000022350000}"/>
    <cellStyle name="Normal 3 2 2 4 2 3 4" xfId="13418" xr:uid="{00000000-0005-0000-0000-000023350000}"/>
    <cellStyle name="Normal 3 2 2 4 2 3 5" xfId="13419" xr:uid="{00000000-0005-0000-0000-000024350000}"/>
    <cellStyle name="Normal 3 2 2 4 2 3 6" xfId="13420" xr:uid="{00000000-0005-0000-0000-000025350000}"/>
    <cellStyle name="Normal 3 2 2 4 2 4" xfId="13421" xr:uid="{00000000-0005-0000-0000-000026350000}"/>
    <cellStyle name="Normal 3 2 2 4 2 4 2" xfId="13422" xr:uid="{00000000-0005-0000-0000-000027350000}"/>
    <cellStyle name="Normal 3 2 2 4 2 4 2 2" xfId="13423" xr:uid="{00000000-0005-0000-0000-000028350000}"/>
    <cellStyle name="Normal 3 2 2 4 2 4 2 3" xfId="13424" xr:uid="{00000000-0005-0000-0000-000029350000}"/>
    <cellStyle name="Normal 3 2 2 4 2 4 2 4" xfId="13425" xr:uid="{00000000-0005-0000-0000-00002A350000}"/>
    <cellStyle name="Normal 3 2 2 4 2 4 3" xfId="13426" xr:uid="{00000000-0005-0000-0000-00002B350000}"/>
    <cellStyle name="Normal 3 2 2 4 2 4 4" xfId="13427" xr:uid="{00000000-0005-0000-0000-00002C350000}"/>
    <cellStyle name="Normal 3 2 2 4 2 4 5" xfId="13428" xr:uid="{00000000-0005-0000-0000-00002D350000}"/>
    <cellStyle name="Normal 3 2 2 4 2 5" xfId="13429" xr:uid="{00000000-0005-0000-0000-00002E350000}"/>
    <cellStyle name="Normal 3 2 2 4 2 5 2" xfId="13430" xr:uid="{00000000-0005-0000-0000-00002F350000}"/>
    <cellStyle name="Normal 3 2 2 4 2 5 3" xfId="13431" xr:uid="{00000000-0005-0000-0000-000030350000}"/>
    <cellStyle name="Normal 3 2 2 4 2 5 4" xfId="13432" xr:uid="{00000000-0005-0000-0000-000031350000}"/>
    <cellStyle name="Normal 3 2 2 4 2 6" xfId="13433" xr:uid="{00000000-0005-0000-0000-000032350000}"/>
    <cellStyle name="Normal 3 2 2 4 2 7" xfId="13434" xr:uid="{00000000-0005-0000-0000-000033350000}"/>
    <cellStyle name="Normal 3 2 2 4 2 8" xfId="13435" xr:uid="{00000000-0005-0000-0000-000034350000}"/>
    <cellStyle name="Normal 3 2 2 4 3" xfId="13436" xr:uid="{00000000-0005-0000-0000-000035350000}"/>
    <cellStyle name="Normal 3 2 2 4 3 2" xfId="13437" xr:uid="{00000000-0005-0000-0000-000036350000}"/>
    <cellStyle name="Normal 3 2 2 4 3 2 2" xfId="13438" xr:uid="{00000000-0005-0000-0000-000037350000}"/>
    <cellStyle name="Normal 3 2 2 4 3 2 2 2" xfId="13439" xr:uid="{00000000-0005-0000-0000-000038350000}"/>
    <cellStyle name="Normal 3 2 2 4 3 2 2 3" xfId="13440" xr:uid="{00000000-0005-0000-0000-000039350000}"/>
    <cellStyle name="Normal 3 2 2 4 3 2 2 4" xfId="13441" xr:uid="{00000000-0005-0000-0000-00003A350000}"/>
    <cellStyle name="Normal 3 2 2 4 3 2 3" xfId="13442" xr:uid="{00000000-0005-0000-0000-00003B350000}"/>
    <cellStyle name="Normal 3 2 2 4 3 2 4" xfId="13443" xr:uid="{00000000-0005-0000-0000-00003C350000}"/>
    <cellStyle name="Normal 3 2 2 4 3 2 5" xfId="13444" xr:uid="{00000000-0005-0000-0000-00003D350000}"/>
    <cellStyle name="Normal 3 2 2 4 3 3" xfId="13445" xr:uid="{00000000-0005-0000-0000-00003E350000}"/>
    <cellStyle name="Normal 3 2 2 4 3 3 2" xfId="13446" xr:uid="{00000000-0005-0000-0000-00003F350000}"/>
    <cellStyle name="Normal 3 2 2 4 3 3 3" xfId="13447" xr:uid="{00000000-0005-0000-0000-000040350000}"/>
    <cellStyle name="Normal 3 2 2 4 3 3 4" xfId="13448" xr:uid="{00000000-0005-0000-0000-000041350000}"/>
    <cellStyle name="Normal 3 2 2 4 3 4" xfId="13449" xr:uid="{00000000-0005-0000-0000-000042350000}"/>
    <cellStyle name="Normal 3 2 2 4 3 5" xfId="13450" xr:uid="{00000000-0005-0000-0000-000043350000}"/>
    <cellStyle name="Normal 3 2 2 4 3 6" xfId="13451" xr:uid="{00000000-0005-0000-0000-000044350000}"/>
    <cellStyle name="Normal 3 2 2 4 4" xfId="13452" xr:uid="{00000000-0005-0000-0000-000045350000}"/>
    <cellStyle name="Normal 3 2 2 4 4 2" xfId="13453" xr:uid="{00000000-0005-0000-0000-000046350000}"/>
    <cellStyle name="Normal 3 2 2 4 4 2 2" xfId="13454" xr:uid="{00000000-0005-0000-0000-000047350000}"/>
    <cellStyle name="Normal 3 2 2 4 4 2 2 2" xfId="13455" xr:uid="{00000000-0005-0000-0000-000048350000}"/>
    <cellStyle name="Normal 3 2 2 4 4 2 2 3" xfId="13456" xr:uid="{00000000-0005-0000-0000-000049350000}"/>
    <cellStyle name="Normal 3 2 2 4 4 2 2 4" xfId="13457" xr:uid="{00000000-0005-0000-0000-00004A350000}"/>
    <cellStyle name="Normal 3 2 2 4 4 2 3" xfId="13458" xr:uid="{00000000-0005-0000-0000-00004B350000}"/>
    <cellStyle name="Normal 3 2 2 4 4 2 4" xfId="13459" xr:uid="{00000000-0005-0000-0000-00004C350000}"/>
    <cellStyle name="Normal 3 2 2 4 4 2 5" xfId="13460" xr:uid="{00000000-0005-0000-0000-00004D350000}"/>
    <cellStyle name="Normal 3 2 2 4 4 3" xfId="13461" xr:uid="{00000000-0005-0000-0000-00004E350000}"/>
    <cellStyle name="Normal 3 2 2 4 4 3 2" xfId="13462" xr:uid="{00000000-0005-0000-0000-00004F350000}"/>
    <cellStyle name="Normal 3 2 2 4 4 3 3" xfId="13463" xr:uid="{00000000-0005-0000-0000-000050350000}"/>
    <cellStyle name="Normal 3 2 2 4 4 3 4" xfId="13464" xr:uid="{00000000-0005-0000-0000-000051350000}"/>
    <cellStyle name="Normal 3 2 2 4 4 4" xfId="13465" xr:uid="{00000000-0005-0000-0000-000052350000}"/>
    <cellStyle name="Normal 3 2 2 4 4 5" xfId="13466" xr:uid="{00000000-0005-0000-0000-000053350000}"/>
    <cellStyle name="Normal 3 2 2 4 4 6" xfId="13467" xr:uid="{00000000-0005-0000-0000-000054350000}"/>
    <cellStyle name="Normal 3 2 2 4 5" xfId="13468" xr:uid="{00000000-0005-0000-0000-000055350000}"/>
    <cellStyle name="Normal 3 2 2 4 6" xfId="13469" xr:uid="{00000000-0005-0000-0000-000056350000}"/>
    <cellStyle name="Normal 3 2 2 4 6 2" xfId="13470" xr:uid="{00000000-0005-0000-0000-000057350000}"/>
    <cellStyle name="Normal 3 2 2 4 6 2 2" xfId="13471" xr:uid="{00000000-0005-0000-0000-000058350000}"/>
    <cellStyle name="Normal 3 2 2 4 6 2 3" xfId="13472" xr:uid="{00000000-0005-0000-0000-000059350000}"/>
    <cellStyle name="Normal 3 2 2 4 6 2 4" xfId="13473" xr:uid="{00000000-0005-0000-0000-00005A350000}"/>
    <cellStyle name="Normal 3 2 2 4 6 3" xfId="13474" xr:uid="{00000000-0005-0000-0000-00005B350000}"/>
    <cellStyle name="Normal 3 2 2 4 6 4" xfId="13475" xr:uid="{00000000-0005-0000-0000-00005C350000}"/>
    <cellStyle name="Normal 3 2 2 4 6 5" xfId="13476" xr:uid="{00000000-0005-0000-0000-00005D350000}"/>
    <cellStyle name="Normal 3 2 2 4 7" xfId="13477" xr:uid="{00000000-0005-0000-0000-00005E350000}"/>
    <cellStyle name="Normal 3 2 2 4 7 2" xfId="13478" xr:uid="{00000000-0005-0000-0000-00005F350000}"/>
    <cellStyle name="Normal 3 2 2 4 7 3" xfId="13479" xr:uid="{00000000-0005-0000-0000-000060350000}"/>
    <cellStyle name="Normal 3 2 2 4 7 4" xfId="13480" xr:uid="{00000000-0005-0000-0000-000061350000}"/>
    <cellStyle name="Normal 3 2 2 4 8" xfId="13481" xr:uid="{00000000-0005-0000-0000-000062350000}"/>
    <cellStyle name="Normal 3 2 2 4 9" xfId="13482" xr:uid="{00000000-0005-0000-0000-000063350000}"/>
    <cellStyle name="Normal 3 2 2 5" xfId="13483" xr:uid="{00000000-0005-0000-0000-000064350000}"/>
    <cellStyle name="Normal 3 2 2 5 10" xfId="13484" xr:uid="{00000000-0005-0000-0000-000065350000}"/>
    <cellStyle name="Normal 3 2 2 5 11" xfId="13485" xr:uid="{00000000-0005-0000-0000-000066350000}"/>
    <cellStyle name="Normal 3 2 2 5 2" xfId="13486" xr:uid="{00000000-0005-0000-0000-000067350000}"/>
    <cellStyle name="Normal 3 2 2 5 2 2" xfId="13487" xr:uid="{00000000-0005-0000-0000-000068350000}"/>
    <cellStyle name="Normal 3 2 2 5 2 2 2" xfId="13488" xr:uid="{00000000-0005-0000-0000-000069350000}"/>
    <cellStyle name="Normal 3 2 2 5 2 2 2 2" xfId="13489" xr:uid="{00000000-0005-0000-0000-00006A350000}"/>
    <cellStyle name="Normal 3 2 2 5 2 2 2 2 2" xfId="13490" xr:uid="{00000000-0005-0000-0000-00006B350000}"/>
    <cellStyle name="Normal 3 2 2 5 2 2 2 2 3" xfId="13491" xr:uid="{00000000-0005-0000-0000-00006C350000}"/>
    <cellStyle name="Normal 3 2 2 5 2 2 2 2 4" xfId="13492" xr:uid="{00000000-0005-0000-0000-00006D350000}"/>
    <cellStyle name="Normal 3 2 2 5 2 2 2 3" xfId="13493" xr:uid="{00000000-0005-0000-0000-00006E350000}"/>
    <cellStyle name="Normal 3 2 2 5 2 2 2 4" xfId="13494" xr:uid="{00000000-0005-0000-0000-00006F350000}"/>
    <cellStyle name="Normal 3 2 2 5 2 2 2 5" xfId="13495" xr:uid="{00000000-0005-0000-0000-000070350000}"/>
    <cellStyle name="Normal 3 2 2 5 2 2 3" xfId="13496" xr:uid="{00000000-0005-0000-0000-000071350000}"/>
    <cellStyle name="Normal 3 2 2 5 2 2 3 2" xfId="13497" xr:uid="{00000000-0005-0000-0000-000072350000}"/>
    <cellStyle name="Normal 3 2 2 5 2 2 3 3" xfId="13498" xr:uid="{00000000-0005-0000-0000-000073350000}"/>
    <cellStyle name="Normal 3 2 2 5 2 2 3 4" xfId="13499" xr:uid="{00000000-0005-0000-0000-000074350000}"/>
    <cellStyle name="Normal 3 2 2 5 2 2 4" xfId="13500" xr:uid="{00000000-0005-0000-0000-000075350000}"/>
    <cellStyle name="Normal 3 2 2 5 2 2 5" xfId="13501" xr:uid="{00000000-0005-0000-0000-000076350000}"/>
    <cellStyle name="Normal 3 2 2 5 2 2 6" xfId="13502" xr:uid="{00000000-0005-0000-0000-000077350000}"/>
    <cellStyle name="Normal 3 2 2 5 2 3" xfId="13503" xr:uid="{00000000-0005-0000-0000-000078350000}"/>
    <cellStyle name="Normal 3 2 2 5 2 3 2" xfId="13504" xr:uid="{00000000-0005-0000-0000-000079350000}"/>
    <cellStyle name="Normal 3 2 2 5 2 3 2 2" xfId="13505" xr:uid="{00000000-0005-0000-0000-00007A350000}"/>
    <cellStyle name="Normal 3 2 2 5 2 3 2 2 2" xfId="13506" xr:uid="{00000000-0005-0000-0000-00007B350000}"/>
    <cellStyle name="Normal 3 2 2 5 2 3 2 2 3" xfId="13507" xr:uid="{00000000-0005-0000-0000-00007C350000}"/>
    <cellStyle name="Normal 3 2 2 5 2 3 2 2 4" xfId="13508" xr:uid="{00000000-0005-0000-0000-00007D350000}"/>
    <cellStyle name="Normal 3 2 2 5 2 3 2 3" xfId="13509" xr:uid="{00000000-0005-0000-0000-00007E350000}"/>
    <cellStyle name="Normal 3 2 2 5 2 3 2 4" xfId="13510" xr:uid="{00000000-0005-0000-0000-00007F350000}"/>
    <cellStyle name="Normal 3 2 2 5 2 3 2 5" xfId="13511" xr:uid="{00000000-0005-0000-0000-000080350000}"/>
    <cellStyle name="Normal 3 2 2 5 2 3 3" xfId="13512" xr:uid="{00000000-0005-0000-0000-000081350000}"/>
    <cellStyle name="Normal 3 2 2 5 2 3 3 2" xfId="13513" xr:uid="{00000000-0005-0000-0000-000082350000}"/>
    <cellStyle name="Normal 3 2 2 5 2 3 3 3" xfId="13514" xr:uid="{00000000-0005-0000-0000-000083350000}"/>
    <cellStyle name="Normal 3 2 2 5 2 3 3 4" xfId="13515" xr:uid="{00000000-0005-0000-0000-000084350000}"/>
    <cellStyle name="Normal 3 2 2 5 2 3 4" xfId="13516" xr:uid="{00000000-0005-0000-0000-000085350000}"/>
    <cellStyle name="Normal 3 2 2 5 2 3 5" xfId="13517" xr:uid="{00000000-0005-0000-0000-000086350000}"/>
    <cellStyle name="Normal 3 2 2 5 2 3 6" xfId="13518" xr:uid="{00000000-0005-0000-0000-000087350000}"/>
    <cellStyle name="Normal 3 2 2 5 2 4" xfId="13519" xr:uid="{00000000-0005-0000-0000-000088350000}"/>
    <cellStyle name="Normal 3 2 2 5 2 4 2" xfId="13520" xr:uid="{00000000-0005-0000-0000-000089350000}"/>
    <cellStyle name="Normal 3 2 2 5 2 4 2 2" xfId="13521" xr:uid="{00000000-0005-0000-0000-00008A350000}"/>
    <cellStyle name="Normal 3 2 2 5 2 4 2 3" xfId="13522" xr:uid="{00000000-0005-0000-0000-00008B350000}"/>
    <cellStyle name="Normal 3 2 2 5 2 4 2 4" xfId="13523" xr:uid="{00000000-0005-0000-0000-00008C350000}"/>
    <cellStyle name="Normal 3 2 2 5 2 4 3" xfId="13524" xr:uid="{00000000-0005-0000-0000-00008D350000}"/>
    <cellStyle name="Normal 3 2 2 5 2 4 4" xfId="13525" xr:uid="{00000000-0005-0000-0000-00008E350000}"/>
    <cellStyle name="Normal 3 2 2 5 2 4 5" xfId="13526" xr:uid="{00000000-0005-0000-0000-00008F350000}"/>
    <cellStyle name="Normal 3 2 2 5 2 5" xfId="13527" xr:uid="{00000000-0005-0000-0000-000090350000}"/>
    <cellStyle name="Normal 3 2 2 5 2 5 2" xfId="13528" xr:uid="{00000000-0005-0000-0000-000091350000}"/>
    <cellStyle name="Normal 3 2 2 5 2 5 3" xfId="13529" xr:uid="{00000000-0005-0000-0000-000092350000}"/>
    <cellStyle name="Normal 3 2 2 5 2 5 4" xfId="13530" xr:uid="{00000000-0005-0000-0000-000093350000}"/>
    <cellStyle name="Normal 3 2 2 5 2 6" xfId="13531" xr:uid="{00000000-0005-0000-0000-000094350000}"/>
    <cellStyle name="Normal 3 2 2 5 2 7" xfId="13532" xr:uid="{00000000-0005-0000-0000-000095350000}"/>
    <cellStyle name="Normal 3 2 2 5 2 8" xfId="13533" xr:uid="{00000000-0005-0000-0000-000096350000}"/>
    <cellStyle name="Normal 3 2 2 5 3" xfId="13534" xr:uid="{00000000-0005-0000-0000-000097350000}"/>
    <cellStyle name="Normal 3 2 2 5 3 2" xfId="13535" xr:uid="{00000000-0005-0000-0000-000098350000}"/>
    <cellStyle name="Normal 3 2 2 5 3 2 2" xfId="13536" xr:uid="{00000000-0005-0000-0000-000099350000}"/>
    <cellStyle name="Normal 3 2 2 5 3 2 2 2" xfId="13537" xr:uid="{00000000-0005-0000-0000-00009A350000}"/>
    <cellStyle name="Normal 3 2 2 5 3 2 2 3" xfId="13538" xr:uid="{00000000-0005-0000-0000-00009B350000}"/>
    <cellStyle name="Normal 3 2 2 5 3 2 2 4" xfId="13539" xr:uid="{00000000-0005-0000-0000-00009C350000}"/>
    <cellStyle name="Normal 3 2 2 5 3 2 3" xfId="13540" xr:uid="{00000000-0005-0000-0000-00009D350000}"/>
    <cellStyle name="Normal 3 2 2 5 3 2 4" xfId="13541" xr:uid="{00000000-0005-0000-0000-00009E350000}"/>
    <cellStyle name="Normal 3 2 2 5 3 2 5" xfId="13542" xr:uid="{00000000-0005-0000-0000-00009F350000}"/>
    <cellStyle name="Normal 3 2 2 5 3 3" xfId="13543" xr:uid="{00000000-0005-0000-0000-0000A0350000}"/>
    <cellStyle name="Normal 3 2 2 5 3 3 2" xfId="13544" xr:uid="{00000000-0005-0000-0000-0000A1350000}"/>
    <cellStyle name="Normal 3 2 2 5 3 3 3" xfId="13545" xr:uid="{00000000-0005-0000-0000-0000A2350000}"/>
    <cellStyle name="Normal 3 2 2 5 3 3 4" xfId="13546" xr:uid="{00000000-0005-0000-0000-0000A3350000}"/>
    <cellStyle name="Normal 3 2 2 5 3 4" xfId="13547" xr:uid="{00000000-0005-0000-0000-0000A4350000}"/>
    <cellStyle name="Normal 3 2 2 5 3 5" xfId="13548" xr:uid="{00000000-0005-0000-0000-0000A5350000}"/>
    <cellStyle name="Normal 3 2 2 5 3 6" xfId="13549" xr:uid="{00000000-0005-0000-0000-0000A6350000}"/>
    <cellStyle name="Normal 3 2 2 5 4" xfId="13550" xr:uid="{00000000-0005-0000-0000-0000A7350000}"/>
    <cellStyle name="Normal 3 2 2 5 4 2" xfId="13551" xr:uid="{00000000-0005-0000-0000-0000A8350000}"/>
    <cellStyle name="Normal 3 2 2 5 4 2 2" xfId="13552" xr:uid="{00000000-0005-0000-0000-0000A9350000}"/>
    <cellStyle name="Normal 3 2 2 5 4 2 2 2" xfId="13553" xr:uid="{00000000-0005-0000-0000-0000AA350000}"/>
    <cellStyle name="Normal 3 2 2 5 4 2 2 3" xfId="13554" xr:uid="{00000000-0005-0000-0000-0000AB350000}"/>
    <cellStyle name="Normal 3 2 2 5 4 2 2 4" xfId="13555" xr:uid="{00000000-0005-0000-0000-0000AC350000}"/>
    <cellStyle name="Normal 3 2 2 5 4 2 3" xfId="13556" xr:uid="{00000000-0005-0000-0000-0000AD350000}"/>
    <cellStyle name="Normal 3 2 2 5 4 2 4" xfId="13557" xr:uid="{00000000-0005-0000-0000-0000AE350000}"/>
    <cellStyle name="Normal 3 2 2 5 4 2 5" xfId="13558" xr:uid="{00000000-0005-0000-0000-0000AF350000}"/>
    <cellStyle name="Normal 3 2 2 5 4 3" xfId="13559" xr:uid="{00000000-0005-0000-0000-0000B0350000}"/>
    <cellStyle name="Normal 3 2 2 5 4 3 2" xfId="13560" xr:uid="{00000000-0005-0000-0000-0000B1350000}"/>
    <cellStyle name="Normal 3 2 2 5 4 3 3" xfId="13561" xr:uid="{00000000-0005-0000-0000-0000B2350000}"/>
    <cellStyle name="Normal 3 2 2 5 4 3 4" xfId="13562" xr:uid="{00000000-0005-0000-0000-0000B3350000}"/>
    <cellStyle name="Normal 3 2 2 5 4 4" xfId="13563" xr:uid="{00000000-0005-0000-0000-0000B4350000}"/>
    <cellStyle name="Normal 3 2 2 5 4 5" xfId="13564" xr:uid="{00000000-0005-0000-0000-0000B5350000}"/>
    <cellStyle name="Normal 3 2 2 5 4 6" xfId="13565" xr:uid="{00000000-0005-0000-0000-0000B6350000}"/>
    <cellStyle name="Normal 3 2 2 5 5" xfId="13566" xr:uid="{00000000-0005-0000-0000-0000B7350000}"/>
    <cellStyle name="Normal 3 2 2 5 6" xfId="13567" xr:uid="{00000000-0005-0000-0000-0000B8350000}"/>
    <cellStyle name="Normal 3 2 2 5 6 2" xfId="13568" xr:uid="{00000000-0005-0000-0000-0000B9350000}"/>
    <cellStyle name="Normal 3 2 2 5 6 2 2" xfId="13569" xr:uid="{00000000-0005-0000-0000-0000BA350000}"/>
    <cellStyle name="Normal 3 2 2 5 6 2 3" xfId="13570" xr:uid="{00000000-0005-0000-0000-0000BB350000}"/>
    <cellStyle name="Normal 3 2 2 5 6 2 4" xfId="13571" xr:uid="{00000000-0005-0000-0000-0000BC350000}"/>
    <cellStyle name="Normal 3 2 2 5 6 3" xfId="13572" xr:uid="{00000000-0005-0000-0000-0000BD350000}"/>
    <cellStyle name="Normal 3 2 2 5 6 4" xfId="13573" xr:uid="{00000000-0005-0000-0000-0000BE350000}"/>
    <cellStyle name="Normal 3 2 2 5 6 5" xfId="13574" xr:uid="{00000000-0005-0000-0000-0000BF350000}"/>
    <cellStyle name="Normal 3 2 2 5 7" xfId="13575" xr:uid="{00000000-0005-0000-0000-0000C0350000}"/>
    <cellStyle name="Normal 3 2 2 5 8" xfId="13576" xr:uid="{00000000-0005-0000-0000-0000C1350000}"/>
    <cellStyle name="Normal 3 2 2 5 8 2" xfId="13577" xr:uid="{00000000-0005-0000-0000-0000C2350000}"/>
    <cellStyle name="Normal 3 2 2 5 8 3" xfId="13578" xr:uid="{00000000-0005-0000-0000-0000C3350000}"/>
    <cellStyle name="Normal 3 2 2 5 8 4" xfId="13579" xr:uid="{00000000-0005-0000-0000-0000C4350000}"/>
    <cellStyle name="Normal 3 2 2 5 9" xfId="13580" xr:uid="{00000000-0005-0000-0000-0000C5350000}"/>
    <cellStyle name="Normal 3 2 2 6" xfId="13581" xr:uid="{00000000-0005-0000-0000-0000C6350000}"/>
    <cellStyle name="Normal 3 2 2 6 2" xfId="13582" xr:uid="{00000000-0005-0000-0000-0000C7350000}"/>
    <cellStyle name="Normal 3 2 2 6 2 2" xfId="13583" xr:uid="{00000000-0005-0000-0000-0000C8350000}"/>
    <cellStyle name="Normal 3 2 2 6 2 2 2" xfId="13584" xr:uid="{00000000-0005-0000-0000-0000C9350000}"/>
    <cellStyle name="Normal 3 2 2 6 2 2 2 2" xfId="13585" xr:uid="{00000000-0005-0000-0000-0000CA350000}"/>
    <cellStyle name="Normal 3 2 2 6 2 2 2 3" xfId="13586" xr:uid="{00000000-0005-0000-0000-0000CB350000}"/>
    <cellStyle name="Normal 3 2 2 6 2 2 2 4" xfId="13587" xr:uid="{00000000-0005-0000-0000-0000CC350000}"/>
    <cellStyle name="Normal 3 2 2 6 2 2 3" xfId="13588" xr:uid="{00000000-0005-0000-0000-0000CD350000}"/>
    <cellStyle name="Normal 3 2 2 6 2 2 4" xfId="13589" xr:uid="{00000000-0005-0000-0000-0000CE350000}"/>
    <cellStyle name="Normal 3 2 2 6 2 2 5" xfId="13590" xr:uid="{00000000-0005-0000-0000-0000CF350000}"/>
    <cellStyle name="Normal 3 2 2 6 2 3" xfId="13591" xr:uid="{00000000-0005-0000-0000-0000D0350000}"/>
    <cellStyle name="Normal 3 2 2 6 2 3 2" xfId="13592" xr:uid="{00000000-0005-0000-0000-0000D1350000}"/>
    <cellStyle name="Normal 3 2 2 6 2 3 3" xfId="13593" xr:uid="{00000000-0005-0000-0000-0000D2350000}"/>
    <cellStyle name="Normal 3 2 2 6 2 3 4" xfId="13594" xr:uid="{00000000-0005-0000-0000-0000D3350000}"/>
    <cellStyle name="Normal 3 2 2 6 2 4" xfId="13595" xr:uid="{00000000-0005-0000-0000-0000D4350000}"/>
    <cellStyle name="Normal 3 2 2 6 2 5" xfId="13596" xr:uid="{00000000-0005-0000-0000-0000D5350000}"/>
    <cellStyle name="Normal 3 2 2 6 2 6" xfId="13597" xr:uid="{00000000-0005-0000-0000-0000D6350000}"/>
    <cellStyle name="Normal 3 2 2 6 3" xfId="13598" xr:uid="{00000000-0005-0000-0000-0000D7350000}"/>
    <cellStyle name="Normal 3 2 2 6 3 2" xfId="13599" xr:uid="{00000000-0005-0000-0000-0000D8350000}"/>
    <cellStyle name="Normal 3 2 2 6 3 2 2" xfId="13600" xr:uid="{00000000-0005-0000-0000-0000D9350000}"/>
    <cellStyle name="Normal 3 2 2 6 3 2 2 2" xfId="13601" xr:uid="{00000000-0005-0000-0000-0000DA350000}"/>
    <cellStyle name="Normal 3 2 2 6 3 2 2 3" xfId="13602" xr:uid="{00000000-0005-0000-0000-0000DB350000}"/>
    <cellStyle name="Normal 3 2 2 6 3 2 2 4" xfId="13603" xr:uid="{00000000-0005-0000-0000-0000DC350000}"/>
    <cellStyle name="Normal 3 2 2 6 3 2 3" xfId="13604" xr:uid="{00000000-0005-0000-0000-0000DD350000}"/>
    <cellStyle name="Normal 3 2 2 6 3 2 4" xfId="13605" xr:uid="{00000000-0005-0000-0000-0000DE350000}"/>
    <cellStyle name="Normal 3 2 2 6 3 2 5" xfId="13606" xr:uid="{00000000-0005-0000-0000-0000DF350000}"/>
    <cellStyle name="Normal 3 2 2 6 3 3" xfId="13607" xr:uid="{00000000-0005-0000-0000-0000E0350000}"/>
    <cellStyle name="Normal 3 2 2 6 3 3 2" xfId="13608" xr:uid="{00000000-0005-0000-0000-0000E1350000}"/>
    <cellStyle name="Normal 3 2 2 6 3 3 3" xfId="13609" xr:uid="{00000000-0005-0000-0000-0000E2350000}"/>
    <cellStyle name="Normal 3 2 2 6 3 3 4" xfId="13610" xr:uid="{00000000-0005-0000-0000-0000E3350000}"/>
    <cellStyle name="Normal 3 2 2 6 3 4" xfId="13611" xr:uid="{00000000-0005-0000-0000-0000E4350000}"/>
    <cellStyle name="Normal 3 2 2 6 3 5" xfId="13612" xr:uid="{00000000-0005-0000-0000-0000E5350000}"/>
    <cellStyle name="Normal 3 2 2 6 3 6" xfId="13613" xr:uid="{00000000-0005-0000-0000-0000E6350000}"/>
    <cellStyle name="Normal 3 2 2 6 4" xfId="13614" xr:uid="{00000000-0005-0000-0000-0000E7350000}"/>
    <cellStyle name="Normal 3 2 2 6 5" xfId="13615" xr:uid="{00000000-0005-0000-0000-0000E8350000}"/>
    <cellStyle name="Normal 3 2 2 6 5 2" xfId="13616" xr:uid="{00000000-0005-0000-0000-0000E9350000}"/>
    <cellStyle name="Normal 3 2 2 6 5 2 2" xfId="13617" xr:uid="{00000000-0005-0000-0000-0000EA350000}"/>
    <cellStyle name="Normal 3 2 2 6 5 2 3" xfId="13618" xr:uid="{00000000-0005-0000-0000-0000EB350000}"/>
    <cellStyle name="Normal 3 2 2 6 5 2 4" xfId="13619" xr:uid="{00000000-0005-0000-0000-0000EC350000}"/>
    <cellStyle name="Normal 3 2 2 6 5 3" xfId="13620" xr:uid="{00000000-0005-0000-0000-0000ED350000}"/>
    <cellStyle name="Normal 3 2 2 6 5 4" xfId="13621" xr:uid="{00000000-0005-0000-0000-0000EE350000}"/>
    <cellStyle name="Normal 3 2 2 6 5 5" xfId="13622" xr:uid="{00000000-0005-0000-0000-0000EF350000}"/>
    <cellStyle name="Normal 3 2 2 6 6" xfId="13623" xr:uid="{00000000-0005-0000-0000-0000F0350000}"/>
    <cellStyle name="Normal 3 2 2 6 6 2" xfId="13624" xr:uid="{00000000-0005-0000-0000-0000F1350000}"/>
    <cellStyle name="Normal 3 2 2 6 6 3" xfId="13625" xr:uid="{00000000-0005-0000-0000-0000F2350000}"/>
    <cellStyle name="Normal 3 2 2 6 6 4" xfId="13626" xr:uid="{00000000-0005-0000-0000-0000F3350000}"/>
    <cellStyle name="Normal 3 2 2 6 7" xfId="13627" xr:uid="{00000000-0005-0000-0000-0000F4350000}"/>
    <cellStyle name="Normal 3 2 2 6 8" xfId="13628" xr:uid="{00000000-0005-0000-0000-0000F5350000}"/>
    <cellStyle name="Normal 3 2 2 6 9" xfId="13629" xr:uid="{00000000-0005-0000-0000-0000F6350000}"/>
    <cellStyle name="Normal 3 2 2 7" xfId="13630" xr:uid="{00000000-0005-0000-0000-0000F7350000}"/>
    <cellStyle name="Normal 3 2 2 7 2" xfId="13631" xr:uid="{00000000-0005-0000-0000-0000F8350000}"/>
    <cellStyle name="Normal 3 2 2 7 2 2" xfId="13632" xr:uid="{00000000-0005-0000-0000-0000F9350000}"/>
    <cellStyle name="Normal 3 2 2 7 2 2 2" xfId="13633" xr:uid="{00000000-0005-0000-0000-0000FA350000}"/>
    <cellStyle name="Normal 3 2 2 7 2 2 2 2" xfId="13634" xr:uid="{00000000-0005-0000-0000-0000FB350000}"/>
    <cellStyle name="Normal 3 2 2 7 2 2 2 3" xfId="13635" xr:uid="{00000000-0005-0000-0000-0000FC350000}"/>
    <cellStyle name="Normal 3 2 2 7 2 2 2 4" xfId="13636" xr:uid="{00000000-0005-0000-0000-0000FD350000}"/>
    <cellStyle name="Normal 3 2 2 7 2 2 3" xfId="13637" xr:uid="{00000000-0005-0000-0000-0000FE350000}"/>
    <cellStyle name="Normal 3 2 2 7 2 2 4" xfId="13638" xr:uid="{00000000-0005-0000-0000-0000FF350000}"/>
    <cellStyle name="Normal 3 2 2 7 2 2 5" xfId="13639" xr:uid="{00000000-0005-0000-0000-000000360000}"/>
    <cellStyle name="Normal 3 2 2 7 2 3" xfId="13640" xr:uid="{00000000-0005-0000-0000-000001360000}"/>
    <cellStyle name="Normal 3 2 2 7 2 3 2" xfId="13641" xr:uid="{00000000-0005-0000-0000-000002360000}"/>
    <cellStyle name="Normal 3 2 2 7 2 3 3" xfId="13642" xr:uid="{00000000-0005-0000-0000-000003360000}"/>
    <cellStyle name="Normal 3 2 2 7 2 3 4" xfId="13643" xr:uid="{00000000-0005-0000-0000-000004360000}"/>
    <cellStyle name="Normal 3 2 2 7 2 4" xfId="13644" xr:uid="{00000000-0005-0000-0000-000005360000}"/>
    <cellStyle name="Normal 3 2 2 7 2 5" xfId="13645" xr:uid="{00000000-0005-0000-0000-000006360000}"/>
    <cellStyle name="Normal 3 2 2 7 2 6" xfId="13646" xr:uid="{00000000-0005-0000-0000-000007360000}"/>
    <cellStyle name="Normal 3 2 2 7 3" xfId="13647" xr:uid="{00000000-0005-0000-0000-000008360000}"/>
    <cellStyle name="Normal 3 2 2 7 3 2" xfId="13648" xr:uid="{00000000-0005-0000-0000-000009360000}"/>
    <cellStyle name="Normal 3 2 2 7 3 2 2" xfId="13649" xr:uid="{00000000-0005-0000-0000-00000A360000}"/>
    <cellStyle name="Normal 3 2 2 7 3 2 2 2" xfId="13650" xr:uid="{00000000-0005-0000-0000-00000B360000}"/>
    <cellStyle name="Normal 3 2 2 7 3 2 2 3" xfId="13651" xr:uid="{00000000-0005-0000-0000-00000C360000}"/>
    <cellStyle name="Normal 3 2 2 7 3 2 2 4" xfId="13652" xr:uid="{00000000-0005-0000-0000-00000D360000}"/>
    <cellStyle name="Normal 3 2 2 7 3 2 3" xfId="13653" xr:uid="{00000000-0005-0000-0000-00000E360000}"/>
    <cellStyle name="Normal 3 2 2 7 3 2 4" xfId="13654" xr:uid="{00000000-0005-0000-0000-00000F360000}"/>
    <cellStyle name="Normal 3 2 2 7 3 2 5" xfId="13655" xr:uid="{00000000-0005-0000-0000-000010360000}"/>
    <cellStyle name="Normal 3 2 2 7 3 3" xfId="13656" xr:uid="{00000000-0005-0000-0000-000011360000}"/>
    <cellStyle name="Normal 3 2 2 7 3 3 2" xfId="13657" xr:uid="{00000000-0005-0000-0000-000012360000}"/>
    <cellStyle name="Normal 3 2 2 7 3 3 3" xfId="13658" xr:uid="{00000000-0005-0000-0000-000013360000}"/>
    <cellStyle name="Normal 3 2 2 7 3 3 4" xfId="13659" xr:uid="{00000000-0005-0000-0000-000014360000}"/>
    <cellStyle name="Normal 3 2 2 7 3 4" xfId="13660" xr:uid="{00000000-0005-0000-0000-000015360000}"/>
    <cellStyle name="Normal 3 2 2 7 3 5" xfId="13661" xr:uid="{00000000-0005-0000-0000-000016360000}"/>
    <cellStyle name="Normal 3 2 2 7 3 6" xfId="13662" xr:uid="{00000000-0005-0000-0000-000017360000}"/>
    <cellStyle name="Normal 3 2 2 7 4" xfId="13663" xr:uid="{00000000-0005-0000-0000-000018360000}"/>
    <cellStyle name="Normal 3 2 2 7 5" xfId="13664" xr:uid="{00000000-0005-0000-0000-000019360000}"/>
    <cellStyle name="Normal 3 2 2 7 5 2" xfId="13665" xr:uid="{00000000-0005-0000-0000-00001A360000}"/>
    <cellStyle name="Normal 3 2 2 7 5 2 2" xfId="13666" xr:uid="{00000000-0005-0000-0000-00001B360000}"/>
    <cellStyle name="Normal 3 2 2 7 5 2 3" xfId="13667" xr:uid="{00000000-0005-0000-0000-00001C360000}"/>
    <cellStyle name="Normal 3 2 2 7 5 2 4" xfId="13668" xr:uid="{00000000-0005-0000-0000-00001D360000}"/>
    <cellStyle name="Normal 3 2 2 7 5 3" xfId="13669" xr:uid="{00000000-0005-0000-0000-00001E360000}"/>
    <cellStyle name="Normal 3 2 2 7 5 4" xfId="13670" xr:uid="{00000000-0005-0000-0000-00001F360000}"/>
    <cellStyle name="Normal 3 2 2 7 5 5" xfId="13671" xr:uid="{00000000-0005-0000-0000-000020360000}"/>
    <cellStyle name="Normal 3 2 2 7 6" xfId="13672" xr:uid="{00000000-0005-0000-0000-000021360000}"/>
    <cellStyle name="Normal 3 2 2 7 6 2" xfId="13673" xr:uid="{00000000-0005-0000-0000-000022360000}"/>
    <cellStyle name="Normal 3 2 2 7 6 3" xfId="13674" xr:uid="{00000000-0005-0000-0000-000023360000}"/>
    <cellStyle name="Normal 3 2 2 7 6 4" xfId="13675" xr:uid="{00000000-0005-0000-0000-000024360000}"/>
    <cellStyle name="Normal 3 2 2 7 7" xfId="13676" xr:uid="{00000000-0005-0000-0000-000025360000}"/>
    <cellStyle name="Normal 3 2 2 7 8" xfId="13677" xr:uid="{00000000-0005-0000-0000-000026360000}"/>
    <cellStyle name="Normal 3 2 2 7 9" xfId="13678" xr:uid="{00000000-0005-0000-0000-000027360000}"/>
    <cellStyle name="Normal 3 2 2 8" xfId="13679" xr:uid="{00000000-0005-0000-0000-000028360000}"/>
    <cellStyle name="Normal 3 2 2 8 2" xfId="13680" xr:uid="{00000000-0005-0000-0000-000029360000}"/>
    <cellStyle name="Normal 3 2 2 8 2 2" xfId="13681" xr:uid="{00000000-0005-0000-0000-00002A360000}"/>
    <cellStyle name="Normal 3 2 2 8 2 2 2" xfId="13682" xr:uid="{00000000-0005-0000-0000-00002B360000}"/>
    <cellStyle name="Normal 3 2 2 8 2 2 3" xfId="13683" xr:uid="{00000000-0005-0000-0000-00002C360000}"/>
    <cellStyle name="Normal 3 2 2 8 2 2 4" xfId="13684" xr:uid="{00000000-0005-0000-0000-00002D360000}"/>
    <cellStyle name="Normal 3 2 2 8 2 3" xfId="13685" xr:uid="{00000000-0005-0000-0000-00002E360000}"/>
    <cellStyle name="Normal 3 2 2 8 2 4" xfId="13686" xr:uid="{00000000-0005-0000-0000-00002F360000}"/>
    <cellStyle name="Normal 3 2 2 8 2 5" xfId="13687" xr:uid="{00000000-0005-0000-0000-000030360000}"/>
    <cellStyle name="Normal 3 2 2 8 3" xfId="13688" xr:uid="{00000000-0005-0000-0000-000031360000}"/>
    <cellStyle name="Normal 3 2 2 8 3 2" xfId="13689" xr:uid="{00000000-0005-0000-0000-000032360000}"/>
    <cellStyle name="Normal 3 2 2 8 3 3" xfId="13690" xr:uid="{00000000-0005-0000-0000-000033360000}"/>
    <cellStyle name="Normal 3 2 2 8 3 4" xfId="13691" xr:uid="{00000000-0005-0000-0000-000034360000}"/>
    <cellStyle name="Normal 3 2 2 8 4" xfId="13692" xr:uid="{00000000-0005-0000-0000-000035360000}"/>
    <cellStyle name="Normal 3 2 2 8 5" xfId="13693" xr:uid="{00000000-0005-0000-0000-000036360000}"/>
    <cellStyle name="Normal 3 2 2 8 6" xfId="13694" xr:uid="{00000000-0005-0000-0000-000037360000}"/>
    <cellStyle name="Normal 3 2 2 9" xfId="13695" xr:uid="{00000000-0005-0000-0000-000038360000}"/>
    <cellStyle name="Normal 3 2 2 9 2" xfId="13696" xr:uid="{00000000-0005-0000-0000-000039360000}"/>
    <cellStyle name="Normal 3 2 2 9 2 2" xfId="13697" xr:uid="{00000000-0005-0000-0000-00003A360000}"/>
    <cellStyle name="Normal 3 2 2 9 2 2 2" xfId="13698" xr:uid="{00000000-0005-0000-0000-00003B360000}"/>
    <cellStyle name="Normal 3 2 2 9 2 2 3" xfId="13699" xr:uid="{00000000-0005-0000-0000-00003C360000}"/>
    <cellStyle name="Normal 3 2 2 9 2 2 4" xfId="13700" xr:uid="{00000000-0005-0000-0000-00003D360000}"/>
    <cellStyle name="Normal 3 2 2 9 2 3" xfId="13701" xr:uid="{00000000-0005-0000-0000-00003E360000}"/>
    <cellStyle name="Normal 3 2 2 9 2 4" xfId="13702" xr:uid="{00000000-0005-0000-0000-00003F360000}"/>
    <cellStyle name="Normal 3 2 2 9 2 5" xfId="13703" xr:uid="{00000000-0005-0000-0000-000040360000}"/>
    <cellStyle name="Normal 3 2 2 9 3" xfId="13704" xr:uid="{00000000-0005-0000-0000-000041360000}"/>
    <cellStyle name="Normal 3 2 2 9 3 2" xfId="13705" xr:uid="{00000000-0005-0000-0000-000042360000}"/>
    <cellStyle name="Normal 3 2 2 9 3 3" xfId="13706" xr:uid="{00000000-0005-0000-0000-000043360000}"/>
    <cellStyle name="Normal 3 2 2 9 3 4" xfId="13707" xr:uid="{00000000-0005-0000-0000-000044360000}"/>
    <cellStyle name="Normal 3 2 2 9 4" xfId="13708" xr:uid="{00000000-0005-0000-0000-000045360000}"/>
    <cellStyle name="Normal 3 2 2 9 5" xfId="13709" xr:uid="{00000000-0005-0000-0000-000046360000}"/>
    <cellStyle name="Normal 3 2 2 9 6" xfId="13710" xr:uid="{00000000-0005-0000-0000-000047360000}"/>
    <cellStyle name="Normal 3 2 20" xfId="13711" xr:uid="{00000000-0005-0000-0000-000048360000}"/>
    <cellStyle name="Normal 3 2 20 2" xfId="13712" xr:uid="{00000000-0005-0000-0000-000049360000}"/>
    <cellStyle name="Normal 3 2 20 2 2" xfId="13713" xr:uid="{00000000-0005-0000-0000-00004A360000}"/>
    <cellStyle name="Normal 3 2 20 2 2 2" xfId="13714" xr:uid="{00000000-0005-0000-0000-00004B360000}"/>
    <cellStyle name="Normal 3 2 20 2 2 3" xfId="13715" xr:uid="{00000000-0005-0000-0000-00004C360000}"/>
    <cellStyle name="Normal 3 2 20 2 2 4" xfId="13716" xr:uid="{00000000-0005-0000-0000-00004D360000}"/>
    <cellStyle name="Normal 3 2 20 2 3" xfId="13717" xr:uid="{00000000-0005-0000-0000-00004E360000}"/>
    <cellStyle name="Normal 3 2 20 2 4" xfId="13718" xr:uid="{00000000-0005-0000-0000-00004F360000}"/>
    <cellStyle name="Normal 3 2 20 2 5" xfId="13719" xr:uid="{00000000-0005-0000-0000-000050360000}"/>
    <cellStyle name="Normal 3 2 20 3" xfId="13720" xr:uid="{00000000-0005-0000-0000-000051360000}"/>
    <cellStyle name="Normal 3 2 20 4" xfId="13721" xr:uid="{00000000-0005-0000-0000-000052360000}"/>
    <cellStyle name="Normal 3 2 20 4 2" xfId="13722" xr:uid="{00000000-0005-0000-0000-000053360000}"/>
    <cellStyle name="Normal 3 2 20 4 3" xfId="13723" xr:uid="{00000000-0005-0000-0000-000054360000}"/>
    <cellStyle name="Normal 3 2 20 4 4" xfId="13724" xr:uid="{00000000-0005-0000-0000-000055360000}"/>
    <cellStyle name="Normal 3 2 20 5" xfId="13725" xr:uid="{00000000-0005-0000-0000-000056360000}"/>
    <cellStyle name="Normal 3 2 20 6" xfId="13726" xr:uid="{00000000-0005-0000-0000-000057360000}"/>
    <cellStyle name="Normal 3 2 20 7" xfId="13727" xr:uid="{00000000-0005-0000-0000-000058360000}"/>
    <cellStyle name="Normal 3 2 21" xfId="13728" xr:uid="{00000000-0005-0000-0000-000059360000}"/>
    <cellStyle name="Normal 3 2 21 2" xfId="13729" xr:uid="{00000000-0005-0000-0000-00005A360000}"/>
    <cellStyle name="Normal 3 2 21 3" xfId="13730" xr:uid="{00000000-0005-0000-0000-00005B360000}"/>
    <cellStyle name="Normal 3 2 21 3 2" xfId="13731" xr:uid="{00000000-0005-0000-0000-00005C360000}"/>
    <cellStyle name="Normal 3 2 21 3 3" xfId="13732" xr:uid="{00000000-0005-0000-0000-00005D360000}"/>
    <cellStyle name="Normal 3 2 21 3 4" xfId="13733" xr:uid="{00000000-0005-0000-0000-00005E360000}"/>
    <cellStyle name="Normal 3 2 21 4" xfId="13734" xr:uid="{00000000-0005-0000-0000-00005F360000}"/>
    <cellStyle name="Normal 3 2 21 5" xfId="13735" xr:uid="{00000000-0005-0000-0000-000060360000}"/>
    <cellStyle name="Normal 3 2 21 6" xfId="13736" xr:uid="{00000000-0005-0000-0000-000061360000}"/>
    <cellStyle name="Normal 3 2 22" xfId="13737" xr:uid="{00000000-0005-0000-0000-000062360000}"/>
    <cellStyle name="Normal 3 2 22 2" xfId="13738" xr:uid="{00000000-0005-0000-0000-000063360000}"/>
    <cellStyle name="Normal 3 2 22 3" xfId="13739" xr:uid="{00000000-0005-0000-0000-000064360000}"/>
    <cellStyle name="Normal 3 2 22 4" xfId="13740" xr:uid="{00000000-0005-0000-0000-000065360000}"/>
    <cellStyle name="Normal 3 2 23" xfId="13741" xr:uid="{00000000-0005-0000-0000-000066360000}"/>
    <cellStyle name="Normal 3 2 24" xfId="13742" xr:uid="{00000000-0005-0000-0000-000067360000}"/>
    <cellStyle name="Normal 3 2 25" xfId="13743" xr:uid="{00000000-0005-0000-0000-000068360000}"/>
    <cellStyle name="Normal 3 2 3" xfId="13744" xr:uid="{00000000-0005-0000-0000-000069360000}"/>
    <cellStyle name="Normal 3 2 3 10" xfId="13745" xr:uid="{00000000-0005-0000-0000-00006A360000}"/>
    <cellStyle name="Normal 3 2 3 10 2" xfId="13746" xr:uid="{00000000-0005-0000-0000-00006B360000}"/>
    <cellStyle name="Normal 3 2 3 10 2 2" xfId="13747" xr:uid="{00000000-0005-0000-0000-00006C360000}"/>
    <cellStyle name="Normal 3 2 3 10 2 3" xfId="13748" xr:uid="{00000000-0005-0000-0000-00006D360000}"/>
    <cellStyle name="Normal 3 2 3 10 2 4" xfId="13749" xr:uid="{00000000-0005-0000-0000-00006E360000}"/>
    <cellStyle name="Normal 3 2 3 10 3" xfId="13750" xr:uid="{00000000-0005-0000-0000-00006F360000}"/>
    <cellStyle name="Normal 3 2 3 10 4" xfId="13751" xr:uid="{00000000-0005-0000-0000-000070360000}"/>
    <cellStyle name="Normal 3 2 3 10 5" xfId="13752" xr:uid="{00000000-0005-0000-0000-000071360000}"/>
    <cellStyle name="Normal 3 2 3 11" xfId="13753" xr:uid="{00000000-0005-0000-0000-000072360000}"/>
    <cellStyle name="Normal 3 2 3 11 2" xfId="13754" xr:uid="{00000000-0005-0000-0000-000073360000}"/>
    <cellStyle name="Normal 3 2 3 11 3" xfId="13755" xr:uid="{00000000-0005-0000-0000-000074360000}"/>
    <cellStyle name="Normal 3 2 3 11 4" xfId="13756" xr:uid="{00000000-0005-0000-0000-000075360000}"/>
    <cellStyle name="Normal 3 2 3 12" xfId="13757" xr:uid="{00000000-0005-0000-0000-000076360000}"/>
    <cellStyle name="Normal 3 2 3 13" xfId="13758" xr:uid="{00000000-0005-0000-0000-000077360000}"/>
    <cellStyle name="Normal 3 2 3 14" xfId="13759" xr:uid="{00000000-0005-0000-0000-000078360000}"/>
    <cellStyle name="Normal 3 2 3 2" xfId="13760" xr:uid="{00000000-0005-0000-0000-000079360000}"/>
    <cellStyle name="Normal 3 2 3 2 10" xfId="13761" xr:uid="{00000000-0005-0000-0000-00007A360000}"/>
    <cellStyle name="Normal 3 2 3 2 2" xfId="13762" xr:uid="{00000000-0005-0000-0000-00007B360000}"/>
    <cellStyle name="Normal 3 2 3 2 2 2" xfId="13763" xr:uid="{00000000-0005-0000-0000-00007C360000}"/>
    <cellStyle name="Normal 3 2 3 2 2 2 2" xfId="13764" xr:uid="{00000000-0005-0000-0000-00007D360000}"/>
    <cellStyle name="Normal 3 2 3 2 2 2 2 2" xfId="13765" xr:uid="{00000000-0005-0000-0000-00007E360000}"/>
    <cellStyle name="Normal 3 2 3 2 2 2 2 2 2" xfId="13766" xr:uid="{00000000-0005-0000-0000-00007F360000}"/>
    <cellStyle name="Normal 3 2 3 2 2 2 2 2 3" xfId="13767" xr:uid="{00000000-0005-0000-0000-000080360000}"/>
    <cellStyle name="Normal 3 2 3 2 2 2 2 2 4" xfId="13768" xr:uid="{00000000-0005-0000-0000-000081360000}"/>
    <cellStyle name="Normal 3 2 3 2 2 2 2 3" xfId="13769" xr:uid="{00000000-0005-0000-0000-000082360000}"/>
    <cellStyle name="Normal 3 2 3 2 2 2 2 4" xfId="13770" xr:uid="{00000000-0005-0000-0000-000083360000}"/>
    <cellStyle name="Normal 3 2 3 2 2 2 2 5" xfId="13771" xr:uid="{00000000-0005-0000-0000-000084360000}"/>
    <cellStyle name="Normal 3 2 3 2 2 2 3" xfId="13772" xr:uid="{00000000-0005-0000-0000-000085360000}"/>
    <cellStyle name="Normal 3 2 3 2 2 2 3 2" xfId="13773" xr:uid="{00000000-0005-0000-0000-000086360000}"/>
    <cellStyle name="Normal 3 2 3 2 2 2 3 3" xfId="13774" xr:uid="{00000000-0005-0000-0000-000087360000}"/>
    <cellStyle name="Normal 3 2 3 2 2 2 3 4" xfId="13775" xr:uid="{00000000-0005-0000-0000-000088360000}"/>
    <cellStyle name="Normal 3 2 3 2 2 2 4" xfId="13776" xr:uid="{00000000-0005-0000-0000-000089360000}"/>
    <cellStyle name="Normal 3 2 3 2 2 2 5" xfId="13777" xr:uid="{00000000-0005-0000-0000-00008A360000}"/>
    <cellStyle name="Normal 3 2 3 2 2 2 6" xfId="13778" xr:uid="{00000000-0005-0000-0000-00008B360000}"/>
    <cellStyle name="Normal 3 2 3 2 2 3" xfId="13779" xr:uid="{00000000-0005-0000-0000-00008C360000}"/>
    <cellStyle name="Normal 3 2 3 2 2 3 2" xfId="13780" xr:uid="{00000000-0005-0000-0000-00008D360000}"/>
    <cellStyle name="Normal 3 2 3 2 2 3 2 2" xfId="13781" xr:uid="{00000000-0005-0000-0000-00008E360000}"/>
    <cellStyle name="Normal 3 2 3 2 2 3 2 2 2" xfId="13782" xr:uid="{00000000-0005-0000-0000-00008F360000}"/>
    <cellStyle name="Normal 3 2 3 2 2 3 2 2 3" xfId="13783" xr:uid="{00000000-0005-0000-0000-000090360000}"/>
    <cellStyle name="Normal 3 2 3 2 2 3 2 2 4" xfId="13784" xr:uid="{00000000-0005-0000-0000-000091360000}"/>
    <cellStyle name="Normal 3 2 3 2 2 3 2 3" xfId="13785" xr:uid="{00000000-0005-0000-0000-000092360000}"/>
    <cellStyle name="Normal 3 2 3 2 2 3 2 4" xfId="13786" xr:uid="{00000000-0005-0000-0000-000093360000}"/>
    <cellStyle name="Normal 3 2 3 2 2 3 2 5" xfId="13787" xr:uid="{00000000-0005-0000-0000-000094360000}"/>
    <cellStyle name="Normal 3 2 3 2 2 3 3" xfId="13788" xr:uid="{00000000-0005-0000-0000-000095360000}"/>
    <cellStyle name="Normal 3 2 3 2 2 3 3 2" xfId="13789" xr:uid="{00000000-0005-0000-0000-000096360000}"/>
    <cellStyle name="Normal 3 2 3 2 2 3 3 3" xfId="13790" xr:uid="{00000000-0005-0000-0000-000097360000}"/>
    <cellStyle name="Normal 3 2 3 2 2 3 3 4" xfId="13791" xr:uid="{00000000-0005-0000-0000-000098360000}"/>
    <cellStyle name="Normal 3 2 3 2 2 3 4" xfId="13792" xr:uid="{00000000-0005-0000-0000-000099360000}"/>
    <cellStyle name="Normal 3 2 3 2 2 3 5" xfId="13793" xr:uid="{00000000-0005-0000-0000-00009A360000}"/>
    <cellStyle name="Normal 3 2 3 2 2 3 6" xfId="13794" xr:uid="{00000000-0005-0000-0000-00009B360000}"/>
    <cellStyle name="Normal 3 2 3 2 2 4" xfId="13795" xr:uid="{00000000-0005-0000-0000-00009C360000}"/>
    <cellStyle name="Normal 3 2 3 2 2 5" xfId="13796" xr:uid="{00000000-0005-0000-0000-00009D360000}"/>
    <cellStyle name="Normal 3 2 3 2 2 5 2" xfId="13797" xr:uid="{00000000-0005-0000-0000-00009E360000}"/>
    <cellStyle name="Normal 3 2 3 2 2 5 2 2" xfId="13798" xr:uid="{00000000-0005-0000-0000-00009F360000}"/>
    <cellStyle name="Normal 3 2 3 2 2 5 2 3" xfId="13799" xr:uid="{00000000-0005-0000-0000-0000A0360000}"/>
    <cellStyle name="Normal 3 2 3 2 2 5 2 4" xfId="13800" xr:uid="{00000000-0005-0000-0000-0000A1360000}"/>
    <cellStyle name="Normal 3 2 3 2 2 5 3" xfId="13801" xr:uid="{00000000-0005-0000-0000-0000A2360000}"/>
    <cellStyle name="Normal 3 2 3 2 2 5 4" xfId="13802" xr:uid="{00000000-0005-0000-0000-0000A3360000}"/>
    <cellStyle name="Normal 3 2 3 2 2 5 5" xfId="13803" xr:uid="{00000000-0005-0000-0000-0000A4360000}"/>
    <cellStyle name="Normal 3 2 3 2 2 6" xfId="13804" xr:uid="{00000000-0005-0000-0000-0000A5360000}"/>
    <cellStyle name="Normal 3 2 3 2 2 6 2" xfId="13805" xr:uid="{00000000-0005-0000-0000-0000A6360000}"/>
    <cellStyle name="Normal 3 2 3 2 2 6 3" xfId="13806" xr:uid="{00000000-0005-0000-0000-0000A7360000}"/>
    <cellStyle name="Normal 3 2 3 2 2 6 4" xfId="13807" xr:uid="{00000000-0005-0000-0000-0000A8360000}"/>
    <cellStyle name="Normal 3 2 3 2 2 7" xfId="13808" xr:uid="{00000000-0005-0000-0000-0000A9360000}"/>
    <cellStyle name="Normal 3 2 3 2 2 8" xfId="13809" xr:uid="{00000000-0005-0000-0000-0000AA360000}"/>
    <cellStyle name="Normal 3 2 3 2 2 9" xfId="13810" xr:uid="{00000000-0005-0000-0000-0000AB360000}"/>
    <cellStyle name="Normal 3 2 3 2 3" xfId="13811" xr:uid="{00000000-0005-0000-0000-0000AC360000}"/>
    <cellStyle name="Normal 3 2 3 2 3 2" xfId="13812" xr:uid="{00000000-0005-0000-0000-0000AD360000}"/>
    <cellStyle name="Normal 3 2 3 2 3 2 2" xfId="13813" xr:uid="{00000000-0005-0000-0000-0000AE360000}"/>
    <cellStyle name="Normal 3 2 3 2 3 2 2 2" xfId="13814" xr:uid="{00000000-0005-0000-0000-0000AF360000}"/>
    <cellStyle name="Normal 3 2 3 2 3 2 2 3" xfId="13815" xr:uid="{00000000-0005-0000-0000-0000B0360000}"/>
    <cellStyle name="Normal 3 2 3 2 3 2 2 4" xfId="13816" xr:uid="{00000000-0005-0000-0000-0000B1360000}"/>
    <cellStyle name="Normal 3 2 3 2 3 2 3" xfId="13817" xr:uid="{00000000-0005-0000-0000-0000B2360000}"/>
    <cellStyle name="Normal 3 2 3 2 3 2 4" xfId="13818" xr:uid="{00000000-0005-0000-0000-0000B3360000}"/>
    <cellStyle name="Normal 3 2 3 2 3 2 5" xfId="13819" xr:uid="{00000000-0005-0000-0000-0000B4360000}"/>
    <cellStyle name="Normal 3 2 3 2 3 3" xfId="13820" xr:uid="{00000000-0005-0000-0000-0000B5360000}"/>
    <cellStyle name="Normal 3 2 3 2 3 3 2" xfId="13821" xr:uid="{00000000-0005-0000-0000-0000B6360000}"/>
    <cellStyle name="Normal 3 2 3 2 3 3 3" xfId="13822" xr:uid="{00000000-0005-0000-0000-0000B7360000}"/>
    <cellStyle name="Normal 3 2 3 2 3 3 4" xfId="13823" xr:uid="{00000000-0005-0000-0000-0000B8360000}"/>
    <cellStyle name="Normal 3 2 3 2 3 4" xfId="13824" xr:uid="{00000000-0005-0000-0000-0000B9360000}"/>
    <cellStyle name="Normal 3 2 3 2 3 5" xfId="13825" xr:uid="{00000000-0005-0000-0000-0000BA360000}"/>
    <cellStyle name="Normal 3 2 3 2 3 6" xfId="13826" xr:uid="{00000000-0005-0000-0000-0000BB360000}"/>
    <cellStyle name="Normal 3 2 3 2 4" xfId="13827" xr:uid="{00000000-0005-0000-0000-0000BC360000}"/>
    <cellStyle name="Normal 3 2 3 2 4 2" xfId="13828" xr:uid="{00000000-0005-0000-0000-0000BD360000}"/>
    <cellStyle name="Normal 3 2 3 2 4 2 2" xfId="13829" xr:uid="{00000000-0005-0000-0000-0000BE360000}"/>
    <cellStyle name="Normal 3 2 3 2 4 2 2 2" xfId="13830" xr:uid="{00000000-0005-0000-0000-0000BF360000}"/>
    <cellStyle name="Normal 3 2 3 2 4 2 2 3" xfId="13831" xr:uid="{00000000-0005-0000-0000-0000C0360000}"/>
    <cellStyle name="Normal 3 2 3 2 4 2 2 4" xfId="13832" xr:uid="{00000000-0005-0000-0000-0000C1360000}"/>
    <cellStyle name="Normal 3 2 3 2 4 2 3" xfId="13833" xr:uid="{00000000-0005-0000-0000-0000C2360000}"/>
    <cellStyle name="Normal 3 2 3 2 4 2 4" xfId="13834" xr:uid="{00000000-0005-0000-0000-0000C3360000}"/>
    <cellStyle name="Normal 3 2 3 2 4 2 5" xfId="13835" xr:uid="{00000000-0005-0000-0000-0000C4360000}"/>
    <cellStyle name="Normal 3 2 3 2 4 3" xfId="13836" xr:uid="{00000000-0005-0000-0000-0000C5360000}"/>
    <cellStyle name="Normal 3 2 3 2 4 3 2" xfId="13837" xr:uid="{00000000-0005-0000-0000-0000C6360000}"/>
    <cellStyle name="Normal 3 2 3 2 4 3 3" xfId="13838" xr:uid="{00000000-0005-0000-0000-0000C7360000}"/>
    <cellStyle name="Normal 3 2 3 2 4 3 4" xfId="13839" xr:uid="{00000000-0005-0000-0000-0000C8360000}"/>
    <cellStyle name="Normal 3 2 3 2 4 4" xfId="13840" xr:uid="{00000000-0005-0000-0000-0000C9360000}"/>
    <cellStyle name="Normal 3 2 3 2 4 5" xfId="13841" xr:uid="{00000000-0005-0000-0000-0000CA360000}"/>
    <cellStyle name="Normal 3 2 3 2 4 6" xfId="13842" xr:uid="{00000000-0005-0000-0000-0000CB360000}"/>
    <cellStyle name="Normal 3 2 3 2 5" xfId="13843" xr:uid="{00000000-0005-0000-0000-0000CC360000}"/>
    <cellStyle name="Normal 3 2 3 2 6" xfId="13844" xr:uid="{00000000-0005-0000-0000-0000CD360000}"/>
    <cellStyle name="Normal 3 2 3 2 6 2" xfId="13845" xr:uid="{00000000-0005-0000-0000-0000CE360000}"/>
    <cellStyle name="Normal 3 2 3 2 6 2 2" xfId="13846" xr:uid="{00000000-0005-0000-0000-0000CF360000}"/>
    <cellStyle name="Normal 3 2 3 2 6 2 3" xfId="13847" xr:uid="{00000000-0005-0000-0000-0000D0360000}"/>
    <cellStyle name="Normal 3 2 3 2 6 2 4" xfId="13848" xr:uid="{00000000-0005-0000-0000-0000D1360000}"/>
    <cellStyle name="Normal 3 2 3 2 6 3" xfId="13849" xr:uid="{00000000-0005-0000-0000-0000D2360000}"/>
    <cellStyle name="Normal 3 2 3 2 6 4" xfId="13850" xr:uid="{00000000-0005-0000-0000-0000D3360000}"/>
    <cellStyle name="Normal 3 2 3 2 6 5" xfId="13851" xr:uid="{00000000-0005-0000-0000-0000D4360000}"/>
    <cellStyle name="Normal 3 2 3 2 7" xfId="13852" xr:uid="{00000000-0005-0000-0000-0000D5360000}"/>
    <cellStyle name="Normal 3 2 3 2 7 2" xfId="13853" xr:uid="{00000000-0005-0000-0000-0000D6360000}"/>
    <cellStyle name="Normal 3 2 3 2 7 3" xfId="13854" xr:uid="{00000000-0005-0000-0000-0000D7360000}"/>
    <cellStyle name="Normal 3 2 3 2 7 4" xfId="13855" xr:uid="{00000000-0005-0000-0000-0000D8360000}"/>
    <cellStyle name="Normal 3 2 3 2 8" xfId="13856" xr:uid="{00000000-0005-0000-0000-0000D9360000}"/>
    <cellStyle name="Normal 3 2 3 2 9" xfId="13857" xr:uid="{00000000-0005-0000-0000-0000DA360000}"/>
    <cellStyle name="Normal 3 2 3 3" xfId="13858" xr:uid="{00000000-0005-0000-0000-0000DB360000}"/>
    <cellStyle name="Normal 3 2 3 3 10" xfId="13859" xr:uid="{00000000-0005-0000-0000-0000DC360000}"/>
    <cellStyle name="Normal 3 2 3 3 2" xfId="13860" xr:uid="{00000000-0005-0000-0000-0000DD360000}"/>
    <cellStyle name="Normal 3 2 3 3 2 2" xfId="13861" xr:uid="{00000000-0005-0000-0000-0000DE360000}"/>
    <cellStyle name="Normal 3 2 3 3 2 2 2" xfId="13862" xr:uid="{00000000-0005-0000-0000-0000DF360000}"/>
    <cellStyle name="Normal 3 2 3 3 2 2 2 2" xfId="13863" xr:uid="{00000000-0005-0000-0000-0000E0360000}"/>
    <cellStyle name="Normal 3 2 3 3 2 2 2 2 2" xfId="13864" xr:uid="{00000000-0005-0000-0000-0000E1360000}"/>
    <cellStyle name="Normal 3 2 3 3 2 2 2 2 3" xfId="13865" xr:uid="{00000000-0005-0000-0000-0000E2360000}"/>
    <cellStyle name="Normal 3 2 3 3 2 2 2 2 4" xfId="13866" xr:uid="{00000000-0005-0000-0000-0000E3360000}"/>
    <cellStyle name="Normal 3 2 3 3 2 2 2 3" xfId="13867" xr:uid="{00000000-0005-0000-0000-0000E4360000}"/>
    <cellStyle name="Normal 3 2 3 3 2 2 2 4" xfId="13868" xr:uid="{00000000-0005-0000-0000-0000E5360000}"/>
    <cellStyle name="Normal 3 2 3 3 2 2 2 5" xfId="13869" xr:uid="{00000000-0005-0000-0000-0000E6360000}"/>
    <cellStyle name="Normal 3 2 3 3 2 2 3" xfId="13870" xr:uid="{00000000-0005-0000-0000-0000E7360000}"/>
    <cellStyle name="Normal 3 2 3 3 2 2 3 2" xfId="13871" xr:uid="{00000000-0005-0000-0000-0000E8360000}"/>
    <cellStyle name="Normal 3 2 3 3 2 2 3 3" xfId="13872" xr:uid="{00000000-0005-0000-0000-0000E9360000}"/>
    <cellStyle name="Normal 3 2 3 3 2 2 3 4" xfId="13873" xr:uid="{00000000-0005-0000-0000-0000EA360000}"/>
    <cellStyle name="Normal 3 2 3 3 2 2 4" xfId="13874" xr:uid="{00000000-0005-0000-0000-0000EB360000}"/>
    <cellStyle name="Normal 3 2 3 3 2 2 5" xfId="13875" xr:uid="{00000000-0005-0000-0000-0000EC360000}"/>
    <cellStyle name="Normal 3 2 3 3 2 2 6" xfId="13876" xr:uid="{00000000-0005-0000-0000-0000ED360000}"/>
    <cellStyle name="Normal 3 2 3 3 2 3" xfId="13877" xr:uid="{00000000-0005-0000-0000-0000EE360000}"/>
    <cellStyle name="Normal 3 2 3 3 2 3 2" xfId="13878" xr:uid="{00000000-0005-0000-0000-0000EF360000}"/>
    <cellStyle name="Normal 3 2 3 3 2 3 2 2" xfId="13879" xr:uid="{00000000-0005-0000-0000-0000F0360000}"/>
    <cellStyle name="Normal 3 2 3 3 2 3 2 2 2" xfId="13880" xr:uid="{00000000-0005-0000-0000-0000F1360000}"/>
    <cellStyle name="Normal 3 2 3 3 2 3 2 2 3" xfId="13881" xr:uid="{00000000-0005-0000-0000-0000F2360000}"/>
    <cellStyle name="Normal 3 2 3 3 2 3 2 2 4" xfId="13882" xr:uid="{00000000-0005-0000-0000-0000F3360000}"/>
    <cellStyle name="Normal 3 2 3 3 2 3 2 3" xfId="13883" xr:uid="{00000000-0005-0000-0000-0000F4360000}"/>
    <cellStyle name="Normal 3 2 3 3 2 3 2 4" xfId="13884" xr:uid="{00000000-0005-0000-0000-0000F5360000}"/>
    <cellStyle name="Normal 3 2 3 3 2 3 2 5" xfId="13885" xr:uid="{00000000-0005-0000-0000-0000F6360000}"/>
    <cellStyle name="Normal 3 2 3 3 2 3 3" xfId="13886" xr:uid="{00000000-0005-0000-0000-0000F7360000}"/>
    <cellStyle name="Normal 3 2 3 3 2 3 3 2" xfId="13887" xr:uid="{00000000-0005-0000-0000-0000F8360000}"/>
    <cellStyle name="Normal 3 2 3 3 2 3 3 3" xfId="13888" xr:uid="{00000000-0005-0000-0000-0000F9360000}"/>
    <cellStyle name="Normal 3 2 3 3 2 3 3 4" xfId="13889" xr:uid="{00000000-0005-0000-0000-0000FA360000}"/>
    <cellStyle name="Normal 3 2 3 3 2 3 4" xfId="13890" xr:uid="{00000000-0005-0000-0000-0000FB360000}"/>
    <cellStyle name="Normal 3 2 3 3 2 3 5" xfId="13891" xr:uid="{00000000-0005-0000-0000-0000FC360000}"/>
    <cellStyle name="Normal 3 2 3 3 2 3 6" xfId="13892" xr:uid="{00000000-0005-0000-0000-0000FD360000}"/>
    <cellStyle name="Normal 3 2 3 3 2 4" xfId="13893" xr:uid="{00000000-0005-0000-0000-0000FE360000}"/>
    <cellStyle name="Normal 3 2 3 3 2 4 2" xfId="13894" xr:uid="{00000000-0005-0000-0000-0000FF360000}"/>
    <cellStyle name="Normal 3 2 3 3 2 4 2 2" xfId="13895" xr:uid="{00000000-0005-0000-0000-000000370000}"/>
    <cellStyle name="Normal 3 2 3 3 2 4 2 3" xfId="13896" xr:uid="{00000000-0005-0000-0000-000001370000}"/>
    <cellStyle name="Normal 3 2 3 3 2 4 2 4" xfId="13897" xr:uid="{00000000-0005-0000-0000-000002370000}"/>
    <cellStyle name="Normal 3 2 3 3 2 4 3" xfId="13898" xr:uid="{00000000-0005-0000-0000-000003370000}"/>
    <cellStyle name="Normal 3 2 3 3 2 4 4" xfId="13899" xr:uid="{00000000-0005-0000-0000-000004370000}"/>
    <cellStyle name="Normal 3 2 3 3 2 4 5" xfId="13900" xr:uid="{00000000-0005-0000-0000-000005370000}"/>
    <cellStyle name="Normal 3 2 3 3 2 5" xfId="13901" xr:uid="{00000000-0005-0000-0000-000006370000}"/>
    <cellStyle name="Normal 3 2 3 3 2 5 2" xfId="13902" xr:uid="{00000000-0005-0000-0000-000007370000}"/>
    <cellStyle name="Normal 3 2 3 3 2 5 3" xfId="13903" xr:uid="{00000000-0005-0000-0000-000008370000}"/>
    <cellStyle name="Normal 3 2 3 3 2 5 4" xfId="13904" xr:uid="{00000000-0005-0000-0000-000009370000}"/>
    <cellStyle name="Normal 3 2 3 3 2 6" xfId="13905" xr:uid="{00000000-0005-0000-0000-00000A370000}"/>
    <cellStyle name="Normal 3 2 3 3 2 7" xfId="13906" xr:uid="{00000000-0005-0000-0000-00000B370000}"/>
    <cellStyle name="Normal 3 2 3 3 2 8" xfId="13907" xr:uid="{00000000-0005-0000-0000-00000C370000}"/>
    <cellStyle name="Normal 3 2 3 3 3" xfId="13908" xr:uid="{00000000-0005-0000-0000-00000D370000}"/>
    <cellStyle name="Normal 3 2 3 3 3 2" xfId="13909" xr:uid="{00000000-0005-0000-0000-00000E370000}"/>
    <cellStyle name="Normal 3 2 3 3 3 2 2" xfId="13910" xr:uid="{00000000-0005-0000-0000-00000F370000}"/>
    <cellStyle name="Normal 3 2 3 3 3 2 2 2" xfId="13911" xr:uid="{00000000-0005-0000-0000-000010370000}"/>
    <cellStyle name="Normal 3 2 3 3 3 2 2 3" xfId="13912" xr:uid="{00000000-0005-0000-0000-000011370000}"/>
    <cellStyle name="Normal 3 2 3 3 3 2 2 4" xfId="13913" xr:uid="{00000000-0005-0000-0000-000012370000}"/>
    <cellStyle name="Normal 3 2 3 3 3 2 3" xfId="13914" xr:uid="{00000000-0005-0000-0000-000013370000}"/>
    <cellStyle name="Normal 3 2 3 3 3 2 4" xfId="13915" xr:uid="{00000000-0005-0000-0000-000014370000}"/>
    <cellStyle name="Normal 3 2 3 3 3 2 5" xfId="13916" xr:uid="{00000000-0005-0000-0000-000015370000}"/>
    <cellStyle name="Normal 3 2 3 3 3 3" xfId="13917" xr:uid="{00000000-0005-0000-0000-000016370000}"/>
    <cellStyle name="Normal 3 2 3 3 3 3 2" xfId="13918" xr:uid="{00000000-0005-0000-0000-000017370000}"/>
    <cellStyle name="Normal 3 2 3 3 3 3 3" xfId="13919" xr:uid="{00000000-0005-0000-0000-000018370000}"/>
    <cellStyle name="Normal 3 2 3 3 3 3 4" xfId="13920" xr:uid="{00000000-0005-0000-0000-000019370000}"/>
    <cellStyle name="Normal 3 2 3 3 3 4" xfId="13921" xr:uid="{00000000-0005-0000-0000-00001A370000}"/>
    <cellStyle name="Normal 3 2 3 3 3 5" xfId="13922" xr:uid="{00000000-0005-0000-0000-00001B370000}"/>
    <cellStyle name="Normal 3 2 3 3 3 6" xfId="13923" xr:uid="{00000000-0005-0000-0000-00001C370000}"/>
    <cellStyle name="Normal 3 2 3 3 4" xfId="13924" xr:uid="{00000000-0005-0000-0000-00001D370000}"/>
    <cellStyle name="Normal 3 2 3 3 4 2" xfId="13925" xr:uid="{00000000-0005-0000-0000-00001E370000}"/>
    <cellStyle name="Normal 3 2 3 3 4 2 2" xfId="13926" xr:uid="{00000000-0005-0000-0000-00001F370000}"/>
    <cellStyle name="Normal 3 2 3 3 4 2 2 2" xfId="13927" xr:uid="{00000000-0005-0000-0000-000020370000}"/>
    <cellStyle name="Normal 3 2 3 3 4 2 2 3" xfId="13928" xr:uid="{00000000-0005-0000-0000-000021370000}"/>
    <cellStyle name="Normal 3 2 3 3 4 2 2 4" xfId="13929" xr:uid="{00000000-0005-0000-0000-000022370000}"/>
    <cellStyle name="Normal 3 2 3 3 4 2 3" xfId="13930" xr:uid="{00000000-0005-0000-0000-000023370000}"/>
    <cellStyle name="Normal 3 2 3 3 4 2 4" xfId="13931" xr:uid="{00000000-0005-0000-0000-000024370000}"/>
    <cellStyle name="Normal 3 2 3 3 4 2 5" xfId="13932" xr:uid="{00000000-0005-0000-0000-000025370000}"/>
    <cellStyle name="Normal 3 2 3 3 4 3" xfId="13933" xr:uid="{00000000-0005-0000-0000-000026370000}"/>
    <cellStyle name="Normal 3 2 3 3 4 3 2" xfId="13934" xr:uid="{00000000-0005-0000-0000-000027370000}"/>
    <cellStyle name="Normal 3 2 3 3 4 3 3" xfId="13935" xr:uid="{00000000-0005-0000-0000-000028370000}"/>
    <cellStyle name="Normal 3 2 3 3 4 3 4" xfId="13936" xr:uid="{00000000-0005-0000-0000-000029370000}"/>
    <cellStyle name="Normal 3 2 3 3 4 4" xfId="13937" xr:uid="{00000000-0005-0000-0000-00002A370000}"/>
    <cellStyle name="Normal 3 2 3 3 4 5" xfId="13938" xr:uid="{00000000-0005-0000-0000-00002B370000}"/>
    <cellStyle name="Normal 3 2 3 3 4 6" xfId="13939" xr:uid="{00000000-0005-0000-0000-00002C370000}"/>
    <cellStyle name="Normal 3 2 3 3 5" xfId="13940" xr:uid="{00000000-0005-0000-0000-00002D370000}"/>
    <cellStyle name="Normal 3 2 3 3 6" xfId="13941" xr:uid="{00000000-0005-0000-0000-00002E370000}"/>
    <cellStyle name="Normal 3 2 3 3 6 2" xfId="13942" xr:uid="{00000000-0005-0000-0000-00002F370000}"/>
    <cellStyle name="Normal 3 2 3 3 6 2 2" xfId="13943" xr:uid="{00000000-0005-0000-0000-000030370000}"/>
    <cellStyle name="Normal 3 2 3 3 6 2 3" xfId="13944" xr:uid="{00000000-0005-0000-0000-000031370000}"/>
    <cellStyle name="Normal 3 2 3 3 6 2 4" xfId="13945" xr:uid="{00000000-0005-0000-0000-000032370000}"/>
    <cellStyle name="Normal 3 2 3 3 6 3" xfId="13946" xr:uid="{00000000-0005-0000-0000-000033370000}"/>
    <cellStyle name="Normal 3 2 3 3 6 4" xfId="13947" xr:uid="{00000000-0005-0000-0000-000034370000}"/>
    <cellStyle name="Normal 3 2 3 3 6 5" xfId="13948" xr:uid="{00000000-0005-0000-0000-000035370000}"/>
    <cellStyle name="Normal 3 2 3 3 7" xfId="13949" xr:uid="{00000000-0005-0000-0000-000036370000}"/>
    <cellStyle name="Normal 3 2 3 3 7 2" xfId="13950" xr:uid="{00000000-0005-0000-0000-000037370000}"/>
    <cellStyle name="Normal 3 2 3 3 7 3" xfId="13951" xr:uid="{00000000-0005-0000-0000-000038370000}"/>
    <cellStyle name="Normal 3 2 3 3 7 4" xfId="13952" xr:uid="{00000000-0005-0000-0000-000039370000}"/>
    <cellStyle name="Normal 3 2 3 3 8" xfId="13953" xr:uid="{00000000-0005-0000-0000-00003A370000}"/>
    <cellStyle name="Normal 3 2 3 3 9" xfId="13954" xr:uid="{00000000-0005-0000-0000-00003B370000}"/>
    <cellStyle name="Normal 3 2 3 4" xfId="13955" xr:uid="{00000000-0005-0000-0000-00003C370000}"/>
    <cellStyle name="Normal 3 2 3 4 10" xfId="13956" xr:uid="{00000000-0005-0000-0000-00003D370000}"/>
    <cellStyle name="Normal 3 2 3 4 2" xfId="13957" xr:uid="{00000000-0005-0000-0000-00003E370000}"/>
    <cellStyle name="Normal 3 2 3 4 2 2" xfId="13958" xr:uid="{00000000-0005-0000-0000-00003F370000}"/>
    <cellStyle name="Normal 3 2 3 4 2 2 2" xfId="13959" xr:uid="{00000000-0005-0000-0000-000040370000}"/>
    <cellStyle name="Normal 3 2 3 4 2 2 2 2" xfId="13960" xr:uid="{00000000-0005-0000-0000-000041370000}"/>
    <cellStyle name="Normal 3 2 3 4 2 2 2 2 2" xfId="13961" xr:uid="{00000000-0005-0000-0000-000042370000}"/>
    <cellStyle name="Normal 3 2 3 4 2 2 2 2 3" xfId="13962" xr:uid="{00000000-0005-0000-0000-000043370000}"/>
    <cellStyle name="Normal 3 2 3 4 2 2 2 2 4" xfId="13963" xr:uid="{00000000-0005-0000-0000-000044370000}"/>
    <cellStyle name="Normal 3 2 3 4 2 2 2 3" xfId="13964" xr:uid="{00000000-0005-0000-0000-000045370000}"/>
    <cellStyle name="Normal 3 2 3 4 2 2 2 4" xfId="13965" xr:uid="{00000000-0005-0000-0000-000046370000}"/>
    <cellStyle name="Normal 3 2 3 4 2 2 2 5" xfId="13966" xr:uid="{00000000-0005-0000-0000-000047370000}"/>
    <cellStyle name="Normal 3 2 3 4 2 2 3" xfId="13967" xr:uid="{00000000-0005-0000-0000-000048370000}"/>
    <cellStyle name="Normal 3 2 3 4 2 2 3 2" xfId="13968" xr:uid="{00000000-0005-0000-0000-000049370000}"/>
    <cellStyle name="Normal 3 2 3 4 2 2 3 3" xfId="13969" xr:uid="{00000000-0005-0000-0000-00004A370000}"/>
    <cellStyle name="Normal 3 2 3 4 2 2 3 4" xfId="13970" xr:uid="{00000000-0005-0000-0000-00004B370000}"/>
    <cellStyle name="Normal 3 2 3 4 2 2 4" xfId="13971" xr:uid="{00000000-0005-0000-0000-00004C370000}"/>
    <cellStyle name="Normal 3 2 3 4 2 2 5" xfId="13972" xr:uid="{00000000-0005-0000-0000-00004D370000}"/>
    <cellStyle name="Normal 3 2 3 4 2 2 6" xfId="13973" xr:uid="{00000000-0005-0000-0000-00004E370000}"/>
    <cellStyle name="Normal 3 2 3 4 2 3" xfId="13974" xr:uid="{00000000-0005-0000-0000-00004F370000}"/>
    <cellStyle name="Normal 3 2 3 4 2 3 2" xfId="13975" xr:uid="{00000000-0005-0000-0000-000050370000}"/>
    <cellStyle name="Normal 3 2 3 4 2 3 2 2" xfId="13976" xr:uid="{00000000-0005-0000-0000-000051370000}"/>
    <cellStyle name="Normal 3 2 3 4 2 3 2 2 2" xfId="13977" xr:uid="{00000000-0005-0000-0000-000052370000}"/>
    <cellStyle name="Normal 3 2 3 4 2 3 2 2 3" xfId="13978" xr:uid="{00000000-0005-0000-0000-000053370000}"/>
    <cellStyle name="Normal 3 2 3 4 2 3 2 2 4" xfId="13979" xr:uid="{00000000-0005-0000-0000-000054370000}"/>
    <cellStyle name="Normal 3 2 3 4 2 3 2 3" xfId="13980" xr:uid="{00000000-0005-0000-0000-000055370000}"/>
    <cellStyle name="Normal 3 2 3 4 2 3 2 4" xfId="13981" xr:uid="{00000000-0005-0000-0000-000056370000}"/>
    <cellStyle name="Normal 3 2 3 4 2 3 2 5" xfId="13982" xr:uid="{00000000-0005-0000-0000-000057370000}"/>
    <cellStyle name="Normal 3 2 3 4 2 3 3" xfId="13983" xr:uid="{00000000-0005-0000-0000-000058370000}"/>
    <cellStyle name="Normal 3 2 3 4 2 3 3 2" xfId="13984" xr:uid="{00000000-0005-0000-0000-000059370000}"/>
    <cellStyle name="Normal 3 2 3 4 2 3 3 3" xfId="13985" xr:uid="{00000000-0005-0000-0000-00005A370000}"/>
    <cellStyle name="Normal 3 2 3 4 2 3 3 4" xfId="13986" xr:uid="{00000000-0005-0000-0000-00005B370000}"/>
    <cellStyle name="Normal 3 2 3 4 2 3 4" xfId="13987" xr:uid="{00000000-0005-0000-0000-00005C370000}"/>
    <cellStyle name="Normal 3 2 3 4 2 3 5" xfId="13988" xr:uid="{00000000-0005-0000-0000-00005D370000}"/>
    <cellStyle name="Normal 3 2 3 4 2 3 6" xfId="13989" xr:uid="{00000000-0005-0000-0000-00005E370000}"/>
    <cellStyle name="Normal 3 2 3 4 2 4" xfId="13990" xr:uid="{00000000-0005-0000-0000-00005F370000}"/>
    <cellStyle name="Normal 3 2 3 4 2 4 2" xfId="13991" xr:uid="{00000000-0005-0000-0000-000060370000}"/>
    <cellStyle name="Normal 3 2 3 4 2 4 2 2" xfId="13992" xr:uid="{00000000-0005-0000-0000-000061370000}"/>
    <cellStyle name="Normal 3 2 3 4 2 4 2 3" xfId="13993" xr:uid="{00000000-0005-0000-0000-000062370000}"/>
    <cellStyle name="Normal 3 2 3 4 2 4 2 4" xfId="13994" xr:uid="{00000000-0005-0000-0000-000063370000}"/>
    <cellStyle name="Normal 3 2 3 4 2 4 3" xfId="13995" xr:uid="{00000000-0005-0000-0000-000064370000}"/>
    <cellStyle name="Normal 3 2 3 4 2 4 4" xfId="13996" xr:uid="{00000000-0005-0000-0000-000065370000}"/>
    <cellStyle name="Normal 3 2 3 4 2 4 5" xfId="13997" xr:uid="{00000000-0005-0000-0000-000066370000}"/>
    <cellStyle name="Normal 3 2 3 4 2 5" xfId="13998" xr:uid="{00000000-0005-0000-0000-000067370000}"/>
    <cellStyle name="Normal 3 2 3 4 2 5 2" xfId="13999" xr:uid="{00000000-0005-0000-0000-000068370000}"/>
    <cellStyle name="Normal 3 2 3 4 2 5 3" xfId="14000" xr:uid="{00000000-0005-0000-0000-000069370000}"/>
    <cellStyle name="Normal 3 2 3 4 2 5 4" xfId="14001" xr:uid="{00000000-0005-0000-0000-00006A370000}"/>
    <cellStyle name="Normal 3 2 3 4 2 6" xfId="14002" xr:uid="{00000000-0005-0000-0000-00006B370000}"/>
    <cellStyle name="Normal 3 2 3 4 2 7" xfId="14003" xr:uid="{00000000-0005-0000-0000-00006C370000}"/>
    <cellStyle name="Normal 3 2 3 4 2 8" xfId="14004" xr:uid="{00000000-0005-0000-0000-00006D370000}"/>
    <cellStyle name="Normal 3 2 3 4 3" xfId="14005" xr:uid="{00000000-0005-0000-0000-00006E370000}"/>
    <cellStyle name="Normal 3 2 3 4 3 2" xfId="14006" xr:uid="{00000000-0005-0000-0000-00006F370000}"/>
    <cellStyle name="Normal 3 2 3 4 3 2 2" xfId="14007" xr:uid="{00000000-0005-0000-0000-000070370000}"/>
    <cellStyle name="Normal 3 2 3 4 3 2 2 2" xfId="14008" xr:uid="{00000000-0005-0000-0000-000071370000}"/>
    <cellStyle name="Normal 3 2 3 4 3 2 2 3" xfId="14009" xr:uid="{00000000-0005-0000-0000-000072370000}"/>
    <cellStyle name="Normal 3 2 3 4 3 2 2 4" xfId="14010" xr:uid="{00000000-0005-0000-0000-000073370000}"/>
    <cellStyle name="Normal 3 2 3 4 3 2 3" xfId="14011" xr:uid="{00000000-0005-0000-0000-000074370000}"/>
    <cellStyle name="Normal 3 2 3 4 3 2 4" xfId="14012" xr:uid="{00000000-0005-0000-0000-000075370000}"/>
    <cellStyle name="Normal 3 2 3 4 3 2 5" xfId="14013" xr:uid="{00000000-0005-0000-0000-000076370000}"/>
    <cellStyle name="Normal 3 2 3 4 3 3" xfId="14014" xr:uid="{00000000-0005-0000-0000-000077370000}"/>
    <cellStyle name="Normal 3 2 3 4 3 3 2" xfId="14015" xr:uid="{00000000-0005-0000-0000-000078370000}"/>
    <cellStyle name="Normal 3 2 3 4 3 3 3" xfId="14016" xr:uid="{00000000-0005-0000-0000-000079370000}"/>
    <cellStyle name="Normal 3 2 3 4 3 3 4" xfId="14017" xr:uid="{00000000-0005-0000-0000-00007A370000}"/>
    <cellStyle name="Normal 3 2 3 4 3 4" xfId="14018" xr:uid="{00000000-0005-0000-0000-00007B370000}"/>
    <cellStyle name="Normal 3 2 3 4 3 5" xfId="14019" xr:uid="{00000000-0005-0000-0000-00007C370000}"/>
    <cellStyle name="Normal 3 2 3 4 3 6" xfId="14020" xr:uid="{00000000-0005-0000-0000-00007D370000}"/>
    <cellStyle name="Normal 3 2 3 4 4" xfId="14021" xr:uid="{00000000-0005-0000-0000-00007E370000}"/>
    <cellStyle name="Normal 3 2 3 4 4 2" xfId="14022" xr:uid="{00000000-0005-0000-0000-00007F370000}"/>
    <cellStyle name="Normal 3 2 3 4 4 2 2" xfId="14023" xr:uid="{00000000-0005-0000-0000-000080370000}"/>
    <cellStyle name="Normal 3 2 3 4 4 2 2 2" xfId="14024" xr:uid="{00000000-0005-0000-0000-000081370000}"/>
    <cellStyle name="Normal 3 2 3 4 4 2 2 3" xfId="14025" xr:uid="{00000000-0005-0000-0000-000082370000}"/>
    <cellStyle name="Normal 3 2 3 4 4 2 2 4" xfId="14026" xr:uid="{00000000-0005-0000-0000-000083370000}"/>
    <cellStyle name="Normal 3 2 3 4 4 2 3" xfId="14027" xr:uid="{00000000-0005-0000-0000-000084370000}"/>
    <cellStyle name="Normal 3 2 3 4 4 2 4" xfId="14028" xr:uid="{00000000-0005-0000-0000-000085370000}"/>
    <cellStyle name="Normal 3 2 3 4 4 2 5" xfId="14029" xr:uid="{00000000-0005-0000-0000-000086370000}"/>
    <cellStyle name="Normal 3 2 3 4 4 3" xfId="14030" xr:uid="{00000000-0005-0000-0000-000087370000}"/>
    <cellStyle name="Normal 3 2 3 4 4 3 2" xfId="14031" xr:uid="{00000000-0005-0000-0000-000088370000}"/>
    <cellStyle name="Normal 3 2 3 4 4 3 3" xfId="14032" xr:uid="{00000000-0005-0000-0000-000089370000}"/>
    <cellStyle name="Normal 3 2 3 4 4 3 4" xfId="14033" xr:uid="{00000000-0005-0000-0000-00008A370000}"/>
    <cellStyle name="Normal 3 2 3 4 4 4" xfId="14034" xr:uid="{00000000-0005-0000-0000-00008B370000}"/>
    <cellStyle name="Normal 3 2 3 4 4 5" xfId="14035" xr:uid="{00000000-0005-0000-0000-00008C370000}"/>
    <cellStyle name="Normal 3 2 3 4 4 6" xfId="14036" xr:uid="{00000000-0005-0000-0000-00008D370000}"/>
    <cellStyle name="Normal 3 2 3 4 5" xfId="14037" xr:uid="{00000000-0005-0000-0000-00008E370000}"/>
    <cellStyle name="Normal 3 2 3 4 6" xfId="14038" xr:uid="{00000000-0005-0000-0000-00008F370000}"/>
    <cellStyle name="Normal 3 2 3 4 6 2" xfId="14039" xr:uid="{00000000-0005-0000-0000-000090370000}"/>
    <cellStyle name="Normal 3 2 3 4 6 2 2" xfId="14040" xr:uid="{00000000-0005-0000-0000-000091370000}"/>
    <cellStyle name="Normal 3 2 3 4 6 2 3" xfId="14041" xr:uid="{00000000-0005-0000-0000-000092370000}"/>
    <cellStyle name="Normal 3 2 3 4 6 2 4" xfId="14042" xr:uid="{00000000-0005-0000-0000-000093370000}"/>
    <cellStyle name="Normal 3 2 3 4 6 3" xfId="14043" xr:uid="{00000000-0005-0000-0000-000094370000}"/>
    <cellStyle name="Normal 3 2 3 4 6 4" xfId="14044" xr:uid="{00000000-0005-0000-0000-000095370000}"/>
    <cellStyle name="Normal 3 2 3 4 6 5" xfId="14045" xr:uid="{00000000-0005-0000-0000-000096370000}"/>
    <cellStyle name="Normal 3 2 3 4 7" xfId="14046" xr:uid="{00000000-0005-0000-0000-000097370000}"/>
    <cellStyle name="Normal 3 2 3 4 7 2" xfId="14047" xr:uid="{00000000-0005-0000-0000-000098370000}"/>
    <cellStyle name="Normal 3 2 3 4 7 3" xfId="14048" xr:uid="{00000000-0005-0000-0000-000099370000}"/>
    <cellStyle name="Normal 3 2 3 4 7 4" xfId="14049" xr:uid="{00000000-0005-0000-0000-00009A370000}"/>
    <cellStyle name="Normal 3 2 3 4 8" xfId="14050" xr:uid="{00000000-0005-0000-0000-00009B370000}"/>
    <cellStyle name="Normal 3 2 3 4 9" xfId="14051" xr:uid="{00000000-0005-0000-0000-00009C370000}"/>
    <cellStyle name="Normal 3 2 3 5" xfId="14052" xr:uid="{00000000-0005-0000-0000-00009D370000}"/>
    <cellStyle name="Normal 3 2 3 5 2" xfId="14053" xr:uid="{00000000-0005-0000-0000-00009E370000}"/>
    <cellStyle name="Normal 3 2 3 5 2 2" xfId="14054" xr:uid="{00000000-0005-0000-0000-00009F370000}"/>
    <cellStyle name="Normal 3 2 3 5 2 2 2" xfId="14055" xr:uid="{00000000-0005-0000-0000-0000A0370000}"/>
    <cellStyle name="Normal 3 2 3 5 2 2 2 2" xfId="14056" xr:uid="{00000000-0005-0000-0000-0000A1370000}"/>
    <cellStyle name="Normal 3 2 3 5 2 2 2 3" xfId="14057" xr:uid="{00000000-0005-0000-0000-0000A2370000}"/>
    <cellStyle name="Normal 3 2 3 5 2 2 2 4" xfId="14058" xr:uid="{00000000-0005-0000-0000-0000A3370000}"/>
    <cellStyle name="Normal 3 2 3 5 2 2 3" xfId="14059" xr:uid="{00000000-0005-0000-0000-0000A4370000}"/>
    <cellStyle name="Normal 3 2 3 5 2 2 4" xfId="14060" xr:uid="{00000000-0005-0000-0000-0000A5370000}"/>
    <cellStyle name="Normal 3 2 3 5 2 2 5" xfId="14061" xr:uid="{00000000-0005-0000-0000-0000A6370000}"/>
    <cellStyle name="Normal 3 2 3 5 2 3" xfId="14062" xr:uid="{00000000-0005-0000-0000-0000A7370000}"/>
    <cellStyle name="Normal 3 2 3 5 2 3 2" xfId="14063" xr:uid="{00000000-0005-0000-0000-0000A8370000}"/>
    <cellStyle name="Normal 3 2 3 5 2 3 3" xfId="14064" xr:uid="{00000000-0005-0000-0000-0000A9370000}"/>
    <cellStyle name="Normal 3 2 3 5 2 3 4" xfId="14065" xr:uid="{00000000-0005-0000-0000-0000AA370000}"/>
    <cellStyle name="Normal 3 2 3 5 2 4" xfId="14066" xr:uid="{00000000-0005-0000-0000-0000AB370000}"/>
    <cellStyle name="Normal 3 2 3 5 2 5" xfId="14067" xr:uid="{00000000-0005-0000-0000-0000AC370000}"/>
    <cellStyle name="Normal 3 2 3 5 2 6" xfId="14068" xr:uid="{00000000-0005-0000-0000-0000AD370000}"/>
    <cellStyle name="Normal 3 2 3 5 3" xfId="14069" xr:uid="{00000000-0005-0000-0000-0000AE370000}"/>
    <cellStyle name="Normal 3 2 3 5 3 2" xfId="14070" xr:uid="{00000000-0005-0000-0000-0000AF370000}"/>
    <cellStyle name="Normal 3 2 3 5 3 2 2" xfId="14071" xr:uid="{00000000-0005-0000-0000-0000B0370000}"/>
    <cellStyle name="Normal 3 2 3 5 3 2 2 2" xfId="14072" xr:uid="{00000000-0005-0000-0000-0000B1370000}"/>
    <cellStyle name="Normal 3 2 3 5 3 2 2 3" xfId="14073" xr:uid="{00000000-0005-0000-0000-0000B2370000}"/>
    <cellStyle name="Normal 3 2 3 5 3 2 2 4" xfId="14074" xr:uid="{00000000-0005-0000-0000-0000B3370000}"/>
    <cellStyle name="Normal 3 2 3 5 3 2 3" xfId="14075" xr:uid="{00000000-0005-0000-0000-0000B4370000}"/>
    <cellStyle name="Normal 3 2 3 5 3 2 4" xfId="14076" xr:uid="{00000000-0005-0000-0000-0000B5370000}"/>
    <cellStyle name="Normal 3 2 3 5 3 2 5" xfId="14077" xr:uid="{00000000-0005-0000-0000-0000B6370000}"/>
    <cellStyle name="Normal 3 2 3 5 3 3" xfId="14078" xr:uid="{00000000-0005-0000-0000-0000B7370000}"/>
    <cellStyle name="Normal 3 2 3 5 3 3 2" xfId="14079" xr:uid="{00000000-0005-0000-0000-0000B8370000}"/>
    <cellStyle name="Normal 3 2 3 5 3 3 3" xfId="14080" xr:uid="{00000000-0005-0000-0000-0000B9370000}"/>
    <cellStyle name="Normal 3 2 3 5 3 3 4" xfId="14081" xr:uid="{00000000-0005-0000-0000-0000BA370000}"/>
    <cellStyle name="Normal 3 2 3 5 3 4" xfId="14082" xr:uid="{00000000-0005-0000-0000-0000BB370000}"/>
    <cellStyle name="Normal 3 2 3 5 3 5" xfId="14083" xr:uid="{00000000-0005-0000-0000-0000BC370000}"/>
    <cellStyle name="Normal 3 2 3 5 3 6" xfId="14084" xr:uid="{00000000-0005-0000-0000-0000BD370000}"/>
    <cellStyle name="Normal 3 2 3 5 4" xfId="14085" xr:uid="{00000000-0005-0000-0000-0000BE370000}"/>
    <cellStyle name="Normal 3 2 3 5 5" xfId="14086" xr:uid="{00000000-0005-0000-0000-0000BF370000}"/>
    <cellStyle name="Normal 3 2 3 5 5 2" xfId="14087" xr:uid="{00000000-0005-0000-0000-0000C0370000}"/>
    <cellStyle name="Normal 3 2 3 5 5 2 2" xfId="14088" xr:uid="{00000000-0005-0000-0000-0000C1370000}"/>
    <cellStyle name="Normal 3 2 3 5 5 2 3" xfId="14089" xr:uid="{00000000-0005-0000-0000-0000C2370000}"/>
    <cellStyle name="Normal 3 2 3 5 5 2 4" xfId="14090" xr:uid="{00000000-0005-0000-0000-0000C3370000}"/>
    <cellStyle name="Normal 3 2 3 5 5 3" xfId="14091" xr:uid="{00000000-0005-0000-0000-0000C4370000}"/>
    <cellStyle name="Normal 3 2 3 5 5 4" xfId="14092" xr:uid="{00000000-0005-0000-0000-0000C5370000}"/>
    <cellStyle name="Normal 3 2 3 5 5 5" xfId="14093" xr:uid="{00000000-0005-0000-0000-0000C6370000}"/>
    <cellStyle name="Normal 3 2 3 5 6" xfId="14094" xr:uid="{00000000-0005-0000-0000-0000C7370000}"/>
    <cellStyle name="Normal 3 2 3 5 6 2" xfId="14095" xr:uid="{00000000-0005-0000-0000-0000C8370000}"/>
    <cellStyle name="Normal 3 2 3 5 6 3" xfId="14096" xr:uid="{00000000-0005-0000-0000-0000C9370000}"/>
    <cellStyle name="Normal 3 2 3 5 6 4" xfId="14097" xr:uid="{00000000-0005-0000-0000-0000CA370000}"/>
    <cellStyle name="Normal 3 2 3 5 7" xfId="14098" xr:uid="{00000000-0005-0000-0000-0000CB370000}"/>
    <cellStyle name="Normal 3 2 3 5 8" xfId="14099" xr:uid="{00000000-0005-0000-0000-0000CC370000}"/>
    <cellStyle name="Normal 3 2 3 5 9" xfId="14100" xr:uid="{00000000-0005-0000-0000-0000CD370000}"/>
    <cellStyle name="Normal 3 2 3 6" xfId="14101" xr:uid="{00000000-0005-0000-0000-0000CE370000}"/>
    <cellStyle name="Normal 3 2 3 6 2" xfId="14102" xr:uid="{00000000-0005-0000-0000-0000CF370000}"/>
    <cellStyle name="Normal 3 2 3 6 2 2" xfId="14103" xr:uid="{00000000-0005-0000-0000-0000D0370000}"/>
    <cellStyle name="Normal 3 2 3 6 2 2 2" xfId="14104" xr:uid="{00000000-0005-0000-0000-0000D1370000}"/>
    <cellStyle name="Normal 3 2 3 6 2 2 2 2" xfId="14105" xr:uid="{00000000-0005-0000-0000-0000D2370000}"/>
    <cellStyle name="Normal 3 2 3 6 2 2 2 3" xfId="14106" xr:uid="{00000000-0005-0000-0000-0000D3370000}"/>
    <cellStyle name="Normal 3 2 3 6 2 2 2 4" xfId="14107" xr:uid="{00000000-0005-0000-0000-0000D4370000}"/>
    <cellStyle name="Normal 3 2 3 6 2 2 3" xfId="14108" xr:uid="{00000000-0005-0000-0000-0000D5370000}"/>
    <cellStyle name="Normal 3 2 3 6 2 2 4" xfId="14109" xr:uid="{00000000-0005-0000-0000-0000D6370000}"/>
    <cellStyle name="Normal 3 2 3 6 2 2 5" xfId="14110" xr:uid="{00000000-0005-0000-0000-0000D7370000}"/>
    <cellStyle name="Normal 3 2 3 6 2 3" xfId="14111" xr:uid="{00000000-0005-0000-0000-0000D8370000}"/>
    <cellStyle name="Normal 3 2 3 6 2 3 2" xfId="14112" xr:uid="{00000000-0005-0000-0000-0000D9370000}"/>
    <cellStyle name="Normal 3 2 3 6 2 3 3" xfId="14113" xr:uid="{00000000-0005-0000-0000-0000DA370000}"/>
    <cellStyle name="Normal 3 2 3 6 2 3 4" xfId="14114" xr:uid="{00000000-0005-0000-0000-0000DB370000}"/>
    <cellStyle name="Normal 3 2 3 6 2 4" xfId="14115" xr:uid="{00000000-0005-0000-0000-0000DC370000}"/>
    <cellStyle name="Normal 3 2 3 6 2 5" xfId="14116" xr:uid="{00000000-0005-0000-0000-0000DD370000}"/>
    <cellStyle name="Normal 3 2 3 6 2 6" xfId="14117" xr:uid="{00000000-0005-0000-0000-0000DE370000}"/>
    <cellStyle name="Normal 3 2 3 6 3" xfId="14118" xr:uid="{00000000-0005-0000-0000-0000DF370000}"/>
    <cellStyle name="Normal 3 2 3 6 3 2" xfId="14119" xr:uid="{00000000-0005-0000-0000-0000E0370000}"/>
    <cellStyle name="Normal 3 2 3 6 3 2 2" xfId="14120" xr:uid="{00000000-0005-0000-0000-0000E1370000}"/>
    <cellStyle name="Normal 3 2 3 6 3 2 2 2" xfId="14121" xr:uid="{00000000-0005-0000-0000-0000E2370000}"/>
    <cellStyle name="Normal 3 2 3 6 3 2 2 3" xfId="14122" xr:uid="{00000000-0005-0000-0000-0000E3370000}"/>
    <cellStyle name="Normal 3 2 3 6 3 2 2 4" xfId="14123" xr:uid="{00000000-0005-0000-0000-0000E4370000}"/>
    <cellStyle name="Normal 3 2 3 6 3 2 3" xfId="14124" xr:uid="{00000000-0005-0000-0000-0000E5370000}"/>
    <cellStyle name="Normal 3 2 3 6 3 2 4" xfId="14125" xr:uid="{00000000-0005-0000-0000-0000E6370000}"/>
    <cellStyle name="Normal 3 2 3 6 3 2 5" xfId="14126" xr:uid="{00000000-0005-0000-0000-0000E7370000}"/>
    <cellStyle name="Normal 3 2 3 6 3 3" xfId="14127" xr:uid="{00000000-0005-0000-0000-0000E8370000}"/>
    <cellStyle name="Normal 3 2 3 6 3 3 2" xfId="14128" xr:uid="{00000000-0005-0000-0000-0000E9370000}"/>
    <cellStyle name="Normal 3 2 3 6 3 3 3" xfId="14129" xr:uid="{00000000-0005-0000-0000-0000EA370000}"/>
    <cellStyle name="Normal 3 2 3 6 3 3 4" xfId="14130" xr:uid="{00000000-0005-0000-0000-0000EB370000}"/>
    <cellStyle name="Normal 3 2 3 6 3 4" xfId="14131" xr:uid="{00000000-0005-0000-0000-0000EC370000}"/>
    <cellStyle name="Normal 3 2 3 6 3 5" xfId="14132" xr:uid="{00000000-0005-0000-0000-0000ED370000}"/>
    <cellStyle name="Normal 3 2 3 6 3 6" xfId="14133" xr:uid="{00000000-0005-0000-0000-0000EE370000}"/>
    <cellStyle name="Normal 3 2 3 6 4" xfId="14134" xr:uid="{00000000-0005-0000-0000-0000EF370000}"/>
    <cellStyle name="Normal 3 2 3 6 4 2" xfId="14135" xr:uid="{00000000-0005-0000-0000-0000F0370000}"/>
    <cellStyle name="Normal 3 2 3 6 4 2 2" xfId="14136" xr:uid="{00000000-0005-0000-0000-0000F1370000}"/>
    <cellStyle name="Normal 3 2 3 6 4 2 3" xfId="14137" xr:uid="{00000000-0005-0000-0000-0000F2370000}"/>
    <cellStyle name="Normal 3 2 3 6 4 2 4" xfId="14138" xr:uid="{00000000-0005-0000-0000-0000F3370000}"/>
    <cellStyle name="Normal 3 2 3 6 4 3" xfId="14139" xr:uid="{00000000-0005-0000-0000-0000F4370000}"/>
    <cellStyle name="Normal 3 2 3 6 4 4" xfId="14140" xr:uid="{00000000-0005-0000-0000-0000F5370000}"/>
    <cellStyle name="Normal 3 2 3 6 4 5" xfId="14141" xr:uid="{00000000-0005-0000-0000-0000F6370000}"/>
    <cellStyle name="Normal 3 2 3 6 5" xfId="14142" xr:uid="{00000000-0005-0000-0000-0000F7370000}"/>
    <cellStyle name="Normal 3 2 3 6 5 2" xfId="14143" xr:uid="{00000000-0005-0000-0000-0000F8370000}"/>
    <cellStyle name="Normal 3 2 3 6 5 3" xfId="14144" xr:uid="{00000000-0005-0000-0000-0000F9370000}"/>
    <cellStyle name="Normal 3 2 3 6 5 4" xfId="14145" xr:uid="{00000000-0005-0000-0000-0000FA370000}"/>
    <cellStyle name="Normal 3 2 3 6 6" xfId="14146" xr:uid="{00000000-0005-0000-0000-0000FB370000}"/>
    <cellStyle name="Normal 3 2 3 6 7" xfId="14147" xr:uid="{00000000-0005-0000-0000-0000FC370000}"/>
    <cellStyle name="Normal 3 2 3 6 8" xfId="14148" xr:uid="{00000000-0005-0000-0000-0000FD370000}"/>
    <cellStyle name="Normal 3 2 3 7" xfId="14149" xr:uid="{00000000-0005-0000-0000-0000FE370000}"/>
    <cellStyle name="Normal 3 2 3 7 2" xfId="14150" xr:uid="{00000000-0005-0000-0000-0000FF370000}"/>
    <cellStyle name="Normal 3 2 3 7 2 2" xfId="14151" xr:uid="{00000000-0005-0000-0000-000000380000}"/>
    <cellStyle name="Normal 3 2 3 7 2 2 2" xfId="14152" xr:uid="{00000000-0005-0000-0000-000001380000}"/>
    <cellStyle name="Normal 3 2 3 7 2 2 3" xfId="14153" xr:uid="{00000000-0005-0000-0000-000002380000}"/>
    <cellStyle name="Normal 3 2 3 7 2 2 4" xfId="14154" xr:uid="{00000000-0005-0000-0000-000003380000}"/>
    <cellStyle name="Normal 3 2 3 7 2 3" xfId="14155" xr:uid="{00000000-0005-0000-0000-000004380000}"/>
    <cellStyle name="Normal 3 2 3 7 2 4" xfId="14156" xr:uid="{00000000-0005-0000-0000-000005380000}"/>
    <cellStyle name="Normal 3 2 3 7 2 5" xfId="14157" xr:uid="{00000000-0005-0000-0000-000006380000}"/>
    <cellStyle name="Normal 3 2 3 7 3" xfId="14158" xr:uid="{00000000-0005-0000-0000-000007380000}"/>
    <cellStyle name="Normal 3 2 3 7 3 2" xfId="14159" xr:uid="{00000000-0005-0000-0000-000008380000}"/>
    <cellStyle name="Normal 3 2 3 7 3 3" xfId="14160" xr:uid="{00000000-0005-0000-0000-000009380000}"/>
    <cellStyle name="Normal 3 2 3 7 3 4" xfId="14161" xr:uid="{00000000-0005-0000-0000-00000A380000}"/>
    <cellStyle name="Normal 3 2 3 7 4" xfId="14162" xr:uid="{00000000-0005-0000-0000-00000B380000}"/>
    <cellStyle name="Normal 3 2 3 7 5" xfId="14163" xr:uid="{00000000-0005-0000-0000-00000C380000}"/>
    <cellStyle name="Normal 3 2 3 7 6" xfId="14164" xr:uid="{00000000-0005-0000-0000-00000D380000}"/>
    <cellStyle name="Normal 3 2 3 8" xfId="14165" xr:uid="{00000000-0005-0000-0000-00000E380000}"/>
    <cellStyle name="Normal 3 2 3 8 2" xfId="14166" xr:uid="{00000000-0005-0000-0000-00000F380000}"/>
    <cellStyle name="Normal 3 2 3 8 2 2" xfId="14167" xr:uid="{00000000-0005-0000-0000-000010380000}"/>
    <cellStyle name="Normal 3 2 3 8 2 2 2" xfId="14168" xr:uid="{00000000-0005-0000-0000-000011380000}"/>
    <cellStyle name="Normal 3 2 3 8 2 2 3" xfId="14169" xr:uid="{00000000-0005-0000-0000-000012380000}"/>
    <cellStyle name="Normal 3 2 3 8 2 2 4" xfId="14170" xr:uid="{00000000-0005-0000-0000-000013380000}"/>
    <cellStyle name="Normal 3 2 3 8 2 3" xfId="14171" xr:uid="{00000000-0005-0000-0000-000014380000}"/>
    <cellStyle name="Normal 3 2 3 8 2 4" xfId="14172" xr:uid="{00000000-0005-0000-0000-000015380000}"/>
    <cellStyle name="Normal 3 2 3 8 2 5" xfId="14173" xr:uid="{00000000-0005-0000-0000-000016380000}"/>
    <cellStyle name="Normal 3 2 3 8 3" xfId="14174" xr:uid="{00000000-0005-0000-0000-000017380000}"/>
    <cellStyle name="Normal 3 2 3 8 3 2" xfId="14175" xr:uid="{00000000-0005-0000-0000-000018380000}"/>
    <cellStyle name="Normal 3 2 3 8 3 3" xfId="14176" xr:uid="{00000000-0005-0000-0000-000019380000}"/>
    <cellStyle name="Normal 3 2 3 8 3 4" xfId="14177" xr:uid="{00000000-0005-0000-0000-00001A380000}"/>
    <cellStyle name="Normal 3 2 3 8 4" xfId="14178" xr:uid="{00000000-0005-0000-0000-00001B380000}"/>
    <cellStyle name="Normal 3 2 3 8 5" xfId="14179" xr:uid="{00000000-0005-0000-0000-00001C380000}"/>
    <cellStyle name="Normal 3 2 3 8 6" xfId="14180" xr:uid="{00000000-0005-0000-0000-00001D380000}"/>
    <cellStyle name="Normal 3 2 3 9" xfId="14181" xr:uid="{00000000-0005-0000-0000-00001E380000}"/>
    <cellStyle name="Normal 3 2 4" xfId="14182" xr:uid="{00000000-0005-0000-0000-00001F380000}"/>
    <cellStyle name="Normal 3 2 4 10" xfId="14183" xr:uid="{00000000-0005-0000-0000-000020380000}"/>
    <cellStyle name="Normal 3 2 4 2" xfId="14184" xr:uid="{00000000-0005-0000-0000-000021380000}"/>
    <cellStyle name="Normal 3 2 4 2 2" xfId="14185" xr:uid="{00000000-0005-0000-0000-000022380000}"/>
    <cellStyle name="Normal 3 2 4 2 2 2" xfId="14186" xr:uid="{00000000-0005-0000-0000-000023380000}"/>
    <cellStyle name="Normal 3 2 4 2 2 2 2" xfId="14187" xr:uid="{00000000-0005-0000-0000-000024380000}"/>
    <cellStyle name="Normal 3 2 4 2 2 2 2 2" xfId="14188" xr:uid="{00000000-0005-0000-0000-000025380000}"/>
    <cellStyle name="Normal 3 2 4 2 2 2 2 3" xfId="14189" xr:uid="{00000000-0005-0000-0000-000026380000}"/>
    <cellStyle name="Normal 3 2 4 2 2 2 2 4" xfId="14190" xr:uid="{00000000-0005-0000-0000-000027380000}"/>
    <cellStyle name="Normal 3 2 4 2 2 2 3" xfId="14191" xr:uid="{00000000-0005-0000-0000-000028380000}"/>
    <cellStyle name="Normal 3 2 4 2 2 2 4" xfId="14192" xr:uid="{00000000-0005-0000-0000-000029380000}"/>
    <cellStyle name="Normal 3 2 4 2 2 2 5" xfId="14193" xr:uid="{00000000-0005-0000-0000-00002A380000}"/>
    <cellStyle name="Normal 3 2 4 2 2 3" xfId="14194" xr:uid="{00000000-0005-0000-0000-00002B380000}"/>
    <cellStyle name="Normal 3 2 4 2 2 3 2" xfId="14195" xr:uid="{00000000-0005-0000-0000-00002C380000}"/>
    <cellStyle name="Normal 3 2 4 2 2 3 3" xfId="14196" xr:uid="{00000000-0005-0000-0000-00002D380000}"/>
    <cellStyle name="Normal 3 2 4 2 2 3 4" xfId="14197" xr:uid="{00000000-0005-0000-0000-00002E380000}"/>
    <cellStyle name="Normal 3 2 4 2 2 4" xfId="14198" xr:uid="{00000000-0005-0000-0000-00002F380000}"/>
    <cellStyle name="Normal 3 2 4 2 2 5" xfId="14199" xr:uid="{00000000-0005-0000-0000-000030380000}"/>
    <cellStyle name="Normal 3 2 4 2 2 6" xfId="14200" xr:uid="{00000000-0005-0000-0000-000031380000}"/>
    <cellStyle name="Normal 3 2 4 2 3" xfId="14201" xr:uid="{00000000-0005-0000-0000-000032380000}"/>
    <cellStyle name="Normal 3 2 4 2 3 2" xfId="14202" xr:uid="{00000000-0005-0000-0000-000033380000}"/>
    <cellStyle name="Normal 3 2 4 2 3 2 2" xfId="14203" xr:uid="{00000000-0005-0000-0000-000034380000}"/>
    <cellStyle name="Normal 3 2 4 2 3 2 2 2" xfId="14204" xr:uid="{00000000-0005-0000-0000-000035380000}"/>
    <cellStyle name="Normal 3 2 4 2 3 2 2 3" xfId="14205" xr:uid="{00000000-0005-0000-0000-000036380000}"/>
    <cellStyle name="Normal 3 2 4 2 3 2 2 4" xfId="14206" xr:uid="{00000000-0005-0000-0000-000037380000}"/>
    <cellStyle name="Normal 3 2 4 2 3 2 3" xfId="14207" xr:uid="{00000000-0005-0000-0000-000038380000}"/>
    <cellStyle name="Normal 3 2 4 2 3 2 4" xfId="14208" xr:uid="{00000000-0005-0000-0000-000039380000}"/>
    <cellStyle name="Normal 3 2 4 2 3 2 5" xfId="14209" xr:uid="{00000000-0005-0000-0000-00003A380000}"/>
    <cellStyle name="Normal 3 2 4 2 3 3" xfId="14210" xr:uid="{00000000-0005-0000-0000-00003B380000}"/>
    <cellStyle name="Normal 3 2 4 2 3 3 2" xfId="14211" xr:uid="{00000000-0005-0000-0000-00003C380000}"/>
    <cellStyle name="Normal 3 2 4 2 3 3 3" xfId="14212" xr:uid="{00000000-0005-0000-0000-00003D380000}"/>
    <cellStyle name="Normal 3 2 4 2 3 3 4" xfId="14213" xr:uid="{00000000-0005-0000-0000-00003E380000}"/>
    <cellStyle name="Normal 3 2 4 2 3 4" xfId="14214" xr:uid="{00000000-0005-0000-0000-00003F380000}"/>
    <cellStyle name="Normal 3 2 4 2 3 5" xfId="14215" xr:uid="{00000000-0005-0000-0000-000040380000}"/>
    <cellStyle name="Normal 3 2 4 2 3 6" xfId="14216" xr:uid="{00000000-0005-0000-0000-000041380000}"/>
    <cellStyle name="Normal 3 2 4 2 4" xfId="14217" xr:uid="{00000000-0005-0000-0000-000042380000}"/>
    <cellStyle name="Normal 3 2 4 2 5" xfId="14218" xr:uid="{00000000-0005-0000-0000-000043380000}"/>
    <cellStyle name="Normal 3 2 4 2 5 2" xfId="14219" xr:uid="{00000000-0005-0000-0000-000044380000}"/>
    <cellStyle name="Normal 3 2 4 2 5 2 2" xfId="14220" xr:uid="{00000000-0005-0000-0000-000045380000}"/>
    <cellStyle name="Normal 3 2 4 2 5 2 3" xfId="14221" xr:uid="{00000000-0005-0000-0000-000046380000}"/>
    <cellStyle name="Normal 3 2 4 2 5 2 4" xfId="14222" xr:uid="{00000000-0005-0000-0000-000047380000}"/>
    <cellStyle name="Normal 3 2 4 2 5 3" xfId="14223" xr:uid="{00000000-0005-0000-0000-000048380000}"/>
    <cellStyle name="Normal 3 2 4 2 5 4" xfId="14224" xr:uid="{00000000-0005-0000-0000-000049380000}"/>
    <cellStyle name="Normal 3 2 4 2 5 5" xfId="14225" xr:uid="{00000000-0005-0000-0000-00004A380000}"/>
    <cellStyle name="Normal 3 2 4 2 6" xfId="14226" xr:uid="{00000000-0005-0000-0000-00004B380000}"/>
    <cellStyle name="Normal 3 2 4 2 6 2" xfId="14227" xr:uid="{00000000-0005-0000-0000-00004C380000}"/>
    <cellStyle name="Normal 3 2 4 2 6 3" xfId="14228" xr:uid="{00000000-0005-0000-0000-00004D380000}"/>
    <cellStyle name="Normal 3 2 4 2 6 4" xfId="14229" xr:uid="{00000000-0005-0000-0000-00004E380000}"/>
    <cellStyle name="Normal 3 2 4 2 7" xfId="14230" xr:uid="{00000000-0005-0000-0000-00004F380000}"/>
    <cellStyle name="Normal 3 2 4 2 8" xfId="14231" xr:uid="{00000000-0005-0000-0000-000050380000}"/>
    <cellStyle name="Normal 3 2 4 2 9" xfId="14232" xr:uid="{00000000-0005-0000-0000-000051380000}"/>
    <cellStyle name="Normal 3 2 4 3" xfId="14233" xr:uid="{00000000-0005-0000-0000-000052380000}"/>
    <cellStyle name="Normal 3 2 4 3 2" xfId="14234" xr:uid="{00000000-0005-0000-0000-000053380000}"/>
    <cellStyle name="Normal 3 2 4 3 2 2" xfId="14235" xr:uid="{00000000-0005-0000-0000-000054380000}"/>
    <cellStyle name="Normal 3 2 4 3 2 2 2" xfId="14236" xr:uid="{00000000-0005-0000-0000-000055380000}"/>
    <cellStyle name="Normal 3 2 4 3 2 2 3" xfId="14237" xr:uid="{00000000-0005-0000-0000-000056380000}"/>
    <cellStyle name="Normal 3 2 4 3 2 2 4" xfId="14238" xr:uid="{00000000-0005-0000-0000-000057380000}"/>
    <cellStyle name="Normal 3 2 4 3 2 3" xfId="14239" xr:uid="{00000000-0005-0000-0000-000058380000}"/>
    <cellStyle name="Normal 3 2 4 3 2 4" xfId="14240" xr:uid="{00000000-0005-0000-0000-000059380000}"/>
    <cellStyle name="Normal 3 2 4 3 2 5" xfId="14241" xr:uid="{00000000-0005-0000-0000-00005A380000}"/>
    <cellStyle name="Normal 3 2 4 3 3" xfId="14242" xr:uid="{00000000-0005-0000-0000-00005B380000}"/>
    <cellStyle name="Normal 3 2 4 3 3 2" xfId="14243" xr:uid="{00000000-0005-0000-0000-00005C380000}"/>
    <cellStyle name="Normal 3 2 4 3 3 3" xfId="14244" xr:uid="{00000000-0005-0000-0000-00005D380000}"/>
    <cellStyle name="Normal 3 2 4 3 3 4" xfId="14245" xr:uid="{00000000-0005-0000-0000-00005E380000}"/>
    <cellStyle name="Normal 3 2 4 3 4" xfId="14246" xr:uid="{00000000-0005-0000-0000-00005F380000}"/>
    <cellStyle name="Normal 3 2 4 3 5" xfId="14247" xr:uid="{00000000-0005-0000-0000-000060380000}"/>
    <cellStyle name="Normal 3 2 4 3 6" xfId="14248" xr:uid="{00000000-0005-0000-0000-000061380000}"/>
    <cellStyle name="Normal 3 2 4 4" xfId="14249" xr:uid="{00000000-0005-0000-0000-000062380000}"/>
    <cellStyle name="Normal 3 2 4 4 2" xfId="14250" xr:uid="{00000000-0005-0000-0000-000063380000}"/>
    <cellStyle name="Normal 3 2 4 4 2 2" xfId="14251" xr:uid="{00000000-0005-0000-0000-000064380000}"/>
    <cellStyle name="Normal 3 2 4 4 2 2 2" xfId="14252" xr:uid="{00000000-0005-0000-0000-000065380000}"/>
    <cellStyle name="Normal 3 2 4 4 2 2 3" xfId="14253" xr:uid="{00000000-0005-0000-0000-000066380000}"/>
    <cellStyle name="Normal 3 2 4 4 2 2 4" xfId="14254" xr:uid="{00000000-0005-0000-0000-000067380000}"/>
    <cellStyle name="Normal 3 2 4 4 2 3" xfId="14255" xr:uid="{00000000-0005-0000-0000-000068380000}"/>
    <cellStyle name="Normal 3 2 4 4 2 4" xfId="14256" xr:uid="{00000000-0005-0000-0000-000069380000}"/>
    <cellStyle name="Normal 3 2 4 4 2 5" xfId="14257" xr:uid="{00000000-0005-0000-0000-00006A380000}"/>
    <cellStyle name="Normal 3 2 4 4 3" xfId="14258" xr:uid="{00000000-0005-0000-0000-00006B380000}"/>
    <cellStyle name="Normal 3 2 4 4 3 2" xfId="14259" xr:uid="{00000000-0005-0000-0000-00006C380000}"/>
    <cellStyle name="Normal 3 2 4 4 3 3" xfId="14260" xr:uid="{00000000-0005-0000-0000-00006D380000}"/>
    <cellStyle name="Normal 3 2 4 4 3 4" xfId="14261" xr:uid="{00000000-0005-0000-0000-00006E380000}"/>
    <cellStyle name="Normal 3 2 4 4 4" xfId="14262" xr:uid="{00000000-0005-0000-0000-00006F380000}"/>
    <cellStyle name="Normal 3 2 4 4 5" xfId="14263" xr:uid="{00000000-0005-0000-0000-000070380000}"/>
    <cellStyle name="Normal 3 2 4 4 6" xfId="14264" xr:uid="{00000000-0005-0000-0000-000071380000}"/>
    <cellStyle name="Normal 3 2 4 5" xfId="14265" xr:uid="{00000000-0005-0000-0000-000072380000}"/>
    <cellStyle name="Normal 3 2 4 6" xfId="14266" xr:uid="{00000000-0005-0000-0000-000073380000}"/>
    <cellStyle name="Normal 3 2 4 6 2" xfId="14267" xr:uid="{00000000-0005-0000-0000-000074380000}"/>
    <cellStyle name="Normal 3 2 4 6 2 2" xfId="14268" xr:uid="{00000000-0005-0000-0000-000075380000}"/>
    <cellStyle name="Normal 3 2 4 6 2 3" xfId="14269" xr:uid="{00000000-0005-0000-0000-000076380000}"/>
    <cellStyle name="Normal 3 2 4 6 2 4" xfId="14270" xr:uid="{00000000-0005-0000-0000-000077380000}"/>
    <cellStyle name="Normal 3 2 4 6 3" xfId="14271" xr:uid="{00000000-0005-0000-0000-000078380000}"/>
    <cellStyle name="Normal 3 2 4 6 4" xfId="14272" xr:uid="{00000000-0005-0000-0000-000079380000}"/>
    <cellStyle name="Normal 3 2 4 6 5" xfId="14273" xr:uid="{00000000-0005-0000-0000-00007A380000}"/>
    <cellStyle name="Normal 3 2 4 7" xfId="14274" xr:uid="{00000000-0005-0000-0000-00007B380000}"/>
    <cellStyle name="Normal 3 2 4 7 2" xfId="14275" xr:uid="{00000000-0005-0000-0000-00007C380000}"/>
    <cellStyle name="Normal 3 2 4 7 3" xfId="14276" xr:uid="{00000000-0005-0000-0000-00007D380000}"/>
    <cellStyle name="Normal 3 2 4 7 4" xfId="14277" xr:uid="{00000000-0005-0000-0000-00007E380000}"/>
    <cellStyle name="Normal 3 2 4 8" xfId="14278" xr:uid="{00000000-0005-0000-0000-00007F380000}"/>
    <cellStyle name="Normal 3 2 4 9" xfId="14279" xr:uid="{00000000-0005-0000-0000-000080380000}"/>
    <cellStyle name="Normal 3 2 5" xfId="14280" xr:uid="{00000000-0005-0000-0000-000081380000}"/>
    <cellStyle name="Normal 3 2 5 10" xfId="14281" xr:uid="{00000000-0005-0000-0000-000082380000}"/>
    <cellStyle name="Normal 3 2 5 2" xfId="14282" xr:uid="{00000000-0005-0000-0000-000083380000}"/>
    <cellStyle name="Normal 3 2 5 2 2" xfId="14283" xr:uid="{00000000-0005-0000-0000-000084380000}"/>
    <cellStyle name="Normal 3 2 5 2 2 2" xfId="14284" xr:uid="{00000000-0005-0000-0000-000085380000}"/>
    <cellStyle name="Normal 3 2 5 2 2 2 2" xfId="14285" xr:uid="{00000000-0005-0000-0000-000086380000}"/>
    <cellStyle name="Normal 3 2 5 2 2 2 2 2" xfId="14286" xr:uid="{00000000-0005-0000-0000-000087380000}"/>
    <cellStyle name="Normal 3 2 5 2 2 2 2 3" xfId="14287" xr:uid="{00000000-0005-0000-0000-000088380000}"/>
    <cellStyle name="Normal 3 2 5 2 2 2 2 4" xfId="14288" xr:uid="{00000000-0005-0000-0000-000089380000}"/>
    <cellStyle name="Normal 3 2 5 2 2 2 3" xfId="14289" xr:uid="{00000000-0005-0000-0000-00008A380000}"/>
    <cellStyle name="Normal 3 2 5 2 2 2 4" xfId="14290" xr:uid="{00000000-0005-0000-0000-00008B380000}"/>
    <cellStyle name="Normal 3 2 5 2 2 2 5" xfId="14291" xr:uid="{00000000-0005-0000-0000-00008C380000}"/>
    <cellStyle name="Normal 3 2 5 2 2 3" xfId="14292" xr:uid="{00000000-0005-0000-0000-00008D380000}"/>
    <cellStyle name="Normal 3 2 5 2 2 3 2" xfId="14293" xr:uid="{00000000-0005-0000-0000-00008E380000}"/>
    <cellStyle name="Normal 3 2 5 2 2 3 3" xfId="14294" xr:uid="{00000000-0005-0000-0000-00008F380000}"/>
    <cellStyle name="Normal 3 2 5 2 2 3 4" xfId="14295" xr:uid="{00000000-0005-0000-0000-000090380000}"/>
    <cellStyle name="Normal 3 2 5 2 2 4" xfId="14296" xr:uid="{00000000-0005-0000-0000-000091380000}"/>
    <cellStyle name="Normal 3 2 5 2 2 5" xfId="14297" xr:uid="{00000000-0005-0000-0000-000092380000}"/>
    <cellStyle name="Normal 3 2 5 2 2 6" xfId="14298" xr:uid="{00000000-0005-0000-0000-000093380000}"/>
    <cellStyle name="Normal 3 2 5 2 3" xfId="14299" xr:uid="{00000000-0005-0000-0000-000094380000}"/>
    <cellStyle name="Normal 3 2 5 2 3 2" xfId="14300" xr:uid="{00000000-0005-0000-0000-000095380000}"/>
    <cellStyle name="Normal 3 2 5 2 3 2 2" xfId="14301" xr:uid="{00000000-0005-0000-0000-000096380000}"/>
    <cellStyle name="Normal 3 2 5 2 3 2 2 2" xfId="14302" xr:uid="{00000000-0005-0000-0000-000097380000}"/>
    <cellStyle name="Normal 3 2 5 2 3 2 2 3" xfId="14303" xr:uid="{00000000-0005-0000-0000-000098380000}"/>
    <cellStyle name="Normal 3 2 5 2 3 2 2 4" xfId="14304" xr:uid="{00000000-0005-0000-0000-000099380000}"/>
    <cellStyle name="Normal 3 2 5 2 3 2 3" xfId="14305" xr:uid="{00000000-0005-0000-0000-00009A380000}"/>
    <cellStyle name="Normal 3 2 5 2 3 2 4" xfId="14306" xr:uid="{00000000-0005-0000-0000-00009B380000}"/>
    <cellStyle name="Normal 3 2 5 2 3 2 5" xfId="14307" xr:uid="{00000000-0005-0000-0000-00009C380000}"/>
    <cellStyle name="Normal 3 2 5 2 3 3" xfId="14308" xr:uid="{00000000-0005-0000-0000-00009D380000}"/>
    <cellStyle name="Normal 3 2 5 2 3 3 2" xfId="14309" xr:uid="{00000000-0005-0000-0000-00009E380000}"/>
    <cellStyle name="Normal 3 2 5 2 3 3 3" xfId="14310" xr:uid="{00000000-0005-0000-0000-00009F380000}"/>
    <cellStyle name="Normal 3 2 5 2 3 3 4" xfId="14311" xr:uid="{00000000-0005-0000-0000-0000A0380000}"/>
    <cellStyle name="Normal 3 2 5 2 3 4" xfId="14312" xr:uid="{00000000-0005-0000-0000-0000A1380000}"/>
    <cellStyle name="Normal 3 2 5 2 3 5" xfId="14313" xr:uid="{00000000-0005-0000-0000-0000A2380000}"/>
    <cellStyle name="Normal 3 2 5 2 3 6" xfId="14314" xr:uid="{00000000-0005-0000-0000-0000A3380000}"/>
    <cellStyle name="Normal 3 2 5 2 4" xfId="14315" xr:uid="{00000000-0005-0000-0000-0000A4380000}"/>
    <cellStyle name="Normal 3 2 5 2 5" xfId="14316" xr:uid="{00000000-0005-0000-0000-0000A5380000}"/>
    <cellStyle name="Normal 3 2 5 2 5 2" xfId="14317" xr:uid="{00000000-0005-0000-0000-0000A6380000}"/>
    <cellStyle name="Normal 3 2 5 2 5 2 2" xfId="14318" xr:uid="{00000000-0005-0000-0000-0000A7380000}"/>
    <cellStyle name="Normal 3 2 5 2 5 2 3" xfId="14319" xr:uid="{00000000-0005-0000-0000-0000A8380000}"/>
    <cellStyle name="Normal 3 2 5 2 5 2 4" xfId="14320" xr:uid="{00000000-0005-0000-0000-0000A9380000}"/>
    <cellStyle name="Normal 3 2 5 2 5 3" xfId="14321" xr:uid="{00000000-0005-0000-0000-0000AA380000}"/>
    <cellStyle name="Normal 3 2 5 2 5 4" xfId="14322" xr:uid="{00000000-0005-0000-0000-0000AB380000}"/>
    <cellStyle name="Normal 3 2 5 2 5 5" xfId="14323" xr:uid="{00000000-0005-0000-0000-0000AC380000}"/>
    <cellStyle name="Normal 3 2 5 2 6" xfId="14324" xr:uid="{00000000-0005-0000-0000-0000AD380000}"/>
    <cellStyle name="Normal 3 2 5 2 6 2" xfId="14325" xr:uid="{00000000-0005-0000-0000-0000AE380000}"/>
    <cellStyle name="Normal 3 2 5 2 6 3" xfId="14326" xr:uid="{00000000-0005-0000-0000-0000AF380000}"/>
    <cellStyle name="Normal 3 2 5 2 6 4" xfId="14327" xr:uid="{00000000-0005-0000-0000-0000B0380000}"/>
    <cellStyle name="Normal 3 2 5 2 7" xfId="14328" xr:uid="{00000000-0005-0000-0000-0000B1380000}"/>
    <cellStyle name="Normal 3 2 5 2 8" xfId="14329" xr:uid="{00000000-0005-0000-0000-0000B2380000}"/>
    <cellStyle name="Normal 3 2 5 2 9" xfId="14330" xr:uid="{00000000-0005-0000-0000-0000B3380000}"/>
    <cellStyle name="Normal 3 2 5 3" xfId="14331" xr:uid="{00000000-0005-0000-0000-0000B4380000}"/>
    <cellStyle name="Normal 3 2 5 3 2" xfId="14332" xr:uid="{00000000-0005-0000-0000-0000B5380000}"/>
    <cellStyle name="Normal 3 2 5 3 2 2" xfId="14333" xr:uid="{00000000-0005-0000-0000-0000B6380000}"/>
    <cellStyle name="Normal 3 2 5 3 2 2 2" xfId="14334" xr:uid="{00000000-0005-0000-0000-0000B7380000}"/>
    <cellStyle name="Normal 3 2 5 3 2 2 3" xfId="14335" xr:uid="{00000000-0005-0000-0000-0000B8380000}"/>
    <cellStyle name="Normal 3 2 5 3 2 2 4" xfId="14336" xr:uid="{00000000-0005-0000-0000-0000B9380000}"/>
    <cellStyle name="Normal 3 2 5 3 2 3" xfId="14337" xr:uid="{00000000-0005-0000-0000-0000BA380000}"/>
    <cellStyle name="Normal 3 2 5 3 2 4" xfId="14338" xr:uid="{00000000-0005-0000-0000-0000BB380000}"/>
    <cellStyle name="Normal 3 2 5 3 2 5" xfId="14339" xr:uid="{00000000-0005-0000-0000-0000BC380000}"/>
    <cellStyle name="Normal 3 2 5 3 3" xfId="14340" xr:uid="{00000000-0005-0000-0000-0000BD380000}"/>
    <cellStyle name="Normal 3 2 5 3 3 2" xfId="14341" xr:uid="{00000000-0005-0000-0000-0000BE380000}"/>
    <cellStyle name="Normal 3 2 5 3 3 3" xfId="14342" xr:uid="{00000000-0005-0000-0000-0000BF380000}"/>
    <cellStyle name="Normal 3 2 5 3 3 4" xfId="14343" xr:uid="{00000000-0005-0000-0000-0000C0380000}"/>
    <cellStyle name="Normal 3 2 5 3 4" xfId="14344" xr:uid="{00000000-0005-0000-0000-0000C1380000}"/>
    <cellStyle name="Normal 3 2 5 3 5" xfId="14345" xr:uid="{00000000-0005-0000-0000-0000C2380000}"/>
    <cellStyle name="Normal 3 2 5 3 6" xfId="14346" xr:uid="{00000000-0005-0000-0000-0000C3380000}"/>
    <cellStyle name="Normal 3 2 5 4" xfId="14347" xr:uid="{00000000-0005-0000-0000-0000C4380000}"/>
    <cellStyle name="Normal 3 2 5 4 2" xfId="14348" xr:uid="{00000000-0005-0000-0000-0000C5380000}"/>
    <cellStyle name="Normal 3 2 5 4 2 2" xfId="14349" xr:uid="{00000000-0005-0000-0000-0000C6380000}"/>
    <cellStyle name="Normal 3 2 5 4 2 2 2" xfId="14350" xr:uid="{00000000-0005-0000-0000-0000C7380000}"/>
    <cellStyle name="Normal 3 2 5 4 2 2 3" xfId="14351" xr:uid="{00000000-0005-0000-0000-0000C8380000}"/>
    <cellStyle name="Normal 3 2 5 4 2 2 4" xfId="14352" xr:uid="{00000000-0005-0000-0000-0000C9380000}"/>
    <cellStyle name="Normal 3 2 5 4 2 3" xfId="14353" xr:uid="{00000000-0005-0000-0000-0000CA380000}"/>
    <cellStyle name="Normal 3 2 5 4 2 4" xfId="14354" xr:uid="{00000000-0005-0000-0000-0000CB380000}"/>
    <cellStyle name="Normal 3 2 5 4 2 5" xfId="14355" xr:uid="{00000000-0005-0000-0000-0000CC380000}"/>
    <cellStyle name="Normal 3 2 5 4 3" xfId="14356" xr:uid="{00000000-0005-0000-0000-0000CD380000}"/>
    <cellStyle name="Normal 3 2 5 4 3 2" xfId="14357" xr:uid="{00000000-0005-0000-0000-0000CE380000}"/>
    <cellStyle name="Normal 3 2 5 4 3 3" xfId="14358" xr:uid="{00000000-0005-0000-0000-0000CF380000}"/>
    <cellStyle name="Normal 3 2 5 4 3 4" xfId="14359" xr:uid="{00000000-0005-0000-0000-0000D0380000}"/>
    <cellStyle name="Normal 3 2 5 4 4" xfId="14360" xr:uid="{00000000-0005-0000-0000-0000D1380000}"/>
    <cellStyle name="Normal 3 2 5 4 5" xfId="14361" xr:uid="{00000000-0005-0000-0000-0000D2380000}"/>
    <cellStyle name="Normal 3 2 5 4 6" xfId="14362" xr:uid="{00000000-0005-0000-0000-0000D3380000}"/>
    <cellStyle name="Normal 3 2 5 5" xfId="14363" xr:uid="{00000000-0005-0000-0000-0000D4380000}"/>
    <cellStyle name="Normal 3 2 5 6" xfId="14364" xr:uid="{00000000-0005-0000-0000-0000D5380000}"/>
    <cellStyle name="Normal 3 2 5 6 2" xfId="14365" xr:uid="{00000000-0005-0000-0000-0000D6380000}"/>
    <cellStyle name="Normal 3 2 5 6 2 2" xfId="14366" xr:uid="{00000000-0005-0000-0000-0000D7380000}"/>
    <cellStyle name="Normal 3 2 5 6 2 3" xfId="14367" xr:uid="{00000000-0005-0000-0000-0000D8380000}"/>
    <cellStyle name="Normal 3 2 5 6 2 4" xfId="14368" xr:uid="{00000000-0005-0000-0000-0000D9380000}"/>
    <cellStyle name="Normal 3 2 5 6 3" xfId="14369" xr:uid="{00000000-0005-0000-0000-0000DA380000}"/>
    <cellStyle name="Normal 3 2 5 6 4" xfId="14370" xr:uid="{00000000-0005-0000-0000-0000DB380000}"/>
    <cellStyle name="Normal 3 2 5 6 5" xfId="14371" xr:uid="{00000000-0005-0000-0000-0000DC380000}"/>
    <cellStyle name="Normal 3 2 5 7" xfId="14372" xr:uid="{00000000-0005-0000-0000-0000DD380000}"/>
    <cellStyle name="Normal 3 2 5 7 2" xfId="14373" xr:uid="{00000000-0005-0000-0000-0000DE380000}"/>
    <cellStyle name="Normal 3 2 5 7 3" xfId="14374" xr:uid="{00000000-0005-0000-0000-0000DF380000}"/>
    <cellStyle name="Normal 3 2 5 7 4" xfId="14375" xr:uid="{00000000-0005-0000-0000-0000E0380000}"/>
    <cellStyle name="Normal 3 2 5 8" xfId="14376" xr:uid="{00000000-0005-0000-0000-0000E1380000}"/>
    <cellStyle name="Normal 3 2 5 9" xfId="14377" xr:uid="{00000000-0005-0000-0000-0000E2380000}"/>
    <cellStyle name="Normal 3 2 6" xfId="14378" xr:uid="{00000000-0005-0000-0000-0000E3380000}"/>
    <cellStyle name="Normal 3 2 6 2" xfId="14379" xr:uid="{00000000-0005-0000-0000-0000E4380000}"/>
    <cellStyle name="Normal 3 2 6 2 2" xfId="14380" xr:uid="{00000000-0005-0000-0000-0000E5380000}"/>
    <cellStyle name="Normal 3 2 6 2 2 2" xfId="14381" xr:uid="{00000000-0005-0000-0000-0000E6380000}"/>
    <cellStyle name="Normal 3 2 6 2 3" xfId="14382" xr:uid="{00000000-0005-0000-0000-0000E7380000}"/>
    <cellStyle name="Normal 3 2 6 2 4" xfId="14383" xr:uid="{00000000-0005-0000-0000-0000E8380000}"/>
    <cellStyle name="Normal 3 2 6 2 5" xfId="14384" xr:uid="{00000000-0005-0000-0000-0000E9380000}"/>
    <cellStyle name="Normal 3 2 6 2 6" xfId="14385" xr:uid="{00000000-0005-0000-0000-0000EA380000}"/>
    <cellStyle name="Normal 3 2 6 2 7" xfId="14386" xr:uid="{00000000-0005-0000-0000-0000EB380000}"/>
    <cellStyle name="Normal 3 2 6 2 8" xfId="14387" xr:uid="{00000000-0005-0000-0000-0000EC380000}"/>
    <cellStyle name="Normal 3 2 6 3" xfId="14388" xr:uid="{00000000-0005-0000-0000-0000ED380000}"/>
    <cellStyle name="Normal 3 2 6 3 2" xfId="14389" xr:uid="{00000000-0005-0000-0000-0000EE380000}"/>
    <cellStyle name="Normal 3 2 6 4" xfId="14390" xr:uid="{00000000-0005-0000-0000-0000EF380000}"/>
    <cellStyle name="Normal 3 2 6 5" xfId="14391" xr:uid="{00000000-0005-0000-0000-0000F0380000}"/>
    <cellStyle name="Normal 3 2 6 6" xfId="14392" xr:uid="{00000000-0005-0000-0000-0000F1380000}"/>
    <cellStyle name="Normal 3 2 6 7" xfId="14393" xr:uid="{00000000-0005-0000-0000-0000F2380000}"/>
    <cellStyle name="Normal 3 2 6 8" xfId="14394" xr:uid="{00000000-0005-0000-0000-0000F3380000}"/>
    <cellStyle name="Normal 3 2 6 9" xfId="14395" xr:uid="{00000000-0005-0000-0000-0000F4380000}"/>
    <cellStyle name="Normal 3 2 7" xfId="14396" xr:uid="{00000000-0005-0000-0000-0000F5380000}"/>
    <cellStyle name="Normal 3 2 7 10" xfId="14397" xr:uid="{00000000-0005-0000-0000-0000F6380000}"/>
    <cellStyle name="Normal 3 2 7 2" xfId="14398" xr:uid="{00000000-0005-0000-0000-0000F7380000}"/>
    <cellStyle name="Normal 3 2 7 2 2" xfId="14399" xr:uid="{00000000-0005-0000-0000-0000F8380000}"/>
    <cellStyle name="Normal 3 2 7 2 2 2" xfId="14400" xr:uid="{00000000-0005-0000-0000-0000F9380000}"/>
    <cellStyle name="Normal 3 2 7 2 2 2 2" xfId="14401" xr:uid="{00000000-0005-0000-0000-0000FA380000}"/>
    <cellStyle name="Normal 3 2 7 2 2 2 2 2" xfId="14402" xr:uid="{00000000-0005-0000-0000-0000FB380000}"/>
    <cellStyle name="Normal 3 2 7 2 2 2 2 3" xfId="14403" xr:uid="{00000000-0005-0000-0000-0000FC380000}"/>
    <cellStyle name="Normal 3 2 7 2 2 2 2 4" xfId="14404" xr:uid="{00000000-0005-0000-0000-0000FD380000}"/>
    <cellStyle name="Normal 3 2 7 2 2 2 3" xfId="14405" xr:uid="{00000000-0005-0000-0000-0000FE380000}"/>
    <cellStyle name="Normal 3 2 7 2 2 2 4" xfId="14406" xr:uid="{00000000-0005-0000-0000-0000FF380000}"/>
    <cellStyle name="Normal 3 2 7 2 2 2 5" xfId="14407" xr:uid="{00000000-0005-0000-0000-000000390000}"/>
    <cellStyle name="Normal 3 2 7 2 2 3" xfId="14408" xr:uid="{00000000-0005-0000-0000-000001390000}"/>
    <cellStyle name="Normal 3 2 7 2 2 3 2" xfId="14409" xr:uid="{00000000-0005-0000-0000-000002390000}"/>
    <cellStyle name="Normal 3 2 7 2 2 3 3" xfId="14410" xr:uid="{00000000-0005-0000-0000-000003390000}"/>
    <cellStyle name="Normal 3 2 7 2 2 3 4" xfId="14411" xr:uid="{00000000-0005-0000-0000-000004390000}"/>
    <cellStyle name="Normal 3 2 7 2 2 4" xfId="14412" xr:uid="{00000000-0005-0000-0000-000005390000}"/>
    <cellStyle name="Normal 3 2 7 2 2 5" xfId="14413" xr:uid="{00000000-0005-0000-0000-000006390000}"/>
    <cellStyle name="Normal 3 2 7 2 2 6" xfId="14414" xr:uid="{00000000-0005-0000-0000-000007390000}"/>
    <cellStyle name="Normal 3 2 7 2 3" xfId="14415" xr:uid="{00000000-0005-0000-0000-000008390000}"/>
    <cellStyle name="Normal 3 2 7 2 3 2" xfId="14416" xr:uid="{00000000-0005-0000-0000-000009390000}"/>
    <cellStyle name="Normal 3 2 7 2 3 2 2" xfId="14417" xr:uid="{00000000-0005-0000-0000-00000A390000}"/>
    <cellStyle name="Normal 3 2 7 2 3 2 2 2" xfId="14418" xr:uid="{00000000-0005-0000-0000-00000B390000}"/>
    <cellStyle name="Normal 3 2 7 2 3 2 2 3" xfId="14419" xr:uid="{00000000-0005-0000-0000-00000C390000}"/>
    <cellStyle name="Normal 3 2 7 2 3 2 2 4" xfId="14420" xr:uid="{00000000-0005-0000-0000-00000D390000}"/>
    <cellStyle name="Normal 3 2 7 2 3 2 3" xfId="14421" xr:uid="{00000000-0005-0000-0000-00000E390000}"/>
    <cellStyle name="Normal 3 2 7 2 3 2 4" xfId="14422" xr:uid="{00000000-0005-0000-0000-00000F390000}"/>
    <cellStyle name="Normal 3 2 7 2 3 2 5" xfId="14423" xr:uid="{00000000-0005-0000-0000-000010390000}"/>
    <cellStyle name="Normal 3 2 7 2 3 3" xfId="14424" xr:uid="{00000000-0005-0000-0000-000011390000}"/>
    <cellStyle name="Normal 3 2 7 2 3 3 2" xfId="14425" xr:uid="{00000000-0005-0000-0000-000012390000}"/>
    <cellStyle name="Normal 3 2 7 2 3 3 3" xfId="14426" xr:uid="{00000000-0005-0000-0000-000013390000}"/>
    <cellStyle name="Normal 3 2 7 2 3 3 4" xfId="14427" xr:uid="{00000000-0005-0000-0000-000014390000}"/>
    <cellStyle name="Normal 3 2 7 2 3 4" xfId="14428" xr:uid="{00000000-0005-0000-0000-000015390000}"/>
    <cellStyle name="Normal 3 2 7 2 3 5" xfId="14429" xr:uid="{00000000-0005-0000-0000-000016390000}"/>
    <cellStyle name="Normal 3 2 7 2 3 6" xfId="14430" xr:uid="{00000000-0005-0000-0000-000017390000}"/>
    <cellStyle name="Normal 3 2 7 2 4" xfId="14431" xr:uid="{00000000-0005-0000-0000-000018390000}"/>
    <cellStyle name="Normal 3 2 7 2 4 2" xfId="14432" xr:uid="{00000000-0005-0000-0000-000019390000}"/>
    <cellStyle name="Normal 3 2 7 2 4 2 2" xfId="14433" xr:uid="{00000000-0005-0000-0000-00001A390000}"/>
    <cellStyle name="Normal 3 2 7 2 4 2 3" xfId="14434" xr:uid="{00000000-0005-0000-0000-00001B390000}"/>
    <cellStyle name="Normal 3 2 7 2 4 2 4" xfId="14435" xr:uid="{00000000-0005-0000-0000-00001C390000}"/>
    <cellStyle name="Normal 3 2 7 2 4 3" xfId="14436" xr:uid="{00000000-0005-0000-0000-00001D390000}"/>
    <cellStyle name="Normal 3 2 7 2 4 4" xfId="14437" xr:uid="{00000000-0005-0000-0000-00001E390000}"/>
    <cellStyle name="Normal 3 2 7 2 4 5" xfId="14438" xr:uid="{00000000-0005-0000-0000-00001F390000}"/>
    <cellStyle name="Normal 3 2 7 2 5" xfId="14439" xr:uid="{00000000-0005-0000-0000-000020390000}"/>
    <cellStyle name="Normal 3 2 7 2 5 2" xfId="14440" xr:uid="{00000000-0005-0000-0000-000021390000}"/>
    <cellStyle name="Normal 3 2 7 2 5 3" xfId="14441" xr:uid="{00000000-0005-0000-0000-000022390000}"/>
    <cellStyle name="Normal 3 2 7 2 5 4" xfId="14442" xr:uid="{00000000-0005-0000-0000-000023390000}"/>
    <cellStyle name="Normal 3 2 7 2 6" xfId="14443" xr:uid="{00000000-0005-0000-0000-000024390000}"/>
    <cellStyle name="Normal 3 2 7 2 7" xfId="14444" xr:uid="{00000000-0005-0000-0000-000025390000}"/>
    <cellStyle name="Normal 3 2 7 2 8" xfId="14445" xr:uid="{00000000-0005-0000-0000-000026390000}"/>
    <cellStyle name="Normal 3 2 7 3" xfId="14446" xr:uid="{00000000-0005-0000-0000-000027390000}"/>
    <cellStyle name="Normal 3 2 7 3 2" xfId="14447" xr:uid="{00000000-0005-0000-0000-000028390000}"/>
    <cellStyle name="Normal 3 2 7 3 2 2" xfId="14448" xr:uid="{00000000-0005-0000-0000-000029390000}"/>
    <cellStyle name="Normal 3 2 7 3 2 2 2" xfId="14449" xr:uid="{00000000-0005-0000-0000-00002A390000}"/>
    <cellStyle name="Normal 3 2 7 3 2 2 3" xfId="14450" xr:uid="{00000000-0005-0000-0000-00002B390000}"/>
    <cellStyle name="Normal 3 2 7 3 2 2 4" xfId="14451" xr:uid="{00000000-0005-0000-0000-00002C390000}"/>
    <cellStyle name="Normal 3 2 7 3 2 3" xfId="14452" xr:uid="{00000000-0005-0000-0000-00002D390000}"/>
    <cellStyle name="Normal 3 2 7 3 2 4" xfId="14453" xr:uid="{00000000-0005-0000-0000-00002E390000}"/>
    <cellStyle name="Normal 3 2 7 3 2 5" xfId="14454" xr:uid="{00000000-0005-0000-0000-00002F390000}"/>
    <cellStyle name="Normal 3 2 7 3 3" xfId="14455" xr:uid="{00000000-0005-0000-0000-000030390000}"/>
    <cellStyle name="Normal 3 2 7 3 3 2" xfId="14456" xr:uid="{00000000-0005-0000-0000-000031390000}"/>
    <cellStyle name="Normal 3 2 7 3 3 3" xfId="14457" xr:uid="{00000000-0005-0000-0000-000032390000}"/>
    <cellStyle name="Normal 3 2 7 3 3 4" xfId="14458" xr:uid="{00000000-0005-0000-0000-000033390000}"/>
    <cellStyle name="Normal 3 2 7 3 4" xfId="14459" xr:uid="{00000000-0005-0000-0000-000034390000}"/>
    <cellStyle name="Normal 3 2 7 3 5" xfId="14460" xr:uid="{00000000-0005-0000-0000-000035390000}"/>
    <cellStyle name="Normal 3 2 7 3 6" xfId="14461" xr:uid="{00000000-0005-0000-0000-000036390000}"/>
    <cellStyle name="Normal 3 2 7 4" xfId="14462" xr:uid="{00000000-0005-0000-0000-000037390000}"/>
    <cellStyle name="Normal 3 2 7 4 2" xfId="14463" xr:uid="{00000000-0005-0000-0000-000038390000}"/>
    <cellStyle name="Normal 3 2 7 4 2 2" xfId="14464" xr:uid="{00000000-0005-0000-0000-000039390000}"/>
    <cellStyle name="Normal 3 2 7 4 2 2 2" xfId="14465" xr:uid="{00000000-0005-0000-0000-00003A390000}"/>
    <cellStyle name="Normal 3 2 7 4 2 2 3" xfId="14466" xr:uid="{00000000-0005-0000-0000-00003B390000}"/>
    <cellStyle name="Normal 3 2 7 4 2 2 4" xfId="14467" xr:uid="{00000000-0005-0000-0000-00003C390000}"/>
    <cellStyle name="Normal 3 2 7 4 2 3" xfId="14468" xr:uid="{00000000-0005-0000-0000-00003D390000}"/>
    <cellStyle name="Normal 3 2 7 4 2 4" xfId="14469" xr:uid="{00000000-0005-0000-0000-00003E390000}"/>
    <cellStyle name="Normal 3 2 7 4 2 5" xfId="14470" xr:uid="{00000000-0005-0000-0000-00003F390000}"/>
    <cellStyle name="Normal 3 2 7 4 3" xfId="14471" xr:uid="{00000000-0005-0000-0000-000040390000}"/>
    <cellStyle name="Normal 3 2 7 4 3 2" xfId="14472" xr:uid="{00000000-0005-0000-0000-000041390000}"/>
    <cellStyle name="Normal 3 2 7 4 3 3" xfId="14473" xr:uid="{00000000-0005-0000-0000-000042390000}"/>
    <cellStyle name="Normal 3 2 7 4 3 4" xfId="14474" xr:uid="{00000000-0005-0000-0000-000043390000}"/>
    <cellStyle name="Normal 3 2 7 4 4" xfId="14475" xr:uid="{00000000-0005-0000-0000-000044390000}"/>
    <cellStyle name="Normal 3 2 7 4 5" xfId="14476" xr:uid="{00000000-0005-0000-0000-000045390000}"/>
    <cellStyle name="Normal 3 2 7 4 6" xfId="14477" xr:uid="{00000000-0005-0000-0000-000046390000}"/>
    <cellStyle name="Normal 3 2 7 5" xfId="14478" xr:uid="{00000000-0005-0000-0000-000047390000}"/>
    <cellStyle name="Normal 3 2 7 6" xfId="14479" xr:uid="{00000000-0005-0000-0000-000048390000}"/>
    <cellStyle name="Normal 3 2 7 6 2" xfId="14480" xr:uid="{00000000-0005-0000-0000-000049390000}"/>
    <cellStyle name="Normal 3 2 7 6 2 2" xfId="14481" xr:uid="{00000000-0005-0000-0000-00004A390000}"/>
    <cellStyle name="Normal 3 2 7 6 2 3" xfId="14482" xr:uid="{00000000-0005-0000-0000-00004B390000}"/>
    <cellStyle name="Normal 3 2 7 6 2 4" xfId="14483" xr:uid="{00000000-0005-0000-0000-00004C390000}"/>
    <cellStyle name="Normal 3 2 7 6 3" xfId="14484" xr:uid="{00000000-0005-0000-0000-00004D390000}"/>
    <cellStyle name="Normal 3 2 7 6 4" xfId="14485" xr:uid="{00000000-0005-0000-0000-00004E390000}"/>
    <cellStyle name="Normal 3 2 7 6 5" xfId="14486" xr:uid="{00000000-0005-0000-0000-00004F390000}"/>
    <cellStyle name="Normal 3 2 7 7" xfId="14487" xr:uid="{00000000-0005-0000-0000-000050390000}"/>
    <cellStyle name="Normal 3 2 7 7 2" xfId="14488" xr:uid="{00000000-0005-0000-0000-000051390000}"/>
    <cellStyle name="Normal 3 2 7 7 3" xfId="14489" xr:uid="{00000000-0005-0000-0000-000052390000}"/>
    <cellStyle name="Normal 3 2 7 7 4" xfId="14490" xr:uid="{00000000-0005-0000-0000-000053390000}"/>
    <cellStyle name="Normal 3 2 7 8" xfId="14491" xr:uid="{00000000-0005-0000-0000-000054390000}"/>
    <cellStyle name="Normal 3 2 7 9" xfId="14492" xr:uid="{00000000-0005-0000-0000-000055390000}"/>
    <cellStyle name="Normal 3 2 8" xfId="14493" xr:uid="{00000000-0005-0000-0000-000056390000}"/>
    <cellStyle name="Normal 3 2 8 2" xfId="14494" xr:uid="{00000000-0005-0000-0000-000057390000}"/>
    <cellStyle name="Normal 3 2 8 2 2" xfId="14495" xr:uid="{00000000-0005-0000-0000-000058390000}"/>
    <cellStyle name="Normal 3 2 8 2 2 2" xfId="14496" xr:uid="{00000000-0005-0000-0000-000059390000}"/>
    <cellStyle name="Normal 3 2 8 2 2 2 2" xfId="14497" xr:uid="{00000000-0005-0000-0000-00005A390000}"/>
    <cellStyle name="Normal 3 2 8 2 2 2 3" xfId="14498" xr:uid="{00000000-0005-0000-0000-00005B390000}"/>
    <cellStyle name="Normal 3 2 8 2 2 2 4" xfId="14499" xr:uid="{00000000-0005-0000-0000-00005C390000}"/>
    <cellStyle name="Normal 3 2 8 2 2 3" xfId="14500" xr:uid="{00000000-0005-0000-0000-00005D390000}"/>
    <cellStyle name="Normal 3 2 8 2 2 4" xfId="14501" xr:uid="{00000000-0005-0000-0000-00005E390000}"/>
    <cellStyle name="Normal 3 2 8 2 2 5" xfId="14502" xr:uid="{00000000-0005-0000-0000-00005F390000}"/>
    <cellStyle name="Normal 3 2 8 2 3" xfId="14503" xr:uid="{00000000-0005-0000-0000-000060390000}"/>
    <cellStyle name="Normal 3 2 8 2 3 2" xfId="14504" xr:uid="{00000000-0005-0000-0000-000061390000}"/>
    <cellStyle name="Normal 3 2 8 2 3 3" xfId="14505" xr:uid="{00000000-0005-0000-0000-000062390000}"/>
    <cellStyle name="Normal 3 2 8 2 3 4" xfId="14506" xr:uid="{00000000-0005-0000-0000-000063390000}"/>
    <cellStyle name="Normal 3 2 8 2 4" xfId="14507" xr:uid="{00000000-0005-0000-0000-000064390000}"/>
    <cellStyle name="Normal 3 2 8 2 5" xfId="14508" xr:uid="{00000000-0005-0000-0000-000065390000}"/>
    <cellStyle name="Normal 3 2 8 2 6" xfId="14509" xr:uid="{00000000-0005-0000-0000-000066390000}"/>
    <cellStyle name="Normal 3 2 8 3" xfId="14510" xr:uid="{00000000-0005-0000-0000-000067390000}"/>
    <cellStyle name="Normal 3 2 8 3 2" xfId="14511" xr:uid="{00000000-0005-0000-0000-000068390000}"/>
    <cellStyle name="Normal 3 2 8 3 2 2" xfId="14512" xr:uid="{00000000-0005-0000-0000-000069390000}"/>
    <cellStyle name="Normal 3 2 8 3 2 2 2" xfId="14513" xr:uid="{00000000-0005-0000-0000-00006A390000}"/>
    <cellStyle name="Normal 3 2 8 3 2 2 3" xfId="14514" xr:uid="{00000000-0005-0000-0000-00006B390000}"/>
    <cellStyle name="Normal 3 2 8 3 2 2 4" xfId="14515" xr:uid="{00000000-0005-0000-0000-00006C390000}"/>
    <cellStyle name="Normal 3 2 8 3 2 3" xfId="14516" xr:uid="{00000000-0005-0000-0000-00006D390000}"/>
    <cellStyle name="Normal 3 2 8 3 2 4" xfId="14517" xr:uid="{00000000-0005-0000-0000-00006E390000}"/>
    <cellStyle name="Normal 3 2 8 3 2 5" xfId="14518" xr:uid="{00000000-0005-0000-0000-00006F390000}"/>
    <cellStyle name="Normal 3 2 8 3 3" xfId="14519" xr:uid="{00000000-0005-0000-0000-000070390000}"/>
    <cellStyle name="Normal 3 2 8 3 3 2" xfId="14520" xr:uid="{00000000-0005-0000-0000-000071390000}"/>
    <cellStyle name="Normal 3 2 8 3 3 3" xfId="14521" xr:uid="{00000000-0005-0000-0000-000072390000}"/>
    <cellStyle name="Normal 3 2 8 3 3 4" xfId="14522" xr:uid="{00000000-0005-0000-0000-000073390000}"/>
    <cellStyle name="Normal 3 2 8 3 4" xfId="14523" xr:uid="{00000000-0005-0000-0000-000074390000}"/>
    <cellStyle name="Normal 3 2 8 3 5" xfId="14524" xr:uid="{00000000-0005-0000-0000-000075390000}"/>
    <cellStyle name="Normal 3 2 8 3 6" xfId="14525" xr:uid="{00000000-0005-0000-0000-000076390000}"/>
    <cellStyle name="Normal 3 2 8 4" xfId="14526" xr:uid="{00000000-0005-0000-0000-000077390000}"/>
    <cellStyle name="Normal 3 2 8 5" xfId="14527" xr:uid="{00000000-0005-0000-0000-000078390000}"/>
    <cellStyle name="Normal 3 2 8 5 2" xfId="14528" xr:uid="{00000000-0005-0000-0000-000079390000}"/>
    <cellStyle name="Normal 3 2 8 5 2 2" xfId="14529" xr:uid="{00000000-0005-0000-0000-00007A390000}"/>
    <cellStyle name="Normal 3 2 8 5 2 3" xfId="14530" xr:uid="{00000000-0005-0000-0000-00007B390000}"/>
    <cellStyle name="Normal 3 2 8 5 2 4" xfId="14531" xr:uid="{00000000-0005-0000-0000-00007C390000}"/>
    <cellStyle name="Normal 3 2 8 5 3" xfId="14532" xr:uid="{00000000-0005-0000-0000-00007D390000}"/>
    <cellStyle name="Normal 3 2 8 5 4" xfId="14533" xr:uid="{00000000-0005-0000-0000-00007E390000}"/>
    <cellStyle name="Normal 3 2 8 5 5" xfId="14534" xr:uid="{00000000-0005-0000-0000-00007F390000}"/>
    <cellStyle name="Normal 3 2 8 6" xfId="14535" xr:uid="{00000000-0005-0000-0000-000080390000}"/>
    <cellStyle name="Normal 3 2 8 6 2" xfId="14536" xr:uid="{00000000-0005-0000-0000-000081390000}"/>
    <cellStyle name="Normal 3 2 8 6 3" xfId="14537" xr:uid="{00000000-0005-0000-0000-000082390000}"/>
    <cellStyle name="Normal 3 2 8 6 4" xfId="14538" xr:uid="{00000000-0005-0000-0000-000083390000}"/>
    <cellStyle name="Normal 3 2 8 7" xfId="14539" xr:uid="{00000000-0005-0000-0000-000084390000}"/>
    <cellStyle name="Normal 3 2 8 8" xfId="14540" xr:uid="{00000000-0005-0000-0000-000085390000}"/>
    <cellStyle name="Normal 3 2 8 9" xfId="14541" xr:uid="{00000000-0005-0000-0000-000086390000}"/>
    <cellStyle name="Normal 3 2 9" xfId="14542" xr:uid="{00000000-0005-0000-0000-000087390000}"/>
    <cellStyle name="Normal 3 2 9 2" xfId="14543" xr:uid="{00000000-0005-0000-0000-000088390000}"/>
    <cellStyle name="Normal 3 2 9 2 2" xfId="14544" xr:uid="{00000000-0005-0000-0000-000089390000}"/>
    <cellStyle name="Normal 3 2 9 2 2 2" xfId="14545" xr:uid="{00000000-0005-0000-0000-00008A390000}"/>
    <cellStyle name="Normal 3 2 9 2 2 2 2" xfId="14546" xr:uid="{00000000-0005-0000-0000-00008B390000}"/>
    <cellStyle name="Normal 3 2 9 2 2 2 3" xfId="14547" xr:uid="{00000000-0005-0000-0000-00008C390000}"/>
    <cellStyle name="Normal 3 2 9 2 2 2 4" xfId="14548" xr:uid="{00000000-0005-0000-0000-00008D390000}"/>
    <cellStyle name="Normal 3 2 9 2 2 3" xfId="14549" xr:uid="{00000000-0005-0000-0000-00008E390000}"/>
    <cellStyle name="Normal 3 2 9 2 2 4" xfId="14550" xr:uid="{00000000-0005-0000-0000-00008F390000}"/>
    <cellStyle name="Normal 3 2 9 2 2 5" xfId="14551" xr:uid="{00000000-0005-0000-0000-000090390000}"/>
    <cellStyle name="Normal 3 2 9 2 3" xfId="14552" xr:uid="{00000000-0005-0000-0000-000091390000}"/>
    <cellStyle name="Normal 3 2 9 2 3 2" xfId="14553" xr:uid="{00000000-0005-0000-0000-000092390000}"/>
    <cellStyle name="Normal 3 2 9 2 3 3" xfId="14554" xr:uid="{00000000-0005-0000-0000-000093390000}"/>
    <cellStyle name="Normal 3 2 9 2 3 4" xfId="14555" xr:uid="{00000000-0005-0000-0000-000094390000}"/>
    <cellStyle name="Normal 3 2 9 2 4" xfId="14556" xr:uid="{00000000-0005-0000-0000-000095390000}"/>
    <cellStyle name="Normal 3 2 9 2 5" xfId="14557" xr:uid="{00000000-0005-0000-0000-000096390000}"/>
    <cellStyle name="Normal 3 2 9 2 6" xfId="14558" xr:uid="{00000000-0005-0000-0000-000097390000}"/>
    <cellStyle name="Normal 3 2 9 3" xfId="14559" xr:uid="{00000000-0005-0000-0000-000098390000}"/>
    <cellStyle name="Normal 3 2 9 3 2" xfId="14560" xr:uid="{00000000-0005-0000-0000-000099390000}"/>
    <cellStyle name="Normal 3 2 9 3 2 2" xfId="14561" xr:uid="{00000000-0005-0000-0000-00009A390000}"/>
    <cellStyle name="Normal 3 2 9 3 2 2 2" xfId="14562" xr:uid="{00000000-0005-0000-0000-00009B390000}"/>
    <cellStyle name="Normal 3 2 9 3 2 2 3" xfId="14563" xr:uid="{00000000-0005-0000-0000-00009C390000}"/>
    <cellStyle name="Normal 3 2 9 3 2 2 4" xfId="14564" xr:uid="{00000000-0005-0000-0000-00009D390000}"/>
    <cellStyle name="Normal 3 2 9 3 2 3" xfId="14565" xr:uid="{00000000-0005-0000-0000-00009E390000}"/>
    <cellStyle name="Normal 3 2 9 3 2 4" xfId="14566" xr:uid="{00000000-0005-0000-0000-00009F390000}"/>
    <cellStyle name="Normal 3 2 9 3 2 5" xfId="14567" xr:uid="{00000000-0005-0000-0000-0000A0390000}"/>
    <cellStyle name="Normal 3 2 9 3 3" xfId="14568" xr:uid="{00000000-0005-0000-0000-0000A1390000}"/>
    <cellStyle name="Normal 3 2 9 3 3 2" xfId="14569" xr:uid="{00000000-0005-0000-0000-0000A2390000}"/>
    <cellStyle name="Normal 3 2 9 3 3 3" xfId="14570" xr:uid="{00000000-0005-0000-0000-0000A3390000}"/>
    <cellStyle name="Normal 3 2 9 3 3 4" xfId="14571" xr:uid="{00000000-0005-0000-0000-0000A4390000}"/>
    <cellStyle name="Normal 3 2 9 3 4" xfId="14572" xr:uid="{00000000-0005-0000-0000-0000A5390000}"/>
    <cellStyle name="Normal 3 2 9 3 5" xfId="14573" xr:uid="{00000000-0005-0000-0000-0000A6390000}"/>
    <cellStyle name="Normal 3 2 9 3 6" xfId="14574" xr:uid="{00000000-0005-0000-0000-0000A7390000}"/>
    <cellStyle name="Normal 3 2 9 4" xfId="14575" xr:uid="{00000000-0005-0000-0000-0000A8390000}"/>
    <cellStyle name="Normal 3 2 9 5" xfId="14576" xr:uid="{00000000-0005-0000-0000-0000A9390000}"/>
    <cellStyle name="Normal 3 2 9 5 2" xfId="14577" xr:uid="{00000000-0005-0000-0000-0000AA390000}"/>
    <cellStyle name="Normal 3 2 9 5 2 2" xfId="14578" xr:uid="{00000000-0005-0000-0000-0000AB390000}"/>
    <cellStyle name="Normal 3 2 9 5 2 3" xfId="14579" xr:uid="{00000000-0005-0000-0000-0000AC390000}"/>
    <cellStyle name="Normal 3 2 9 5 2 4" xfId="14580" xr:uid="{00000000-0005-0000-0000-0000AD390000}"/>
    <cellStyle name="Normal 3 2 9 5 3" xfId="14581" xr:uid="{00000000-0005-0000-0000-0000AE390000}"/>
    <cellStyle name="Normal 3 2 9 5 4" xfId="14582" xr:uid="{00000000-0005-0000-0000-0000AF390000}"/>
    <cellStyle name="Normal 3 2 9 5 5" xfId="14583" xr:uid="{00000000-0005-0000-0000-0000B0390000}"/>
    <cellStyle name="Normal 3 2 9 6" xfId="14584" xr:uid="{00000000-0005-0000-0000-0000B1390000}"/>
    <cellStyle name="Normal 3 2 9 6 2" xfId="14585" xr:uid="{00000000-0005-0000-0000-0000B2390000}"/>
    <cellStyle name="Normal 3 2 9 6 3" xfId="14586" xr:uid="{00000000-0005-0000-0000-0000B3390000}"/>
    <cellStyle name="Normal 3 2 9 6 4" xfId="14587" xr:uid="{00000000-0005-0000-0000-0000B4390000}"/>
    <cellStyle name="Normal 3 2 9 7" xfId="14588" xr:uid="{00000000-0005-0000-0000-0000B5390000}"/>
    <cellStyle name="Normal 3 2 9 8" xfId="14589" xr:uid="{00000000-0005-0000-0000-0000B6390000}"/>
    <cellStyle name="Normal 3 2 9 9" xfId="14590" xr:uid="{00000000-0005-0000-0000-0000B7390000}"/>
    <cellStyle name="Normal 3 2_Guarantees" xfId="14591" xr:uid="{00000000-0005-0000-0000-0000B8390000}"/>
    <cellStyle name="Normal 3 20" xfId="14592" xr:uid="{00000000-0005-0000-0000-0000B9390000}"/>
    <cellStyle name="Normal 3 20 2" xfId="14593" xr:uid="{00000000-0005-0000-0000-0000BA390000}"/>
    <cellStyle name="Normal 3 20 2 2" xfId="14594" xr:uid="{00000000-0005-0000-0000-0000BB390000}"/>
    <cellStyle name="Normal 3 20 2 2 2" xfId="14595" xr:uid="{00000000-0005-0000-0000-0000BC390000}"/>
    <cellStyle name="Normal 3 20 2 2 3" xfId="14596" xr:uid="{00000000-0005-0000-0000-0000BD390000}"/>
    <cellStyle name="Normal 3 20 2 2 4" xfId="14597" xr:uid="{00000000-0005-0000-0000-0000BE390000}"/>
    <cellStyle name="Normal 3 20 2 3" xfId="14598" xr:uid="{00000000-0005-0000-0000-0000BF390000}"/>
    <cellStyle name="Normal 3 20 2 4" xfId="14599" xr:uid="{00000000-0005-0000-0000-0000C0390000}"/>
    <cellStyle name="Normal 3 20 2 5" xfId="14600" xr:uid="{00000000-0005-0000-0000-0000C1390000}"/>
    <cellStyle name="Normal 3 20 3" xfId="14601" xr:uid="{00000000-0005-0000-0000-0000C2390000}"/>
    <cellStyle name="Normal 3 20 4" xfId="14602" xr:uid="{00000000-0005-0000-0000-0000C3390000}"/>
    <cellStyle name="Normal 3 20 4 2" xfId="14603" xr:uid="{00000000-0005-0000-0000-0000C4390000}"/>
    <cellStyle name="Normal 3 20 4 3" xfId="14604" xr:uid="{00000000-0005-0000-0000-0000C5390000}"/>
    <cellStyle name="Normal 3 20 4 4" xfId="14605" xr:uid="{00000000-0005-0000-0000-0000C6390000}"/>
    <cellStyle name="Normal 3 20 5" xfId="14606" xr:uid="{00000000-0005-0000-0000-0000C7390000}"/>
    <cellStyle name="Normal 3 20 6" xfId="14607" xr:uid="{00000000-0005-0000-0000-0000C8390000}"/>
    <cellStyle name="Normal 3 20 7" xfId="14608" xr:uid="{00000000-0005-0000-0000-0000C9390000}"/>
    <cellStyle name="Normal 3 21" xfId="14609" xr:uid="{00000000-0005-0000-0000-0000CA390000}"/>
    <cellStyle name="Normal 3 21 2" xfId="14610" xr:uid="{00000000-0005-0000-0000-0000CB390000}"/>
    <cellStyle name="Normal 3 21 2 2" xfId="14611" xr:uid="{00000000-0005-0000-0000-0000CC390000}"/>
    <cellStyle name="Normal 3 21 2 2 2" xfId="14612" xr:uid="{00000000-0005-0000-0000-0000CD390000}"/>
    <cellStyle name="Normal 3 21 2 2 3" xfId="14613" xr:uid="{00000000-0005-0000-0000-0000CE390000}"/>
    <cellStyle name="Normal 3 21 2 2 4" xfId="14614" xr:uid="{00000000-0005-0000-0000-0000CF390000}"/>
    <cellStyle name="Normal 3 21 2 3" xfId="14615" xr:uid="{00000000-0005-0000-0000-0000D0390000}"/>
    <cellStyle name="Normal 3 21 2 4" xfId="14616" xr:uid="{00000000-0005-0000-0000-0000D1390000}"/>
    <cellStyle name="Normal 3 21 2 5" xfId="14617" xr:uid="{00000000-0005-0000-0000-0000D2390000}"/>
    <cellStyle name="Normal 3 21 3" xfId="14618" xr:uid="{00000000-0005-0000-0000-0000D3390000}"/>
    <cellStyle name="Normal 3 21 4" xfId="14619" xr:uid="{00000000-0005-0000-0000-0000D4390000}"/>
    <cellStyle name="Normal 3 21 4 2" xfId="14620" xr:uid="{00000000-0005-0000-0000-0000D5390000}"/>
    <cellStyle name="Normal 3 21 4 3" xfId="14621" xr:uid="{00000000-0005-0000-0000-0000D6390000}"/>
    <cellStyle name="Normal 3 21 4 4" xfId="14622" xr:uid="{00000000-0005-0000-0000-0000D7390000}"/>
    <cellStyle name="Normal 3 21 5" xfId="14623" xr:uid="{00000000-0005-0000-0000-0000D8390000}"/>
    <cellStyle name="Normal 3 21 6" xfId="14624" xr:uid="{00000000-0005-0000-0000-0000D9390000}"/>
    <cellStyle name="Normal 3 21 7" xfId="14625" xr:uid="{00000000-0005-0000-0000-0000DA390000}"/>
    <cellStyle name="Normal 3 22" xfId="14626" xr:uid="{00000000-0005-0000-0000-0000DB390000}"/>
    <cellStyle name="Normal 3 22 2" xfId="14627" xr:uid="{00000000-0005-0000-0000-0000DC390000}"/>
    <cellStyle name="Normal 3 22 2 2" xfId="14628" xr:uid="{00000000-0005-0000-0000-0000DD390000}"/>
    <cellStyle name="Normal 3 22 2 2 2" xfId="14629" xr:uid="{00000000-0005-0000-0000-0000DE390000}"/>
    <cellStyle name="Normal 3 22 2 2 3" xfId="14630" xr:uid="{00000000-0005-0000-0000-0000DF390000}"/>
    <cellStyle name="Normal 3 22 2 2 4" xfId="14631" xr:uid="{00000000-0005-0000-0000-0000E0390000}"/>
    <cellStyle name="Normal 3 22 2 3" xfId="14632" xr:uid="{00000000-0005-0000-0000-0000E1390000}"/>
    <cellStyle name="Normal 3 22 2 4" xfId="14633" xr:uid="{00000000-0005-0000-0000-0000E2390000}"/>
    <cellStyle name="Normal 3 22 2 5" xfId="14634" xr:uid="{00000000-0005-0000-0000-0000E3390000}"/>
    <cellStyle name="Normal 3 22 3" xfId="14635" xr:uid="{00000000-0005-0000-0000-0000E4390000}"/>
    <cellStyle name="Normal 3 22 4" xfId="14636" xr:uid="{00000000-0005-0000-0000-0000E5390000}"/>
    <cellStyle name="Normal 3 22 4 2" xfId="14637" xr:uid="{00000000-0005-0000-0000-0000E6390000}"/>
    <cellStyle name="Normal 3 22 4 3" xfId="14638" xr:uid="{00000000-0005-0000-0000-0000E7390000}"/>
    <cellStyle name="Normal 3 22 4 4" xfId="14639" xr:uid="{00000000-0005-0000-0000-0000E8390000}"/>
    <cellStyle name="Normal 3 22 5" xfId="14640" xr:uid="{00000000-0005-0000-0000-0000E9390000}"/>
    <cellStyle name="Normal 3 22 6" xfId="14641" xr:uid="{00000000-0005-0000-0000-0000EA390000}"/>
    <cellStyle name="Normal 3 22 7" xfId="14642" xr:uid="{00000000-0005-0000-0000-0000EB390000}"/>
    <cellStyle name="Normal 3 23" xfId="14643" xr:uid="{00000000-0005-0000-0000-0000EC390000}"/>
    <cellStyle name="Normal 3 23 2" xfId="14644" xr:uid="{00000000-0005-0000-0000-0000ED390000}"/>
    <cellStyle name="Normal 3 23 2 2" xfId="14645" xr:uid="{00000000-0005-0000-0000-0000EE390000}"/>
    <cellStyle name="Normal 3 23 2 2 2" xfId="14646" xr:uid="{00000000-0005-0000-0000-0000EF390000}"/>
    <cellStyle name="Normal 3 23 2 2 3" xfId="14647" xr:uid="{00000000-0005-0000-0000-0000F0390000}"/>
    <cellStyle name="Normal 3 23 2 2 4" xfId="14648" xr:uid="{00000000-0005-0000-0000-0000F1390000}"/>
    <cellStyle name="Normal 3 23 2 3" xfId="14649" xr:uid="{00000000-0005-0000-0000-0000F2390000}"/>
    <cellStyle name="Normal 3 23 2 4" xfId="14650" xr:uid="{00000000-0005-0000-0000-0000F3390000}"/>
    <cellStyle name="Normal 3 23 2 5" xfId="14651" xr:uid="{00000000-0005-0000-0000-0000F4390000}"/>
    <cellStyle name="Normal 3 23 3" xfId="14652" xr:uid="{00000000-0005-0000-0000-0000F5390000}"/>
    <cellStyle name="Normal 3 23 3 2" xfId="14653" xr:uid="{00000000-0005-0000-0000-0000F6390000}"/>
    <cellStyle name="Normal 3 23 3 3" xfId="14654" xr:uid="{00000000-0005-0000-0000-0000F7390000}"/>
    <cellStyle name="Normal 3 23 3 4" xfId="14655" xr:uid="{00000000-0005-0000-0000-0000F8390000}"/>
    <cellStyle name="Normal 3 23 4" xfId="14656" xr:uid="{00000000-0005-0000-0000-0000F9390000}"/>
    <cellStyle name="Normal 3 23 5" xfId="14657" xr:uid="{00000000-0005-0000-0000-0000FA390000}"/>
    <cellStyle name="Normal 3 23 6" xfId="14658" xr:uid="{00000000-0005-0000-0000-0000FB390000}"/>
    <cellStyle name="Normal 3 24" xfId="14659" xr:uid="{00000000-0005-0000-0000-0000FC390000}"/>
    <cellStyle name="Normal 3 24 2" xfId="14660" xr:uid="{00000000-0005-0000-0000-0000FD390000}"/>
    <cellStyle name="Normal 3 24 2 2" xfId="14661" xr:uid="{00000000-0005-0000-0000-0000FE390000}"/>
    <cellStyle name="Normal 3 24 2 2 2" xfId="14662" xr:uid="{00000000-0005-0000-0000-0000FF390000}"/>
    <cellStyle name="Normal 3 24 2 2 3" xfId="14663" xr:uid="{00000000-0005-0000-0000-0000003A0000}"/>
    <cellStyle name="Normal 3 24 2 2 4" xfId="14664" xr:uid="{00000000-0005-0000-0000-0000013A0000}"/>
    <cellStyle name="Normal 3 24 2 3" xfId="14665" xr:uid="{00000000-0005-0000-0000-0000023A0000}"/>
    <cellStyle name="Normal 3 24 2 4" xfId="14666" xr:uid="{00000000-0005-0000-0000-0000033A0000}"/>
    <cellStyle name="Normal 3 24 2 5" xfId="14667" xr:uid="{00000000-0005-0000-0000-0000043A0000}"/>
    <cellStyle name="Normal 3 24 3" xfId="14668" xr:uid="{00000000-0005-0000-0000-0000053A0000}"/>
    <cellStyle name="Normal 3 24 3 2" xfId="14669" xr:uid="{00000000-0005-0000-0000-0000063A0000}"/>
    <cellStyle name="Normal 3 24 3 3" xfId="14670" xr:uid="{00000000-0005-0000-0000-0000073A0000}"/>
    <cellStyle name="Normal 3 24 3 4" xfId="14671" xr:uid="{00000000-0005-0000-0000-0000083A0000}"/>
    <cellStyle name="Normal 3 24 4" xfId="14672" xr:uid="{00000000-0005-0000-0000-0000093A0000}"/>
    <cellStyle name="Normal 3 24 5" xfId="14673" xr:uid="{00000000-0005-0000-0000-00000A3A0000}"/>
    <cellStyle name="Normal 3 24 6" xfId="14674" xr:uid="{00000000-0005-0000-0000-00000B3A0000}"/>
    <cellStyle name="Normal 3 25" xfId="14675" xr:uid="{00000000-0005-0000-0000-00000C3A0000}"/>
    <cellStyle name="Normal 3 25 2" xfId="14676" xr:uid="{00000000-0005-0000-0000-00000D3A0000}"/>
    <cellStyle name="Normal 3 25 2 2" xfId="14677" xr:uid="{00000000-0005-0000-0000-00000E3A0000}"/>
    <cellStyle name="Normal 3 25 2 2 2" xfId="14678" xr:uid="{00000000-0005-0000-0000-00000F3A0000}"/>
    <cellStyle name="Normal 3 25 2 2 3" xfId="14679" xr:uid="{00000000-0005-0000-0000-0000103A0000}"/>
    <cellStyle name="Normal 3 25 2 2 4" xfId="14680" xr:uid="{00000000-0005-0000-0000-0000113A0000}"/>
    <cellStyle name="Normal 3 25 2 3" xfId="14681" xr:uid="{00000000-0005-0000-0000-0000123A0000}"/>
    <cellStyle name="Normal 3 25 2 4" xfId="14682" xr:uid="{00000000-0005-0000-0000-0000133A0000}"/>
    <cellStyle name="Normal 3 25 2 5" xfId="14683" xr:uid="{00000000-0005-0000-0000-0000143A0000}"/>
    <cellStyle name="Normal 3 25 3" xfId="14684" xr:uid="{00000000-0005-0000-0000-0000153A0000}"/>
    <cellStyle name="Normal 3 25 3 2" xfId="14685" xr:uid="{00000000-0005-0000-0000-0000163A0000}"/>
    <cellStyle name="Normal 3 25 3 3" xfId="14686" xr:uid="{00000000-0005-0000-0000-0000173A0000}"/>
    <cellStyle name="Normal 3 25 3 4" xfId="14687" xr:uid="{00000000-0005-0000-0000-0000183A0000}"/>
    <cellStyle name="Normal 3 25 4" xfId="14688" xr:uid="{00000000-0005-0000-0000-0000193A0000}"/>
    <cellStyle name="Normal 3 25 5" xfId="14689" xr:uid="{00000000-0005-0000-0000-00001A3A0000}"/>
    <cellStyle name="Normal 3 25 6" xfId="14690" xr:uid="{00000000-0005-0000-0000-00001B3A0000}"/>
    <cellStyle name="Normal 3 26" xfId="14691" xr:uid="{00000000-0005-0000-0000-00001C3A0000}"/>
    <cellStyle name="Normal 3 26 2" xfId="14692" xr:uid="{00000000-0005-0000-0000-00001D3A0000}"/>
    <cellStyle name="Normal 3 26 2 2" xfId="14693" xr:uid="{00000000-0005-0000-0000-00001E3A0000}"/>
    <cellStyle name="Normal 3 26 2 2 2" xfId="14694" xr:uid="{00000000-0005-0000-0000-00001F3A0000}"/>
    <cellStyle name="Normal 3 26 2 2 3" xfId="14695" xr:uid="{00000000-0005-0000-0000-0000203A0000}"/>
    <cellStyle name="Normal 3 26 2 2 4" xfId="14696" xr:uid="{00000000-0005-0000-0000-0000213A0000}"/>
    <cellStyle name="Normal 3 26 2 3" xfId="14697" xr:uid="{00000000-0005-0000-0000-0000223A0000}"/>
    <cellStyle name="Normal 3 26 2 4" xfId="14698" xr:uid="{00000000-0005-0000-0000-0000233A0000}"/>
    <cellStyle name="Normal 3 26 2 5" xfId="14699" xr:uid="{00000000-0005-0000-0000-0000243A0000}"/>
    <cellStyle name="Normal 3 26 3" xfId="14700" xr:uid="{00000000-0005-0000-0000-0000253A0000}"/>
    <cellStyle name="Normal 3 26 3 2" xfId="14701" xr:uid="{00000000-0005-0000-0000-0000263A0000}"/>
    <cellStyle name="Normal 3 26 3 3" xfId="14702" xr:uid="{00000000-0005-0000-0000-0000273A0000}"/>
    <cellStyle name="Normal 3 26 3 4" xfId="14703" xr:uid="{00000000-0005-0000-0000-0000283A0000}"/>
    <cellStyle name="Normal 3 26 4" xfId="14704" xr:uid="{00000000-0005-0000-0000-0000293A0000}"/>
    <cellStyle name="Normal 3 26 5" xfId="14705" xr:uid="{00000000-0005-0000-0000-00002A3A0000}"/>
    <cellStyle name="Normal 3 26 6" xfId="14706" xr:uid="{00000000-0005-0000-0000-00002B3A0000}"/>
    <cellStyle name="Normal 3 27" xfId="14707" xr:uid="{00000000-0005-0000-0000-00002C3A0000}"/>
    <cellStyle name="Normal 3 27 2" xfId="14708" xr:uid="{00000000-0005-0000-0000-00002D3A0000}"/>
    <cellStyle name="Normal 3 27 2 2" xfId="14709" xr:uid="{00000000-0005-0000-0000-00002E3A0000}"/>
    <cellStyle name="Normal 3 27 2 2 2" xfId="14710" xr:uid="{00000000-0005-0000-0000-00002F3A0000}"/>
    <cellStyle name="Normal 3 27 2 2 3" xfId="14711" xr:uid="{00000000-0005-0000-0000-0000303A0000}"/>
    <cellStyle name="Normal 3 27 2 2 4" xfId="14712" xr:uid="{00000000-0005-0000-0000-0000313A0000}"/>
    <cellStyle name="Normal 3 27 2 3" xfId="14713" xr:uid="{00000000-0005-0000-0000-0000323A0000}"/>
    <cellStyle name="Normal 3 27 2 4" xfId="14714" xr:uid="{00000000-0005-0000-0000-0000333A0000}"/>
    <cellStyle name="Normal 3 27 2 5" xfId="14715" xr:uid="{00000000-0005-0000-0000-0000343A0000}"/>
    <cellStyle name="Normal 3 27 3" xfId="14716" xr:uid="{00000000-0005-0000-0000-0000353A0000}"/>
    <cellStyle name="Normal 3 27 3 2" xfId="14717" xr:uid="{00000000-0005-0000-0000-0000363A0000}"/>
    <cellStyle name="Normal 3 27 3 3" xfId="14718" xr:uid="{00000000-0005-0000-0000-0000373A0000}"/>
    <cellStyle name="Normal 3 27 3 4" xfId="14719" xr:uid="{00000000-0005-0000-0000-0000383A0000}"/>
    <cellStyle name="Normal 3 27 4" xfId="14720" xr:uid="{00000000-0005-0000-0000-0000393A0000}"/>
    <cellStyle name="Normal 3 27 5" xfId="14721" xr:uid="{00000000-0005-0000-0000-00003A3A0000}"/>
    <cellStyle name="Normal 3 27 6" xfId="14722" xr:uid="{00000000-0005-0000-0000-00003B3A0000}"/>
    <cellStyle name="Normal 3 28" xfId="14723" xr:uid="{00000000-0005-0000-0000-00003C3A0000}"/>
    <cellStyle name="Normal 3 28 2" xfId="14724" xr:uid="{00000000-0005-0000-0000-00003D3A0000}"/>
    <cellStyle name="Normal 3 28 2 2" xfId="14725" xr:uid="{00000000-0005-0000-0000-00003E3A0000}"/>
    <cellStyle name="Normal 3 28 2 2 2" xfId="14726" xr:uid="{00000000-0005-0000-0000-00003F3A0000}"/>
    <cellStyle name="Normal 3 28 2 2 3" xfId="14727" xr:uid="{00000000-0005-0000-0000-0000403A0000}"/>
    <cellStyle name="Normal 3 28 2 2 4" xfId="14728" xr:uid="{00000000-0005-0000-0000-0000413A0000}"/>
    <cellStyle name="Normal 3 28 2 3" xfId="14729" xr:uid="{00000000-0005-0000-0000-0000423A0000}"/>
    <cellStyle name="Normal 3 28 2 4" xfId="14730" xr:uid="{00000000-0005-0000-0000-0000433A0000}"/>
    <cellStyle name="Normal 3 28 2 5" xfId="14731" xr:uid="{00000000-0005-0000-0000-0000443A0000}"/>
    <cellStyle name="Normal 3 28 3" xfId="14732" xr:uid="{00000000-0005-0000-0000-0000453A0000}"/>
    <cellStyle name="Normal 3 28 3 2" xfId="14733" xr:uid="{00000000-0005-0000-0000-0000463A0000}"/>
    <cellStyle name="Normal 3 28 3 3" xfId="14734" xr:uid="{00000000-0005-0000-0000-0000473A0000}"/>
    <cellStyle name="Normal 3 28 3 4" xfId="14735" xr:uid="{00000000-0005-0000-0000-0000483A0000}"/>
    <cellStyle name="Normal 3 28 4" xfId="14736" xr:uid="{00000000-0005-0000-0000-0000493A0000}"/>
    <cellStyle name="Normal 3 28 5" xfId="14737" xr:uid="{00000000-0005-0000-0000-00004A3A0000}"/>
    <cellStyle name="Normal 3 28 6" xfId="14738" xr:uid="{00000000-0005-0000-0000-00004B3A0000}"/>
    <cellStyle name="Normal 3 29" xfId="14739" xr:uid="{00000000-0005-0000-0000-00004C3A0000}"/>
    <cellStyle name="Normal 3 29 2" xfId="14740" xr:uid="{00000000-0005-0000-0000-00004D3A0000}"/>
    <cellStyle name="Normal 3 29 2 2" xfId="14741" xr:uid="{00000000-0005-0000-0000-00004E3A0000}"/>
    <cellStyle name="Normal 3 29 2 2 2" xfId="14742" xr:uid="{00000000-0005-0000-0000-00004F3A0000}"/>
    <cellStyle name="Normal 3 29 2 2 3" xfId="14743" xr:uid="{00000000-0005-0000-0000-0000503A0000}"/>
    <cellStyle name="Normal 3 29 2 2 4" xfId="14744" xr:uid="{00000000-0005-0000-0000-0000513A0000}"/>
    <cellStyle name="Normal 3 29 2 3" xfId="14745" xr:uid="{00000000-0005-0000-0000-0000523A0000}"/>
    <cellStyle name="Normal 3 29 2 4" xfId="14746" xr:uid="{00000000-0005-0000-0000-0000533A0000}"/>
    <cellStyle name="Normal 3 29 2 5" xfId="14747" xr:uid="{00000000-0005-0000-0000-0000543A0000}"/>
    <cellStyle name="Normal 3 29 3" xfId="14748" xr:uid="{00000000-0005-0000-0000-0000553A0000}"/>
    <cellStyle name="Normal 3 29 3 2" xfId="14749" xr:uid="{00000000-0005-0000-0000-0000563A0000}"/>
    <cellStyle name="Normal 3 29 3 3" xfId="14750" xr:uid="{00000000-0005-0000-0000-0000573A0000}"/>
    <cellStyle name="Normal 3 29 3 4" xfId="14751" xr:uid="{00000000-0005-0000-0000-0000583A0000}"/>
    <cellStyle name="Normal 3 29 4" xfId="14752" xr:uid="{00000000-0005-0000-0000-0000593A0000}"/>
    <cellStyle name="Normal 3 29 5" xfId="14753" xr:uid="{00000000-0005-0000-0000-00005A3A0000}"/>
    <cellStyle name="Normal 3 29 6" xfId="14754" xr:uid="{00000000-0005-0000-0000-00005B3A0000}"/>
    <cellStyle name="Normal 3 3" xfId="14755" xr:uid="{00000000-0005-0000-0000-00005C3A0000}"/>
    <cellStyle name="Normal 3 3 10" xfId="14756" xr:uid="{00000000-0005-0000-0000-00005D3A0000}"/>
    <cellStyle name="Normal 3 3 10 2" xfId="14757" xr:uid="{00000000-0005-0000-0000-00005E3A0000}"/>
    <cellStyle name="Normal 3 3 10 3" xfId="14758" xr:uid="{00000000-0005-0000-0000-00005F3A0000}"/>
    <cellStyle name="Normal 3 3 10 3 2" xfId="14759" xr:uid="{00000000-0005-0000-0000-0000603A0000}"/>
    <cellStyle name="Normal 3 3 10 3 2 2" xfId="14760" xr:uid="{00000000-0005-0000-0000-0000613A0000}"/>
    <cellStyle name="Normal 3 3 10 3 2 3" xfId="14761" xr:uid="{00000000-0005-0000-0000-0000623A0000}"/>
    <cellStyle name="Normal 3 3 10 3 2 4" xfId="14762" xr:uid="{00000000-0005-0000-0000-0000633A0000}"/>
    <cellStyle name="Normal 3 3 10 3 3" xfId="14763" xr:uid="{00000000-0005-0000-0000-0000643A0000}"/>
    <cellStyle name="Normal 3 3 10 3 4" xfId="14764" xr:uid="{00000000-0005-0000-0000-0000653A0000}"/>
    <cellStyle name="Normal 3 3 10 3 5" xfId="14765" xr:uid="{00000000-0005-0000-0000-0000663A0000}"/>
    <cellStyle name="Normal 3 3 10 4" xfId="14766" xr:uid="{00000000-0005-0000-0000-0000673A0000}"/>
    <cellStyle name="Normal 3 3 10 5" xfId="14767" xr:uid="{00000000-0005-0000-0000-0000683A0000}"/>
    <cellStyle name="Normal 3 3 10 5 2" xfId="14768" xr:uid="{00000000-0005-0000-0000-0000693A0000}"/>
    <cellStyle name="Normal 3 3 10 5 3" xfId="14769" xr:uid="{00000000-0005-0000-0000-00006A3A0000}"/>
    <cellStyle name="Normal 3 3 10 5 4" xfId="14770" xr:uid="{00000000-0005-0000-0000-00006B3A0000}"/>
    <cellStyle name="Normal 3 3 10 6" xfId="14771" xr:uid="{00000000-0005-0000-0000-00006C3A0000}"/>
    <cellStyle name="Normal 3 3 10 7" xfId="14772" xr:uid="{00000000-0005-0000-0000-00006D3A0000}"/>
    <cellStyle name="Normal 3 3 10 8" xfId="14773" xr:uid="{00000000-0005-0000-0000-00006E3A0000}"/>
    <cellStyle name="Normal 3 3 11" xfId="14774" xr:uid="{00000000-0005-0000-0000-00006F3A0000}"/>
    <cellStyle name="Normal 3 3 12" xfId="14775" xr:uid="{00000000-0005-0000-0000-0000703A0000}"/>
    <cellStyle name="Normal 3 3 12 2" xfId="14776" xr:uid="{00000000-0005-0000-0000-0000713A0000}"/>
    <cellStyle name="Normal 3 3 12 2 2" xfId="14777" xr:uid="{00000000-0005-0000-0000-0000723A0000}"/>
    <cellStyle name="Normal 3 3 12 2 2 2" xfId="14778" xr:uid="{00000000-0005-0000-0000-0000733A0000}"/>
    <cellStyle name="Normal 3 3 12 2 2 3" xfId="14779" xr:uid="{00000000-0005-0000-0000-0000743A0000}"/>
    <cellStyle name="Normal 3 3 12 2 2 4" xfId="14780" xr:uid="{00000000-0005-0000-0000-0000753A0000}"/>
    <cellStyle name="Normal 3 3 12 2 3" xfId="14781" xr:uid="{00000000-0005-0000-0000-0000763A0000}"/>
    <cellStyle name="Normal 3 3 12 2 4" xfId="14782" xr:uid="{00000000-0005-0000-0000-0000773A0000}"/>
    <cellStyle name="Normal 3 3 12 2 5" xfId="14783" xr:uid="{00000000-0005-0000-0000-0000783A0000}"/>
    <cellStyle name="Normal 3 3 12 3" xfId="14784" xr:uid="{00000000-0005-0000-0000-0000793A0000}"/>
    <cellStyle name="Normal 3 3 12 4" xfId="14785" xr:uid="{00000000-0005-0000-0000-00007A3A0000}"/>
    <cellStyle name="Normal 3 3 12 4 2" xfId="14786" xr:uid="{00000000-0005-0000-0000-00007B3A0000}"/>
    <cellStyle name="Normal 3 3 12 4 3" xfId="14787" xr:uid="{00000000-0005-0000-0000-00007C3A0000}"/>
    <cellStyle name="Normal 3 3 12 4 4" xfId="14788" xr:uid="{00000000-0005-0000-0000-00007D3A0000}"/>
    <cellStyle name="Normal 3 3 12 5" xfId="14789" xr:uid="{00000000-0005-0000-0000-00007E3A0000}"/>
    <cellStyle name="Normal 3 3 12 6" xfId="14790" xr:uid="{00000000-0005-0000-0000-00007F3A0000}"/>
    <cellStyle name="Normal 3 3 12 7" xfId="14791" xr:uid="{00000000-0005-0000-0000-0000803A0000}"/>
    <cellStyle name="Normal 3 3 13" xfId="14792" xr:uid="{00000000-0005-0000-0000-0000813A0000}"/>
    <cellStyle name="Normal 3 3 13 2" xfId="14793" xr:uid="{00000000-0005-0000-0000-0000823A0000}"/>
    <cellStyle name="Normal 3 3 13 2 2" xfId="14794" xr:uid="{00000000-0005-0000-0000-0000833A0000}"/>
    <cellStyle name="Normal 3 3 13 2 2 2" xfId="14795" xr:uid="{00000000-0005-0000-0000-0000843A0000}"/>
    <cellStyle name="Normal 3 3 13 2 2 3" xfId="14796" xr:uid="{00000000-0005-0000-0000-0000853A0000}"/>
    <cellStyle name="Normal 3 3 13 2 2 4" xfId="14797" xr:uid="{00000000-0005-0000-0000-0000863A0000}"/>
    <cellStyle name="Normal 3 3 13 2 3" xfId="14798" xr:uid="{00000000-0005-0000-0000-0000873A0000}"/>
    <cellStyle name="Normal 3 3 13 2 4" xfId="14799" xr:uid="{00000000-0005-0000-0000-0000883A0000}"/>
    <cellStyle name="Normal 3 3 13 2 5" xfId="14800" xr:uid="{00000000-0005-0000-0000-0000893A0000}"/>
    <cellStyle name="Normal 3 3 13 3" xfId="14801" xr:uid="{00000000-0005-0000-0000-00008A3A0000}"/>
    <cellStyle name="Normal 3 3 13 4" xfId="14802" xr:uid="{00000000-0005-0000-0000-00008B3A0000}"/>
    <cellStyle name="Normal 3 3 13 4 2" xfId="14803" xr:uid="{00000000-0005-0000-0000-00008C3A0000}"/>
    <cellStyle name="Normal 3 3 13 4 3" xfId="14804" xr:uid="{00000000-0005-0000-0000-00008D3A0000}"/>
    <cellStyle name="Normal 3 3 13 4 4" xfId="14805" xr:uid="{00000000-0005-0000-0000-00008E3A0000}"/>
    <cellStyle name="Normal 3 3 13 5" xfId="14806" xr:uid="{00000000-0005-0000-0000-00008F3A0000}"/>
    <cellStyle name="Normal 3 3 13 6" xfId="14807" xr:uid="{00000000-0005-0000-0000-0000903A0000}"/>
    <cellStyle name="Normal 3 3 13 7" xfId="14808" xr:uid="{00000000-0005-0000-0000-0000913A0000}"/>
    <cellStyle name="Normal 3 3 14" xfId="14809" xr:uid="{00000000-0005-0000-0000-0000923A0000}"/>
    <cellStyle name="Normal 3 3 14 2" xfId="14810" xr:uid="{00000000-0005-0000-0000-0000933A0000}"/>
    <cellStyle name="Normal 3 3 14 2 2" xfId="14811" xr:uid="{00000000-0005-0000-0000-0000943A0000}"/>
    <cellStyle name="Normal 3 3 14 2 3" xfId="14812" xr:uid="{00000000-0005-0000-0000-0000953A0000}"/>
    <cellStyle name="Normal 3 3 14 2 4" xfId="14813" xr:uid="{00000000-0005-0000-0000-0000963A0000}"/>
    <cellStyle name="Normal 3 3 14 3" xfId="14814" xr:uid="{00000000-0005-0000-0000-0000973A0000}"/>
    <cellStyle name="Normal 3 3 14 4" xfId="14815" xr:uid="{00000000-0005-0000-0000-0000983A0000}"/>
    <cellStyle name="Normal 3 3 14 5" xfId="14816" xr:uid="{00000000-0005-0000-0000-0000993A0000}"/>
    <cellStyle name="Normal 3 3 15" xfId="14817" xr:uid="{00000000-0005-0000-0000-00009A3A0000}"/>
    <cellStyle name="Normal 3 3 15 2" xfId="14818" xr:uid="{00000000-0005-0000-0000-00009B3A0000}"/>
    <cellStyle name="Normal 3 3 15 3" xfId="14819" xr:uid="{00000000-0005-0000-0000-00009C3A0000}"/>
    <cellStyle name="Normal 3 3 15 4" xfId="14820" xr:uid="{00000000-0005-0000-0000-00009D3A0000}"/>
    <cellStyle name="Normal 3 3 16" xfId="14821" xr:uid="{00000000-0005-0000-0000-00009E3A0000}"/>
    <cellStyle name="Normal 3 3 17" xfId="14822" xr:uid="{00000000-0005-0000-0000-00009F3A0000}"/>
    <cellStyle name="Normal 3 3 18" xfId="14823" xr:uid="{00000000-0005-0000-0000-0000A03A0000}"/>
    <cellStyle name="Normal 3 3 2" xfId="14824" xr:uid="{00000000-0005-0000-0000-0000A13A0000}"/>
    <cellStyle name="Normal 3 3 2 10" xfId="14825" xr:uid="{00000000-0005-0000-0000-0000A23A0000}"/>
    <cellStyle name="Normal 3 3 2 10 2" xfId="14826" xr:uid="{00000000-0005-0000-0000-0000A33A0000}"/>
    <cellStyle name="Normal 3 3 2 10 2 2" xfId="14827" xr:uid="{00000000-0005-0000-0000-0000A43A0000}"/>
    <cellStyle name="Normal 3 3 2 10 2 3" xfId="14828" xr:uid="{00000000-0005-0000-0000-0000A53A0000}"/>
    <cellStyle name="Normal 3 3 2 10 2 4" xfId="14829" xr:uid="{00000000-0005-0000-0000-0000A63A0000}"/>
    <cellStyle name="Normal 3 3 2 10 3" xfId="14830" xr:uid="{00000000-0005-0000-0000-0000A73A0000}"/>
    <cellStyle name="Normal 3 3 2 10 4" xfId="14831" xr:uid="{00000000-0005-0000-0000-0000A83A0000}"/>
    <cellStyle name="Normal 3 3 2 10 5" xfId="14832" xr:uid="{00000000-0005-0000-0000-0000A93A0000}"/>
    <cellStyle name="Normal 3 3 2 11" xfId="14833" xr:uid="{00000000-0005-0000-0000-0000AA3A0000}"/>
    <cellStyle name="Normal 3 3 2 11 2" xfId="14834" xr:uid="{00000000-0005-0000-0000-0000AB3A0000}"/>
    <cellStyle name="Normal 3 3 2 11 3" xfId="14835" xr:uid="{00000000-0005-0000-0000-0000AC3A0000}"/>
    <cellStyle name="Normal 3 3 2 11 4" xfId="14836" xr:uid="{00000000-0005-0000-0000-0000AD3A0000}"/>
    <cellStyle name="Normal 3 3 2 12" xfId="14837" xr:uid="{00000000-0005-0000-0000-0000AE3A0000}"/>
    <cellStyle name="Normal 3 3 2 13" xfId="14838" xr:uid="{00000000-0005-0000-0000-0000AF3A0000}"/>
    <cellStyle name="Normal 3 3 2 14" xfId="14839" xr:uid="{00000000-0005-0000-0000-0000B03A0000}"/>
    <cellStyle name="Normal 3 3 2 2" xfId="14840" xr:uid="{00000000-0005-0000-0000-0000B13A0000}"/>
    <cellStyle name="Normal 3 3 2 2 10" xfId="14841" xr:uid="{00000000-0005-0000-0000-0000B23A0000}"/>
    <cellStyle name="Normal 3 3 2 2 2" xfId="14842" xr:uid="{00000000-0005-0000-0000-0000B33A0000}"/>
    <cellStyle name="Normal 3 3 2 2 2 2" xfId="14843" xr:uid="{00000000-0005-0000-0000-0000B43A0000}"/>
    <cellStyle name="Normal 3 3 2 2 2 2 2" xfId="14844" xr:uid="{00000000-0005-0000-0000-0000B53A0000}"/>
    <cellStyle name="Normal 3 3 2 2 2 2 2 2" xfId="14845" xr:uid="{00000000-0005-0000-0000-0000B63A0000}"/>
    <cellStyle name="Normal 3 3 2 2 2 2 2 2 2" xfId="14846" xr:uid="{00000000-0005-0000-0000-0000B73A0000}"/>
    <cellStyle name="Normal 3 3 2 2 2 2 2 2 3" xfId="14847" xr:uid="{00000000-0005-0000-0000-0000B83A0000}"/>
    <cellStyle name="Normal 3 3 2 2 2 2 2 2 4" xfId="14848" xr:uid="{00000000-0005-0000-0000-0000B93A0000}"/>
    <cellStyle name="Normal 3 3 2 2 2 2 2 3" xfId="14849" xr:uid="{00000000-0005-0000-0000-0000BA3A0000}"/>
    <cellStyle name="Normal 3 3 2 2 2 2 2 4" xfId="14850" xr:uid="{00000000-0005-0000-0000-0000BB3A0000}"/>
    <cellStyle name="Normal 3 3 2 2 2 2 2 5" xfId="14851" xr:uid="{00000000-0005-0000-0000-0000BC3A0000}"/>
    <cellStyle name="Normal 3 3 2 2 2 2 3" xfId="14852" xr:uid="{00000000-0005-0000-0000-0000BD3A0000}"/>
    <cellStyle name="Normal 3 3 2 2 2 2 3 2" xfId="14853" xr:uid="{00000000-0005-0000-0000-0000BE3A0000}"/>
    <cellStyle name="Normal 3 3 2 2 2 2 3 3" xfId="14854" xr:uid="{00000000-0005-0000-0000-0000BF3A0000}"/>
    <cellStyle name="Normal 3 3 2 2 2 2 3 4" xfId="14855" xr:uid="{00000000-0005-0000-0000-0000C03A0000}"/>
    <cellStyle name="Normal 3 3 2 2 2 2 4" xfId="14856" xr:uid="{00000000-0005-0000-0000-0000C13A0000}"/>
    <cellStyle name="Normal 3 3 2 2 2 2 5" xfId="14857" xr:uid="{00000000-0005-0000-0000-0000C23A0000}"/>
    <cellStyle name="Normal 3 3 2 2 2 2 6" xfId="14858" xr:uid="{00000000-0005-0000-0000-0000C33A0000}"/>
    <cellStyle name="Normal 3 3 2 2 2 3" xfId="14859" xr:uid="{00000000-0005-0000-0000-0000C43A0000}"/>
    <cellStyle name="Normal 3 3 2 2 2 3 2" xfId="14860" xr:uid="{00000000-0005-0000-0000-0000C53A0000}"/>
    <cellStyle name="Normal 3 3 2 2 2 3 2 2" xfId="14861" xr:uid="{00000000-0005-0000-0000-0000C63A0000}"/>
    <cellStyle name="Normal 3 3 2 2 2 3 2 2 2" xfId="14862" xr:uid="{00000000-0005-0000-0000-0000C73A0000}"/>
    <cellStyle name="Normal 3 3 2 2 2 3 2 2 3" xfId="14863" xr:uid="{00000000-0005-0000-0000-0000C83A0000}"/>
    <cellStyle name="Normal 3 3 2 2 2 3 2 2 4" xfId="14864" xr:uid="{00000000-0005-0000-0000-0000C93A0000}"/>
    <cellStyle name="Normal 3 3 2 2 2 3 2 3" xfId="14865" xr:uid="{00000000-0005-0000-0000-0000CA3A0000}"/>
    <cellStyle name="Normal 3 3 2 2 2 3 2 4" xfId="14866" xr:uid="{00000000-0005-0000-0000-0000CB3A0000}"/>
    <cellStyle name="Normal 3 3 2 2 2 3 2 5" xfId="14867" xr:uid="{00000000-0005-0000-0000-0000CC3A0000}"/>
    <cellStyle name="Normal 3 3 2 2 2 3 3" xfId="14868" xr:uid="{00000000-0005-0000-0000-0000CD3A0000}"/>
    <cellStyle name="Normal 3 3 2 2 2 3 3 2" xfId="14869" xr:uid="{00000000-0005-0000-0000-0000CE3A0000}"/>
    <cellStyle name="Normal 3 3 2 2 2 3 3 3" xfId="14870" xr:uid="{00000000-0005-0000-0000-0000CF3A0000}"/>
    <cellStyle name="Normal 3 3 2 2 2 3 3 4" xfId="14871" xr:uid="{00000000-0005-0000-0000-0000D03A0000}"/>
    <cellStyle name="Normal 3 3 2 2 2 3 4" xfId="14872" xr:uid="{00000000-0005-0000-0000-0000D13A0000}"/>
    <cellStyle name="Normal 3 3 2 2 2 3 5" xfId="14873" xr:uid="{00000000-0005-0000-0000-0000D23A0000}"/>
    <cellStyle name="Normal 3 3 2 2 2 3 6" xfId="14874" xr:uid="{00000000-0005-0000-0000-0000D33A0000}"/>
    <cellStyle name="Normal 3 3 2 2 2 4" xfId="14875" xr:uid="{00000000-0005-0000-0000-0000D43A0000}"/>
    <cellStyle name="Normal 3 3 2 2 2 4 2" xfId="14876" xr:uid="{00000000-0005-0000-0000-0000D53A0000}"/>
    <cellStyle name="Normal 3 3 2 2 2 4 2 2" xfId="14877" xr:uid="{00000000-0005-0000-0000-0000D63A0000}"/>
    <cellStyle name="Normal 3 3 2 2 2 4 2 3" xfId="14878" xr:uid="{00000000-0005-0000-0000-0000D73A0000}"/>
    <cellStyle name="Normal 3 3 2 2 2 4 2 4" xfId="14879" xr:uid="{00000000-0005-0000-0000-0000D83A0000}"/>
    <cellStyle name="Normal 3 3 2 2 2 4 3" xfId="14880" xr:uid="{00000000-0005-0000-0000-0000D93A0000}"/>
    <cellStyle name="Normal 3 3 2 2 2 4 4" xfId="14881" xr:uid="{00000000-0005-0000-0000-0000DA3A0000}"/>
    <cellStyle name="Normal 3 3 2 2 2 4 5" xfId="14882" xr:uid="{00000000-0005-0000-0000-0000DB3A0000}"/>
    <cellStyle name="Normal 3 3 2 2 2 5" xfId="14883" xr:uid="{00000000-0005-0000-0000-0000DC3A0000}"/>
    <cellStyle name="Normal 3 3 2 2 2 5 2" xfId="14884" xr:uid="{00000000-0005-0000-0000-0000DD3A0000}"/>
    <cellStyle name="Normal 3 3 2 2 2 5 3" xfId="14885" xr:uid="{00000000-0005-0000-0000-0000DE3A0000}"/>
    <cellStyle name="Normal 3 3 2 2 2 5 4" xfId="14886" xr:uid="{00000000-0005-0000-0000-0000DF3A0000}"/>
    <cellStyle name="Normal 3 3 2 2 2 6" xfId="14887" xr:uid="{00000000-0005-0000-0000-0000E03A0000}"/>
    <cellStyle name="Normal 3 3 2 2 2 7" xfId="14888" xr:uid="{00000000-0005-0000-0000-0000E13A0000}"/>
    <cellStyle name="Normal 3 3 2 2 2 8" xfId="14889" xr:uid="{00000000-0005-0000-0000-0000E23A0000}"/>
    <cellStyle name="Normal 3 3 2 2 3" xfId="14890" xr:uid="{00000000-0005-0000-0000-0000E33A0000}"/>
    <cellStyle name="Normal 3 3 2 2 3 2" xfId="14891" xr:uid="{00000000-0005-0000-0000-0000E43A0000}"/>
    <cellStyle name="Normal 3 3 2 2 3 2 2" xfId="14892" xr:uid="{00000000-0005-0000-0000-0000E53A0000}"/>
    <cellStyle name="Normal 3 3 2 2 3 2 2 2" xfId="14893" xr:uid="{00000000-0005-0000-0000-0000E63A0000}"/>
    <cellStyle name="Normal 3 3 2 2 3 2 2 3" xfId="14894" xr:uid="{00000000-0005-0000-0000-0000E73A0000}"/>
    <cellStyle name="Normal 3 3 2 2 3 2 2 4" xfId="14895" xr:uid="{00000000-0005-0000-0000-0000E83A0000}"/>
    <cellStyle name="Normal 3 3 2 2 3 2 3" xfId="14896" xr:uid="{00000000-0005-0000-0000-0000E93A0000}"/>
    <cellStyle name="Normal 3 3 2 2 3 2 4" xfId="14897" xr:uid="{00000000-0005-0000-0000-0000EA3A0000}"/>
    <cellStyle name="Normal 3 3 2 2 3 2 5" xfId="14898" xr:uid="{00000000-0005-0000-0000-0000EB3A0000}"/>
    <cellStyle name="Normal 3 3 2 2 3 3" xfId="14899" xr:uid="{00000000-0005-0000-0000-0000EC3A0000}"/>
    <cellStyle name="Normal 3 3 2 2 3 3 2" xfId="14900" xr:uid="{00000000-0005-0000-0000-0000ED3A0000}"/>
    <cellStyle name="Normal 3 3 2 2 3 3 3" xfId="14901" xr:uid="{00000000-0005-0000-0000-0000EE3A0000}"/>
    <cellStyle name="Normal 3 3 2 2 3 3 4" xfId="14902" xr:uid="{00000000-0005-0000-0000-0000EF3A0000}"/>
    <cellStyle name="Normal 3 3 2 2 3 4" xfId="14903" xr:uid="{00000000-0005-0000-0000-0000F03A0000}"/>
    <cellStyle name="Normal 3 3 2 2 3 5" xfId="14904" xr:uid="{00000000-0005-0000-0000-0000F13A0000}"/>
    <cellStyle name="Normal 3 3 2 2 3 6" xfId="14905" xr:uid="{00000000-0005-0000-0000-0000F23A0000}"/>
    <cellStyle name="Normal 3 3 2 2 4" xfId="14906" xr:uid="{00000000-0005-0000-0000-0000F33A0000}"/>
    <cellStyle name="Normal 3 3 2 2 4 2" xfId="14907" xr:uid="{00000000-0005-0000-0000-0000F43A0000}"/>
    <cellStyle name="Normal 3 3 2 2 4 2 2" xfId="14908" xr:uid="{00000000-0005-0000-0000-0000F53A0000}"/>
    <cellStyle name="Normal 3 3 2 2 4 2 2 2" xfId="14909" xr:uid="{00000000-0005-0000-0000-0000F63A0000}"/>
    <cellStyle name="Normal 3 3 2 2 4 2 2 3" xfId="14910" xr:uid="{00000000-0005-0000-0000-0000F73A0000}"/>
    <cellStyle name="Normal 3 3 2 2 4 2 2 4" xfId="14911" xr:uid="{00000000-0005-0000-0000-0000F83A0000}"/>
    <cellStyle name="Normal 3 3 2 2 4 2 3" xfId="14912" xr:uid="{00000000-0005-0000-0000-0000F93A0000}"/>
    <cellStyle name="Normal 3 3 2 2 4 2 4" xfId="14913" xr:uid="{00000000-0005-0000-0000-0000FA3A0000}"/>
    <cellStyle name="Normal 3 3 2 2 4 2 5" xfId="14914" xr:uid="{00000000-0005-0000-0000-0000FB3A0000}"/>
    <cellStyle name="Normal 3 3 2 2 4 3" xfId="14915" xr:uid="{00000000-0005-0000-0000-0000FC3A0000}"/>
    <cellStyle name="Normal 3 3 2 2 4 3 2" xfId="14916" xr:uid="{00000000-0005-0000-0000-0000FD3A0000}"/>
    <cellStyle name="Normal 3 3 2 2 4 3 3" xfId="14917" xr:uid="{00000000-0005-0000-0000-0000FE3A0000}"/>
    <cellStyle name="Normal 3 3 2 2 4 3 4" xfId="14918" xr:uid="{00000000-0005-0000-0000-0000FF3A0000}"/>
    <cellStyle name="Normal 3 3 2 2 4 4" xfId="14919" xr:uid="{00000000-0005-0000-0000-0000003B0000}"/>
    <cellStyle name="Normal 3 3 2 2 4 5" xfId="14920" xr:uid="{00000000-0005-0000-0000-0000013B0000}"/>
    <cellStyle name="Normal 3 3 2 2 4 6" xfId="14921" xr:uid="{00000000-0005-0000-0000-0000023B0000}"/>
    <cellStyle name="Normal 3 3 2 2 5" xfId="14922" xr:uid="{00000000-0005-0000-0000-0000033B0000}"/>
    <cellStyle name="Normal 3 3 2 2 5 2" xfId="14923" xr:uid="{00000000-0005-0000-0000-0000043B0000}"/>
    <cellStyle name="Normal 3 3 2 2 5 2 2" xfId="14924" xr:uid="{00000000-0005-0000-0000-0000053B0000}"/>
    <cellStyle name="Normal 3 3 2 2 5 2 3" xfId="14925" xr:uid="{00000000-0005-0000-0000-0000063B0000}"/>
    <cellStyle name="Normal 3 3 2 2 5 2 4" xfId="14926" xr:uid="{00000000-0005-0000-0000-0000073B0000}"/>
    <cellStyle name="Normal 3 3 2 2 5 3" xfId="14927" xr:uid="{00000000-0005-0000-0000-0000083B0000}"/>
    <cellStyle name="Normal 3 3 2 2 5 4" xfId="14928" xr:uid="{00000000-0005-0000-0000-0000093B0000}"/>
    <cellStyle name="Normal 3 3 2 2 5 5" xfId="14929" xr:uid="{00000000-0005-0000-0000-00000A3B0000}"/>
    <cellStyle name="Normal 3 3 2 2 6" xfId="14930" xr:uid="{00000000-0005-0000-0000-00000B3B0000}"/>
    <cellStyle name="Normal 3 3 2 2 7" xfId="14931" xr:uid="{00000000-0005-0000-0000-00000C3B0000}"/>
    <cellStyle name="Normal 3 3 2 2 7 2" xfId="14932" xr:uid="{00000000-0005-0000-0000-00000D3B0000}"/>
    <cellStyle name="Normal 3 3 2 2 7 3" xfId="14933" xr:uid="{00000000-0005-0000-0000-00000E3B0000}"/>
    <cellStyle name="Normal 3 3 2 2 7 4" xfId="14934" xr:uid="{00000000-0005-0000-0000-00000F3B0000}"/>
    <cellStyle name="Normal 3 3 2 2 8" xfId="14935" xr:uid="{00000000-0005-0000-0000-0000103B0000}"/>
    <cellStyle name="Normal 3 3 2 2 9" xfId="14936" xr:uid="{00000000-0005-0000-0000-0000113B0000}"/>
    <cellStyle name="Normal 3 3 2 3" xfId="14937" xr:uid="{00000000-0005-0000-0000-0000123B0000}"/>
    <cellStyle name="Normal 3 3 2 3 2" xfId="14938" xr:uid="{00000000-0005-0000-0000-0000133B0000}"/>
    <cellStyle name="Normal 3 3 2 3 2 2" xfId="14939" xr:uid="{00000000-0005-0000-0000-0000143B0000}"/>
    <cellStyle name="Normal 3 3 2 3 2 2 2" xfId="14940" xr:uid="{00000000-0005-0000-0000-0000153B0000}"/>
    <cellStyle name="Normal 3 3 2 3 2 2 2 2" xfId="14941" xr:uid="{00000000-0005-0000-0000-0000163B0000}"/>
    <cellStyle name="Normal 3 3 2 3 2 2 2 2 2" xfId="14942" xr:uid="{00000000-0005-0000-0000-0000173B0000}"/>
    <cellStyle name="Normal 3 3 2 3 2 2 2 2 3" xfId="14943" xr:uid="{00000000-0005-0000-0000-0000183B0000}"/>
    <cellStyle name="Normal 3 3 2 3 2 2 2 2 4" xfId="14944" xr:uid="{00000000-0005-0000-0000-0000193B0000}"/>
    <cellStyle name="Normal 3 3 2 3 2 2 2 3" xfId="14945" xr:uid="{00000000-0005-0000-0000-00001A3B0000}"/>
    <cellStyle name="Normal 3 3 2 3 2 2 2 4" xfId="14946" xr:uid="{00000000-0005-0000-0000-00001B3B0000}"/>
    <cellStyle name="Normal 3 3 2 3 2 2 2 5" xfId="14947" xr:uid="{00000000-0005-0000-0000-00001C3B0000}"/>
    <cellStyle name="Normal 3 3 2 3 2 2 3" xfId="14948" xr:uid="{00000000-0005-0000-0000-00001D3B0000}"/>
    <cellStyle name="Normal 3 3 2 3 2 2 3 2" xfId="14949" xr:uid="{00000000-0005-0000-0000-00001E3B0000}"/>
    <cellStyle name="Normal 3 3 2 3 2 2 3 3" xfId="14950" xr:uid="{00000000-0005-0000-0000-00001F3B0000}"/>
    <cellStyle name="Normal 3 3 2 3 2 2 3 4" xfId="14951" xr:uid="{00000000-0005-0000-0000-0000203B0000}"/>
    <cellStyle name="Normal 3 3 2 3 2 2 4" xfId="14952" xr:uid="{00000000-0005-0000-0000-0000213B0000}"/>
    <cellStyle name="Normal 3 3 2 3 2 2 5" xfId="14953" xr:uid="{00000000-0005-0000-0000-0000223B0000}"/>
    <cellStyle name="Normal 3 3 2 3 2 2 6" xfId="14954" xr:uid="{00000000-0005-0000-0000-0000233B0000}"/>
    <cellStyle name="Normal 3 3 2 3 2 3" xfId="14955" xr:uid="{00000000-0005-0000-0000-0000243B0000}"/>
    <cellStyle name="Normal 3 3 2 3 2 3 2" xfId="14956" xr:uid="{00000000-0005-0000-0000-0000253B0000}"/>
    <cellStyle name="Normal 3 3 2 3 2 3 2 2" xfId="14957" xr:uid="{00000000-0005-0000-0000-0000263B0000}"/>
    <cellStyle name="Normal 3 3 2 3 2 3 2 2 2" xfId="14958" xr:uid="{00000000-0005-0000-0000-0000273B0000}"/>
    <cellStyle name="Normal 3 3 2 3 2 3 2 2 3" xfId="14959" xr:uid="{00000000-0005-0000-0000-0000283B0000}"/>
    <cellStyle name="Normal 3 3 2 3 2 3 2 2 4" xfId="14960" xr:uid="{00000000-0005-0000-0000-0000293B0000}"/>
    <cellStyle name="Normal 3 3 2 3 2 3 2 3" xfId="14961" xr:uid="{00000000-0005-0000-0000-00002A3B0000}"/>
    <cellStyle name="Normal 3 3 2 3 2 3 2 4" xfId="14962" xr:uid="{00000000-0005-0000-0000-00002B3B0000}"/>
    <cellStyle name="Normal 3 3 2 3 2 3 2 5" xfId="14963" xr:uid="{00000000-0005-0000-0000-00002C3B0000}"/>
    <cellStyle name="Normal 3 3 2 3 2 3 3" xfId="14964" xr:uid="{00000000-0005-0000-0000-00002D3B0000}"/>
    <cellStyle name="Normal 3 3 2 3 2 3 3 2" xfId="14965" xr:uid="{00000000-0005-0000-0000-00002E3B0000}"/>
    <cellStyle name="Normal 3 3 2 3 2 3 3 3" xfId="14966" xr:uid="{00000000-0005-0000-0000-00002F3B0000}"/>
    <cellStyle name="Normal 3 3 2 3 2 3 3 4" xfId="14967" xr:uid="{00000000-0005-0000-0000-0000303B0000}"/>
    <cellStyle name="Normal 3 3 2 3 2 3 4" xfId="14968" xr:uid="{00000000-0005-0000-0000-0000313B0000}"/>
    <cellStyle name="Normal 3 3 2 3 2 3 5" xfId="14969" xr:uid="{00000000-0005-0000-0000-0000323B0000}"/>
    <cellStyle name="Normal 3 3 2 3 2 3 6" xfId="14970" xr:uid="{00000000-0005-0000-0000-0000333B0000}"/>
    <cellStyle name="Normal 3 3 2 3 2 4" xfId="14971" xr:uid="{00000000-0005-0000-0000-0000343B0000}"/>
    <cellStyle name="Normal 3 3 2 3 2 4 2" xfId="14972" xr:uid="{00000000-0005-0000-0000-0000353B0000}"/>
    <cellStyle name="Normal 3 3 2 3 2 4 2 2" xfId="14973" xr:uid="{00000000-0005-0000-0000-0000363B0000}"/>
    <cellStyle name="Normal 3 3 2 3 2 4 2 3" xfId="14974" xr:uid="{00000000-0005-0000-0000-0000373B0000}"/>
    <cellStyle name="Normal 3 3 2 3 2 4 2 4" xfId="14975" xr:uid="{00000000-0005-0000-0000-0000383B0000}"/>
    <cellStyle name="Normal 3 3 2 3 2 4 3" xfId="14976" xr:uid="{00000000-0005-0000-0000-0000393B0000}"/>
    <cellStyle name="Normal 3 3 2 3 2 4 4" xfId="14977" xr:uid="{00000000-0005-0000-0000-00003A3B0000}"/>
    <cellStyle name="Normal 3 3 2 3 2 4 5" xfId="14978" xr:uid="{00000000-0005-0000-0000-00003B3B0000}"/>
    <cellStyle name="Normal 3 3 2 3 2 5" xfId="14979" xr:uid="{00000000-0005-0000-0000-00003C3B0000}"/>
    <cellStyle name="Normal 3 3 2 3 2 5 2" xfId="14980" xr:uid="{00000000-0005-0000-0000-00003D3B0000}"/>
    <cellStyle name="Normal 3 3 2 3 2 5 3" xfId="14981" xr:uid="{00000000-0005-0000-0000-00003E3B0000}"/>
    <cellStyle name="Normal 3 3 2 3 2 5 4" xfId="14982" xr:uid="{00000000-0005-0000-0000-00003F3B0000}"/>
    <cellStyle name="Normal 3 3 2 3 2 6" xfId="14983" xr:uid="{00000000-0005-0000-0000-0000403B0000}"/>
    <cellStyle name="Normal 3 3 2 3 2 7" xfId="14984" xr:uid="{00000000-0005-0000-0000-0000413B0000}"/>
    <cellStyle name="Normal 3 3 2 3 2 8" xfId="14985" xr:uid="{00000000-0005-0000-0000-0000423B0000}"/>
    <cellStyle name="Normal 3 3 2 3 3" xfId="14986" xr:uid="{00000000-0005-0000-0000-0000433B0000}"/>
    <cellStyle name="Normal 3 3 2 3 3 2" xfId="14987" xr:uid="{00000000-0005-0000-0000-0000443B0000}"/>
    <cellStyle name="Normal 3 3 2 3 3 2 2" xfId="14988" xr:uid="{00000000-0005-0000-0000-0000453B0000}"/>
    <cellStyle name="Normal 3 3 2 3 3 2 2 2" xfId="14989" xr:uid="{00000000-0005-0000-0000-0000463B0000}"/>
    <cellStyle name="Normal 3 3 2 3 3 2 2 3" xfId="14990" xr:uid="{00000000-0005-0000-0000-0000473B0000}"/>
    <cellStyle name="Normal 3 3 2 3 3 2 2 4" xfId="14991" xr:uid="{00000000-0005-0000-0000-0000483B0000}"/>
    <cellStyle name="Normal 3 3 2 3 3 2 3" xfId="14992" xr:uid="{00000000-0005-0000-0000-0000493B0000}"/>
    <cellStyle name="Normal 3 3 2 3 3 2 4" xfId="14993" xr:uid="{00000000-0005-0000-0000-00004A3B0000}"/>
    <cellStyle name="Normal 3 3 2 3 3 2 5" xfId="14994" xr:uid="{00000000-0005-0000-0000-00004B3B0000}"/>
    <cellStyle name="Normal 3 3 2 3 3 3" xfId="14995" xr:uid="{00000000-0005-0000-0000-00004C3B0000}"/>
    <cellStyle name="Normal 3 3 2 3 3 3 2" xfId="14996" xr:uid="{00000000-0005-0000-0000-00004D3B0000}"/>
    <cellStyle name="Normal 3 3 2 3 3 3 3" xfId="14997" xr:uid="{00000000-0005-0000-0000-00004E3B0000}"/>
    <cellStyle name="Normal 3 3 2 3 3 3 4" xfId="14998" xr:uid="{00000000-0005-0000-0000-00004F3B0000}"/>
    <cellStyle name="Normal 3 3 2 3 3 4" xfId="14999" xr:uid="{00000000-0005-0000-0000-0000503B0000}"/>
    <cellStyle name="Normal 3 3 2 3 3 5" xfId="15000" xr:uid="{00000000-0005-0000-0000-0000513B0000}"/>
    <cellStyle name="Normal 3 3 2 3 3 6" xfId="15001" xr:uid="{00000000-0005-0000-0000-0000523B0000}"/>
    <cellStyle name="Normal 3 3 2 3 4" xfId="15002" xr:uid="{00000000-0005-0000-0000-0000533B0000}"/>
    <cellStyle name="Normal 3 3 2 3 4 2" xfId="15003" xr:uid="{00000000-0005-0000-0000-0000543B0000}"/>
    <cellStyle name="Normal 3 3 2 3 4 2 2" xfId="15004" xr:uid="{00000000-0005-0000-0000-0000553B0000}"/>
    <cellStyle name="Normal 3 3 2 3 4 2 2 2" xfId="15005" xr:uid="{00000000-0005-0000-0000-0000563B0000}"/>
    <cellStyle name="Normal 3 3 2 3 4 2 2 3" xfId="15006" xr:uid="{00000000-0005-0000-0000-0000573B0000}"/>
    <cellStyle name="Normal 3 3 2 3 4 2 2 4" xfId="15007" xr:uid="{00000000-0005-0000-0000-0000583B0000}"/>
    <cellStyle name="Normal 3 3 2 3 4 2 3" xfId="15008" xr:uid="{00000000-0005-0000-0000-0000593B0000}"/>
    <cellStyle name="Normal 3 3 2 3 4 2 4" xfId="15009" xr:uid="{00000000-0005-0000-0000-00005A3B0000}"/>
    <cellStyle name="Normal 3 3 2 3 4 2 5" xfId="15010" xr:uid="{00000000-0005-0000-0000-00005B3B0000}"/>
    <cellStyle name="Normal 3 3 2 3 4 3" xfId="15011" xr:uid="{00000000-0005-0000-0000-00005C3B0000}"/>
    <cellStyle name="Normal 3 3 2 3 4 3 2" xfId="15012" xr:uid="{00000000-0005-0000-0000-00005D3B0000}"/>
    <cellStyle name="Normal 3 3 2 3 4 3 3" xfId="15013" xr:uid="{00000000-0005-0000-0000-00005E3B0000}"/>
    <cellStyle name="Normal 3 3 2 3 4 3 4" xfId="15014" xr:uid="{00000000-0005-0000-0000-00005F3B0000}"/>
    <cellStyle name="Normal 3 3 2 3 4 4" xfId="15015" xr:uid="{00000000-0005-0000-0000-0000603B0000}"/>
    <cellStyle name="Normal 3 3 2 3 4 5" xfId="15016" xr:uid="{00000000-0005-0000-0000-0000613B0000}"/>
    <cellStyle name="Normal 3 3 2 3 4 6" xfId="15017" xr:uid="{00000000-0005-0000-0000-0000623B0000}"/>
    <cellStyle name="Normal 3 3 2 3 5" xfId="15018" xr:uid="{00000000-0005-0000-0000-0000633B0000}"/>
    <cellStyle name="Normal 3 3 2 3 5 2" xfId="15019" xr:uid="{00000000-0005-0000-0000-0000643B0000}"/>
    <cellStyle name="Normal 3 3 2 3 5 2 2" xfId="15020" xr:uid="{00000000-0005-0000-0000-0000653B0000}"/>
    <cellStyle name="Normal 3 3 2 3 5 2 3" xfId="15021" xr:uid="{00000000-0005-0000-0000-0000663B0000}"/>
    <cellStyle name="Normal 3 3 2 3 5 2 4" xfId="15022" xr:uid="{00000000-0005-0000-0000-0000673B0000}"/>
    <cellStyle name="Normal 3 3 2 3 5 3" xfId="15023" xr:uid="{00000000-0005-0000-0000-0000683B0000}"/>
    <cellStyle name="Normal 3 3 2 3 5 4" xfId="15024" xr:uid="{00000000-0005-0000-0000-0000693B0000}"/>
    <cellStyle name="Normal 3 3 2 3 5 5" xfId="15025" xr:uid="{00000000-0005-0000-0000-00006A3B0000}"/>
    <cellStyle name="Normal 3 3 2 3 6" xfId="15026" xr:uid="{00000000-0005-0000-0000-00006B3B0000}"/>
    <cellStyle name="Normal 3 3 2 3 6 2" xfId="15027" xr:uid="{00000000-0005-0000-0000-00006C3B0000}"/>
    <cellStyle name="Normal 3 3 2 3 6 3" xfId="15028" xr:uid="{00000000-0005-0000-0000-00006D3B0000}"/>
    <cellStyle name="Normal 3 3 2 3 6 4" xfId="15029" xr:uid="{00000000-0005-0000-0000-00006E3B0000}"/>
    <cellStyle name="Normal 3 3 2 3 7" xfId="15030" xr:uid="{00000000-0005-0000-0000-00006F3B0000}"/>
    <cellStyle name="Normal 3 3 2 3 8" xfId="15031" xr:uid="{00000000-0005-0000-0000-0000703B0000}"/>
    <cellStyle name="Normal 3 3 2 3 9" xfId="15032" xr:uid="{00000000-0005-0000-0000-0000713B0000}"/>
    <cellStyle name="Normal 3 3 2 4" xfId="15033" xr:uid="{00000000-0005-0000-0000-0000723B0000}"/>
    <cellStyle name="Normal 3 3 2 4 2" xfId="15034" xr:uid="{00000000-0005-0000-0000-0000733B0000}"/>
    <cellStyle name="Normal 3 3 2 4 2 2" xfId="15035" xr:uid="{00000000-0005-0000-0000-0000743B0000}"/>
    <cellStyle name="Normal 3 3 2 4 2 2 2" xfId="15036" xr:uid="{00000000-0005-0000-0000-0000753B0000}"/>
    <cellStyle name="Normal 3 3 2 4 2 2 2 2" xfId="15037" xr:uid="{00000000-0005-0000-0000-0000763B0000}"/>
    <cellStyle name="Normal 3 3 2 4 2 2 2 2 2" xfId="15038" xr:uid="{00000000-0005-0000-0000-0000773B0000}"/>
    <cellStyle name="Normal 3 3 2 4 2 2 2 2 3" xfId="15039" xr:uid="{00000000-0005-0000-0000-0000783B0000}"/>
    <cellStyle name="Normal 3 3 2 4 2 2 2 2 4" xfId="15040" xr:uid="{00000000-0005-0000-0000-0000793B0000}"/>
    <cellStyle name="Normal 3 3 2 4 2 2 2 3" xfId="15041" xr:uid="{00000000-0005-0000-0000-00007A3B0000}"/>
    <cellStyle name="Normal 3 3 2 4 2 2 2 4" xfId="15042" xr:uid="{00000000-0005-0000-0000-00007B3B0000}"/>
    <cellStyle name="Normal 3 3 2 4 2 2 2 5" xfId="15043" xr:uid="{00000000-0005-0000-0000-00007C3B0000}"/>
    <cellStyle name="Normal 3 3 2 4 2 2 3" xfId="15044" xr:uid="{00000000-0005-0000-0000-00007D3B0000}"/>
    <cellStyle name="Normal 3 3 2 4 2 2 3 2" xfId="15045" xr:uid="{00000000-0005-0000-0000-00007E3B0000}"/>
    <cellStyle name="Normal 3 3 2 4 2 2 3 3" xfId="15046" xr:uid="{00000000-0005-0000-0000-00007F3B0000}"/>
    <cellStyle name="Normal 3 3 2 4 2 2 3 4" xfId="15047" xr:uid="{00000000-0005-0000-0000-0000803B0000}"/>
    <cellStyle name="Normal 3 3 2 4 2 2 4" xfId="15048" xr:uid="{00000000-0005-0000-0000-0000813B0000}"/>
    <cellStyle name="Normal 3 3 2 4 2 2 5" xfId="15049" xr:uid="{00000000-0005-0000-0000-0000823B0000}"/>
    <cellStyle name="Normal 3 3 2 4 2 2 6" xfId="15050" xr:uid="{00000000-0005-0000-0000-0000833B0000}"/>
    <cellStyle name="Normal 3 3 2 4 2 3" xfId="15051" xr:uid="{00000000-0005-0000-0000-0000843B0000}"/>
    <cellStyle name="Normal 3 3 2 4 2 3 2" xfId="15052" xr:uid="{00000000-0005-0000-0000-0000853B0000}"/>
    <cellStyle name="Normal 3 3 2 4 2 3 2 2" xfId="15053" xr:uid="{00000000-0005-0000-0000-0000863B0000}"/>
    <cellStyle name="Normal 3 3 2 4 2 3 2 2 2" xfId="15054" xr:uid="{00000000-0005-0000-0000-0000873B0000}"/>
    <cellStyle name="Normal 3 3 2 4 2 3 2 2 3" xfId="15055" xr:uid="{00000000-0005-0000-0000-0000883B0000}"/>
    <cellStyle name="Normal 3 3 2 4 2 3 2 2 4" xfId="15056" xr:uid="{00000000-0005-0000-0000-0000893B0000}"/>
    <cellStyle name="Normal 3 3 2 4 2 3 2 3" xfId="15057" xr:uid="{00000000-0005-0000-0000-00008A3B0000}"/>
    <cellStyle name="Normal 3 3 2 4 2 3 2 4" xfId="15058" xr:uid="{00000000-0005-0000-0000-00008B3B0000}"/>
    <cellStyle name="Normal 3 3 2 4 2 3 2 5" xfId="15059" xr:uid="{00000000-0005-0000-0000-00008C3B0000}"/>
    <cellStyle name="Normal 3 3 2 4 2 3 3" xfId="15060" xr:uid="{00000000-0005-0000-0000-00008D3B0000}"/>
    <cellStyle name="Normal 3 3 2 4 2 3 3 2" xfId="15061" xr:uid="{00000000-0005-0000-0000-00008E3B0000}"/>
    <cellStyle name="Normal 3 3 2 4 2 3 3 3" xfId="15062" xr:uid="{00000000-0005-0000-0000-00008F3B0000}"/>
    <cellStyle name="Normal 3 3 2 4 2 3 3 4" xfId="15063" xr:uid="{00000000-0005-0000-0000-0000903B0000}"/>
    <cellStyle name="Normal 3 3 2 4 2 3 4" xfId="15064" xr:uid="{00000000-0005-0000-0000-0000913B0000}"/>
    <cellStyle name="Normal 3 3 2 4 2 3 5" xfId="15065" xr:uid="{00000000-0005-0000-0000-0000923B0000}"/>
    <cellStyle name="Normal 3 3 2 4 2 3 6" xfId="15066" xr:uid="{00000000-0005-0000-0000-0000933B0000}"/>
    <cellStyle name="Normal 3 3 2 4 2 4" xfId="15067" xr:uid="{00000000-0005-0000-0000-0000943B0000}"/>
    <cellStyle name="Normal 3 3 2 4 2 4 2" xfId="15068" xr:uid="{00000000-0005-0000-0000-0000953B0000}"/>
    <cellStyle name="Normal 3 3 2 4 2 4 2 2" xfId="15069" xr:uid="{00000000-0005-0000-0000-0000963B0000}"/>
    <cellStyle name="Normal 3 3 2 4 2 4 2 3" xfId="15070" xr:uid="{00000000-0005-0000-0000-0000973B0000}"/>
    <cellStyle name="Normal 3 3 2 4 2 4 2 4" xfId="15071" xr:uid="{00000000-0005-0000-0000-0000983B0000}"/>
    <cellStyle name="Normal 3 3 2 4 2 4 3" xfId="15072" xr:uid="{00000000-0005-0000-0000-0000993B0000}"/>
    <cellStyle name="Normal 3 3 2 4 2 4 4" xfId="15073" xr:uid="{00000000-0005-0000-0000-00009A3B0000}"/>
    <cellStyle name="Normal 3 3 2 4 2 4 5" xfId="15074" xr:uid="{00000000-0005-0000-0000-00009B3B0000}"/>
    <cellStyle name="Normal 3 3 2 4 2 5" xfId="15075" xr:uid="{00000000-0005-0000-0000-00009C3B0000}"/>
    <cellStyle name="Normal 3 3 2 4 2 5 2" xfId="15076" xr:uid="{00000000-0005-0000-0000-00009D3B0000}"/>
    <cellStyle name="Normal 3 3 2 4 2 5 3" xfId="15077" xr:uid="{00000000-0005-0000-0000-00009E3B0000}"/>
    <cellStyle name="Normal 3 3 2 4 2 5 4" xfId="15078" xr:uid="{00000000-0005-0000-0000-00009F3B0000}"/>
    <cellStyle name="Normal 3 3 2 4 2 6" xfId="15079" xr:uid="{00000000-0005-0000-0000-0000A03B0000}"/>
    <cellStyle name="Normal 3 3 2 4 2 7" xfId="15080" xr:uid="{00000000-0005-0000-0000-0000A13B0000}"/>
    <cellStyle name="Normal 3 3 2 4 2 8" xfId="15081" xr:uid="{00000000-0005-0000-0000-0000A23B0000}"/>
    <cellStyle name="Normal 3 3 2 4 3" xfId="15082" xr:uid="{00000000-0005-0000-0000-0000A33B0000}"/>
    <cellStyle name="Normal 3 3 2 4 3 2" xfId="15083" xr:uid="{00000000-0005-0000-0000-0000A43B0000}"/>
    <cellStyle name="Normal 3 3 2 4 3 2 2" xfId="15084" xr:uid="{00000000-0005-0000-0000-0000A53B0000}"/>
    <cellStyle name="Normal 3 3 2 4 3 2 2 2" xfId="15085" xr:uid="{00000000-0005-0000-0000-0000A63B0000}"/>
    <cellStyle name="Normal 3 3 2 4 3 2 2 3" xfId="15086" xr:uid="{00000000-0005-0000-0000-0000A73B0000}"/>
    <cellStyle name="Normal 3 3 2 4 3 2 2 4" xfId="15087" xr:uid="{00000000-0005-0000-0000-0000A83B0000}"/>
    <cellStyle name="Normal 3 3 2 4 3 2 3" xfId="15088" xr:uid="{00000000-0005-0000-0000-0000A93B0000}"/>
    <cellStyle name="Normal 3 3 2 4 3 2 4" xfId="15089" xr:uid="{00000000-0005-0000-0000-0000AA3B0000}"/>
    <cellStyle name="Normal 3 3 2 4 3 2 5" xfId="15090" xr:uid="{00000000-0005-0000-0000-0000AB3B0000}"/>
    <cellStyle name="Normal 3 3 2 4 3 3" xfId="15091" xr:uid="{00000000-0005-0000-0000-0000AC3B0000}"/>
    <cellStyle name="Normal 3 3 2 4 3 3 2" xfId="15092" xr:uid="{00000000-0005-0000-0000-0000AD3B0000}"/>
    <cellStyle name="Normal 3 3 2 4 3 3 3" xfId="15093" xr:uid="{00000000-0005-0000-0000-0000AE3B0000}"/>
    <cellStyle name="Normal 3 3 2 4 3 3 4" xfId="15094" xr:uid="{00000000-0005-0000-0000-0000AF3B0000}"/>
    <cellStyle name="Normal 3 3 2 4 3 4" xfId="15095" xr:uid="{00000000-0005-0000-0000-0000B03B0000}"/>
    <cellStyle name="Normal 3 3 2 4 3 5" xfId="15096" xr:uid="{00000000-0005-0000-0000-0000B13B0000}"/>
    <cellStyle name="Normal 3 3 2 4 3 6" xfId="15097" xr:uid="{00000000-0005-0000-0000-0000B23B0000}"/>
    <cellStyle name="Normal 3 3 2 4 4" xfId="15098" xr:uid="{00000000-0005-0000-0000-0000B33B0000}"/>
    <cellStyle name="Normal 3 3 2 4 4 2" xfId="15099" xr:uid="{00000000-0005-0000-0000-0000B43B0000}"/>
    <cellStyle name="Normal 3 3 2 4 4 2 2" xfId="15100" xr:uid="{00000000-0005-0000-0000-0000B53B0000}"/>
    <cellStyle name="Normal 3 3 2 4 4 2 2 2" xfId="15101" xr:uid="{00000000-0005-0000-0000-0000B63B0000}"/>
    <cellStyle name="Normal 3 3 2 4 4 2 2 3" xfId="15102" xr:uid="{00000000-0005-0000-0000-0000B73B0000}"/>
    <cellStyle name="Normal 3 3 2 4 4 2 2 4" xfId="15103" xr:uid="{00000000-0005-0000-0000-0000B83B0000}"/>
    <cellStyle name="Normal 3 3 2 4 4 2 3" xfId="15104" xr:uid="{00000000-0005-0000-0000-0000B93B0000}"/>
    <cellStyle name="Normal 3 3 2 4 4 2 4" xfId="15105" xr:uid="{00000000-0005-0000-0000-0000BA3B0000}"/>
    <cellStyle name="Normal 3 3 2 4 4 2 5" xfId="15106" xr:uid="{00000000-0005-0000-0000-0000BB3B0000}"/>
    <cellStyle name="Normal 3 3 2 4 4 3" xfId="15107" xr:uid="{00000000-0005-0000-0000-0000BC3B0000}"/>
    <cellStyle name="Normal 3 3 2 4 4 3 2" xfId="15108" xr:uid="{00000000-0005-0000-0000-0000BD3B0000}"/>
    <cellStyle name="Normal 3 3 2 4 4 3 3" xfId="15109" xr:uid="{00000000-0005-0000-0000-0000BE3B0000}"/>
    <cellStyle name="Normal 3 3 2 4 4 3 4" xfId="15110" xr:uid="{00000000-0005-0000-0000-0000BF3B0000}"/>
    <cellStyle name="Normal 3 3 2 4 4 4" xfId="15111" xr:uid="{00000000-0005-0000-0000-0000C03B0000}"/>
    <cellStyle name="Normal 3 3 2 4 4 5" xfId="15112" xr:uid="{00000000-0005-0000-0000-0000C13B0000}"/>
    <cellStyle name="Normal 3 3 2 4 4 6" xfId="15113" xr:uid="{00000000-0005-0000-0000-0000C23B0000}"/>
    <cellStyle name="Normal 3 3 2 4 5" xfId="15114" xr:uid="{00000000-0005-0000-0000-0000C33B0000}"/>
    <cellStyle name="Normal 3 3 2 4 5 2" xfId="15115" xr:uid="{00000000-0005-0000-0000-0000C43B0000}"/>
    <cellStyle name="Normal 3 3 2 4 5 2 2" xfId="15116" xr:uid="{00000000-0005-0000-0000-0000C53B0000}"/>
    <cellStyle name="Normal 3 3 2 4 5 2 3" xfId="15117" xr:uid="{00000000-0005-0000-0000-0000C63B0000}"/>
    <cellStyle name="Normal 3 3 2 4 5 2 4" xfId="15118" xr:uid="{00000000-0005-0000-0000-0000C73B0000}"/>
    <cellStyle name="Normal 3 3 2 4 5 3" xfId="15119" xr:uid="{00000000-0005-0000-0000-0000C83B0000}"/>
    <cellStyle name="Normal 3 3 2 4 5 4" xfId="15120" xr:uid="{00000000-0005-0000-0000-0000C93B0000}"/>
    <cellStyle name="Normal 3 3 2 4 5 5" xfId="15121" xr:uid="{00000000-0005-0000-0000-0000CA3B0000}"/>
    <cellStyle name="Normal 3 3 2 4 6" xfId="15122" xr:uid="{00000000-0005-0000-0000-0000CB3B0000}"/>
    <cellStyle name="Normal 3 3 2 4 6 2" xfId="15123" xr:uid="{00000000-0005-0000-0000-0000CC3B0000}"/>
    <cellStyle name="Normal 3 3 2 4 6 3" xfId="15124" xr:uid="{00000000-0005-0000-0000-0000CD3B0000}"/>
    <cellStyle name="Normal 3 3 2 4 6 4" xfId="15125" xr:uid="{00000000-0005-0000-0000-0000CE3B0000}"/>
    <cellStyle name="Normal 3 3 2 4 7" xfId="15126" xr:uid="{00000000-0005-0000-0000-0000CF3B0000}"/>
    <cellStyle name="Normal 3 3 2 4 8" xfId="15127" xr:uid="{00000000-0005-0000-0000-0000D03B0000}"/>
    <cellStyle name="Normal 3 3 2 4 9" xfId="15128" xr:uid="{00000000-0005-0000-0000-0000D13B0000}"/>
    <cellStyle name="Normal 3 3 2 5" xfId="15129" xr:uid="{00000000-0005-0000-0000-0000D23B0000}"/>
    <cellStyle name="Normal 3 3 2 5 2" xfId="15130" xr:uid="{00000000-0005-0000-0000-0000D33B0000}"/>
    <cellStyle name="Normal 3 3 2 5 2 2" xfId="15131" xr:uid="{00000000-0005-0000-0000-0000D43B0000}"/>
    <cellStyle name="Normal 3 3 2 5 2 2 2" xfId="15132" xr:uid="{00000000-0005-0000-0000-0000D53B0000}"/>
    <cellStyle name="Normal 3 3 2 5 2 2 2 2" xfId="15133" xr:uid="{00000000-0005-0000-0000-0000D63B0000}"/>
    <cellStyle name="Normal 3 3 2 5 2 2 2 3" xfId="15134" xr:uid="{00000000-0005-0000-0000-0000D73B0000}"/>
    <cellStyle name="Normal 3 3 2 5 2 2 2 4" xfId="15135" xr:uid="{00000000-0005-0000-0000-0000D83B0000}"/>
    <cellStyle name="Normal 3 3 2 5 2 2 3" xfId="15136" xr:uid="{00000000-0005-0000-0000-0000D93B0000}"/>
    <cellStyle name="Normal 3 3 2 5 2 2 4" xfId="15137" xr:uid="{00000000-0005-0000-0000-0000DA3B0000}"/>
    <cellStyle name="Normal 3 3 2 5 2 2 5" xfId="15138" xr:uid="{00000000-0005-0000-0000-0000DB3B0000}"/>
    <cellStyle name="Normal 3 3 2 5 2 3" xfId="15139" xr:uid="{00000000-0005-0000-0000-0000DC3B0000}"/>
    <cellStyle name="Normal 3 3 2 5 2 3 2" xfId="15140" xr:uid="{00000000-0005-0000-0000-0000DD3B0000}"/>
    <cellStyle name="Normal 3 3 2 5 2 3 3" xfId="15141" xr:uid="{00000000-0005-0000-0000-0000DE3B0000}"/>
    <cellStyle name="Normal 3 3 2 5 2 3 4" xfId="15142" xr:uid="{00000000-0005-0000-0000-0000DF3B0000}"/>
    <cellStyle name="Normal 3 3 2 5 2 4" xfId="15143" xr:uid="{00000000-0005-0000-0000-0000E03B0000}"/>
    <cellStyle name="Normal 3 3 2 5 2 5" xfId="15144" xr:uid="{00000000-0005-0000-0000-0000E13B0000}"/>
    <cellStyle name="Normal 3 3 2 5 2 6" xfId="15145" xr:uid="{00000000-0005-0000-0000-0000E23B0000}"/>
    <cellStyle name="Normal 3 3 2 5 3" xfId="15146" xr:uid="{00000000-0005-0000-0000-0000E33B0000}"/>
    <cellStyle name="Normal 3 3 2 5 3 2" xfId="15147" xr:uid="{00000000-0005-0000-0000-0000E43B0000}"/>
    <cellStyle name="Normal 3 3 2 5 3 2 2" xfId="15148" xr:uid="{00000000-0005-0000-0000-0000E53B0000}"/>
    <cellStyle name="Normal 3 3 2 5 3 2 2 2" xfId="15149" xr:uid="{00000000-0005-0000-0000-0000E63B0000}"/>
    <cellStyle name="Normal 3 3 2 5 3 2 2 3" xfId="15150" xr:uid="{00000000-0005-0000-0000-0000E73B0000}"/>
    <cellStyle name="Normal 3 3 2 5 3 2 2 4" xfId="15151" xr:uid="{00000000-0005-0000-0000-0000E83B0000}"/>
    <cellStyle name="Normal 3 3 2 5 3 2 3" xfId="15152" xr:uid="{00000000-0005-0000-0000-0000E93B0000}"/>
    <cellStyle name="Normal 3 3 2 5 3 2 4" xfId="15153" xr:uid="{00000000-0005-0000-0000-0000EA3B0000}"/>
    <cellStyle name="Normal 3 3 2 5 3 2 5" xfId="15154" xr:uid="{00000000-0005-0000-0000-0000EB3B0000}"/>
    <cellStyle name="Normal 3 3 2 5 3 3" xfId="15155" xr:uid="{00000000-0005-0000-0000-0000EC3B0000}"/>
    <cellStyle name="Normal 3 3 2 5 3 3 2" xfId="15156" xr:uid="{00000000-0005-0000-0000-0000ED3B0000}"/>
    <cellStyle name="Normal 3 3 2 5 3 3 3" xfId="15157" xr:uid="{00000000-0005-0000-0000-0000EE3B0000}"/>
    <cellStyle name="Normal 3 3 2 5 3 3 4" xfId="15158" xr:uid="{00000000-0005-0000-0000-0000EF3B0000}"/>
    <cellStyle name="Normal 3 3 2 5 3 4" xfId="15159" xr:uid="{00000000-0005-0000-0000-0000F03B0000}"/>
    <cellStyle name="Normal 3 3 2 5 3 5" xfId="15160" xr:uid="{00000000-0005-0000-0000-0000F13B0000}"/>
    <cellStyle name="Normal 3 3 2 5 3 6" xfId="15161" xr:uid="{00000000-0005-0000-0000-0000F23B0000}"/>
    <cellStyle name="Normal 3 3 2 5 4" xfId="15162" xr:uid="{00000000-0005-0000-0000-0000F33B0000}"/>
    <cellStyle name="Normal 3 3 2 5 4 2" xfId="15163" xr:uid="{00000000-0005-0000-0000-0000F43B0000}"/>
    <cellStyle name="Normal 3 3 2 5 4 2 2" xfId="15164" xr:uid="{00000000-0005-0000-0000-0000F53B0000}"/>
    <cellStyle name="Normal 3 3 2 5 4 2 3" xfId="15165" xr:uid="{00000000-0005-0000-0000-0000F63B0000}"/>
    <cellStyle name="Normal 3 3 2 5 4 2 4" xfId="15166" xr:uid="{00000000-0005-0000-0000-0000F73B0000}"/>
    <cellStyle name="Normal 3 3 2 5 4 3" xfId="15167" xr:uid="{00000000-0005-0000-0000-0000F83B0000}"/>
    <cellStyle name="Normal 3 3 2 5 4 4" xfId="15168" xr:uid="{00000000-0005-0000-0000-0000F93B0000}"/>
    <cellStyle name="Normal 3 3 2 5 4 5" xfId="15169" xr:uid="{00000000-0005-0000-0000-0000FA3B0000}"/>
    <cellStyle name="Normal 3 3 2 5 5" xfId="15170" xr:uid="{00000000-0005-0000-0000-0000FB3B0000}"/>
    <cellStyle name="Normal 3 3 2 5 5 2" xfId="15171" xr:uid="{00000000-0005-0000-0000-0000FC3B0000}"/>
    <cellStyle name="Normal 3 3 2 5 5 3" xfId="15172" xr:uid="{00000000-0005-0000-0000-0000FD3B0000}"/>
    <cellStyle name="Normal 3 3 2 5 5 4" xfId="15173" xr:uid="{00000000-0005-0000-0000-0000FE3B0000}"/>
    <cellStyle name="Normal 3 3 2 5 6" xfId="15174" xr:uid="{00000000-0005-0000-0000-0000FF3B0000}"/>
    <cellStyle name="Normal 3 3 2 5 7" xfId="15175" xr:uid="{00000000-0005-0000-0000-0000003C0000}"/>
    <cellStyle name="Normal 3 3 2 5 8" xfId="15176" xr:uid="{00000000-0005-0000-0000-0000013C0000}"/>
    <cellStyle name="Normal 3 3 2 6" xfId="15177" xr:uid="{00000000-0005-0000-0000-0000023C0000}"/>
    <cellStyle name="Normal 3 3 2 6 2" xfId="15178" xr:uid="{00000000-0005-0000-0000-0000033C0000}"/>
    <cellStyle name="Normal 3 3 2 6 2 2" xfId="15179" xr:uid="{00000000-0005-0000-0000-0000043C0000}"/>
    <cellStyle name="Normal 3 3 2 6 2 2 2" xfId="15180" xr:uid="{00000000-0005-0000-0000-0000053C0000}"/>
    <cellStyle name="Normal 3 3 2 6 2 2 2 2" xfId="15181" xr:uid="{00000000-0005-0000-0000-0000063C0000}"/>
    <cellStyle name="Normal 3 3 2 6 2 2 2 3" xfId="15182" xr:uid="{00000000-0005-0000-0000-0000073C0000}"/>
    <cellStyle name="Normal 3 3 2 6 2 2 2 4" xfId="15183" xr:uid="{00000000-0005-0000-0000-0000083C0000}"/>
    <cellStyle name="Normal 3 3 2 6 2 2 3" xfId="15184" xr:uid="{00000000-0005-0000-0000-0000093C0000}"/>
    <cellStyle name="Normal 3 3 2 6 2 2 4" xfId="15185" xr:uid="{00000000-0005-0000-0000-00000A3C0000}"/>
    <cellStyle name="Normal 3 3 2 6 2 2 5" xfId="15186" xr:uid="{00000000-0005-0000-0000-00000B3C0000}"/>
    <cellStyle name="Normal 3 3 2 6 2 3" xfId="15187" xr:uid="{00000000-0005-0000-0000-00000C3C0000}"/>
    <cellStyle name="Normal 3 3 2 6 2 3 2" xfId="15188" xr:uid="{00000000-0005-0000-0000-00000D3C0000}"/>
    <cellStyle name="Normal 3 3 2 6 2 3 3" xfId="15189" xr:uid="{00000000-0005-0000-0000-00000E3C0000}"/>
    <cellStyle name="Normal 3 3 2 6 2 3 4" xfId="15190" xr:uid="{00000000-0005-0000-0000-00000F3C0000}"/>
    <cellStyle name="Normal 3 3 2 6 2 4" xfId="15191" xr:uid="{00000000-0005-0000-0000-0000103C0000}"/>
    <cellStyle name="Normal 3 3 2 6 2 5" xfId="15192" xr:uid="{00000000-0005-0000-0000-0000113C0000}"/>
    <cellStyle name="Normal 3 3 2 6 2 6" xfId="15193" xr:uid="{00000000-0005-0000-0000-0000123C0000}"/>
    <cellStyle name="Normal 3 3 2 6 3" xfId="15194" xr:uid="{00000000-0005-0000-0000-0000133C0000}"/>
    <cellStyle name="Normal 3 3 2 6 3 2" xfId="15195" xr:uid="{00000000-0005-0000-0000-0000143C0000}"/>
    <cellStyle name="Normal 3 3 2 6 3 2 2" xfId="15196" xr:uid="{00000000-0005-0000-0000-0000153C0000}"/>
    <cellStyle name="Normal 3 3 2 6 3 2 2 2" xfId="15197" xr:uid="{00000000-0005-0000-0000-0000163C0000}"/>
    <cellStyle name="Normal 3 3 2 6 3 2 2 3" xfId="15198" xr:uid="{00000000-0005-0000-0000-0000173C0000}"/>
    <cellStyle name="Normal 3 3 2 6 3 2 2 4" xfId="15199" xr:uid="{00000000-0005-0000-0000-0000183C0000}"/>
    <cellStyle name="Normal 3 3 2 6 3 2 3" xfId="15200" xr:uid="{00000000-0005-0000-0000-0000193C0000}"/>
    <cellStyle name="Normal 3 3 2 6 3 2 4" xfId="15201" xr:uid="{00000000-0005-0000-0000-00001A3C0000}"/>
    <cellStyle name="Normal 3 3 2 6 3 2 5" xfId="15202" xr:uid="{00000000-0005-0000-0000-00001B3C0000}"/>
    <cellStyle name="Normal 3 3 2 6 3 3" xfId="15203" xr:uid="{00000000-0005-0000-0000-00001C3C0000}"/>
    <cellStyle name="Normal 3 3 2 6 3 3 2" xfId="15204" xr:uid="{00000000-0005-0000-0000-00001D3C0000}"/>
    <cellStyle name="Normal 3 3 2 6 3 3 3" xfId="15205" xr:uid="{00000000-0005-0000-0000-00001E3C0000}"/>
    <cellStyle name="Normal 3 3 2 6 3 3 4" xfId="15206" xr:uid="{00000000-0005-0000-0000-00001F3C0000}"/>
    <cellStyle name="Normal 3 3 2 6 3 4" xfId="15207" xr:uid="{00000000-0005-0000-0000-0000203C0000}"/>
    <cellStyle name="Normal 3 3 2 6 3 5" xfId="15208" xr:uid="{00000000-0005-0000-0000-0000213C0000}"/>
    <cellStyle name="Normal 3 3 2 6 3 6" xfId="15209" xr:uid="{00000000-0005-0000-0000-0000223C0000}"/>
    <cellStyle name="Normal 3 3 2 6 4" xfId="15210" xr:uid="{00000000-0005-0000-0000-0000233C0000}"/>
    <cellStyle name="Normal 3 3 2 6 4 2" xfId="15211" xr:uid="{00000000-0005-0000-0000-0000243C0000}"/>
    <cellStyle name="Normal 3 3 2 6 4 2 2" xfId="15212" xr:uid="{00000000-0005-0000-0000-0000253C0000}"/>
    <cellStyle name="Normal 3 3 2 6 4 2 3" xfId="15213" xr:uid="{00000000-0005-0000-0000-0000263C0000}"/>
    <cellStyle name="Normal 3 3 2 6 4 2 4" xfId="15214" xr:uid="{00000000-0005-0000-0000-0000273C0000}"/>
    <cellStyle name="Normal 3 3 2 6 4 3" xfId="15215" xr:uid="{00000000-0005-0000-0000-0000283C0000}"/>
    <cellStyle name="Normal 3 3 2 6 4 4" xfId="15216" xr:uid="{00000000-0005-0000-0000-0000293C0000}"/>
    <cellStyle name="Normal 3 3 2 6 4 5" xfId="15217" xr:uid="{00000000-0005-0000-0000-00002A3C0000}"/>
    <cellStyle name="Normal 3 3 2 6 5" xfId="15218" xr:uid="{00000000-0005-0000-0000-00002B3C0000}"/>
    <cellStyle name="Normal 3 3 2 6 5 2" xfId="15219" xr:uid="{00000000-0005-0000-0000-00002C3C0000}"/>
    <cellStyle name="Normal 3 3 2 6 5 3" xfId="15220" xr:uid="{00000000-0005-0000-0000-00002D3C0000}"/>
    <cellStyle name="Normal 3 3 2 6 5 4" xfId="15221" xr:uid="{00000000-0005-0000-0000-00002E3C0000}"/>
    <cellStyle name="Normal 3 3 2 6 6" xfId="15222" xr:uid="{00000000-0005-0000-0000-00002F3C0000}"/>
    <cellStyle name="Normal 3 3 2 6 7" xfId="15223" xr:uid="{00000000-0005-0000-0000-0000303C0000}"/>
    <cellStyle name="Normal 3 3 2 6 8" xfId="15224" xr:uid="{00000000-0005-0000-0000-0000313C0000}"/>
    <cellStyle name="Normal 3 3 2 7" xfId="15225" xr:uid="{00000000-0005-0000-0000-0000323C0000}"/>
    <cellStyle name="Normal 3 3 2 7 2" xfId="15226" xr:uid="{00000000-0005-0000-0000-0000333C0000}"/>
    <cellStyle name="Normal 3 3 2 7 2 2" xfId="15227" xr:uid="{00000000-0005-0000-0000-0000343C0000}"/>
    <cellStyle name="Normal 3 3 2 7 2 2 2" xfId="15228" xr:uid="{00000000-0005-0000-0000-0000353C0000}"/>
    <cellStyle name="Normal 3 3 2 7 2 2 3" xfId="15229" xr:uid="{00000000-0005-0000-0000-0000363C0000}"/>
    <cellStyle name="Normal 3 3 2 7 2 2 4" xfId="15230" xr:uid="{00000000-0005-0000-0000-0000373C0000}"/>
    <cellStyle name="Normal 3 3 2 7 2 3" xfId="15231" xr:uid="{00000000-0005-0000-0000-0000383C0000}"/>
    <cellStyle name="Normal 3 3 2 7 2 4" xfId="15232" xr:uid="{00000000-0005-0000-0000-0000393C0000}"/>
    <cellStyle name="Normal 3 3 2 7 2 5" xfId="15233" xr:uid="{00000000-0005-0000-0000-00003A3C0000}"/>
    <cellStyle name="Normal 3 3 2 7 3" xfId="15234" xr:uid="{00000000-0005-0000-0000-00003B3C0000}"/>
    <cellStyle name="Normal 3 3 2 7 3 2" xfId="15235" xr:uid="{00000000-0005-0000-0000-00003C3C0000}"/>
    <cellStyle name="Normal 3 3 2 7 3 3" xfId="15236" xr:uid="{00000000-0005-0000-0000-00003D3C0000}"/>
    <cellStyle name="Normal 3 3 2 7 3 4" xfId="15237" xr:uid="{00000000-0005-0000-0000-00003E3C0000}"/>
    <cellStyle name="Normal 3 3 2 7 4" xfId="15238" xr:uid="{00000000-0005-0000-0000-00003F3C0000}"/>
    <cellStyle name="Normal 3 3 2 7 5" xfId="15239" xr:uid="{00000000-0005-0000-0000-0000403C0000}"/>
    <cellStyle name="Normal 3 3 2 7 6" xfId="15240" xr:uid="{00000000-0005-0000-0000-0000413C0000}"/>
    <cellStyle name="Normal 3 3 2 8" xfId="15241" xr:uid="{00000000-0005-0000-0000-0000423C0000}"/>
    <cellStyle name="Normal 3 3 2 8 2" xfId="15242" xr:uid="{00000000-0005-0000-0000-0000433C0000}"/>
    <cellStyle name="Normal 3 3 2 8 2 2" xfId="15243" xr:uid="{00000000-0005-0000-0000-0000443C0000}"/>
    <cellStyle name="Normal 3 3 2 8 2 2 2" xfId="15244" xr:uid="{00000000-0005-0000-0000-0000453C0000}"/>
    <cellStyle name="Normal 3 3 2 8 2 2 3" xfId="15245" xr:uid="{00000000-0005-0000-0000-0000463C0000}"/>
    <cellStyle name="Normal 3 3 2 8 2 2 4" xfId="15246" xr:uid="{00000000-0005-0000-0000-0000473C0000}"/>
    <cellStyle name="Normal 3 3 2 8 2 3" xfId="15247" xr:uid="{00000000-0005-0000-0000-0000483C0000}"/>
    <cellStyle name="Normal 3 3 2 8 2 4" xfId="15248" xr:uid="{00000000-0005-0000-0000-0000493C0000}"/>
    <cellStyle name="Normal 3 3 2 8 2 5" xfId="15249" xr:uid="{00000000-0005-0000-0000-00004A3C0000}"/>
    <cellStyle name="Normal 3 3 2 8 3" xfId="15250" xr:uid="{00000000-0005-0000-0000-00004B3C0000}"/>
    <cellStyle name="Normal 3 3 2 8 3 2" xfId="15251" xr:uid="{00000000-0005-0000-0000-00004C3C0000}"/>
    <cellStyle name="Normal 3 3 2 8 3 3" xfId="15252" xr:uid="{00000000-0005-0000-0000-00004D3C0000}"/>
    <cellStyle name="Normal 3 3 2 8 3 4" xfId="15253" xr:uid="{00000000-0005-0000-0000-00004E3C0000}"/>
    <cellStyle name="Normal 3 3 2 8 4" xfId="15254" xr:uid="{00000000-0005-0000-0000-00004F3C0000}"/>
    <cellStyle name="Normal 3 3 2 8 5" xfId="15255" xr:uid="{00000000-0005-0000-0000-0000503C0000}"/>
    <cellStyle name="Normal 3 3 2 8 6" xfId="15256" xr:uid="{00000000-0005-0000-0000-0000513C0000}"/>
    <cellStyle name="Normal 3 3 2 9" xfId="15257" xr:uid="{00000000-0005-0000-0000-0000523C0000}"/>
    <cellStyle name="Normal 3 3 3" xfId="15258" xr:uid="{00000000-0005-0000-0000-0000533C0000}"/>
    <cellStyle name="Normal 3 3 3 10" xfId="15259" xr:uid="{00000000-0005-0000-0000-0000543C0000}"/>
    <cellStyle name="Normal 3 3 3 2" xfId="15260" xr:uid="{00000000-0005-0000-0000-0000553C0000}"/>
    <cellStyle name="Normal 3 3 3 2 2" xfId="15261" xr:uid="{00000000-0005-0000-0000-0000563C0000}"/>
    <cellStyle name="Normal 3 3 3 2 2 2" xfId="15262" xr:uid="{00000000-0005-0000-0000-0000573C0000}"/>
    <cellStyle name="Normal 3 3 3 2 2 2 2" xfId="15263" xr:uid="{00000000-0005-0000-0000-0000583C0000}"/>
    <cellStyle name="Normal 3 3 3 2 2 2 2 2" xfId="15264" xr:uid="{00000000-0005-0000-0000-0000593C0000}"/>
    <cellStyle name="Normal 3 3 3 2 2 2 2 3" xfId="15265" xr:uid="{00000000-0005-0000-0000-00005A3C0000}"/>
    <cellStyle name="Normal 3 3 3 2 2 2 2 4" xfId="15266" xr:uid="{00000000-0005-0000-0000-00005B3C0000}"/>
    <cellStyle name="Normal 3 3 3 2 2 2 3" xfId="15267" xr:uid="{00000000-0005-0000-0000-00005C3C0000}"/>
    <cellStyle name="Normal 3 3 3 2 2 2 4" xfId="15268" xr:uid="{00000000-0005-0000-0000-00005D3C0000}"/>
    <cellStyle name="Normal 3 3 3 2 2 2 5" xfId="15269" xr:uid="{00000000-0005-0000-0000-00005E3C0000}"/>
    <cellStyle name="Normal 3 3 3 2 2 3" xfId="15270" xr:uid="{00000000-0005-0000-0000-00005F3C0000}"/>
    <cellStyle name="Normal 3 3 3 2 2 3 2" xfId="15271" xr:uid="{00000000-0005-0000-0000-0000603C0000}"/>
    <cellStyle name="Normal 3 3 3 2 2 3 3" xfId="15272" xr:uid="{00000000-0005-0000-0000-0000613C0000}"/>
    <cellStyle name="Normal 3 3 3 2 2 3 4" xfId="15273" xr:uid="{00000000-0005-0000-0000-0000623C0000}"/>
    <cellStyle name="Normal 3 3 3 2 2 4" xfId="15274" xr:uid="{00000000-0005-0000-0000-0000633C0000}"/>
    <cellStyle name="Normal 3 3 3 2 2 5" xfId="15275" xr:uid="{00000000-0005-0000-0000-0000643C0000}"/>
    <cellStyle name="Normal 3 3 3 2 2 6" xfId="15276" xr:uid="{00000000-0005-0000-0000-0000653C0000}"/>
    <cellStyle name="Normal 3 3 3 2 3" xfId="15277" xr:uid="{00000000-0005-0000-0000-0000663C0000}"/>
    <cellStyle name="Normal 3 3 3 2 3 2" xfId="15278" xr:uid="{00000000-0005-0000-0000-0000673C0000}"/>
    <cellStyle name="Normal 3 3 3 2 3 2 2" xfId="15279" xr:uid="{00000000-0005-0000-0000-0000683C0000}"/>
    <cellStyle name="Normal 3 3 3 2 3 2 2 2" xfId="15280" xr:uid="{00000000-0005-0000-0000-0000693C0000}"/>
    <cellStyle name="Normal 3 3 3 2 3 2 2 3" xfId="15281" xr:uid="{00000000-0005-0000-0000-00006A3C0000}"/>
    <cellStyle name="Normal 3 3 3 2 3 2 2 4" xfId="15282" xr:uid="{00000000-0005-0000-0000-00006B3C0000}"/>
    <cellStyle name="Normal 3 3 3 2 3 2 3" xfId="15283" xr:uid="{00000000-0005-0000-0000-00006C3C0000}"/>
    <cellStyle name="Normal 3 3 3 2 3 2 4" xfId="15284" xr:uid="{00000000-0005-0000-0000-00006D3C0000}"/>
    <cellStyle name="Normal 3 3 3 2 3 2 5" xfId="15285" xr:uid="{00000000-0005-0000-0000-00006E3C0000}"/>
    <cellStyle name="Normal 3 3 3 2 3 3" xfId="15286" xr:uid="{00000000-0005-0000-0000-00006F3C0000}"/>
    <cellStyle name="Normal 3 3 3 2 3 3 2" xfId="15287" xr:uid="{00000000-0005-0000-0000-0000703C0000}"/>
    <cellStyle name="Normal 3 3 3 2 3 3 3" xfId="15288" xr:uid="{00000000-0005-0000-0000-0000713C0000}"/>
    <cellStyle name="Normal 3 3 3 2 3 3 4" xfId="15289" xr:uid="{00000000-0005-0000-0000-0000723C0000}"/>
    <cellStyle name="Normal 3 3 3 2 3 4" xfId="15290" xr:uid="{00000000-0005-0000-0000-0000733C0000}"/>
    <cellStyle name="Normal 3 3 3 2 3 5" xfId="15291" xr:uid="{00000000-0005-0000-0000-0000743C0000}"/>
    <cellStyle name="Normal 3 3 3 2 3 6" xfId="15292" xr:uid="{00000000-0005-0000-0000-0000753C0000}"/>
    <cellStyle name="Normal 3 3 3 2 4" xfId="15293" xr:uid="{00000000-0005-0000-0000-0000763C0000}"/>
    <cellStyle name="Normal 3 3 3 2 4 2" xfId="15294" xr:uid="{00000000-0005-0000-0000-0000773C0000}"/>
    <cellStyle name="Normal 3 3 3 2 4 2 2" xfId="15295" xr:uid="{00000000-0005-0000-0000-0000783C0000}"/>
    <cellStyle name="Normal 3 3 3 2 4 2 3" xfId="15296" xr:uid="{00000000-0005-0000-0000-0000793C0000}"/>
    <cellStyle name="Normal 3 3 3 2 4 2 4" xfId="15297" xr:uid="{00000000-0005-0000-0000-00007A3C0000}"/>
    <cellStyle name="Normal 3 3 3 2 4 3" xfId="15298" xr:uid="{00000000-0005-0000-0000-00007B3C0000}"/>
    <cellStyle name="Normal 3 3 3 2 4 4" xfId="15299" xr:uid="{00000000-0005-0000-0000-00007C3C0000}"/>
    <cellStyle name="Normal 3 3 3 2 4 5" xfId="15300" xr:uid="{00000000-0005-0000-0000-00007D3C0000}"/>
    <cellStyle name="Normal 3 3 3 2 5" xfId="15301" xr:uid="{00000000-0005-0000-0000-00007E3C0000}"/>
    <cellStyle name="Normal 3 3 3 2 5 2" xfId="15302" xr:uid="{00000000-0005-0000-0000-00007F3C0000}"/>
    <cellStyle name="Normal 3 3 3 2 5 3" xfId="15303" xr:uid="{00000000-0005-0000-0000-0000803C0000}"/>
    <cellStyle name="Normal 3 3 3 2 5 4" xfId="15304" xr:uid="{00000000-0005-0000-0000-0000813C0000}"/>
    <cellStyle name="Normal 3 3 3 2 6" xfId="15305" xr:uid="{00000000-0005-0000-0000-0000823C0000}"/>
    <cellStyle name="Normal 3 3 3 2 7" xfId="15306" xr:uid="{00000000-0005-0000-0000-0000833C0000}"/>
    <cellStyle name="Normal 3 3 3 2 8" xfId="15307" xr:uid="{00000000-0005-0000-0000-0000843C0000}"/>
    <cellStyle name="Normal 3 3 3 3" xfId="15308" xr:uid="{00000000-0005-0000-0000-0000853C0000}"/>
    <cellStyle name="Normal 3 3 3 3 2" xfId="15309" xr:uid="{00000000-0005-0000-0000-0000863C0000}"/>
    <cellStyle name="Normal 3 3 3 3 2 2" xfId="15310" xr:uid="{00000000-0005-0000-0000-0000873C0000}"/>
    <cellStyle name="Normal 3 3 3 3 2 2 2" xfId="15311" xr:uid="{00000000-0005-0000-0000-0000883C0000}"/>
    <cellStyle name="Normal 3 3 3 3 2 2 3" xfId="15312" xr:uid="{00000000-0005-0000-0000-0000893C0000}"/>
    <cellStyle name="Normal 3 3 3 3 2 2 4" xfId="15313" xr:uid="{00000000-0005-0000-0000-00008A3C0000}"/>
    <cellStyle name="Normal 3 3 3 3 2 3" xfId="15314" xr:uid="{00000000-0005-0000-0000-00008B3C0000}"/>
    <cellStyle name="Normal 3 3 3 3 2 4" xfId="15315" xr:uid="{00000000-0005-0000-0000-00008C3C0000}"/>
    <cellStyle name="Normal 3 3 3 3 2 5" xfId="15316" xr:uid="{00000000-0005-0000-0000-00008D3C0000}"/>
    <cellStyle name="Normal 3 3 3 3 3" xfId="15317" xr:uid="{00000000-0005-0000-0000-00008E3C0000}"/>
    <cellStyle name="Normal 3 3 3 3 3 2" xfId="15318" xr:uid="{00000000-0005-0000-0000-00008F3C0000}"/>
    <cellStyle name="Normal 3 3 3 3 3 3" xfId="15319" xr:uid="{00000000-0005-0000-0000-0000903C0000}"/>
    <cellStyle name="Normal 3 3 3 3 3 4" xfId="15320" xr:uid="{00000000-0005-0000-0000-0000913C0000}"/>
    <cellStyle name="Normal 3 3 3 3 4" xfId="15321" xr:uid="{00000000-0005-0000-0000-0000923C0000}"/>
    <cellStyle name="Normal 3 3 3 3 5" xfId="15322" xr:uid="{00000000-0005-0000-0000-0000933C0000}"/>
    <cellStyle name="Normal 3 3 3 3 6" xfId="15323" xr:uid="{00000000-0005-0000-0000-0000943C0000}"/>
    <cellStyle name="Normal 3 3 3 4" xfId="15324" xr:uid="{00000000-0005-0000-0000-0000953C0000}"/>
    <cellStyle name="Normal 3 3 3 4 2" xfId="15325" xr:uid="{00000000-0005-0000-0000-0000963C0000}"/>
    <cellStyle name="Normal 3 3 3 4 2 2" xfId="15326" xr:uid="{00000000-0005-0000-0000-0000973C0000}"/>
    <cellStyle name="Normal 3 3 3 4 2 2 2" xfId="15327" xr:uid="{00000000-0005-0000-0000-0000983C0000}"/>
    <cellStyle name="Normal 3 3 3 4 2 2 3" xfId="15328" xr:uid="{00000000-0005-0000-0000-0000993C0000}"/>
    <cellStyle name="Normal 3 3 3 4 2 2 4" xfId="15329" xr:uid="{00000000-0005-0000-0000-00009A3C0000}"/>
    <cellStyle name="Normal 3 3 3 4 2 3" xfId="15330" xr:uid="{00000000-0005-0000-0000-00009B3C0000}"/>
    <cellStyle name="Normal 3 3 3 4 2 4" xfId="15331" xr:uid="{00000000-0005-0000-0000-00009C3C0000}"/>
    <cellStyle name="Normal 3 3 3 4 2 5" xfId="15332" xr:uid="{00000000-0005-0000-0000-00009D3C0000}"/>
    <cellStyle name="Normal 3 3 3 4 3" xfId="15333" xr:uid="{00000000-0005-0000-0000-00009E3C0000}"/>
    <cellStyle name="Normal 3 3 3 4 3 2" xfId="15334" xr:uid="{00000000-0005-0000-0000-00009F3C0000}"/>
    <cellStyle name="Normal 3 3 3 4 3 3" xfId="15335" xr:uid="{00000000-0005-0000-0000-0000A03C0000}"/>
    <cellStyle name="Normal 3 3 3 4 3 4" xfId="15336" xr:uid="{00000000-0005-0000-0000-0000A13C0000}"/>
    <cellStyle name="Normal 3 3 3 4 4" xfId="15337" xr:uid="{00000000-0005-0000-0000-0000A23C0000}"/>
    <cellStyle name="Normal 3 3 3 4 5" xfId="15338" xr:uid="{00000000-0005-0000-0000-0000A33C0000}"/>
    <cellStyle name="Normal 3 3 3 4 6" xfId="15339" xr:uid="{00000000-0005-0000-0000-0000A43C0000}"/>
    <cellStyle name="Normal 3 3 3 5" xfId="15340" xr:uid="{00000000-0005-0000-0000-0000A53C0000}"/>
    <cellStyle name="Normal 3 3 3 6" xfId="15341" xr:uid="{00000000-0005-0000-0000-0000A63C0000}"/>
    <cellStyle name="Normal 3 3 3 6 2" xfId="15342" xr:uid="{00000000-0005-0000-0000-0000A73C0000}"/>
    <cellStyle name="Normal 3 3 3 6 2 2" xfId="15343" xr:uid="{00000000-0005-0000-0000-0000A83C0000}"/>
    <cellStyle name="Normal 3 3 3 6 2 3" xfId="15344" xr:uid="{00000000-0005-0000-0000-0000A93C0000}"/>
    <cellStyle name="Normal 3 3 3 6 2 4" xfId="15345" xr:uid="{00000000-0005-0000-0000-0000AA3C0000}"/>
    <cellStyle name="Normal 3 3 3 6 3" xfId="15346" xr:uid="{00000000-0005-0000-0000-0000AB3C0000}"/>
    <cellStyle name="Normal 3 3 3 6 4" xfId="15347" xr:uid="{00000000-0005-0000-0000-0000AC3C0000}"/>
    <cellStyle name="Normal 3 3 3 6 5" xfId="15348" xr:uid="{00000000-0005-0000-0000-0000AD3C0000}"/>
    <cellStyle name="Normal 3 3 3 7" xfId="15349" xr:uid="{00000000-0005-0000-0000-0000AE3C0000}"/>
    <cellStyle name="Normal 3 3 3 7 2" xfId="15350" xr:uid="{00000000-0005-0000-0000-0000AF3C0000}"/>
    <cellStyle name="Normal 3 3 3 7 3" xfId="15351" xr:uid="{00000000-0005-0000-0000-0000B03C0000}"/>
    <cellStyle name="Normal 3 3 3 7 4" xfId="15352" xr:uid="{00000000-0005-0000-0000-0000B13C0000}"/>
    <cellStyle name="Normal 3 3 3 8" xfId="15353" xr:uid="{00000000-0005-0000-0000-0000B23C0000}"/>
    <cellStyle name="Normal 3 3 3 9" xfId="15354" xr:uid="{00000000-0005-0000-0000-0000B33C0000}"/>
    <cellStyle name="Normal 3 3 4" xfId="15355" xr:uid="{00000000-0005-0000-0000-0000B43C0000}"/>
    <cellStyle name="Normal 3 3 4 10" xfId="15356" xr:uid="{00000000-0005-0000-0000-0000B53C0000}"/>
    <cellStyle name="Normal 3 3 4 2" xfId="15357" xr:uid="{00000000-0005-0000-0000-0000B63C0000}"/>
    <cellStyle name="Normal 3 3 4 2 2" xfId="15358" xr:uid="{00000000-0005-0000-0000-0000B73C0000}"/>
    <cellStyle name="Normal 3 3 4 2 2 2" xfId="15359" xr:uid="{00000000-0005-0000-0000-0000B83C0000}"/>
    <cellStyle name="Normal 3 3 4 2 2 2 2" xfId="15360" xr:uid="{00000000-0005-0000-0000-0000B93C0000}"/>
    <cellStyle name="Normal 3 3 4 2 2 2 2 2" xfId="15361" xr:uid="{00000000-0005-0000-0000-0000BA3C0000}"/>
    <cellStyle name="Normal 3 3 4 2 2 2 2 3" xfId="15362" xr:uid="{00000000-0005-0000-0000-0000BB3C0000}"/>
    <cellStyle name="Normal 3 3 4 2 2 2 2 4" xfId="15363" xr:uid="{00000000-0005-0000-0000-0000BC3C0000}"/>
    <cellStyle name="Normal 3 3 4 2 2 2 3" xfId="15364" xr:uid="{00000000-0005-0000-0000-0000BD3C0000}"/>
    <cellStyle name="Normal 3 3 4 2 2 2 4" xfId="15365" xr:uid="{00000000-0005-0000-0000-0000BE3C0000}"/>
    <cellStyle name="Normal 3 3 4 2 2 2 5" xfId="15366" xr:uid="{00000000-0005-0000-0000-0000BF3C0000}"/>
    <cellStyle name="Normal 3 3 4 2 2 3" xfId="15367" xr:uid="{00000000-0005-0000-0000-0000C03C0000}"/>
    <cellStyle name="Normal 3 3 4 2 2 3 2" xfId="15368" xr:uid="{00000000-0005-0000-0000-0000C13C0000}"/>
    <cellStyle name="Normal 3 3 4 2 2 3 3" xfId="15369" xr:uid="{00000000-0005-0000-0000-0000C23C0000}"/>
    <cellStyle name="Normal 3 3 4 2 2 3 4" xfId="15370" xr:uid="{00000000-0005-0000-0000-0000C33C0000}"/>
    <cellStyle name="Normal 3 3 4 2 2 4" xfId="15371" xr:uid="{00000000-0005-0000-0000-0000C43C0000}"/>
    <cellStyle name="Normal 3 3 4 2 2 5" xfId="15372" xr:uid="{00000000-0005-0000-0000-0000C53C0000}"/>
    <cellStyle name="Normal 3 3 4 2 2 6" xfId="15373" xr:uid="{00000000-0005-0000-0000-0000C63C0000}"/>
    <cellStyle name="Normal 3 3 4 2 3" xfId="15374" xr:uid="{00000000-0005-0000-0000-0000C73C0000}"/>
    <cellStyle name="Normal 3 3 4 2 3 2" xfId="15375" xr:uid="{00000000-0005-0000-0000-0000C83C0000}"/>
    <cellStyle name="Normal 3 3 4 2 3 2 2" xfId="15376" xr:uid="{00000000-0005-0000-0000-0000C93C0000}"/>
    <cellStyle name="Normal 3 3 4 2 3 2 2 2" xfId="15377" xr:uid="{00000000-0005-0000-0000-0000CA3C0000}"/>
    <cellStyle name="Normal 3 3 4 2 3 2 2 3" xfId="15378" xr:uid="{00000000-0005-0000-0000-0000CB3C0000}"/>
    <cellStyle name="Normal 3 3 4 2 3 2 2 4" xfId="15379" xr:uid="{00000000-0005-0000-0000-0000CC3C0000}"/>
    <cellStyle name="Normal 3 3 4 2 3 2 3" xfId="15380" xr:uid="{00000000-0005-0000-0000-0000CD3C0000}"/>
    <cellStyle name="Normal 3 3 4 2 3 2 4" xfId="15381" xr:uid="{00000000-0005-0000-0000-0000CE3C0000}"/>
    <cellStyle name="Normal 3 3 4 2 3 2 5" xfId="15382" xr:uid="{00000000-0005-0000-0000-0000CF3C0000}"/>
    <cellStyle name="Normal 3 3 4 2 3 3" xfId="15383" xr:uid="{00000000-0005-0000-0000-0000D03C0000}"/>
    <cellStyle name="Normal 3 3 4 2 3 3 2" xfId="15384" xr:uid="{00000000-0005-0000-0000-0000D13C0000}"/>
    <cellStyle name="Normal 3 3 4 2 3 3 3" xfId="15385" xr:uid="{00000000-0005-0000-0000-0000D23C0000}"/>
    <cellStyle name="Normal 3 3 4 2 3 3 4" xfId="15386" xr:uid="{00000000-0005-0000-0000-0000D33C0000}"/>
    <cellStyle name="Normal 3 3 4 2 3 4" xfId="15387" xr:uid="{00000000-0005-0000-0000-0000D43C0000}"/>
    <cellStyle name="Normal 3 3 4 2 3 5" xfId="15388" xr:uid="{00000000-0005-0000-0000-0000D53C0000}"/>
    <cellStyle name="Normal 3 3 4 2 3 6" xfId="15389" xr:uid="{00000000-0005-0000-0000-0000D63C0000}"/>
    <cellStyle name="Normal 3 3 4 2 4" xfId="15390" xr:uid="{00000000-0005-0000-0000-0000D73C0000}"/>
    <cellStyle name="Normal 3 3 4 2 4 2" xfId="15391" xr:uid="{00000000-0005-0000-0000-0000D83C0000}"/>
    <cellStyle name="Normal 3 3 4 2 4 2 2" xfId="15392" xr:uid="{00000000-0005-0000-0000-0000D93C0000}"/>
    <cellStyle name="Normal 3 3 4 2 4 2 3" xfId="15393" xr:uid="{00000000-0005-0000-0000-0000DA3C0000}"/>
    <cellStyle name="Normal 3 3 4 2 4 2 4" xfId="15394" xr:uid="{00000000-0005-0000-0000-0000DB3C0000}"/>
    <cellStyle name="Normal 3 3 4 2 4 3" xfId="15395" xr:uid="{00000000-0005-0000-0000-0000DC3C0000}"/>
    <cellStyle name="Normal 3 3 4 2 4 4" xfId="15396" xr:uid="{00000000-0005-0000-0000-0000DD3C0000}"/>
    <cellStyle name="Normal 3 3 4 2 4 5" xfId="15397" xr:uid="{00000000-0005-0000-0000-0000DE3C0000}"/>
    <cellStyle name="Normal 3 3 4 2 5" xfId="15398" xr:uid="{00000000-0005-0000-0000-0000DF3C0000}"/>
    <cellStyle name="Normal 3 3 4 2 5 2" xfId="15399" xr:uid="{00000000-0005-0000-0000-0000E03C0000}"/>
    <cellStyle name="Normal 3 3 4 2 5 3" xfId="15400" xr:uid="{00000000-0005-0000-0000-0000E13C0000}"/>
    <cellStyle name="Normal 3 3 4 2 5 4" xfId="15401" xr:uid="{00000000-0005-0000-0000-0000E23C0000}"/>
    <cellStyle name="Normal 3 3 4 2 6" xfId="15402" xr:uid="{00000000-0005-0000-0000-0000E33C0000}"/>
    <cellStyle name="Normal 3 3 4 2 7" xfId="15403" xr:uid="{00000000-0005-0000-0000-0000E43C0000}"/>
    <cellStyle name="Normal 3 3 4 2 8" xfId="15404" xr:uid="{00000000-0005-0000-0000-0000E53C0000}"/>
    <cellStyle name="Normal 3 3 4 3" xfId="15405" xr:uid="{00000000-0005-0000-0000-0000E63C0000}"/>
    <cellStyle name="Normal 3 3 4 3 2" xfId="15406" xr:uid="{00000000-0005-0000-0000-0000E73C0000}"/>
    <cellStyle name="Normal 3 3 4 3 2 2" xfId="15407" xr:uid="{00000000-0005-0000-0000-0000E83C0000}"/>
    <cellStyle name="Normal 3 3 4 3 2 2 2" xfId="15408" xr:uid="{00000000-0005-0000-0000-0000E93C0000}"/>
    <cellStyle name="Normal 3 3 4 3 2 2 3" xfId="15409" xr:uid="{00000000-0005-0000-0000-0000EA3C0000}"/>
    <cellStyle name="Normal 3 3 4 3 2 2 4" xfId="15410" xr:uid="{00000000-0005-0000-0000-0000EB3C0000}"/>
    <cellStyle name="Normal 3 3 4 3 2 3" xfId="15411" xr:uid="{00000000-0005-0000-0000-0000EC3C0000}"/>
    <cellStyle name="Normal 3 3 4 3 2 4" xfId="15412" xr:uid="{00000000-0005-0000-0000-0000ED3C0000}"/>
    <cellStyle name="Normal 3 3 4 3 2 5" xfId="15413" xr:uid="{00000000-0005-0000-0000-0000EE3C0000}"/>
    <cellStyle name="Normal 3 3 4 3 3" xfId="15414" xr:uid="{00000000-0005-0000-0000-0000EF3C0000}"/>
    <cellStyle name="Normal 3 3 4 3 3 2" xfId="15415" xr:uid="{00000000-0005-0000-0000-0000F03C0000}"/>
    <cellStyle name="Normal 3 3 4 3 3 3" xfId="15416" xr:uid="{00000000-0005-0000-0000-0000F13C0000}"/>
    <cellStyle name="Normal 3 3 4 3 3 4" xfId="15417" xr:uid="{00000000-0005-0000-0000-0000F23C0000}"/>
    <cellStyle name="Normal 3 3 4 3 4" xfId="15418" xr:uid="{00000000-0005-0000-0000-0000F33C0000}"/>
    <cellStyle name="Normal 3 3 4 3 5" xfId="15419" xr:uid="{00000000-0005-0000-0000-0000F43C0000}"/>
    <cellStyle name="Normal 3 3 4 3 6" xfId="15420" xr:uid="{00000000-0005-0000-0000-0000F53C0000}"/>
    <cellStyle name="Normal 3 3 4 4" xfId="15421" xr:uid="{00000000-0005-0000-0000-0000F63C0000}"/>
    <cellStyle name="Normal 3 3 4 4 2" xfId="15422" xr:uid="{00000000-0005-0000-0000-0000F73C0000}"/>
    <cellStyle name="Normal 3 3 4 4 2 2" xfId="15423" xr:uid="{00000000-0005-0000-0000-0000F83C0000}"/>
    <cellStyle name="Normal 3 3 4 4 2 2 2" xfId="15424" xr:uid="{00000000-0005-0000-0000-0000F93C0000}"/>
    <cellStyle name="Normal 3 3 4 4 2 2 3" xfId="15425" xr:uid="{00000000-0005-0000-0000-0000FA3C0000}"/>
    <cellStyle name="Normal 3 3 4 4 2 2 4" xfId="15426" xr:uid="{00000000-0005-0000-0000-0000FB3C0000}"/>
    <cellStyle name="Normal 3 3 4 4 2 3" xfId="15427" xr:uid="{00000000-0005-0000-0000-0000FC3C0000}"/>
    <cellStyle name="Normal 3 3 4 4 2 4" xfId="15428" xr:uid="{00000000-0005-0000-0000-0000FD3C0000}"/>
    <cellStyle name="Normal 3 3 4 4 2 5" xfId="15429" xr:uid="{00000000-0005-0000-0000-0000FE3C0000}"/>
    <cellStyle name="Normal 3 3 4 4 3" xfId="15430" xr:uid="{00000000-0005-0000-0000-0000FF3C0000}"/>
    <cellStyle name="Normal 3 3 4 4 3 2" xfId="15431" xr:uid="{00000000-0005-0000-0000-0000003D0000}"/>
    <cellStyle name="Normal 3 3 4 4 3 3" xfId="15432" xr:uid="{00000000-0005-0000-0000-0000013D0000}"/>
    <cellStyle name="Normal 3 3 4 4 3 4" xfId="15433" xr:uid="{00000000-0005-0000-0000-0000023D0000}"/>
    <cellStyle name="Normal 3 3 4 4 4" xfId="15434" xr:uid="{00000000-0005-0000-0000-0000033D0000}"/>
    <cellStyle name="Normal 3 3 4 4 5" xfId="15435" xr:uid="{00000000-0005-0000-0000-0000043D0000}"/>
    <cellStyle name="Normal 3 3 4 4 6" xfId="15436" xr:uid="{00000000-0005-0000-0000-0000053D0000}"/>
    <cellStyle name="Normal 3 3 4 5" xfId="15437" xr:uid="{00000000-0005-0000-0000-0000063D0000}"/>
    <cellStyle name="Normal 3 3 4 6" xfId="15438" xr:uid="{00000000-0005-0000-0000-0000073D0000}"/>
    <cellStyle name="Normal 3 3 4 6 2" xfId="15439" xr:uid="{00000000-0005-0000-0000-0000083D0000}"/>
    <cellStyle name="Normal 3 3 4 6 2 2" xfId="15440" xr:uid="{00000000-0005-0000-0000-0000093D0000}"/>
    <cellStyle name="Normal 3 3 4 6 2 3" xfId="15441" xr:uid="{00000000-0005-0000-0000-00000A3D0000}"/>
    <cellStyle name="Normal 3 3 4 6 2 4" xfId="15442" xr:uid="{00000000-0005-0000-0000-00000B3D0000}"/>
    <cellStyle name="Normal 3 3 4 6 3" xfId="15443" xr:uid="{00000000-0005-0000-0000-00000C3D0000}"/>
    <cellStyle name="Normal 3 3 4 6 4" xfId="15444" xr:uid="{00000000-0005-0000-0000-00000D3D0000}"/>
    <cellStyle name="Normal 3 3 4 6 5" xfId="15445" xr:uid="{00000000-0005-0000-0000-00000E3D0000}"/>
    <cellStyle name="Normal 3 3 4 7" xfId="15446" xr:uid="{00000000-0005-0000-0000-00000F3D0000}"/>
    <cellStyle name="Normal 3 3 4 7 2" xfId="15447" xr:uid="{00000000-0005-0000-0000-0000103D0000}"/>
    <cellStyle name="Normal 3 3 4 7 3" xfId="15448" xr:uid="{00000000-0005-0000-0000-0000113D0000}"/>
    <cellStyle name="Normal 3 3 4 7 4" xfId="15449" xr:uid="{00000000-0005-0000-0000-0000123D0000}"/>
    <cellStyle name="Normal 3 3 4 8" xfId="15450" xr:uid="{00000000-0005-0000-0000-0000133D0000}"/>
    <cellStyle name="Normal 3 3 4 9" xfId="15451" xr:uid="{00000000-0005-0000-0000-0000143D0000}"/>
    <cellStyle name="Normal 3 3 5" xfId="15452" xr:uid="{00000000-0005-0000-0000-0000153D0000}"/>
    <cellStyle name="Normal 3 3 5 2" xfId="15453" xr:uid="{00000000-0005-0000-0000-0000163D0000}"/>
    <cellStyle name="Normal 3 3 6" xfId="15454" xr:uid="{00000000-0005-0000-0000-0000173D0000}"/>
    <cellStyle name="Normal 3 3 6 10" xfId="15455" xr:uid="{00000000-0005-0000-0000-0000183D0000}"/>
    <cellStyle name="Normal 3 3 6 2" xfId="15456" xr:uid="{00000000-0005-0000-0000-0000193D0000}"/>
    <cellStyle name="Normal 3 3 6 2 2" xfId="15457" xr:uid="{00000000-0005-0000-0000-00001A3D0000}"/>
    <cellStyle name="Normal 3 3 6 2 2 2" xfId="15458" xr:uid="{00000000-0005-0000-0000-00001B3D0000}"/>
    <cellStyle name="Normal 3 3 6 2 2 2 2" xfId="15459" xr:uid="{00000000-0005-0000-0000-00001C3D0000}"/>
    <cellStyle name="Normal 3 3 6 2 2 2 2 2" xfId="15460" xr:uid="{00000000-0005-0000-0000-00001D3D0000}"/>
    <cellStyle name="Normal 3 3 6 2 2 2 2 3" xfId="15461" xr:uid="{00000000-0005-0000-0000-00001E3D0000}"/>
    <cellStyle name="Normal 3 3 6 2 2 2 2 4" xfId="15462" xr:uid="{00000000-0005-0000-0000-00001F3D0000}"/>
    <cellStyle name="Normal 3 3 6 2 2 2 3" xfId="15463" xr:uid="{00000000-0005-0000-0000-0000203D0000}"/>
    <cellStyle name="Normal 3 3 6 2 2 2 4" xfId="15464" xr:uid="{00000000-0005-0000-0000-0000213D0000}"/>
    <cellStyle name="Normal 3 3 6 2 2 2 5" xfId="15465" xr:uid="{00000000-0005-0000-0000-0000223D0000}"/>
    <cellStyle name="Normal 3 3 6 2 2 3" xfId="15466" xr:uid="{00000000-0005-0000-0000-0000233D0000}"/>
    <cellStyle name="Normal 3 3 6 2 2 3 2" xfId="15467" xr:uid="{00000000-0005-0000-0000-0000243D0000}"/>
    <cellStyle name="Normal 3 3 6 2 2 3 3" xfId="15468" xr:uid="{00000000-0005-0000-0000-0000253D0000}"/>
    <cellStyle name="Normal 3 3 6 2 2 3 4" xfId="15469" xr:uid="{00000000-0005-0000-0000-0000263D0000}"/>
    <cellStyle name="Normal 3 3 6 2 2 4" xfId="15470" xr:uid="{00000000-0005-0000-0000-0000273D0000}"/>
    <cellStyle name="Normal 3 3 6 2 2 5" xfId="15471" xr:uid="{00000000-0005-0000-0000-0000283D0000}"/>
    <cellStyle name="Normal 3 3 6 2 2 6" xfId="15472" xr:uid="{00000000-0005-0000-0000-0000293D0000}"/>
    <cellStyle name="Normal 3 3 6 2 3" xfId="15473" xr:uid="{00000000-0005-0000-0000-00002A3D0000}"/>
    <cellStyle name="Normal 3 3 6 2 3 2" xfId="15474" xr:uid="{00000000-0005-0000-0000-00002B3D0000}"/>
    <cellStyle name="Normal 3 3 6 2 3 2 2" xfId="15475" xr:uid="{00000000-0005-0000-0000-00002C3D0000}"/>
    <cellStyle name="Normal 3 3 6 2 3 2 2 2" xfId="15476" xr:uid="{00000000-0005-0000-0000-00002D3D0000}"/>
    <cellStyle name="Normal 3 3 6 2 3 2 2 3" xfId="15477" xr:uid="{00000000-0005-0000-0000-00002E3D0000}"/>
    <cellStyle name="Normal 3 3 6 2 3 2 2 4" xfId="15478" xr:uid="{00000000-0005-0000-0000-00002F3D0000}"/>
    <cellStyle name="Normal 3 3 6 2 3 2 3" xfId="15479" xr:uid="{00000000-0005-0000-0000-0000303D0000}"/>
    <cellStyle name="Normal 3 3 6 2 3 2 4" xfId="15480" xr:uid="{00000000-0005-0000-0000-0000313D0000}"/>
    <cellStyle name="Normal 3 3 6 2 3 2 5" xfId="15481" xr:uid="{00000000-0005-0000-0000-0000323D0000}"/>
    <cellStyle name="Normal 3 3 6 2 3 3" xfId="15482" xr:uid="{00000000-0005-0000-0000-0000333D0000}"/>
    <cellStyle name="Normal 3 3 6 2 3 3 2" xfId="15483" xr:uid="{00000000-0005-0000-0000-0000343D0000}"/>
    <cellStyle name="Normal 3 3 6 2 3 3 3" xfId="15484" xr:uid="{00000000-0005-0000-0000-0000353D0000}"/>
    <cellStyle name="Normal 3 3 6 2 3 3 4" xfId="15485" xr:uid="{00000000-0005-0000-0000-0000363D0000}"/>
    <cellStyle name="Normal 3 3 6 2 3 4" xfId="15486" xr:uid="{00000000-0005-0000-0000-0000373D0000}"/>
    <cellStyle name="Normal 3 3 6 2 3 5" xfId="15487" xr:uid="{00000000-0005-0000-0000-0000383D0000}"/>
    <cellStyle name="Normal 3 3 6 2 3 6" xfId="15488" xr:uid="{00000000-0005-0000-0000-0000393D0000}"/>
    <cellStyle name="Normal 3 3 6 2 4" xfId="15489" xr:uid="{00000000-0005-0000-0000-00003A3D0000}"/>
    <cellStyle name="Normal 3 3 6 2 4 2" xfId="15490" xr:uid="{00000000-0005-0000-0000-00003B3D0000}"/>
    <cellStyle name="Normal 3 3 6 2 4 2 2" xfId="15491" xr:uid="{00000000-0005-0000-0000-00003C3D0000}"/>
    <cellStyle name="Normal 3 3 6 2 4 2 3" xfId="15492" xr:uid="{00000000-0005-0000-0000-00003D3D0000}"/>
    <cellStyle name="Normal 3 3 6 2 4 2 4" xfId="15493" xr:uid="{00000000-0005-0000-0000-00003E3D0000}"/>
    <cellStyle name="Normal 3 3 6 2 4 3" xfId="15494" xr:uid="{00000000-0005-0000-0000-00003F3D0000}"/>
    <cellStyle name="Normal 3 3 6 2 4 4" xfId="15495" xr:uid="{00000000-0005-0000-0000-0000403D0000}"/>
    <cellStyle name="Normal 3 3 6 2 4 5" xfId="15496" xr:uid="{00000000-0005-0000-0000-0000413D0000}"/>
    <cellStyle name="Normal 3 3 6 2 5" xfId="15497" xr:uid="{00000000-0005-0000-0000-0000423D0000}"/>
    <cellStyle name="Normal 3 3 6 2 5 2" xfId="15498" xr:uid="{00000000-0005-0000-0000-0000433D0000}"/>
    <cellStyle name="Normal 3 3 6 2 5 3" xfId="15499" xr:uid="{00000000-0005-0000-0000-0000443D0000}"/>
    <cellStyle name="Normal 3 3 6 2 5 4" xfId="15500" xr:uid="{00000000-0005-0000-0000-0000453D0000}"/>
    <cellStyle name="Normal 3 3 6 2 6" xfId="15501" xr:uid="{00000000-0005-0000-0000-0000463D0000}"/>
    <cellStyle name="Normal 3 3 6 2 7" xfId="15502" xr:uid="{00000000-0005-0000-0000-0000473D0000}"/>
    <cellStyle name="Normal 3 3 6 2 8" xfId="15503" xr:uid="{00000000-0005-0000-0000-0000483D0000}"/>
    <cellStyle name="Normal 3 3 6 3" xfId="15504" xr:uid="{00000000-0005-0000-0000-0000493D0000}"/>
    <cellStyle name="Normal 3 3 6 3 2" xfId="15505" xr:uid="{00000000-0005-0000-0000-00004A3D0000}"/>
    <cellStyle name="Normal 3 3 6 3 2 2" xfId="15506" xr:uid="{00000000-0005-0000-0000-00004B3D0000}"/>
    <cellStyle name="Normal 3 3 6 3 2 2 2" xfId="15507" xr:uid="{00000000-0005-0000-0000-00004C3D0000}"/>
    <cellStyle name="Normal 3 3 6 3 2 2 3" xfId="15508" xr:uid="{00000000-0005-0000-0000-00004D3D0000}"/>
    <cellStyle name="Normal 3 3 6 3 2 2 4" xfId="15509" xr:uid="{00000000-0005-0000-0000-00004E3D0000}"/>
    <cellStyle name="Normal 3 3 6 3 2 3" xfId="15510" xr:uid="{00000000-0005-0000-0000-00004F3D0000}"/>
    <cellStyle name="Normal 3 3 6 3 2 4" xfId="15511" xr:uid="{00000000-0005-0000-0000-0000503D0000}"/>
    <cellStyle name="Normal 3 3 6 3 2 5" xfId="15512" xr:uid="{00000000-0005-0000-0000-0000513D0000}"/>
    <cellStyle name="Normal 3 3 6 3 3" xfId="15513" xr:uid="{00000000-0005-0000-0000-0000523D0000}"/>
    <cellStyle name="Normal 3 3 6 3 3 2" xfId="15514" xr:uid="{00000000-0005-0000-0000-0000533D0000}"/>
    <cellStyle name="Normal 3 3 6 3 3 3" xfId="15515" xr:uid="{00000000-0005-0000-0000-0000543D0000}"/>
    <cellStyle name="Normal 3 3 6 3 3 4" xfId="15516" xr:uid="{00000000-0005-0000-0000-0000553D0000}"/>
    <cellStyle name="Normal 3 3 6 3 4" xfId="15517" xr:uid="{00000000-0005-0000-0000-0000563D0000}"/>
    <cellStyle name="Normal 3 3 6 3 5" xfId="15518" xr:uid="{00000000-0005-0000-0000-0000573D0000}"/>
    <cellStyle name="Normal 3 3 6 3 6" xfId="15519" xr:uid="{00000000-0005-0000-0000-0000583D0000}"/>
    <cellStyle name="Normal 3 3 6 4" xfId="15520" xr:uid="{00000000-0005-0000-0000-0000593D0000}"/>
    <cellStyle name="Normal 3 3 6 4 2" xfId="15521" xr:uid="{00000000-0005-0000-0000-00005A3D0000}"/>
    <cellStyle name="Normal 3 3 6 4 2 2" xfId="15522" xr:uid="{00000000-0005-0000-0000-00005B3D0000}"/>
    <cellStyle name="Normal 3 3 6 4 2 2 2" xfId="15523" xr:uid="{00000000-0005-0000-0000-00005C3D0000}"/>
    <cellStyle name="Normal 3 3 6 4 2 2 3" xfId="15524" xr:uid="{00000000-0005-0000-0000-00005D3D0000}"/>
    <cellStyle name="Normal 3 3 6 4 2 2 4" xfId="15525" xr:uid="{00000000-0005-0000-0000-00005E3D0000}"/>
    <cellStyle name="Normal 3 3 6 4 2 3" xfId="15526" xr:uid="{00000000-0005-0000-0000-00005F3D0000}"/>
    <cellStyle name="Normal 3 3 6 4 2 4" xfId="15527" xr:uid="{00000000-0005-0000-0000-0000603D0000}"/>
    <cellStyle name="Normal 3 3 6 4 2 5" xfId="15528" xr:uid="{00000000-0005-0000-0000-0000613D0000}"/>
    <cellStyle name="Normal 3 3 6 4 3" xfId="15529" xr:uid="{00000000-0005-0000-0000-0000623D0000}"/>
    <cellStyle name="Normal 3 3 6 4 3 2" xfId="15530" xr:uid="{00000000-0005-0000-0000-0000633D0000}"/>
    <cellStyle name="Normal 3 3 6 4 3 3" xfId="15531" xr:uid="{00000000-0005-0000-0000-0000643D0000}"/>
    <cellStyle name="Normal 3 3 6 4 3 4" xfId="15532" xr:uid="{00000000-0005-0000-0000-0000653D0000}"/>
    <cellStyle name="Normal 3 3 6 4 4" xfId="15533" xr:uid="{00000000-0005-0000-0000-0000663D0000}"/>
    <cellStyle name="Normal 3 3 6 4 5" xfId="15534" xr:uid="{00000000-0005-0000-0000-0000673D0000}"/>
    <cellStyle name="Normal 3 3 6 4 6" xfId="15535" xr:uid="{00000000-0005-0000-0000-0000683D0000}"/>
    <cellStyle name="Normal 3 3 6 5" xfId="15536" xr:uid="{00000000-0005-0000-0000-0000693D0000}"/>
    <cellStyle name="Normal 3 3 6 6" xfId="15537" xr:uid="{00000000-0005-0000-0000-00006A3D0000}"/>
    <cellStyle name="Normal 3 3 6 6 2" xfId="15538" xr:uid="{00000000-0005-0000-0000-00006B3D0000}"/>
    <cellStyle name="Normal 3 3 6 6 2 2" xfId="15539" xr:uid="{00000000-0005-0000-0000-00006C3D0000}"/>
    <cellStyle name="Normal 3 3 6 6 2 3" xfId="15540" xr:uid="{00000000-0005-0000-0000-00006D3D0000}"/>
    <cellStyle name="Normal 3 3 6 6 2 4" xfId="15541" xr:uid="{00000000-0005-0000-0000-00006E3D0000}"/>
    <cellStyle name="Normal 3 3 6 6 3" xfId="15542" xr:uid="{00000000-0005-0000-0000-00006F3D0000}"/>
    <cellStyle name="Normal 3 3 6 6 4" xfId="15543" xr:uid="{00000000-0005-0000-0000-0000703D0000}"/>
    <cellStyle name="Normal 3 3 6 6 5" xfId="15544" xr:uid="{00000000-0005-0000-0000-0000713D0000}"/>
    <cellStyle name="Normal 3 3 6 7" xfId="15545" xr:uid="{00000000-0005-0000-0000-0000723D0000}"/>
    <cellStyle name="Normal 3 3 6 7 2" xfId="15546" xr:uid="{00000000-0005-0000-0000-0000733D0000}"/>
    <cellStyle name="Normal 3 3 6 7 3" xfId="15547" xr:uid="{00000000-0005-0000-0000-0000743D0000}"/>
    <cellStyle name="Normal 3 3 6 7 4" xfId="15548" xr:uid="{00000000-0005-0000-0000-0000753D0000}"/>
    <cellStyle name="Normal 3 3 6 8" xfId="15549" xr:uid="{00000000-0005-0000-0000-0000763D0000}"/>
    <cellStyle name="Normal 3 3 6 9" xfId="15550" xr:uid="{00000000-0005-0000-0000-0000773D0000}"/>
    <cellStyle name="Normal 3 3 7" xfId="15551" xr:uid="{00000000-0005-0000-0000-0000783D0000}"/>
    <cellStyle name="Normal 3 3 7 2" xfId="15552" xr:uid="{00000000-0005-0000-0000-0000793D0000}"/>
    <cellStyle name="Normal 3 3 7 2 2" xfId="15553" xr:uid="{00000000-0005-0000-0000-00007A3D0000}"/>
    <cellStyle name="Normal 3 3 7 2 2 2" xfId="15554" xr:uid="{00000000-0005-0000-0000-00007B3D0000}"/>
    <cellStyle name="Normal 3 3 7 2 2 2 2" xfId="15555" xr:uid="{00000000-0005-0000-0000-00007C3D0000}"/>
    <cellStyle name="Normal 3 3 7 2 2 2 3" xfId="15556" xr:uid="{00000000-0005-0000-0000-00007D3D0000}"/>
    <cellStyle name="Normal 3 3 7 2 2 2 4" xfId="15557" xr:uid="{00000000-0005-0000-0000-00007E3D0000}"/>
    <cellStyle name="Normal 3 3 7 2 2 3" xfId="15558" xr:uid="{00000000-0005-0000-0000-00007F3D0000}"/>
    <cellStyle name="Normal 3 3 7 2 2 4" xfId="15559" xr:uid="{00000000-0005-0000-0000-0000803D0000}"/>
    <cellStyle name="Normal 3 3 7 2 2 5" xfId="15560" xr:uid="{00000000-0005-0000-0000-0000813D0000}"/>
    <cellStyle name="Normal 3 3 7 2 3" xfId="15561" xr:uid="{00000000-0005-0000-0000-0000823D0000}"/>
    <cellStyle name="Normal 3 3 7 2 3 2" xfId="15562" xr:uid="{00000000-0005-0000-0000-0000833D0000}"/>
    <cellStyle name="Normal 3 3 7 2 3 3" xfId="15563" xr:uid="{00000000-0005-0000-0000-0000843D0000}"/>
    <cellStyle name="Normal 3 3 7 2 3 4" xfId="15564" xr:uid="{00000000-0005-0000-0000-0000853D0000}"/>
    <cellStyle name="Normal 3 3 7 2 4" xfId="15565" xr:uid="{00000000-0005-0000-0000-0000863D0000}"/>
    <cellStyle name="Normal 3 3 7 2 5" xfId="15566" xr:uid="{00000000-0005-0000-0000-0000873D0000}"/>
    <cellStyle name="Normal 3 3 7 2 6" xfId="15567" xr:uid="{00000000-0005-0000-0000-0000883D0000}"/>
    <cellStyle name="Normal 3 3 7 3" xfId="15568" xr:uid="{00000000-0005-0000-0000-0000893D0000}"/>
    <cellStyle name="Normal 3 3 7 3 2" xfId="15569" xr:uid="{00000000-0005-0000-0000-00008A3D0000}"/>
    <cellStyle name="Normal 3 3 7 3 2 2" xfId="15570" xr:uid="{00000000-0005-0000-0000-00008B3D0000}"/>
    <cellStyle name="Normal 3 3 7 3 2 2 2" xfId="15571" xr:uid="{00000000-0005-0000-0000-00008C3D0000}"/>
    <cellStyle name="Normal 3 3 7 3 2 2 3" xfId="15572" xr:uid="{00000000-0005-0000-0000-00008D3D0000}"/>
    <cellStyle name="Normal 3 3 7 3 2 2 4" xfId="15573" xr:uid="{00000000-0005-0000-0000-00008E3D0000}"/>
    <cellStyle name="Normal 3 3 7 3 2 3" xfId="15574" xr:uid="{00000000-0005-0000-0000-00008F3D0000}"/>
    <cellStyle name="Normal 3 3 7 3 2 4" xfId="15575" xr:uid="{00000000-0005-0000-0000-0000903D0000}"/>
    <cellStyle name="Normal 3 3 7 3 2 5" xfId="15576" xr:uid="{00000000-0005-0000-0000-0000913D0000}"/>
    <cellStyle name="Normal 3 3 7 3 3" xfId="15577" xr:uid="{00000000-0005-0000-0000-0000923D0000}"/>
    <cellStyle name="Normal 3 3 7 3 3 2" xfId="15578" xr:uid="{00000000-0005-0000-0000-0000933D0000}"/>
    <cellStyle name="Normal 3 3 7 3 3 3" xfId="15579" xr:uid="{00000000-0005-0000-0000-0000943D0000}"/>
    <cellStyle name="Normal 3 3 7 3 3 4" xfId="15580" xr:uid="{00000000-0005-0000-0000-0000953D0000}"/>
    <cellStyle name="Normal 3 3 7 3 4" xfId="15581" xr:uid="{00000000-0005-0000-0000-0000963D0000}"/>
    <cellStyle name="Normal 3 3 7 3 5" xfId="15582" xr:uid="{00000000-0005-0000-0000-0000973D0000}"/>
    <cellStyle name="Normal 3 3 7 3 6" xfId="15583" xr:uid="{00000000-0005-0000-0000-0000983D0000}"/>
    <cellStyle name="Normal 3 3 7 4" xfId="15584" xr:uid="{00000000-0005-0000-0000-0000993D0000}"/>
    <cellStyle name="Normal 3 3 7 5" xfId="15585" xr:uid="{00000000-0005-0000-0000-00009A3D0000}"/>
    <cellStyle name="Normal 3 3 7 5 2" xfId="15586" xr:uid="{00000000-0005-0000-0000-00009B3D0000}"/>
    <cellStyle name="Normal 3 3 7 5 2 2" xfId="15587" xr:uid="{00000000-0005-0000-0000-00009C3D0000}"/>
    <cellStyle name="Normal 3 3 7 5 2 3" xfId="15588" xr:uid="{00000000-0005-0000-0000-00009D3D0000}"/>
    <cellStyle name="Normal 3 3 7 5 2 4" xfId="15589" xr:uid="{00000000-0005-0000-0000-00009E3D0000}"/>
    <cellStyle name="Normal 3 3 7 5 3" xfId="15590" xr:uid="{00000000-0005-0000-0000-00009F3D0000}"/>
    <cellStyle name="Normal 3 3 7 5 4" xfId="15591" xr:uid="{00000000-0005-0000-0000-0000A03D0000}"/>
    <cellStyle name="Normal 3 3 7 5 5" xfId="15592" xr:uid="{00000000-0005-0000-0000-0000A13D0000}"/>
    <cellStyle name="Normal 3 3 7 6" xfId="15593" xr:uid="{00000000-0005-0000-0000-0000A23D0000}"/>
    <cellStyle name="Normal 3 3 7 6 2" xfId="15594" xr:uid="{00000000-0005-0000-0000-0000A33D0000}"/>
    <cellStyle name="Normal 3 3 7 6 3" xfId="15595" xr:uid="{00000000-0005-0000-0000-0000A43D0000}"/>
    <cellStyle name="Normal 3 3 7 6 4" xfId="15596" xr:uid="{00000000-0005-0000-0000-0000A53D0000}"/>
    <cellStyle name="Normal 3 3 7 7" xfId="15597" xr:uid="{00000000-0005-0000-0000-0000A63D0000}"/>
    <cellStyle name="Normal 3 3 7 8" xfId="15598" xr:uid="{00000000-0005-0000-0000-0000A73D0000}"/>
    <cellStyle name="Normal 3 3 7 9" xfId="15599" xr:uid="{00000000-0005-0000-0000-0000A83D0000}"/>
    <cellStyle name="Normal 3 3 8" xfId="15600" xr:uid="{00000000-0005-0000-0000-0000A93D0000}"/>
    <cellStyle name="Normal 3 3 8 2" xfId="15601" xr:uid="{00000000-0005-0000-0000-0000AA3D0000}"/>
    <cellStyle name="Normal 3 3 8 2 2" xfId="15602" xr:uid="{00000000-0005-0000-0000-0000AB3D0000}"/>
    <cellStyle name="Normal 3 3 8 2 2 2" xfId="15603" xr:uid="{00000000-0005-0000-0000-0000AC3D0000}"/>
    <cellStyle name="Normal 3 3 8 2 2 2 2" xfId="15604" xr:uid="{00000000-0005-0000-0000-0000AD3D0000}"/>
    <cellStyle name="Normal 3 3 8 2 2 2 3" xfId="15605" xr:uid="{00000000-0005-0000-0000-0000AE3D0000}"/>
    <cellStyle name="Normal 3 3 8 2 2 2 4" xfId="15606" xr:uid="{00000000-0005-0000-0000-0000AF3D0000}"/>
    <cellStyle name="Normal 3 3 8 2 2 3" xfId="15607" xr:uid="{00000000-0005-0000-0000-0000B03D0000}"/>
    <cellStyle name="Normal 3 3 8 2 2 4" xfId="15608" xr:uid="{00000000-0005-0000-0000-0000B13D0000}"/>
    <cellStyle name="Normal 3 3 8 2 2 5" xfId="15609" xr:uid="{00000000-0005-0000-0000-0000B23D0000}"/>
    <cellStyle name="Normal 3 3 8 2 3" xfId="15610" xr:uid="{00000000-0005-0000-0000-0000B33D0000}"/>
    <cellStyle name="Normal 3 3 8 2 3 2" xfId="15611" xr:uid="{00000000-0005-0000-0000-0000B43D0000}"/>
    <cellStyle name="Normal 3 3 8 2 3 3" xfId="15612" xr:uid="{00000000-0005-0000-0000-0000B53D0000}"/>
    <cellStyle name="Normal 3 3 8 2 3 4" xfId="15613" xr:uid="{00000000-0005-0000-0000-0000B63D0000}"/>
    <cellStyle name="Normal 3 3 8 2 4" xfId="15614" xr:uid="{00000000-0005-0000-0000-0000B73D0000}"/>
    <cellStyle name="Normal 3 3 8 2 5" xfId="15615" xr:uid="{00000000-0005-0000-0000-0000B83D0000}"/>
    <cellStyle name="Normal 3 3 8 2 6" xfId="15616" xr:uid="{00000000-0005-0000-0000-0000B93D0000}"/>
    <cellStyle name="Normal 3 3 8 3" xfId="15617" xr:uid="{00000000-0005-0000-0000-0000BA3D0000}"/>
    <cellStyle name="Normal 3 3 8 3 2" xfId="15618" xr:uid="{00000000-0005-0000-0000-0000BB3D0000}"/>
    <cellStyle name="Normal 3 3 8 3 2 2" xfId="15619" xr:uid="{00000000-0005-0000-0000-0000BC3D0000}"/>
    <cellStyle name="Normal 3 3 8 3 2 2 2" xfId="15620" xr:uid="{00000000-0005-0000-0000-0000BD3D0000}"/>
    <cellStyle name="Normal 3 3 8 3 2 2 3" xfId="15621" xr:uid="{00000000-0005-0000-0000-0000BE3D0000}"/>
    <cellStyle name="Normal 3 3 8 3 2 2 4" xfId="15622" xr:uid="{00000000-0005-0000-0000-0000BF3D0000}"/>
    <cellStyle name="Normal 3 3 8 3 2 3" xfId="15623" xr:uid="{00000000-0005-0000-0000-0000C03D0000}"/>
    <cellStyle name="Normal 3 3 8 3 2 4" xfId="15624" xr:uid="{00000000-0005-0000-0000-0000C13D0000}"/>
    <cellStyle name="Normal 3 3 8 3 2 5" xfId="15625" xr:uid="{00000000-0005-0000-0000-0000C23D0000}"/>
    <cellStyle name="Normal 3 3 8 3 3" xfId="15626" xr:uid="{00000000-0005-0000-0000-0000C33D0000}"/>
    <cellStyle name="Normal 3 3 8 3 3 2" xfId="15627" xr:uid="{00000000-0005-0000-0000-0000C43D0000}"/>
    <cellStyle name="Normal 3 3 8 3 3 3" xfId="15628" xr:uid="{00000000-0005-0000-0000-0000C53D0000}"/>
    <cellStyle name="Normal 3 3 8 3 3 4" xfId="15629" xr:uid="{00000000-0005-0000-0000-0000C63D0000}"/>
    <cellStyle name="Normal 3 3 8 3 4" xfId="15630" xr:uid="{00000000-0005-0000-0000-0000C73D0000}"/>
    <cellStyle name="Normal 3 3 8 3 5" xfId="15631" xr:uid="{00000000-0005-0000-0000-0000C83D0000}"/>
    <cellStyle name="Normal 3 3 8 3 6" xfId="15632" xr:uid="{00000000-0005-0000-0000-0000C93D0000}"/>
    <cellStyle name="Normal 3 3 8 4" xfId="15633" xr:uid="{00000000-0005-0000-0000-0000CA3D0000}"/>
    <cellStyle name="Normal 3 3 8 5" xfId="15634" xr:uid="{00000000-0005-0000-0000-0000CB3D0000}"/>
    <cellStyle name="Normal 3 3 8 5 2" xfId="15635" xr:uid="{00000000-0005-0000-0000-0000CC3D0000}"/>
    <cellStyle name="Normal 3 3 8 5 2 2" xfId="15636" xr:uid="{00000000-0005-0000-0000-0000CD3D0000}"/>
    <cellStyle name="Normal 3 3 8 5 2 3" xfId="15637" xr:uid="{00000000-0005-0000-0000-0000CE3D0000}"/>
    <cellStyle name="Normal 3 3 8 5 2 4" xfId="15638" xr:uid="{00000000-0005-0000-0000-0000CF3D0000}"/>
    <cellStyle name="Normal 3 3 8 5 3" xfId="15639" xr:uid="{00000000-0005-0000-0000-0000D03D0000}"/>
    <cellStyle name="Normal 3 3 8 5 4" xfId="15640" xr:uid="{00000000-0005-0000-0000-0000D13D0000}"/>
    <cellStyle name="Normal 3 3 8 5 5" xfId="15641" xr:uid="{00000000-0005-0000-0000-0000D23D0000}"/>
    <cellStyle name="Normal 3 3 8 6" xfId="15642" xr:uid="{00000000-0005-0000-0000-0000D33D0000}"/>
    <cellStyle name="Normal 3 3 8 6 2" xfId="15643" xr:uid="{00000000-0005-0000-0000-0000D43D0000}"/>
    <cellStyle name="Normal 3 3 8 6 3" xfId="15644" xr:uid="{00000000-0005-0000-0000-0000D53D0000}"/>
    <cellStyle name="Normal 3 3 8 6 4" xfId="15645" xr:uid="{00000000-0005-0000-0000-0000D63D0000}"/>
    <cellStyle name="Normal 3 3 8 7" xfId="15646" xr:uid="{00000000-0005-0000-0000-0000D73D0000}"/>
    <cellStyle name="Normal 3 3 8 8" xfId="15647" xr:uid="{00000000-0005-0000-0000-0000D83D0000}"/>
    <cellStyle name="Normal 3 3 8 9" xfId="15648" xr:uid="{00000000-0005-0000-0000-0000D93D0000}"/>
    <cellStyle name="Normal 3 3 9" xfId="15649" xr:uid="{00000000-0005-0000-0000-0000DA3D0000}"/>
    <cellStyle name="Normal 3 3 9 2" xfId="15650" xr:uid="{00000000-0005-0000-0000-0000DB3D0000}"/>
    <cellStyle name="Normal 3 3 9 3" xfId="15651" xr:uid="{00000000-0005-0000-0000-0000DC3D0000}"/>
    <cellStyle name="Normal 3 3 9 3 2" xfId="15652" xr:uid="{00000000-0005-0000-0000-0000DD3D0000}"/>
    <cellStyle name="Normal 3 3 9 3 2 2" xfId="15653" xr:uid="{00000000-0005-0000-0000-0000DE3D0000}"/>
    <cellStyle name="Normal 3 3 9 3 2 3" xfId="15654" xr:uid="{00000000-0005-0000-0000-0000DF3D0000}"/>
    <cellStyle name="Normal 3 3 9 3 2 4" xfId="15655" xr:uid="{00000000-0005-0000-0000-0000E03D0000}"/>
    <cellStyle name="Normal 3 3 9 3 3" xfId="15656" xr:uid="{00000000-0005-0000-0000-0000E13D0000}"/>
    <cellStyle name="Normal 3 3 9 3 4" xfId="15657" xr:uid="{00000000-0005-0000-0000-0000E23D0000}"/>
    <cellStyle name="Normal 3 3 9 3 5" xfId="15658" xr:uid="{00000000-0005-0000-0000-0000E33D0000}"/>
    <cellStyle name="Normal 3 3 9 4" xfId="15659" xr:uid="{00000000-0005-0000-0000-0000E43D0000}"/>
    <cellStyle name="Normal 3 3 9 5" xfId="15660" xr:uid="{00000000-0005-0000-0000-0000E53D0000}"/>
    <cellStyle name="Normal 3 3 9 5 2" xfId="15661" xr:uid="{00000000-0005-0000-0000-0000E63D0000}"/>
    <cellStyle name="Normal 3 3 9 5 3" xfId="15662" xr:uid="{00000000-0005-0000-0000-0000E73D0000}"/>
    <cellStyle name="Normal 3 3 9 5 4" xfId="15663" xr:uid="{00000000-0005-0000-0000-0000E83D0000}"/>
    <cellStyle name="Normal 3 3 9 6" xfId="15664" xr:uid="{00000000-0005-0000-0000-0000E93D0000}"/>
    <cellStyle name="Normal 3 3 9 7" xfId="15665" xr:uid="{00000000-0005-0000-0000-0000EA3D0000}"/>
    <cellStyle name="Normal 3 3 9 8" xfId="15666" xr:uid="{00000000-0005-0000-0000-0000EB3D0000}"/>
    <cellStyle name="Normal 3 30" xfId="15667" xr:uid="{00000000-0005-0000-0000-0000EC3D0000}"/>
    <cellStyle name="Normal 3 30 2" xfId="15668" xr:uid="{00000000-0005-0000-0000-0000ED3D0000}"/>
    <cellStyle name="Normal 3 30 2 2" xfId="15669" xr:uid="{00000000-0005-0000-0000-0000EE3D0000}"/>
    <cellStyle name="Normal 3 30 2 2 2" xfId="15670" xr:uid="{00000000-0005-0000-0000-0000EF3D0000}"/>
    <cellStyle name="Normal 3 30 2 2 3" xfId="15671" xr:uid="{00000000-0005-0000-0000-0000F03D0000}"/>
    <cellStyle name="Normal 3 30 2 2 4" xfId="15672" xr:uid="{00000000-0005-0000-0000-0000F13D0000}"/>
    <cellStyle name="Normal 3 30 2 3" xfId="15673" xr:uid="{00000000-0005-0000-0000-0000F23D0000}"/>
    <cellStyle name="Normal 3 30 2 4" xfId="15674" xr:uid="{00000000-0005-0000-0000-0000F33D0000}"/>
    <cellStyle name="Normal 3 30 2 5" xfId="15675" xr:uid="{00000000-0005-0000-0000-0000F43D0000}"/>
    <cellStyle name="Normal 3 30 3" xfId="15676" xr:uid="{00000000-0005-0000-0000-0000F53D0000}"/>
    <cellStyle name="Normal 3 30 3 2" xfId="15677" xr:uid="{00000000-0005-0000-0000-0000F63D0000}"/>
    <cellStyle name="Normal 3 30 3 3" xfId="15678" xr:uid="{00000000-0005-0000-0000-0000F73D0000}"/>
    <cellStyle name="Normal 3 30 3 4" xfId="15679" xr:uid="{00000000-0005-0000-0000-0000F83D0000}"/>
    <cellStyle name="Normal 3 30 4" xfId="15680" xr:uid="{00000000-0005-0000-0000-0000F93D0000}"/>
    <cellStyle name="Normal 3 30 5" xfId="15681" xr:uid="{00000000-0005-0000-0000-0000FA3D0000}"/>
    <cellStyle name="Normal 3 30 6" xfId="15682" xr:uid="{00000000-0005-0000-0000-0000FB3D0000}"/>
    <cellStyle name="Normal 3 31" xfId="15683" xr:uid="{00000000-0005-0000-0000-0000FC3D0000}"/>
    <cellStyle name="Normal 3 31 2" xfId="15684" xr:uid="{00000000-0005-0000-0000-0000FD3D0000}"/>
    <cellStyle name="Normal 3 31 2 2" xfId="15685" xr:uid="{00000000-0005-0000-0000-0000FE3D0000}"/>
    <cellStyle name="Normal 3 31 2 2 2" xfId="15686" xr:uid="{00000000-0005-0000-0000-0000FF3D0000}"/>
    <cellStyle name="Normal 3 31 2 2 3" xfId="15687" xr:uid="{00000000-0005-0000-0000-0000003E0000}"/>
    <cellStyle name="Normal 3 31 2 2 4" xfId="15688" xr:uid="{00000000-0005-0000-0000-0000013E0000}"/>
    <cellStyle name="Normal 3 31 2 3" xfId="15689" xr:uid="{00000000-0005-0000-0000-0000023E0000}"/>
    <cellStyle name="Normal 3 31 2 4" xfId="15690" xr:uid="{00000000-0005-0000-0000-0000033E0000}"/>
    <cellStyle name="Normal 3 31 2 5" xfId="15691" xr:uid="{00000000-0005-0000-0000-0000043E0000}"/>
    <cellStyle name="Normal 3 31 3" xfId="15692" xr:uid="{00000000-0005-0000-0000-0000053E0000}"/>
    <cellStyle name="Normal 3 31 3 2" xfId="15693" xr:uid="{00000000-0005-0000-0000-0000063E0000}"/>
    <cellStyle name="Normal 3 31 3 3" xfId="15694" xr:uid="{00000000-0005-0000-0000-0000073E0000}"/>
    <cellStyle name="Normal 3 31 3 4" xfId="15695" xr:uid="{00000000-0005-0000-0000-0000083E0000}"/>
    <cellStyle name="Normal 3 31 4" xfId="15696" xr:uid="{00000000-0005-0000-0000-0000093E0000}"/>
    <cellStyle name="Normal 3 31 5" xfId="15697" xr:uid="{00000000-0005-0000-0000-00000A3E0000}"/>
    <cellStyle name="Normal 3 31 6" xfId="15698" xr:uid="{00000000-0005-0000-0000-00000B3E0000}"/>
    <cellStyle name="Normal 3 32" xfId="15699" xr:uid="{00000000-0005-0000-0000-00000C3E0000}"/>
    <cellStyle name="Normal 3 32 2" xfId="15700" xr:uid="{00000000-0005-0000-0000-00000D3E0000}"/>
    <cellStyle name="Normal 3 33" xfId="15701" xr:uid="{00000000-0005-0000-0000-00000E3E0000}"/>
    <cellStyle name="Normal 3 33 2" xfId="15702" xr:uid="{00000000-0005-0000-0000-00000F3E0000}"/>
    <cellStyle name="Normal 3 34" xfId="15703" xr:uid="{00000000-0005-0000-0000-0000103E0000}"/>
    <cellStyle name="Normal 3 34 2" xfId="15704" xr:uid="{00000000-0005-0000-0000-0000113E0000}"/>
    <cellStyle name="Normal 3 34 2 2" xfId="15705" xr:uid="{00000000-0005-0000-0000-0000123E0000}"/>
    <cellStyle name="Normal 3 34 2 3" xfId="15706" xr:uid="{00000000-0005-0000-0000-0000133E0000}"/>
    <cellStyle name="Normal 3 34 2 4" xfId="15707" xr:uid="{00000000-0005-0000-0000-0000143E0000}"/>
    <cellStyle name="Normal 3 34 3" xfId="15708" xr:uid="{00000000-0005-0000-0000-0000153E0000}"/>
    <cellStyle name="Normal 3 34 4" xfId="15709" xr:uid="{00000000-0005-0000-0000-0000163E0000}"/>
    <cellStyle name="Normal 3 34 5" xfId="15710" xr:uid="{00000000-0005-0000-0000-0000173E0000}"/>
    <cellStyle name="Normal 3 35" xfId="15711" xr:uid="{00000000-0005-0000-0000-0000183E0000}"/>
    <cellStyle name="Normal 3 35 2" xfId="15712" xr:uid="{00000000-0005-0000-0000-0000193E0000}"/>
    <cellStyle name="Normal 3 36" xfId="15713" xr:uid="{00000000-0005-0000-0000-00001A3E0000}"/>
    <cellStyle name="Normal 3 36 2" xfId="15714" xr:uid="{00000000-0005-0000-0000-00001B3E0000}"/>
    <cellStyle name="Normal 3 37" xfId="15715" xr:uid="{00000000-0005-0000-0000-00001C3E0000}"/>
    <cellStyle name="Normal 3 37 2" xfId="15716" xr:uid="{00000000-0005-0000-0000-00001D3E0000}"/>
    <cellStyle name="Normal 3 38" xfId="15717" xr:uid="{00000000-0005-0000-0000-00001E3E0000}"/>
    <cellStyle name="Normal 3 38 2" xfId="15718" xr:uid="{00000000-0005-0000-0000-00001F3E0000}"/>
    <cellStyle name="Normal 3 39" xfId="15719" xr:uid="{00000000-0005-0000-0000-0000203E0000}"/>
    <cellStyle name="Normal 3 39 2" xfId="15720" xr:uid="{00000000-0005-0000-0000-0000213E0000}"/>
    <cellStyle name="Normal 3 4" xfId="15721" xr:uid="{00000000-0005-0000-0000-0000223E0000}"/>
    <cellStyle name="Normal 3 4 10" xfId="15722" xr:uid="{00000000-0005-0000-0000-0000233E0000}"/>
    <cellStyle name="Normal 3 4 10 2" xfId="15723" xr:uid="{00000000-0005-0000-0000-0000243E0000}"/>
    <cellStyle name="Normal 3 4 11" xfId="15724" xr:uid="{00000000-0005-0000-0000-0000253E0000}"/>
    <cellStyle name="Normal 3 4 12" xfId="15725" xr:uid="{00000000-0005-0000-0000-0000263E0000}"/>
    <cellStyle name="Normal 3 4 12 2" xfId="15726" xr:uid="{00000000-0005-0000-0000-0000273E0000}"/>
    <cellStyle name="Normal 3 4 13" xfId="15727" xr:uid="{00000000-0005-0000-0000-0000283E0000}"/>
    <cellStyle name="Normal 3 4 13 2" xfId="15728" xr:uid="{00000000-0005-0000-0000-0000293E0000}"/>
    <cellStyle name="Normal 3 4 13 2 2" xfId="15729" xr:uid="{00000000-0005-0000-0000-00002A3E0000}"/>
    <cellStyle name="Normal 3 4 13 2 3" xfId="15730" xr:uid="{00000000-0005-0000-0000-00002B3E0000}"/>
    <cellStyle name="Normal 3 4 13 2 4" xfId="15731" xr:uid="{00000000-0005-0000-0000-00002C3E0000}"/>
    <cellStyle name="Normal 3 4 14" xfId="15732" xr:uid="{00000000-0005-0000-0000-00002D3E0000}"/>
    <cellStyle name="Normal 3 4 14 2" xfId="15733" xr:uid="{00000000-0005-0000-0000-00002E3E0000}"/>
    <cellStyle name="Normal 3 4 14 2 2" xfId="15734" xr:uid="{00000000-0005-0000-0000-00002F3E0000}"/>
    <cellStyle name="Normal 3 4 14 2 3" xfId="15735" xr:uid="{00000000-0005-0000-0000-0000303E0000}"/>
    <cellStyle name="Normal 3 4 14 2 4" xfId="15736" xr:uid="{00000000-0005-0000-0000-0000313E0000}"/>
    <cellStyle name="Normal 3 4 14 3" xfId="15737" xr:uid="{00000000-0005-0000-0000-0000323E0000}"/>
    <cellStyle name="Normal 3 4 14 4" xfId="15738" xr:uid="{00000000-0005-0000-0000-0000333E0000}"/>
    <cellStyle name="Normal 3 4 14 5" xfId="15739" xr:uid="{00000000-0005-0000-0000-0000343E0000}"/>
    <cellStyle name="Normal 3 4 15" xfId="15740" xr:uid="{00000000-0005-0000-0000-0000353E0000}"/>
    <cellStyle name="Normal 3 4 16" xfId="15741" xr:uid="{00000000-0005-0000-0000-0000363E0000}"/>
    <cellStyle name="Normal 3 4 17" xfId="15742" xr:uid="{00000000-0005-0000-0000-0000373E0000}"/>
    <cellStyle name="Normal 3 4 2" xfId="15743" xr:uid="{00000000-0005-0000-0000-0000383E0000}"/>
    <cellStyle name="Normal 3 4 2 10" xfId="15744" xr:uid="{00000000-0005-0000-0000-0000393E0000}"/>
    <cellStyle name="Normal 3 4 2 11" xfId="15745" xr:uid="{00000000-0005-0000-0000-00003A3E0000}"/>
    <cellStyle name="Normal 3 4 2 2" xfId="15746" xr:uid="{00000000-0005-0000-0000-00003B3E0000}"/>
    <cellStyle name="Normal 3 4 2 2 2" xfId="15747" xr:uid="{00000000-0005-0000-0000-00003C3E0000}"/>
    <cellStyle name="Normal 3 4 2 2 2 2" xfId="15748" xr:uid="{00000000-0005-0000-0000-00003D3E0000}"/>
    <cellStyle name="Normal 3 4 2 2 2 2 2" xfId="15749" xr:uid="{00000000-0005-0000-0000-00003E3E0000}"/>
    <cellStyle name="Normal 3 4 2 2 2 2 2 2" xfId="15750" xr:uid="{00000000-0005-0000-0000-00003F3E0000}"/>
    <cellStyle name="Normal 3 4 2 2 2 2 2 2 2" xfId="15751" xr:uid="{00000000-0005-0000-0000-0000403E0000}"/>
    <cellStyle name="Normal 3 4 2 2 2 2 2 2 3" xfId="15752" xr:uid="{00000000-0005-0000-0000-0000413E0000}"/>
    <cellStyle name="Normal 3 4 2 2 2 2 2 2 4" xfId="15753" xr:uid="{00000000-0005-0000-0000-0000423E0000}"/>
    <cellStyle name="Normal 3 4 2 2 2 2 2 3" xfId="15754" xr:uid="{00000000-0005-0000-0000-0000433E0000}"/>
    <cellStyle name="Normal 3 4 2 2 2 2 2 4" xfId="15755" xr:uid="{00000000-0005-0000-0000-0000443E0000}"/>
    <cellStyle name="Normal 3 4 2 2 2 2 2 5" xfId="15756" xr:uid="{00000000-0005-0000-0000-0000453E0000}"/>
    <cellStyle name="Normal 3 4 2 2 2 2 3" xfId="15757" xr:uid="{00000000-0005-0000-0000-0000463E0000}"/>
    <cellStyle name="Normal 3 4 2 2 2 2 3 2" xfId="15758" xr:uid="{00000000-0005-0000-0000-0000473E0000}"/>
    <cellStyle name="Normal 3 4 2 2 2 2 3 3" xfId="15759" xr:uid="{00000000-0005-0000-0000-0000483E0000}"/>
    <cellStyle name="Normal 3 4 2 2 2 2 3 4" xfId="15760" xr:uid="{00000000-0005-0000-0000-0000493E0000}"/>
    <cellStyle name="Normal 3 4 2 2 2 2 4" xfId="15761" xr:uid="{00000000-0005-0000-0000-00004A3E0000}"/>
    <cellStyle name="Normal 3 4 2 2 2 2 5" xfId="15762" xr:uid="{00000000-0005-0000-0000-00004B3E0000}"/>
    <cellStyle name="Normal 3 4 2 2 2 2 6" xfId="15763" xr:uid="{00000000-0005-0000-0000-00004C3E0000}"/>
    <cellStyle name="Normal 3 4 2 2 2 3" xfId="15764" xr:uid="{00000000-0005-0000-0000-00004D3E0000}"/>
    <cellStyle name="Normal 3 4 2 2 2 3 2" xfId="15765" xr:uid="{00000000-0005-0000-0000-00004E3E0000}"/>
    <cellStyle name="Normal 3 4 2 2 2 3 2 2" xfId="15766" xr:uid="{00000000-0005-0000-0000-00004F3E0000}"/>
    <cellStyle name="Normal 3 4 2 2 2 3 2 2 2" xfId="15767" xr:uid="{00000000-0005-0000-0000-0000503E0000}"/>
    <cellStyle name="Normal 3 4 2 2 2 3 2 2 3" xfId="15768" xr:uid="{00000000-0005-0000-0000-0000513E0000}"/>
    <cellStyle name="Normal 3 4 2 2 2 3 2 2 4" xfId="15769" xr:uid="{00000000-0005-0000-0000-0000523E0000}"/>
    <cellStyle name="Normal 3 4 2 2 2 3 2 3" xfId="15770" xr:uid="{00000000-0005-0000-0000-0000533E0000}"/>
    <cellStyle name="Normal 3 4 2 2 2 3 2 4" xfId="15771" xr:uid="{00000000-0005-0000-0000-0000543E0000}"/>
    <cellStyle name="Normal 3 4 2 2 2 3 2 5" xfId="15772" xr:uid="{00000000-0005-0000-0000-0000553E0000}"/>
    <cellStyle name="Normal 3 4 2 2 2 3 3" xfId="15773" xr:uid="{00000000-0005-0000-0000-0000563E0000}"/>
    <cellStyle name="Normal 3 4 2 2 2 3 3 2" xfId="15774" xr:uid="{00000000-0005-0000-0000-0000573E0000}"/>
    <cellStyle name="Normal 3 4 2 2 2 3 3 3" xfId="15775" xr:uid="{00000000-0005-0000-0000-0000583E0000}"/>
    <cellStyle name="Normal 3 4 2 2 2 3 3 4" xfId="15776" xr:uid="{00000000-0005-0000-0000-0000593E0000}"/>
    <cellStyle name="Normal 3 4 2 2 2 3 4" xfId="15777" xr:uid="{00000000-0005-0000-0000-00005A3E0000}"/>
    <cellStyle name="Normal 3 4 2 2 2 3 5" xfId="15778" xr:uid="{00000000-0005-0000-0000-00005B3E0000}"/>
    <cellStyle name="Normal 3 4 2 2 2 3 6" xfId="15779" xr:uid="{00000000-0005-0000-0000-00005C3E0000}"/>
    <cellStyle name="Normal 3 4 2 2 2 4" xfId="15780" xr:uid="{00000000-0005-0000-0000-00005D3E0000}"/>
    <cellStyle name="Normal 3 4 2 2 2 4 2" xfId="15781" xr:uid="{00000000-0005-0000-0000-00005E3E0000}"/>
    <cellStyle name="Normal 3 4 2 2 2 4 2 2" xfId="15782" xr:uid="{00000000-0005-0000-0000-00005F3E0000}"/>
    <cellStyle name="Normal 3 4 2 2 2 4 2 3" xfId="15783" xr:uid="{00000000-0005-0000-0000-0000603E0000}"/>
    <cellStyle name="Normal 3 4 2 2 2 4 2 4" xfId="15784" xr:uid="{00000000-0005-0000-0000-0000613E0000}"/>
    <cellStyle name="Normal 3 4 2 2 2 4 3" xfId="15785" xr:uid="{00000000-0005-0000-0000-0000623E0000}"/>
    <cellStyle name="Normal 3 4 2 2 2 4 4" xfId="15786" xr:uid="{00000000-0005-0000-0000-0000633E0000}"/>
    <cellStyle name="Normal 3 4 2 2 2 4 5" xfId="15787" xr:uid="{00000000-0005-0000-0000-0000643E0000}"/>
    <cellStyle name="Normal 3 4 2 2 2 5" xfId="15788" xr:uid="{00000000-0005-0000-0000-0000653E0000}"/>
    <cellStyle name="Normal 3 4 2 2 2 5 2" xfId="15789" xr:uid="{00000000-0005-0000-0000-0000663E0000}"/>
    <cellStyle name="Normal 3 4 2 2 2 5 3" xfId="15790" xr:uid="{00000000-0005-0000-0000-0000673E0000}"/>
    <cellStyle name="Normal 3 4 2 2 2 5 4" xfId="15791" xr:uid="{00000000-0005-0000-0000-0000683E0000}"/>
    <cellStyle name="Normal 3 4 2 2 2 6" xfId="15792" xr:uid="{00000000-0005-0000-0000-0000693E0000}"/>
    <cellStyle name="Normal 3 4 2 2 2 7" xfId="15793" xr:uid="{00000000-0005-0000-0000-00006A3E0000}"/>
    <cellStyle name="Normal 3 4 2 2 2 8" xfId="15794" xr:uid="{00000000-0005-0000-0000-00006B3E0000}"/>
    <cellStyle name="Normal 3 4 2 2 3" xfId="15795" xr:uid="{00000000-0005-0000-0000-00006C3E0000}"/>
    <cellStyle name="Normal 3 4 2 2 3 2" xfId="15796" xr:uid="{00000000-0005-0000-0000-00006D3E0000}"/>
    <cellStyle name="Normal 3 4 2 2 3 2 2" xfId="15797" xr:uid="{00000000-0005-0000-0000-00006E3E0000}"/>
    <cellStyle name="Normal 3 4 2 2 3 2 2 2" xfId="15798" xr:uid="{00000000-0005-0000-0000-00006F3E0000}"/>
    <cellStyle name="Normal 3 4 2 2 3 2 2 3" xfId="15799" xr:uid="{00000000-0005-0000-0000-0000703E0000}"/>
    <cellStyle name="Normal 3 4 2 2 3 2 2 4" xfId="15800" xr:uid="{00000000-0005-0000-0000-0000713E0000}"/>
    <cellStyle name="Normal 3 4 2 2 3 2 3" xfId="15801" xr:uid="{00000000-0005-0000-0000-0000723E0000}"/>
    <cellStyle name="Normal 3 4 2 2 3 2 3 2" xfId="15802" xr:uid="{00000000-0005-0000-0000-0000733E0000}"/>
    <cellStyle name="Normal 3 4 2 2 3 2 3 3" xfId="15803" xr:uid="{00000000-0005-0000-0000-0000743E0000}"/>
    <cellStyle name="Normal 3 4 2 2 3 2 3 4" xfId="15804" xr:uid="{00000000-0005-0000-0000-0000753E0000}"/>
    <cellStyle name="Normal 3 4 2 2 3 2 4" xfId="15805" xr:uid="{00000000-0005-0000-0000-0000763E0000}"/>
    <cellStyle name="Normal 3 4 2 2 3 2 5" xfId="15806" xr:uid="{00000000-0005-0000-0000-0000773E0000}"/>
    <cellStyle name="Normal 3 4 2 2 3 2 6" xfId="15807" xr:uid="{00000000-0005-0000-0000-0000783E0000}"/>
    <cellStyle name="Normal 3 4 2 2 3 3" xfId="15808" xr:uid="{00000000-0005-0000-0000-0000793E0000}"/>
    <cellStyle name="Normal 3 4 2 2 3 3 2" xfId="15809" xr:uid="{00000000-0005-0000-0000-00007A3E0000}"/>
    <cellStyle name="Normal 3 4 2 2 3 3 3" xfId="15810" xr:uid="{00000000-0005-0000-0000-00007B3E0000}"/>
    <cellStyle name="Normal 3 4 2 2 3 3 4" xfId="15811" xr:uid="{00000000-0005-0000-0000-00007C3E0000}"/>
    <cellStyle name="Normal 3 4 2 2 3 4" xfId="15812" xr:uid="{00000000-0005-0000-0000-00007D3E0000}"/>
    <cellStyle name="Normal 3 4 2 2 3 4 2" xfId="15813" xr:uid="{00000000-0005-0000-0000-00007E3E0000}"/>
    <cellStyle name="Normal 3 4 2 2 3 4 3" xfId="15814" xr:uid="{00000000-0005-0000-0000-00007F3E0000}"/>
    <cellStyle name="Normal 3 4 2 2 3 4 4" xfId="15815" xr:uid="{00000000-0005-0000-0000-0000803E0000}"/>
    <cellStyle name="Normal 3 4 2 2 3 5" xfId="15816" xr:uid="{00000000-0005-0000-0000-0000813E0000}"/>
    <cellStyle name="Normal 3 4 2 2 3 6" xfId="15817" xr:uid="{00000000-0005-0000-0000-0000823E0000}"/>
    <cellStyle name="Normal 3 4 2 2 3 7" xfId="15818" xr:uid="{00000000-0005-0000-0000-0000833E0000}"/>
    <cellStyle name="Normal 3 4 2 2 4" xfId="15819" xr:uid="{00000000-0005-0000-0000-0000843E0000}"/>
    <cellStyle name="Normal 3 4 2 2 4 2" xfId="15820" xr:uid="{00000000-0005-0000-0000-0000853E0000}"/>
    <cellStyle name="Normal 3 4 2 2 4 2 2" xfId="15821" xr:uid="{00000000-0005-0000-0000-0000863E0000}"/>
    <cellStyle name="Normal 3 4 2 2 4 2 2 2" xfId="15822" xr:uid="{00000000-0005-0000-0000-0000873E0000}"/>
    <cellStyle name="Normal 3 4 2 2 4 2 2 3" xfId="15823" xr:uid="{00000000-0005-0000-0000-0000883E0000}"/>
    <cellStyle name="Normal 3 4 2 2 4 2 2 4" xfId="15824" xr:uid="{00000000-0005-0000-0000-0000893E0000}"/>
    <cellStyle name="Normal 3 4 2 2 4 2 3" xfId="15825" xr:uid="{00000000-0005-0000-0000-00008A3E0000}"/>
    <cellStyle name="Normal 3 4 2 2 4 2 4" xfId="15826" xr:uid="{00000000-0005-0000-0000-00008B3E0000}"/>
    <cellStyle name="Normal 3 4 2 2 4 2 5" xfId="15827" xr:uid="{00000000-0005-0000-0000-00008C3E0000}"/>
    <cellStyle name="Normal 3 4 2 2 4 3" xfId="15828" xr:uid="{00000000-0005-0000-0000-00008D3E0000}"/>
    <cellStyle name="Normal 3 4 2 2 4 3 2" xfId="15829" xr:uid="{00000000-0005-0000-0000-00008E3E0000}"/>
    <cellStyle name="Normal 3 4 2 2 4 3 3" xfId="15830" xr:uid="{00000000-0005-0000-0000-00008F3E0000}"/>
    <cellStyle name="Normal 3 4 2 2 4 3 4" xfId="15831" xr:uid="{00000000-0005-0000-0000-0000903E0000}"/>
    <cellStyle name="Normal 3 4 2 2 4 4" xfId="15832" xr:uid="{00000000-0005-0000-0000-0000913E0000}"/>
    <cellStyle name="Normal 3 4 2 2 4 5" xfId="15833" xr:uid="{00000000-0005-0000-0000-0000923E0000}"/>
    <cellStyle name="Normal 3 4 2 2 4 6" xfId="15834" xr:uid="{00000000-0005-0000-0000-0000933E0000}"/>
    <cellStyle name="Normal 3 4 2 2 5" xfId="15835" xr:uid="{00000000-0005-0000-0000-0000943E0000}"/>
    <cellStyle name="Normal 3 4 2 2 5 2" xfId="15836" xr:uid="{00000000-0005-0000-0000-0000953E0000}"/>
    <cellStyle name="Normal 3 4 2 2 5 2 2" xfId="15837" xr:uid="{00000000-0005-0000-0000-0000963E0000}"/>
    <cellStyle name="Normal 3 4 2 2 5 2 3" xfId="15838" xr:uid="{00000000-0005-0000-0000-0000973E0000}"/>
    <cellStyle name="Normal 3 4 2 2 5 2 4" xfId="15839" xr:uid="{00000000-0005-0000-0000-0000983E0000}"/>
    <cellStyle name="Normal 3 4 2 2 5 3" xfId="15840" xr:uid="{00000000-0005-0000-0000-0000993E0000}"/>
    <cellStyle name="Normal 3 4 2 2 5 4" xfId="15841" xr:uid="{00000000-0005-0000-0000-00009A3E0000}"/>
    <cellStyle name="Normal 3 4 2 2 5 5" xfId="15842" xr:uid="{00000000-0005-0000-0000-00009B3E0000}"/>
    <cellStyle name="Normal 3 4 2 2 6" xfId="15843" xr:uid="{00000000-0005-0000-0000-00009C3E0000}"/>
    <cellStyle name="Normal 3 4 2 2 6 2" xfId="15844" xr:uid="{00000000-0005-0000-0000-00009D3E0000}"/>
    <cellStyle name="Normal 3 4 2 2 6 3" xfId="15845" xr:uid="{00000000-0005-0000-0000-00009E3E0000}"/>
    <cellStyle name="Normal 3 4 2 2 6 4" xfId="15846" xr:uid="{00000000-0005-0000-0000-00009F3E0000}"/>
    <cellStyle name="Normal 3 4 2 2 7" xfId="15847" xr:uid="{00000000-0005-0000-0000-0000A03E0000}"/>
    <cellStyle name="Normal 3 4 2 2 8" xfId="15848" xr:uid="{00000000-0005-0000-0000-0000A13E0000}"/>
    <cellStyle name="Normal 3 4 2 2 9" xfId="15849" xr:uid="{00000000-0005-0000-0000-0000A23E0000}"/>
    <cellStyle name="Normal 3 4 2 3" xfId="15850" xr:uid="{00000000-0005-0000-0000-0000A33E0000}"/>
    <cellStyle name="Normal 3 4 2 3 2" xfId="15851" xr:uid="{00000000-0005-0000-0000-0000A43E0000}"/>
    <cellStyle name="Normal 3 4 2 3 2 2" xfId="15852" xr:uid="{00000000-0005-0000-0000-0000A53E0000}"/>
    <cellStyle name="Normal 3 4 2 3 2 2 2" xfId="15853" xr:uid="{00000000-0005-0000-0000-0000A63E0000}"/>
    <cellStyle name="Normal 3 4 2 3 2 2 2 2" xfId="15854" xr:uid="{00000000-0005-0000-0000-0000A73E0000}"/>
    <cellStyle name="Normal 3 4 2 3 2 2 2 3" xfId="15855" xr:uid="{00000000-0005-0000-0000-0000A83E0000}"/>
    <cellStyle name="Normal 3 4 2 3 2 2 2 4" xfId="15856" xr:uid="{00000000-0005-0000-0000-0000A93E0000}"/>
    <cellStyle name="Normal 3 4 2 3 2 2 3" xfId="15857" xr:uid="{00000000-0005-0000-0000-0000AA3E0000}"/>
    <cellStyle name="Normal 3 4 2 3 2 2 3 2" xfId="15858" xr:uid="{00000000-0005-0000-0000-0000AB3E0000}"/>
    <cellStyle name="Normal 3 4 2 3 2 2 3 3" xfId="15859" xr:uid="{00000000-0005-0000-0000-0000AC3E0000}"/>
    <cellStyle name="Normal 3 4 2 3 2 2 3 4" xfId="15860" xr:uid="{00000000-0005-0000-0000-0000AD3E0000}"/>
    <cellStyle name="Normal 3 4 2 3 2 2 4" xfId="15861" xr:uid="{00000000-0005-0000-0000-0000AE3E0000}"/>
    <cellStyle name="Normal 3 4 2 3 2 2 5" xfId="15862" xr:uid="{00000000-0005-0000-0000-0000AF3E0000}"/>
    <cellStyle name="Normal 3 4 2 3 2 2 6" xfId="15863" xr:uid="{00000000-0005-0000-0000-0000B03E0000}"/>
    <cellStyle name="Normal 3 4 2 3 2 3" xfId="15864" xr:uid="{00000000-0005-0000-0000-0000B13E0000}"/>
    <cellStyle name="Normal 3 4 2 3 2 3 2" xfId="15865" xr:uid="{00000000-0005-0000-0000-0000B23E0000}"/>
    <cellStyle name="Normal 3 4 2 3 2 3 3" xfId="15866" xr:uid="{00000000-0005-0000-0000-0000B33E0000}"/>
    <cellStyle name="Normal 3 4 2 3 2 3 4" xfId="15867" xr:uid="{00000000-0005-0000-0000-0000B43E0000}"/>
    <cellStyle name="Normal 3 4 2 3 2 4" xfId="15868" xr:uid="{00000000-0005-0000-0000-0000B53E0000}"/>
    <cellStyle name="Normal 3 4 2 3 2 4 2" xfId="15869" xr:uid="{00000000-0005-0000-0000-0000B63E0000}"/>
    <cellStyle name="Normal 3 4 2 3 2 4 3" xfId="15870" xr:uid="{00000000-0005-0000-0000-0000B73E0000}"/>
    <cellStyle name="Normal 3 4 2 3 2 4 4" xfId="15871" xr:uid="{00000000-0005-0000-0000-0000B83E0000}"/>
    <cellStyle name="Normal 3 4 2 3 2 5" xfId="15872" xr:uid="{00000000-0005-0000-0000-0000B93E0000}"/>
    <cellStyle name="Normal 3 4 2 3 2 6" xfId="15873" xr:uid="{00000000-0005-0000-0000-0000BA3E0000}"/>
    <cellStyle name="Normal 3 4 2 3 2 7" xfId="15874" xr:uid="{00000000-0005-0000-0000-0000BB3E0000}"/>
    <cellStyle name="Normal 3 4 2 3 3" xfId="15875" xr:uid="{00000000-0005-0000-0000-0000BC3E0000}"/>
    <cellStyle name="Normal 3 4 2 3 3 2" xfId="15876" xr:uid="{00000000-0005-0000-0000-0000BD3E0000}"/>
    <cellStyle name="Normal 3 4 2 3 3 2 2" xfId="15877" xr:uid="{00000000-0005-0000-0000-0000BE3E0000}"/>
    <cellStyle name="Normal 3 4 2 3 3 2 2 2" xfId="15878" xr:uid="{00000000-0005-0000-0000-0000BF3E0000}"/>
    <cellStyle name="Normal 3 4 2 3 3 2 2 3" xfId="15879" xr:uid="{00000000-0005-0000-0000-0000C03E0000}"/>
    <cellStyle name="Normal 3 4 2 3 3 2 2 4" xfId="15880" xr:uid="{00000000-0005-0000-0000-0000C13E0000}"/>
    <cellStyle name="Normal 3 4 2 3 3 2 3" xfId="15881" xr:uid="{00000000-0005-0000-0000-0000C23E0000}"/>
    <cellStyle name="Normal 3 4 2 3 3 2 3 2" xfId="15882" xr:uid="{00000000-0005-0000-0000-0000C33E0000}"/>
    <cellStyle name="Normal 3 4 2 3 3 2 3 3" xfId="15883" xr:uid="{00000000-0005-0000-0000-0000C43E0000}"/>
    <cellStyle name="Normal 3 4 2 3 3 2 3 4" xfId="15884" xr:uid="{00000000-0005-0000-0000-0000C53E0000}"/>
    <cellStyle name="Normal 3 4 2 3 3 2 4" xfId="15885" xr:uid="{00000000-0005-0000-0000-0000C63E0000}"/>
    <cellStyle name="Normal 3 4 2 3 3 2 5" xfId="15886" xr:uid="{00000000-0005-0000-0000-0000C73E0000}"/>
    <cellStyle name="Normal 3 4 2 3 3 2 6" xfId="15887" xr:uid="{00000000-0005-0000-0000-0000C83E0000}"/>
    <cellStyle name="Normal 3 4 2 3 3 3" xfId="15888" xr:uid="{00000000-0005-0000-0000-0000C93E0000}"/>
    <cellStyle name="Normal 3 4 2 3 3 3 2" xfId="15889" xr:uid="{00000000-0005-0000-0000-0000CA3E0000}"/>
    <cellStyle name="Normal 3 4 2 3 3 3 3" xfId="15890" xr:uid="{00000000-0005-0000-0000-0000CB3E0000}"/>
    <cellStyle name="Normal 3 4 2 3 3 3 4" xfId="15891" xr:uid="{00000000-0005-0000-0000-0000CC3E0000}"/>
    <cellStyle name="Normal 3 4 2 3 3 4" xfId="15892" xr:uid="{00000000-0005-0000-0000-0000CD3E0000}"/>
    <cellStyle name="Normal 3 4 2 3 3 4 2" xfId="15893" xr:uid="{00000000-0005-0000-0000-0000CE3E0000}"/>
    <cellStyle name="Normal 3 4 2 3 3 4 3" xfId="15894" xr:uid="{00000000-0005-0000-0000-0000CF3E0000}"/>
    <cellStyle name="Normal 3 4 2 3 3 4 4" xfId="15895" xr:uid="{00000000-0005-0000-0000-0000D03E0000}"/>
    <cellStyle name="Normal 3 4 2 3 3 5" xfId="15896" xr:uid="{00000000-0005-0000-0000-0000D13E0000}"/>
    <cellStyle name="Normal 3 4 2 3 3 6" xfId="15897" xr:uid="{00000000-0005-0000-0000-0000D23E0000}"/>
    <cellStyle name="Normal 3 4 2 3 3 7" xfId="15898" xr:uid="{00000000-0005-0000-0000-0000D33E0000}"/>
    <cellStyle name="Normal 3 4 2 3 4" xfId="15899" xr:uid="{00000000-0005-0000-0000-0000D43E0000}"/>
    <cellStyle name="Normal 3 4 2 3 4 2" xfId="15900" xr:uid="{00000000-0005-0000-0000-0000D53E0000}"/>
    <cellStyle name="Normal 3 4 2 3 4 2 2" xfId="15901" xr:uid="{00000000-0005-0000-0000-0000D63E0000}"/>
    <cellStyle name="Normal 3 4 2 3 4 2 3" xfId="15902" xr:uid="{00000000-0005-0000-0000-0000D73E0000}"/>
    <cellStyle name="Normal 3 4 2 3 4 2 4" xfId="15903" xr:uid="{00000000-0005-0000-0000-0000D83E0000}"/>
    <cellStyle name="Normal 3 4 2 3 4 3" xfId="15904" xr:uid="{00000000-0005-0000-0000-0000D93E0000}"/>
    <cellStyle name="Normal 3 4 2 3 4 3 2" xfId="15905" xr:uid="{00000000-0005-0000-0000-0000DA3E0000}"/>
    <cellStyle name="Normal 3 4 2 3 4 3 3" xfId="15906" xr:uid="{00000000-0005-0000-0000-0000DB3E0000}"/>
    <cellStyle name="Normal 3 4 2 3 4 3 4" xfId="15907" xr:uid="{00000000-0005-0000-0000-0000DC3E0000}"/>
    <cellStyle name="Normal 3 4 2 3 4 4" xfId="15908" xr:uid="{00000000-0005-0000-0000-0000DD3E0000}"/>
    <cellStyle name="Normal 3 4 2 3 4 5" xfId="15909" xr:uid="{00000000-0005-0000-0000-0000DE3E0000}"/>
    <cellStyle name="Normal 3 4 2 3 4 6" xfId="15910" xr:uid="{00000000-0005-0000-0000-0000DF3E0000}"/>
    <cellStyle name="Normal 3 4 2 3 5" xfId="15911" xr:uid="{00000000-0005-0000-0000-0000E03E0000}"/>
    <cellStyle name="Normal 3 4 2 3 5 2" xfId="15912" xr:uid="{00000000-0005-0000-0000-0000E13E0000}"/>
    <cellStyle name="Normal 3 4 2 3 5 3" xfId="15913" xr:uid="{00000000-0005-0000-0000-0000E23E0000}"/>
    <cellStyle name="Normal 3 4 2 3 5 4" xfId="15914" xr:uid="{00000000-0005-0000-0000-0000E33E0000}"/>
    <cellStyle name="Normal 3 4 2 3 6" xfId="15915" xr:uid="{00000000-0005-0000-0000-0000E43E0000}"/>
    <cellStyle name="Normal 3 4 2 3 6 2" xfId="15916" xr:uid="{00000000-0005-0000-0000-0000E53E0000}"/>
    <cellStyle name="Normal 3 4 2 3 6 3" xfId="15917" xr:uid="{00000000-0005-0000-0000-0000E63E0000}"/>
    <cellStyle name="Normal 3 4 2 3 6 4" xfId="15918" xr:uid="{00000000-0005-0000-0000-0000E73E0000}"/>
    <cellStyle name="Normal 3 4 2 3 7" xfId="15919" xr:uid="{00000000-0005-0000-0000-0000E83E0000}"/>
    <cellStyle name="Normal 3 4 2 3 8" xfId="15920" xr:uid="{00000000-0005-0000-0000-0000E93E0000}"/>
    <cellStyle name="Normal 3 4 2 3 9" xfId="15921" xr:uid="{00000000-0005-0000-0000-0000EA3E0000}"/>
    <cellStyle name="Normal 3 4 2 4" xfId="15922" xr:uid="{00000000-0005-0000-0000-0000EB3E0000}"/>
    <cellStyle name="Normal 3 4 2 4 2" xfId="15923" xr:uid="{00000000-0005-0000-0000-0000EC3E0000}"/>
    <cellStyle name="Normal 3 4 2 4 2 2" xfId="15924" xr:uid="{00000000-0005-0000-0000-0000ED3E0000}"/>
    <cellStyle name="Normal 3 4 2 4 2 2 2" xfId="15925" xr:uid="{00000000-0005-0000-0000-0000EE3E0000}"/>
    <cellStyle name="Normal 3 4 2 4 2 2 3" xfId="15926" xr:uid="{00000000-0005-0000-0000-0000EF3E0000}"/>
    <cellStyle name="Normal 3 4 2 4 2 2 4" xfId="15927" xr:uid="{00000000-0005-0000-0000-0000F03E0000}"/>
    <cellStyle name="Normal 3 4 2 4 2 3" xfId="15928" xr:uid="{00000000-0005-0000-0000-0000F13E0000}"/>
    <cellStyle name="Normal 3 4 2 4 2 3 2" xfId="15929" xr:uid="{00000000-0005-0000-0000-0000F23E0000}"/>
    <cellStyle name="Normal 3 4 2 4 2 3 3" xfId="15930" xr:uid="{00000000-0005-0000-0000-0000F33E0000}"/>
    <cellStyle name="Normal 3 4 2 4 2 3 4" xfId="15931" xr:uid="{00000000-0005-0000-0000-0000F43E0000}"/>
    <cellStyle name="Normal 3 4 2 4 2 4" xfId="15932" xr:uid="{00000000-0005-0000-0000-0000F53E0000}"/>
    <cellStyle name="Normal 3 4 2 4 2 5" xfId="15933" xr:uid="{00000000-0005-0000-0000-0000F63E0000}"/>
    <cellStyle name="Normal 3 4 2 4 2 6" xfId="15934" xr:uid="{00000000-0005-0000-0000-0000F73E0000}"/>
    <cellStyle name="Normal 3 4 2 4 3" xfId="15935" xr:uid="{00000000-0005-0000-0000-0000F83E0000}"/>
    <cellStyle name="Normal 3 4 2 4 3 2" xfId="15936" xr:uid="{00000000-0005-0000-0000-0000F93E0000}"/>
    <cellStyle name="Normal 3 4 2 4 3 3" xfId="15937" xr:uid="{00000000-0005-0000-0000-0000FA3E0000}"/>
    <cellStyle name="Normal 3 4 2 4 3 4" xfId="15938" xr:uid="{00000000-0005-0000-0000-0000FB3E0000}"/>
    <cellStyle name="Normal 3 4 2 4 4" xfId="15939" xr:uid="{00000000-0005-0000-0000-0000FC3E0000}"/>
    <cellStyle name="Normal 3 4 2 4 4 2" xfId="15940" xr:uid="{00000000-0005-0000-0000-0000FD3E0000}"/>
    <cellStyle name="Normal 3 4 2 4 4 3" xfId="15941" xr:uid="{00000000-0005-0000-0000-0000FE3E0000}"/>
    <cellStyle name="Normal 3 4 2 4 4 4" xfId="15942" xr:uid="{00000000-0005-0000-0000-0000FF3E0000}"/>
    <cellStyle name="Normal 3 4 2 4 5" xfId="15943" xr:uid="{00000000-0005-0000-0000-0000003F0000}"/>
    <cellStyle name="Normal 3 4 2 4 6" xfId="15944" xr:uid="{00000000-0005-0000-0000-0000013F0000}"/>
    <cellStyle name="Normal 3 4 2 4 7" xfId="15945" xr:uid="{00000000-0005-0000-0000-0000023F0000}"/>
    <cellStyle name="Normal 3 4 2 5" xfId="15946" xr:uid="{00000000-0005-0000-0000-0000033F0000}"/>
    <cellStyle name="Normal 3 4 2 5 2" xfId="15947" xr:uid="{00000000-0005-0000-0000-0000043F0000}"/>
    <cellStyle name="Normal 3 4 2 5 2 2" xfId="15948" xr:uid="{00000000-0005-0000-0000-0000053F0000}"/>
    <cellStyle name="Normal 3 4 2 5 2 2 2" xfId="15949" xr:uid="{00000000-0005-0000-0000-0000063F0000}"/>
    <cellStyle name="Normal 3 4 2 5 2 2 3" xfId="15950" xr:uid="{00000000-0005-0000-0000-0000073F0000}"/>
    <cellStyle name="Normal 3 4 2 5 2 2 4" xfId="15951" xr:uid="{00000000-0005-0000-0000-0000083F0000}"/>
    <cellStyle name="Normal 3 4 2 5 2 3" xfId="15952" xr:uid="{00000000-0005-0000-0000-0000093F0000}"/>
    <cellStyle name="Normal 3 4 2 5 2 3 2" xfId="15953" xr:uid="{00000000-0005-0000-0000-00000A3F0000}"/>
    <cellStyle name="Normal 3 4 2 5 2 3 3" xfId="15954" xr:uid="{00000000-0005-0000-0000-00000B3F0000}"/>
    <cellStyle name="Normal 3 4 2 5 2 3 4" xfId="15955" xr:uid="{00000000-0005-0000-0000-00000C3F0000}"/>
    <cellStyle name="Normal 3 4 2 5 2 4" xfId="15956" xr:uid="{00000000-0005-0000-0000-00000D3F0000}"/>
    <cellStyle name="Normal 3 4 2 5 2 5" xfId="15957" xr:uid="{00000000-0005-0000-0000-00000E3F0000}"/>
    <cellStyle name="Normal 3 4 2 5 2 6" xfId="15958" xr:uid="{00000000-0005-0000-0000-00000F3F0000}"/>
    <cellStyle name="Normal 3 4 2 5 3" xfId="15959" xr:uid="{00000000-0005-0000-0000-0000103F0000}"/>
    <cellStyle name="Normal 3 4 2 5 3 2" xfId="15960" xr:uid="{00000000-0005-0000-0000-0000113F0000}"/>
    <cellStyle name="Normal 3 4 2 5 3 3" xfId="15961" xr:uid="{00000000-0005-0000-0000-0000123F0000}"/>
    <cellStyle name="Normal 3 4 2 5 3 4" xfId="15962" xr:uid="{00000000-0005-0000-0000-0000133F0000}"/>
    <cellStyle name="Normal 3 4 2 5 4" xfId="15963" xr:uid="{00000000-0005-0000-0000-0000143F0000}"/>
    <cellStyle name="Normal 3 4 2 5 4 2" xfId="15964" xr:uid="{00000000-0005-0000-0000-0000153F0000}"/>
    <cellStyle name="Normal 3 4 2 5 4 3" xfId="15965" xr:uid="{00000000-0005-0000-0000-0000163F0000}"/>
    <cellStyle name="Normal 3 4 2 5 4 4" xfId="15966" xr:uid="{00000000-0005-0000-0000-0000173F0000}"/>
    <cellStyle name="Normal 3 4 2 5 5" xfId="15967" xr:uid="{00000000-0005-0000-0000-0000183F0000}"/>
    <cellStyle name="Normal 3 4 2 5 6" xfId="15968" xr:uid="{00000000-0005-0000-0000-0000193F0000}"/>
    <cellStyle name="Normal 3 4 2 5 7" xfId="15969" xr:uid="{00000000-0005-0000-0000-00001A3F0000}"/>
    <cellStyle name="Normal 3 4 2 6" xfId="15970" xr:uid="{00000000-0005-0000-0000-00001B3F0000}"/>
    <cellStyle name="Normal 3 4 2 6 2" xfId="15971" xr:uid="{00000000-0005-0000-0000-00001C3F0000}"/>
    <cellStyle name="Normal 3 4 2 6 2 2" xfId="15972" xr:uid="{00000000-0005-0000-0000-00001D3F0000}"/>
    <cellStyle name="Normal 3 4 2 6 2 3" xfId="15973" xr:uid="{00000000-0005-0000-0000-00001E3F0000}"/>
    <cellStyle name="Normal 3 4 2 6 2 4" xfId="15974" xr:uid="{00000000-0005-0000-0000-00001F3F0000}"/>
    <cellStyle name="Normal 3 4 2 6 3" xfId="15975" xr:uid="{00000000-0005-0000-0000-0000203F0000}"/>
    <cellStyle name="Normal 3 4 2 6 3 2" xfId="15976" xr:uid="{00000000-0005-0000-0000-0000213F0000}"/>
    <cellStyle name="Normal 3 4 2 6 3 3" xfId="15977" xr:uid="{00000000-0005-0000-0000-0000223F0000}"/>
    <cellStyle name="Normal 3 4 2 6 3 4" xfId="15978" xr:uid="{00000000-0005-0000-0000-0000233F0000}"/>
    <cellStyle name="Normal 3 4 2 7" xfId="15979" xr:uid="{00000000-0005-0000-0000-0000243F0000}"/>
    <cellStyle name="Normal 3 4 2 7 2" xfId="15980" xr:uid="{00000000-0005-0000-0000-0000253F0000}"/>
    <cellStyle name="Normal 3 4 2 7 2 2" xfId="15981" xr:uid="{00000000-0005-0000-0000-0000263F0000}"/>
    <cellStyle name="Normal 3 4 2 7 2 3" xfId="15982" xr:uid="{00000000-0005-0000-0000-0000273F0000}"/>
    <cellStyle name="Normal 3 4 2 7 2 4" xfId="15983" xr:uid="{00000000-0005-0000-0000-0000283F0000}"/>
    <cellStyle name="Normal 3 4 2 7 3" xfId="15984" xr:uid="{00000000-0005-0000-0000-0000293F0000}"/>
    <cellStyle name="Normal 3 4 2 7 4" xfId="15985" xr:uid="{00000000-0005-0000-0000-00002A3F0000}"/>
    <cellStyle name="Normal 3 4 2 7 5" xfId="15986" xr:uid="{00000000-0005-0000-0000-00002B3F0000}"/>
    <cellStyle name="Normal 3 4 2 8" xfId="15987" xr:uid="{00000000-0005-0000-0000-00002C3F0000}"/>
    <cellStyle name="Normal 3 4 2 8 2" xfId="15988" xr:uid="{00000000-0005-0000-0000-00002D3F0000}"/>
    <cellStyle name="Normal 3 4 2 8 3" xfId="15989" xr:uid="{00000000-0005-0000-0000-00002E3F0000}"/>
    <cellStyle name="Normal 3 4 2 8 4" xfId="15990" xr:uid="{00000000-0005-0000-0000-00002F3F0000}"/>
    <cellStyle name="Normal 3 4 2 9" xfId="15991" xr:uid="{00000000-0005-0000-0000-0000303F0000}"/>
    <cellStyle name="Normal 3 4 3" xfId="15992" xr:uid="{00000000-0005-0000-0000-0000313F0000}"/>
    <cellStyle name="Normal 3 4 3 10" xfId="15993" xr:uid="{00000000-0005-0000-0000-0000323F0000}"/>
    <cellStyle name="Normal 3 4 3 11" xfId="15994" xr:uid="{00000000-0005-0000-0000-0000333F0000}"/>
    <cellStyle name="Normal 3 4 3 2" xfId="15995" xr:uid="{00000000-0005-0000-0000-0000343F0000}"/>
    <cellStyle name="Normal 3 4 3 2 2" xfId="15996" xr:uid="{00000000-0005-0000-0000-0000353F0000}"/>
    <cellStyle name="Normal 3 4 3 2 2 2" xfId="15997" xr:uid="{00000000-0005-0000-0000-0000363F0000}"/>
    <cellStyle name="Normal 3 4 3 2 2 2 2" xfId="15998" xr:uid="{00000000-0005-0000-0000-0000373F0000}"/>
    <cellStyle name="Normal 3 4 3 2 2 2 2 2" xfId="15999" xr:uid="{00000000-0005-0000-0000-0000383F0000}"/>
    <cellStyle name="Normal 3 4 3 2 2 2 2 3" xfId="16000" xr:uid="{00000000-0005-0000-0000-0000393F0000}"/>
    <cellStyle name="Normal 3 4 3 2 2 2 2 4" xfId="16001" xr:uid="{00000000-0005-0000-0000-00003A3F0000}"/>
    <cellStyle name="Normal 3 4 3 2 2 2 3" xfId="16002" xr:uid="{00000000-0005-0000-0000-00003B3F0000}"/>
    <cellStyle name="Normal 3 4 3 2 2 2 3 2" xfId="16003" xr:uid="{00000000-0005-0000-0000-00003C3F0000}"/>
    <cellStyle name="Normal 3 4 3 2 2 2 3 3" xfId="16004" xr:uid="{00000000-0005-0000-0000-00003D3F0000}"/>
    <cellStyle name="Normal 3 4 3 2 2 2 3 4" xfId="16005" xr:uid="{00000000-0005-0000-0000-00003E3F0000}"/>
    <cellStyle name="Normal 3 4 3 2 2 2 4" xfId="16006" xr:uid="{00000000-0005-0000-0000-00003F3F0000}"/>
    <cellStyle name="Normal 3 4 3 2 2 2 5" xfId="16007" xr:uid="{00000000-0005-0000-0000-0000403F0000}"/>
    <cellStyle name="Normal 3 4 3 2 2 2 6" xfId="16008" xr:uid="{00000000-0005-0000-0000-0000413F0000}"/>
    <cellStyle name="Normal 3 4 3 2 2 3" xfId="16009" xr:uid="{00000000-0005-0000-0000-0000423F0000}"/>
    <cellStyle name="Normal 3 4 3 2 2 3 2" xfId="16010" xr:uid="{00000000-0005-0000-0000-0000433F0000}"/>
    <cellStyle name="Normal 3 4 3 2 2 3 3" xfId="16011" xr:uid="{00000000-0005-0000-0000-0000443F0000}"/>
    <cellStyle name="Normal 3 4 3 2 2 3 4" xfId="16012" xr:uid="{00000000-0005-0000-0000-0000453F0000}"/>
    <cellStyle name="Normal 3 4 3 2 2 4" xfId="16013" xr:uid="{00000000-0005-0000-0000-0000463F0000}"/>
    <cellStyle name="Normal 3 4 3 2 2 4 2" xfId="16014" xr:uid="{00000000-0005-0000-0000-0000473F0000}"/>
    <cellStyle name="Normal 3 4 3 2 2 4 3" xfId="16015" xr:uid="{00000000-0005-0000-0000-0000483F0000}"/>
    <cellStyle name="Normal 3 4 3 2 2 4 4" xfId="16016" xr:uid="{00000000-0005-0000-0000-0000493F0000}"/>
    <cellStyle name="Normal 3 4 3 2 2 5" xfId="16017" xr:uid="{00000000-0005-0000-0000-00004A3F0000}"/>
    <cellStyle name="Normal 3 4 3 2 2 6" xfId="16018" xr:uid="{00000000-0005-0000-0000-00004B3F0000}"/>
    <cellStyle name="Normal 3 4 3 2 2 7" xfId="16019" xr:uid="{00000000-0005-0000-0000-00004C3F0000}"/>
    <cellStyle name="Normal 3 4 3 2 3" xfId="16020" xr:uid="{00000000-0005-0000-0000-00004D3F0000}"/>
    <cellStyle name="Normal 3 4 3 2 3 2" xfId="16021" xr:uid="{00000000-0005-0000-0000-00004E3F0000}"/>
    <cellStyle name="Normal 3 4 3 2 3 2 2" xfId="16022" xr:uid="{00000000-0005-0000-0000-00004F3F0000}"/>
    <cellStyle name="Normal 3 4 3 2 3 2 2 2" xfId="16023" xr:uid="{00000000-0005-0000-0000-0000503F0000}"/>
    <cellStyle name="Normal 3 4 3 2 3 2 2 3" xfId="16024" xr:uid="{00000000-0005-0000-0000-0000513F0000}"/>
    <cellStyle name="Normal 3 4 3 2 3 2 2 4" xfId="16025" xr:uid="{00000000-0005-0000-0000-0000523F0000}"/>
    <cellStyle name="Normal 3 4 3 2 3 2 3" xfId="16026" xr:uid="{00000000-0005-0000-0000-0000533F0000}"/>
    <cellStyle name="Normal 3 4 3 2 3 2 3 2" xfId="16027" xr:uid="{00000000-0005-0000-0000-0000543F0000}"/>
    <cellStyle name="Normal 3 4 3 2 3 2 3 3" xfId="16028" xr:uid="{00000000-0005-0000-0000-0000553F0000}"/>
    <cellStyle name="Normal 3 4 3 2 3 2 3 4" xfId="16029" xr:uid="{00000000-0005-0000-0000-0000563F0000}"/>
    <cellStyle name="Normal 3 4 3 2 3 2 4" xfId="16030" xr:uid="{00000000-0005-0000-0000-0000573F0000}"/>
    <cellStyle name="Normal 3 4 3 2 3 2 5" xfId="16031" xr:uid="{00000000-0005-0000-0000-0000583F0000}"/>
    <cellStyle name="Normal 3 4 3 2 3 2 6" xfId="16032" xr:uid="{00000000-0005-0000-0000-0000593F0000}"/>
    <cellStyle name="Normal 3 4 3 2 3 3" xfId="16033" xr:uid="{00000000-0005-0000-0000-00005A3F0000}"/>
    <cellStyle name="Normal 3 4 3 2 3 3 2" xfId="16034" xr:uid="{00000000-0005-0000-0000-00005B3F0000}"/>
    <cellStyle name="Normal 3 4 3 2 3 3 3" xfId="16035" xr:uid="{00000000-0005-0000-0000-00005C3F0000}"/>
    <cellStyle name="Normal 3 4 3 2 3 3 4" xfId="16036" xr:uid="{00000000-0005-0000-0000-00005D3F0000}"/>
    <cellStyle name="Normal 3 4 3 2 3 4" xfId="16037" xr:uid="{00000000-0005-0000-0000-00005E3F0000}"/>
    <cellStyle name="Normal 3 4 3 2 3 4 2" xfId="16038" xr:uid="{00000000-0005-0000-0000-00005F3F0000}"/>
    <cellStyle name="Normal 3 4 3 2 3 4 3" xfId="16039" xr:uid="{00000000-0005-0000-0000-0000603F0000}"/>
    <cellStyle name="Normal 3 4 3 2 3 4 4" xfId="16040" xr:uid="{00000000-0005-0000-0000-0000613F0000}"/>
    <cellStyle name="Normal 3 4 3 2 3 5" xfId="16041" xr:uid="{00000000-0005-0000-0000-0000623F0000}"/>
    <cellStyle name="Normal 3 4 3 2 3 6" xfId="16042" xr:uid="{00000000-0005-0000-0000-0000633F0000}"/>
    <cellStyle name="Normal 3 4 3 2 3 7" xfId="16043" xr:uid="{00000000-0005-0000-0000-0000643F0000}"/>
    <cellStyle name="Normal 3 4 3 2 4" xfId="16044" xr:uid="{00000000-0005-0000-0000-0000653F0000}"/>
    <cellStyle name="Normal 3 4 3 2 4 2" xfId="16045" xr:uid="{00000000-0005-0000-0000-0000663F0000}"/>
    <cellStyle name="Normal 3 4 3 2 4 2 2" xfId="16046" xr:uid="{00000000-0005-0000-0000-0000673F0000}"/>
    <cellStyle name="Normal 3 4 3 2 4 2 3" xfId="16047" xr:uid="{00000000-0005-0000-0000-0000683F0000}"/>
    <cellStyle name="Normal 3 4 3 2 4 2 4" xfId="16048" xr:uid="{00000000-0005-0000-0000-0000693F0000}"/>
    <cellStyle name="Normal 3 4 3 2 4 3" xfId="16049" xr:uid="{00000000-0005-0000-0000-00006A3F0000}"/>
    <cellStyle name="Normal 3 4 3 2 4 3 2" xfId="16050" xr:uid="{00000000-0005-0000-0000-00006B3F0000}"/>
    <cellStyle name="Normal 3 4 3 2 4 3 3" xfId="16051" xr:uid="{00000000-0005-0000-0000-00006C3F0000}"/>
    <cellStyle name="Normal 3 4 3 2 4 3 4" xfId="16052" xr:uid="{00000000-0005-0000-0000-00006D3F0000}"/>
    <cellStyle name="Normal 3 4 3 2 4 4" xfId="16053" xr:uid="{00000000-0005-0000-0000-00006E3F0000}"/>
    <cellStyle name="Normal 3 4 3 2 4 5" xfId="16054" xr:uid="{00000000-0005-0000-0000-00006F3F0000}"/>
    <cellStyle name="Normal 3 4 3 2 4 6" xfId="16055" xr:uid="{00000000-0005-0000-0000-0000703F0000}"/>
    <cellStyle name="Normal 3 4 3 2 5" xfId="16056" xr:uid="{00000000-0005-0000-0000-0000713F0000}"/>
    <cellStyle name="Normal 3 4 3 2 5 2" xfId="16057" xr:uid="{00000000-0005-0000-0000-0000723F0000}"/>
    <cellStyle name="Normal 3 4 3 2 5 3" xfId="16058" xr:uid="{00000000-0005-0000-0000-0000733F0000}"/>
    <cellStyle name="Normal 3 4 3 2 5 4" xfId="16059" xr:uid="{00000000-0005-0000-0000-0000743F0000}"/>
    <cellStyle name="Normal 3 4 3 2 6" xfId="16060" xr:uid="{00000000-0005-0000-0000-0000753F0000}"/>
    <cellStyle name="Normal 3 4 3 2 6 2" xfId="16061" xr:uid="{00000000-0005-0000-0000-0000763F0000}"/>
    <cellStyle name="Normal 3 4 3 2 6 3" xfId="16062" xr:uid="{00000000-0005-0000-0000-0000773F0000}"/>
    <cellStyle name="Normal 3 4 3 2 6 4" xfId="16063" xr:uid="{00000000-0005-0000-0000-0000783F0000}"/>
    <cellStyle name="Normal 3 4 3 2 7" xfId="16064" xr:uid="{00000000-0005-0000-0000-0000793F0000}"/>
    <cellStyle name="Normal 3 4 3 2 8" xfId="16065" xr:uid="{00000000-0005-0000-0000-00007A3F0000}"/>
    <cellStyle name="Normal 3 4 3 2 9" xfId="16066" xr:uid="{00000000-0005-0000-0000-00007B3F0000}"/>
    <cellStyle name="Normal 3 4 3 3" xfId="16067" xr:uid="{00000000-0005-0000-0000-00007C3F0000}"/>
    <cellStyle name="Normal 3 4 3 3 2" xfId="16068" xr:uid="{00000000-0005-0000-0000-00007D3F0000}"/>
    <cellStyle name="Normal 3 4 3 3 2 2" xfId="16069" xr:uid="{00000000-0005-0000-0000-00007E3F0000}"/>
    <cellStyle name="Normal 3 4 3 3 2 2 2" xfId="16070" xr:uid="{00000000-0005-0000-0000-00007F3F0000}"/>
    <cellStyle name="Normal 3 4 3 3 2 2 2 2" xfId="16071" xr:uid="{00000000-0005-0000-0000-0000803F0000}"/>
    <cellStyle name="Normal 3 4 3 3 2 2 2 3" xfId="16072" xr:uid="{00000000-0005-0000-0000-0000813F0000}"/>
    <cellStyle name="Normal 3 4 3 3 2 2 2 4" xfId="16073" xr:uid="{00000000-0005-0000-0000-0000823F0000}"/>
    <cellStyle name="Normal 3 4 3 3 2 2 3" xfId="16074" xr:uid="{00000000-0005-0000-0000-0000833F0000}"/>
    <cellStyle name="Normal 3 4 3 3 2 2 4" xfId="16075" xr:uid="{00000000-0005-0000-0000-0000843F0000}"/>
    <cellStyle name="Normal 3 4 3 3 2 2 5" xfId="16076" xr:uid="{00000000-0005-0000-0000-0000853F0000}"/>
    <cellStyle name="Normal 3 4 3 3 2 3" xfId="16077" xr:uid="{00000000-0005-0000-0000-0000863F0000}"/>
    <cellStyle name="Normal 3 4 3 3 2 3 2" xfId="16078" xr:uid="{00000000-0005-0000-0000-0000873F0000}"/>
    <cellStyle name="Normal 3 4 3 3 2 3 3" xfId="16079" xr:uid="{00000000-0005-0000-0000-0000883F0000}"/>
    <cellStyle name="Normal 3 4 3 3 2 3 4" xfId="16080" xr:uid="{00000000-0005-0000-0000-0000893F0000}"/>
    <cellStyle name="Normal 3 4 3 3 2 4" xfId="16081" xr:uid="{00000000-0005-0000-0000-00008A3F0000}"/>
    <cellStyle name="Normal 3 4 3 3 2 4 2" xfId="16082" xr:uid="{00000000-0005-0000-0000-00008B3F0000}"/>
    <cellStyle name="Normal 3 4 3 3 2 4 3" xfId="16083" xr:uid="{00000000-0005-0000-0000-00008C3F0000}"/>
    <cellStyle name="Normal 3 4 3 3 2 4 4" xfId="16084" xr:uid="{00000000-0005-0000-0000-00008D3F0000}"/>
    <cellStyle name="Normal 3 4 3 3 2 5" xfId="16085" xr:uid="{00000000-0005-0000-0000-00008E3F0000}"/>
    <cellStyle name="Normal 3 4 3 3 2 6" xfId="16086" xr:uid="{00000000-0005-0000-0000-00008F3F0000}"/>
    <cellStyle name="Normal 3 4 3 3 2 7" xfId="16087" xr:uid="{00000000-0005-0000-0000-0000903F0000}"/>
    <cellStyle name="Normal 3 4 3 3 3" xfId="16088" xr:uid="{00000000-0005-0000-0000-0000913F0000}"/>
    <cellStyle name="Normal 3 4 3 3 3 2" xfId="16089" xr:uid="{00000000-0005-0000-0000-0000923F0000}"/>
    <cellStyle name="Normal 3 4 3 3 3 2 2" xfId="16090" xr:uid="{00000000-0005-0000-0000-0000933F0000}"/>
    <cellStyle name="Normal 3 4 3 3 3 2 2 2" xfId="16091" xr:uid="{00000000-0005-0000-0000-0000943F0000}"/>
    <cellStyle name="Normal 3 4 3 3 3 2 2 3" xfId="16092" xr:uid="{00000000-0005-0000-0000-0000953F0000}"/>
    <cellStyle name="Normal 3 4 3 3 3 2 2 4" xfId="16093" xr:uid="{00000000-0005-0000-0000-0000963F0000}"/>
    <cellStyle name="Normal 3 4 3 3 3 2 3" xfId="16094" xr:uid="{00000000-0005-0000-0000-0000973F0000}"/>
    <cellStyle name="Normal 3 4 3 3 3 2 4" xfId="16095" xr:uid="{00000000-0005-0000-0000-0000983F0000}"/>
    <cellStyle name="Normal 3 4 3 3 3 2 5" xfId="16096" xr:uid="{00000000-0005-0000-0000-0000993F0000}"/>
    <cellStyle name="Normal 3 4 3 3 3 3" xfId="16097" xr:uid="{00000000-0005-0000-0000-00009A3F0000}"/>
    <cellStyle name="Normal 3 4 3 3 3 3 2" xfId="16098" xr:uid="{00000000-0005-0000-0000-00009B3F0000}"/>
    <cellStyle name="Normal 3 4 3 3 3 3 3" xfId="16099" xr:uid="{00000000-0005-0000-0000-00009C3F0000}"/>
    <cellStyle name="Normal 3 4 3 3 3 3 4" xfId="16100" xr:uid="{00000000-0005-0000-0000-00009D3F0000}"/>
    <cellStyle name="Normal 3 4 3 3 3 4" xfId="16101" xr:uid="{00000000-0005-0000-0000-00009E3F0000}"/>
    <cellStyle name="Normal 3 4 3 3 3 5" xfId="16102" xr:uid="{00000000-0005-0000-0000-00009F3F0000}"/>
    <cellStyle name="Normal 3 4 3 3 3 6" xfId="16103" xr:uid="{00000000-0005-0000-0000-0000A03F0000}"/>
    <cellStyle name="Normal 3 4 3 3 4" xfId="16104" xr:uid="{00000000-0005-0000-0000-0000A13F0000}"/>
    <cellStyle name="Normal 3 4 3 3 4 2" xfId="16105" xr:uid="{00000000-0005-0000-0000-0000A23F0000}"/>
    <cellStyle name="Normal 3 4 3 3 4 2 2" xfId="16106" xr:uid="{00000000-0005-0000-0000-0000A33F0000}"/>
    <cellStyle name="Normal 3 4 3 3 4 2 3" xfId="16107" xr:uid="{00000000-0005-0000-0000-0000A43F0000}"/>
    <cellStyle name="Normal 3 4 3 3 4 2 4" xfId="16108" xr:uid="{00000000-0005-0000-0000-0000A53F0000}"/>
    <cellStyle name="Normal 3 4 3 3 4 3" xfId="16109" xr:uid="{00000000-0005-0000-0000-0000A63F0000}"/>
    <cellStyle name="Normal 3 4 3 3 4 4" xfId="16110" xr:uid="{00000000-0005-0000-0000-0000A73F0000}"/>
    <cellStyle name="Normal 3 4 3 3 4 5" xfId="16111" xr:uid="{00000000-0005-0000-0000-0000A83F0000}"/>
    <cellStyle name="Normal 3 4 3 3 5" xfId="16112" xr:uid="{00000000-0005-0000-0000-0000A93F0000}"/>
    <cellStyle name="Normal 3 4 3 3 5 2" xfId="16113" xr:uid="{00000000-0005-0000-0000-0000AA3F0000}"/>
    <cellStyle name="Normal 3 4 3 3 5 3" xfId="16114" xr:uid="{00000000-0005-0000-0000-0000AB3F0000}"/>
    <cellStyle name="Normal 3 4 3 3 5 4" xfId="16115" xr:uid="{00000000-0005-0000-0000-0000AC3F0000}"/>
    <cellStyle name="Normal 3 4 3 3 6" xfId="16116" xr:uid="{00000000-0005-0000-0000-0000AD3F0000}"/>
    <cellStyle name="Normal 3 4 3 3 6 2" xfId="16117" xr:uid="{00000000-0005-0000-0000-0000AE3F0000}"/>
    <cellStyle name="Normal 3 4 3 3 6 3" xfId="16118" xr:uid="{00000000-0005-0000-0000-0000AF3F0000}"/>
    <cellStyle name="Normal 3 4 3 3 6 4" xfId="16119" xr:uid="{00000000-0005-0000-0000-0000B03F0000}"/>
    <cellStyle name="Normal 3 4 3 3 7" xfId="16120" xr:uid="{00000000-0005-0000-0000-0000B13F0000}"/>
    <cellStyle name="Normal 3 4 3 3 8" xfId="16121" xr:uid="{00000000-0005-0000-0000-0000B23F0000}"/>
    <cellStyle name="Normal 3 4 3 3 9" xfId="16122" xr:uid="{00000000-0005-0000-0000-0000B33F0000}"/>
    <cellStyle name="Normal 3 4 3 4" xfId="16123" xr:uid="{00000000-0005-0000-0000-0000B43F0000}"/>
    <cellStyle name="Normal 3 4 3 4 2" xfId="16124" xr:uid="{00000000-0005-0000-0000-0000B53F0000}"/>
    <cellStyle name="Normal 3 4 3 4 2 2" xfId="16125" xr:uid="{00000000-0005-0000-0000-0000B63F0000}"/>
    <cellStyle name="Normal 3 4 3 4 2 2 2" xfId="16126" xr:uid="{00000000-0005-0000-0000-0000B73F0000}"/>
    <cellStyle name="Normal 3 4 3 4 2 2 3" xfId="16127" xr:uid="{00000000-0005-0000-0000-0000B83F0000}"/>
    <cellStyle name="Normal 3 4 3 4 2 2 4" xfId="16128" xr:uid="{00000000-0005-0000-0000-0000B93F0000}"/>
    <cellStyle name="Normal 3 4 3 4 2 3" xfId="16129" xr:uid="{00000000-0005-0000-0000-0000BA3F0000}"/>
    <cellStyle name="Normal 3 4 3 4 2 3 2" xfId="16130" xr:uid="{00000000-0005-0000-0000-0000BB3F0000}"/>
    <cellStyle name="Normal 3 4 3 4 2 3 3" xfId="16131" xr:uid="{00000000-0005-0000-0000-0000BC3F0000}"/>
    <cellStyle name="Normal 3 4 3 4 2 3 4" xfId="16132" xr:uid="{00000000-0005-0000-0000-0000BD3F0000}"/>
    <cellStyle name="Normal 3 4 3 4 2 4" xfId="16133" xr:uid="{00000000-0005-0000-0000-0000BE3F0000}"/>
    <cellStyle name="Normal 3 4 3 4 2 5" xfId="16134" xr:uid="{00000000-0005-0000-0000-0000BF3F0000}"/>
    <cellStyle name="Normal 3 4 3 4 2 6" xfId="16135" xr:uid="{00000000-0005-0000-0000-0000C03F0000}"/>
    <cellStyle name="Normal 3 4 3 4 3" xfId="16136" xr:uid="{00000000-0005-0000-0000-0000C13F0000}"/>
    <cellStyle name="Normal 3 4 3 4 3 2" xfId="16137" xr:uid="{00000000-0005-0000-0000-0000C23F0000}"/>
    <cellStyle name="Normal 3 4 3 4 3 3" xfId="16138" xr:uid="{00000000-0005-0000-0000-0000C33F0000}"/>
    <cellStyle name="Normal 3 4 3 4 3 4" xfId="16139" xr:uid="{00000000-0005-0000-0000-0000C43F0000}"/>
    <cellStyle name="Normal 3 4 3 4 4" xfId="16140" xr:uid="{00000000-0005-0000-0000-0000C53F0000}"/>
    <cellStyle name="Normal 3 4 3 4 4 2" xfId="16141" xr:uid="{00000000-0005-0000-0000-0000C63F0000}"/>
    <cellStyle name="Normal 3 4 3 4 4 3" xfId="16142" xr:uid="{00000000-0005-0000-0000-0000C73F0000}"/>
    <cellStyle name="Normal 3 4 3 4 4 4" xfId="16143" xr:uid="{00000000-0005-0000-0000-0000C83F0000}"/>
    <cellStyle name="Normal 3 4 3 4 5" xfId="16144" xr:uid="{00000000-0005-0000-0000-0000C93F0000}"/>
    <cellStyle name="Normal 3 4 3 4 6" xfId="16145" xr:uid="{00000000-0005-0000-0000-0000CA3F0000}"/>
    <cellStyle name="Normal 3 4 3 4 7" xfId="16146" xr:uid="{00000000-0005-0000-0000-0000CB3F0000}"/>
    <cellStyle name="Normal 3 4 3 5" xfId="16147" xr:uid="{00000000-0005-0000-0000-0000CC3F0000}"/>
    <cellStyle name="Normal 3 4 3 5 2" xfId="16148" xr:uid="{00000000-0005-0000-0000-0000CD3F0000}"/>
    <cellStyle name="Normal 3 4 3 5 2 2" xfId="16149" xr:uid="{00000000-0005-0000-0000-0000CE3F0000}"/>
    <cellStyle name="Normal 3 4 3 5 2 2 2" xfId="16150" xr:uid="{00000000-0005-0000-0000-0000CF3F0000}"/>
    <cellStyle name="Normal 3 4 3 5 2 2 3" xfId="16151" xr:uid="{00000000-0005-0000-0000-0000D03F0000}"/>
    <cellStyle name="Normal 3 4 3 5 2 2 4" xfId="16152" xr:uid="{00000000-0005-0000-0000-0000D13F0000}"/>
    <cellStyle name="Normal 3 4 3 5 2 3" xfId="16153" xr:uid="{00000000-0005-0000-0000-0000D23F0000}"/>
    <cellStyle name="Normal 3 4 3 5 2 4" xfId="16154" xr:uid="{00000000-0005-0000-0000-0000D33F0000}"/>
    <cellStyle name="Normal 3 4 3 5 2 5" xfId="16155" xr:uid="{00000000-0005-0000-0000-0000D43F0000}"/>
    <cellStyle name="Normal 3 4 3 5 3" xfId="16156" xr:uid="{00000000-0005-0000-0000-0000D53F0000}"/>
    <cellStyle name="Normal 3 4 3 5 3 2" xfId="16157" xr:uid="{00000000-0005-0000-0000-0000D63F0000}"/>
    <cellStyle name="Normal 3 4 3 5 3 3" xfId="16158" xr:uid="{00000000-0005-0000-0000-0000D73F0000}"/>
    <cellStyle name="Normal 3 4 3 5 3 4" xfId="16159" xr:uid="{00000000-0005-0000-0000-0000D83F0000}"/>
    <cellStyle name="Normal 3 4 3 5 4" xfId="16160" xr:uid="{00000000-0005-0000-0000-0000D93F0000}"/>
    <cellStyle name="Normal 3 4 3 5 4 2" xfId="16161" xr:uid="{00000000-0005-0000-0000-0000DA3F0000}"/>
    <cellStyle name="Normal 3 4 3 5 4 3" xfId="16162" xr:uid="{00000000-0005-0000-0000-0000DB3F0000}"/>
    <cellStyle name="Normal 3 4 3 5 4 4" xfId="16163" xr:uid="{00000000-0005-0000-0000-0000DC3F0000}"/>
    <cellStyle name="Normal 3 4 3 6" xfId="16164" xr:uid="{00000000-0005-0000-0000-0000DD3F0000}"/>
    <cellStyle name="Normal 3 4 3 6 2" xfId="16165" xr:uid="{00000000-0005-0000-0000-0000DE3F0000}"/>
    <cellStyle name="Normal 3 4 3 6 2 2" xfId="16166" xr:uid="{00000000-0005-0000-0000-0000DF3F0000}"/>
    <cellStyle name="Normal 3 4 3 6 2 3" xfId="16167" xr:uid="{00000000-0005-0000-0000-0000E03F0000}"/>
    <cellStyle name="Normal 3 4 3 6 2 4" xfId="16168" xr:uid="{00000000-0005-0000-0000-0000E13F0000}"/>
    <cellStyle name="Normal 3 4 3 6 3" xfId="16169" xr:uid="{00000000-0005-0000-0000-0000E23F0000}"/>
    <cellStyle name="Normal 3 4 3 6 3 2" xfId="16170" xr:uid="{00000000-0005-0000-0000-0000E33F0000}"/>
    <cellStyle name="Normal 3 4 3 6 3 3" xfId="16171" xr:uid="{00000000-0005-0000-0000-0000E43F0000}"/>
    <cellStyle name="Normal 3 4 3 6 3 4" xfId="16172" xr:uid="{00000000-0005-0000-0000-0000E53F0000}"/>
    <cellStyle name="Normal 3 4 3 6 4" xfId="16173" xr:uid="{00000000-0005-0000-0000-0000E63F0000}"/>
    <cellStyle name="Normal 3 4 3 6 5" xfId="16174" xr:uid="{00000000-0005-0000-0000-0000E73F0000}"/>
    <cellStyle name="Normal 3 4 3 6 6" xfId="16175" xr:uid="{00000000-0005-0000-0000-0000E83F0000}"/>
    <cellStyle name="Normal 3 4 3 7" xfId="16176" xr:uid="{00000000-0005-0000-0000-0000E93F0000}"/>
    <cellStyle name="Normal 3 4 3 7 2" xfId="16177" xr:uid="{00000000-0005-0000-0000-0000EA3F0000}"/>
    <cellStyle name="Normal 3 4 3 7 3" xfId="16178" xr:uid="{00000000-0005-0000-0000-0000EB3F0000}"/>
    <cellStyle name="Normal 3 4 3 7 4" xfId="16179" xr:uid="{00000000-0005-0000-0000-0000EC3F0000}"/>
    <cellStyle name="Normal 3 4 3 8" xfId="16180" xr:uid="{00000000-0005-0000-0000-0000ED3F0000}"/>
    <cellStyle name="Normal 3 4 3 8 2" xfId="16181" xr:uid="{00000000-0005-0000-0000-0000EE3F0000}"/>
    <cellStyle name="Normal 3 4 3 8 3" xfId="16182" xr:uid="{00000000-0005-0000-0000-0000EF3F0000}"/>
    <cellStyle name="Normal 3 4 3 8 4" xfId="16183" xr:uid="{00000000-0005-0000-0000-0000F03F0000}"/>
    <cellStyle name="Normal 3 4 3 9" xfId="16184" xr:uid="{00000000-0005-0000-0000-0000F13F0000}"/>
    <cellStyle name="Normal 3 4 4" xfId="16185" xr:uid="{00000000-0005-0000-0000-0000F23F0000}"/>
    <cellStyle name="Normal 3 4 4 2" xfId="16186" xr:uid="{00000000-0005-0000-0000-0000F33F0000}"/>
    <cellStyle name="Normal 3 4 4 2 2" xfId="16187" xr:uid="{00000000-0005-0000-0000-0000F43F0000}"/>
    <cellStyle name="Normal 3 4 4 2 2 2" xfId="16188" xr:uid="{00000000-0005-0000-0000-0000F53F0000}"/>
    <cellStyle name="Normal 3 4 4 2 2 2 2" xfId="16189" xr:uid="{00000000-0005-0000-0000-0000F63F0000}"/>
    <cellStyle name="Normal 3 4 4 2 2 2 3" xfId="16190" xr:uid="{00000000-0005-0000-0000-0000F73F0000}"/>
    <cellStyle name="Normal 3 4 4 2 2 2 4" xfId="16191" xr:uid="{00000000-0005-0000-0000-0000F83F0000}"/>
    <cellStyle name="Normal 3 4 4 2 2 3" xfId="16192" xr:uid="{00000000-0005-0000-0000-0000F93F0000}"/>
    <cellStyle name="Normal 3 4 4 2 2 4" xfId="16193" xr:uid="{00000000-0005-0000-0000-0000FA3F0000}"/>
    <cellStyle name="Normal 3 4 4 2 2 5" xfId="16194" xr:uid="{00000000-0005-0000-0000-0000FB3F0000}"/>
    <cellStyle name="Normal 3 4 4 2 3" xfId="16195" xr:uid="{00000000-0005-0000-0000-0000FC3F0000}"/>
    <cellStyle name="Normal 3 4 4 2 3 2" xfId="16196" xr:uid="{00000000-0005-0000-0000-0000FD3F0000}"/>
    <cellStyle name="Normal 3 4 4 2 3 3" xfId="16197" xr:uid="{00000000-0005-0000-0000-0000FE3F0000}"/>
    <cellStyle name="Normal 3 4 4 2 3 4" xfId="16198" xr:uid="{00000000-0005-0000-0000-0000FF3F0000}"/>
    <cellStyle name="Normal 3 4 4 2 4" xfId="16199" xr:uid="{00000000-0005-0000-0000-000000400000}"/>
    <cellStyle name="Normal 3 4 4 2 4 2" xfId="16200" xr:uid="{00000000-0005-0000-0000-000001400000}"/>
    <cellStyle name="Normal 3 4 4 2 4 3" xfId="16201" xr:uid="{00000000-0005-0000-0000-000002400000}"/>
    <cellStyle name="Normal 3 4 4 2 4 4" xfId="16202" xr:uid="{00000000-0005-0000-0000-000003400000}"/>
    <cellStyle name="Normal 3 4 4 3" xfId="16203" xr:uid="{00000000-0005-0000-0000-000004400000}"/>
    <cellStyle name="Normal 3 4 4 3 2" xfId="16204" xr:uid="{00000000-0005-0000-0000-000005400000}"/>
    <cellStyle name="Normal 3 4 4 3 2 2" xfId="16205" xr:uid="{00000000-0005-0000-0000-000006400000}"/>
    <cellStyle name="Normal 3 4 4 3 2 2 2" xfId="16206" xr:uid="{00000000-0005-0000-0000-000007400000}"/>
    <cellStyle name="Normal 3 4 4 3 2 2 3" xfId="16207" xr:uid="{00000000-0005-0000-0000-000008400000}"/>
    <cellStyle name="Normal 3 4 4 3 2 2 4" xfId="16208" xr:uid="{00000000-0005-0000-0000-000009400000}"/>
    <cellStyle name="Normal 3 4 4 3 2 3" xfId="16209" xr:uid="{00000000-0005-0000-0000-00000A400000}"/>
    <cellStyle name="Normal 3 4 4 3 2 4" xfId="16210" xr:uid="{00000000-0005-0000-0000-00000B400000}"/>
    <cellStyle name="Normal 3 4 4 3 2 5" xfId="16211" xr:uid="{00000000-0005-0000-0000-00000C400000}"/>
    <cellStyle name="Normal 3 4 4 3 3" xfId="16212" xr:uid="{00000000-0005-0000-0000-00000D400000}"/>
    <cellStyle name="Normal 3 4 4 3 3 2" xfId="16213" xr:uid="{00000000-0005-0000-0000-00000E400000}"/>
    <cellStyle name="Normal 3 4 4 3 3 3" xfId="16214" xr:uid="{00000000-0005-0000-0000-00000F400000}"/>
    <cellStyle name="Normal 3 4 4 3 3 4" xfId="16215" xr:uid="{00000000-0005-0000-0000-000010400000}"/>
    <cellStyle name="Normal 3 4 4 3 4" xfId="16216" xr:uid="{00000000-0005-0000-0000-000011400000}"/>
    <cellStyle name="Normal 3 4 4 3 5" xfId="16217" xr:uid="{00000000-0005-0000-0000-000012400000}"/>
    <cellStyle name="Normal 3 4 4 3 6" xfId="16218" xr:uid="{00000000-0005-0000-0000-000013400000}"/>
    <cellStyle name="Normal 3 4 4 4" xfId="16219" xr:uid="{00000000-0005-0000-0000-000014400000}"/>
    <cellStyle name="Normal 3 4 4 4 2" xfId="16220" xr:uid="{00000000-0005-0000-0000-000015400000}"/>
    <cellStyle name="Normal 3 4 4 4 2 2" xfId="16221" xr:uid="{00000000-0005-0000-0000-000016400000}"/>
    <cellStyle name="Normal 3 4 4 4 2 3" xfId="16222" xr:uid="{00000000-0005-0000-0000-000017400000}"/>
    <cellStyle name="Normal 3 4 4 4 2 4" xfId="16223" xr:uid="{00000000-0005-0000-0000-000018400000}"/>
    <cellStyle name="Normal 3 4 4 4 3" xfId="16224" xr:uid="{00000000-0005-0000-0000-000019400000}"/>
    <cellStyle name="Normal 3 4 4 4 4" xfId="16225" xr:uid="{00000000-0005-0000-0000-00001A400000}"/>
    <cellStyle name="Normal 3 4 4 4 5" xfId="16226" xr:uid="{00000000-0005-0000-0000-00001B400000}"/>
    <cellStyle name="Normal 3 4 4 5" xfId="16227" xr:uid="{00000000-0005-0000-0000-00001C400000}"/>
    <cellStyle name="Normal 3 4 4 5 2" xfId="16228" xr:uid="{00000000-0005-0000-0000-00001D400000}"/>
    <cellStyle name="Normal 3 4 4 5 3" xfId="16229" xr:uid="{00000000-0005-0000-0000-00001E400000}"/>
    <cellStyle name="Normal 3 4 4 5 4" xfId="16230" xr:uid="{00000000-0005-0000-0000-00001F400000}"/>
    <cellStyle name="Normal 3 4 4 6" xfId="16231" xr:uid="{00000000-0005-0000-0000-000020400000}"/>
    <cellStyle name="Normal 3 4 4 6 2" xfId="16232" xr:uid="{00000000-0005-0000-0000-000021400000}"/>
    <cellStyle name="Normal 3 4 4 6 3" xfId="16233" xr:uid="{00000000-0005-0000-0000-000022400000}"/>
    <cellStyle name="Normal 3 4 4 6 4" xfId="16234" xr:uid="{00000000-0005-0000-0000-000023400000}"/>
    <cellStyle name="Normal 3 4 5" xfId="16235" xr:uid="{00000000-0005-0000-0000-000024400000}"/>
    <cellStyle name="Normal 3 4 5 2" xfId="16236" xr:uid="{00000000-0005-0000-0000-000025400000}"/>
    <cellStyle name="Normal 3 4 5 2 2" xfId="16237" xr:uid="{00000000-0005-0000-0000-000026400000}"/>
    <cellStyle name="Normal 3 4 5 2 2 2" xfId="16238" xr:uid="{00000000-0005-0000-0000-000027400000}"/>
    <cellStyle name="Normal 3 4 5 2 2 2 2" xfId="16239" xr:uid="{00000000-0005-0000-0000-000028400000}"/>
    <cellStyle name="Normal 3 4 5 2 2 2 2 2" xfId="16240" xr:uid="{00000000-0005-0000-0000-000029400000}"/>
    <cellStyle name="Normal 3 4 5 2 2 2 2 3" xfId="16241" xr:uid="{00000000-0005-0000-0000-00002A400000}"/>
    <cellStyle name="Normal 3 4 5 2 2 2 2 4" xfId="16242" xr:uid="{00000000-0005-0000-0000-00002B400000}"/>
    <cellStyle name="Normal 3 4 5 2 2 2 3" xfId="16243" xr:uid="{00000000-0005-0000-0000-00002C400000}"/>
    <cellStyle name="Normal 3 4 5 2 2 2 4" xfId="16244" xr:uid="{00000000-0005-0000-0000-00002D400000}"/>
    <cellStyle name="Normal 3 4 5 2 2 2 5" xfId="16245" xr:uid="{00000000-0005-0000-0000-00002E400000}"/>
    <cellStyle name="Normal 3 4 5 2 2 3" xfId="16246" xr:uid="{00000000-0005-0000-0000-00002F400000}"/>
    <cellStyle name="Normal 3 4 5 2 2 3 2" xfId="16247" xr:uid="{00000000-0005-0000-0000-000030400000}"/>
    <cellStyle name="Normal 3 4 5 2 2 3 3" xfId="16248" xr:uid="{00000000-0005-0000-0000-000031400000}"/>
    <cellStyle name="Normal 3 4 5 2 2 3 4" xfId="16249" xr:uid="{00000000-0005-0000-0000-000032400000}"/>
    <cellStyle name="Normal 3 4 5 2 2 4" xfId="16250" xr:uid="{00000000-0005-0000-0000-000033400000}"/>
    <cellStyle name="Normal 3 4 5 2 2 5" xfId="16251" xr:uid="{00000000-0005-0000-0000-000034400000}"/>
    <cellStyle name="Normal 3 4 5 2 2 6" xfId="16252" xr:uid="{00000000-0005-0000-0000-000035400000}"/>
    <cellStyle name="Normal 3 4 5 2 3" xfId="16253" xr:uid="{00000000-0005-0000-0000-000036400000}"/>
    <cellStyle name="Normal 3 4 5 2 3 2" xfId="16254" xr:uid="{00000000-0005-0000-0000-000037400000}"/>
    <cellStyle name="Normal 3 4 5 2 3 2 2" xfId="16255" xr:uid="{00000000-0005-0000-0000-000038400000}"/>
    <cellStyle name="Normal 3 4 5 2 3 2 2 2" xfId="16256" xr:uid="{00000000-0005-0000-0000-000039400000}"/>
    <cellStyle name="Normal 3 4 5 2 3 2 2 3" xfId="16257" xr:uid="{00000000-0005-0000-0000-00003A400000}"/>
    <cellStyle name="Normal 3 4 5 2 3 2 2 4" xfId="16258" xr:uid="{00000000-0005-0000-0000-00003B400000}"/>
    <cellStyle name="Normal 3 4 5 2 3 2 3" xfId="16259" xr:uid="{00000000-0005-0000-0000-00003C400000}"/>
    <cellStyle name="Normal 3 4 5 2 3 2 4" xfId="16260" xr:uid="{00000000-0005-0000-0000-00003D400000}"/>
    <cellStyle name="Normal 3 4 5 2 3 2 5" xfId="16261" xr:uid="{00000000-0005-0000-0000-00003E400000}"/>
    <cellStyle name="Normal 3 4 5 2 3 3" xfId="16262" xr:uid="{00000000-0005-0000-0000-00003F400000}"/>
    <cellStyle name="Normal 3 4 5 2 3 3 2" xfId="16263" xr:uid="{00000000-0005-0000-0000-000040400000}"/>
    <cellStyle name="Normal 3 4 5 2 3 3 3" xfId="16264" xr:uid="{00000000-0005-0000-0000-000041400000}"/>
    <cellStyle name="Normal 3 4 5 2 3 3 4" xfId="16265" xr:uid="{00000000-0005-0000-0000-000042400000}"/>
    <cellStyle name="Normal 3 4 5 2 3 4" xfId="16266" xr:uid="{00000000-0005-0000-0000-000043400000}"/>
    <cellStyle name="Normal 3 4 5 2 3 5" xfId="16267" xr:uid="{00000000-0005-0000-0000-000044400000}"/>
    <cellStyle name="Normal 3 4 5 2 3 6" xfId="16268" xr:uid="{00000000-0005-0000-0000-000045400000}"/>
    <cellStyle name="Normal 3 4 5 2 4" xfId="16269" xr:uid="{00000000-0005-0000-0000-000046400000}"/>
    <cellStyle name="Normal 3 4 5 2 4 2" xfId="16270" xr:uid="{00000000-0005-0000-0000-000047400000}"/>
    <cellStyle name="Normal 3 4 5 2 4 2 2" xfId="16271" xr:uid="{00000000-0005-0000-0000-000048400000}"/>
    <cellStyle name="Normal 3 4 5 2 4 2 3" xfId="16272" xr:uid="{00000000-0005-0000-0000-000049400000}"/>
    <cellStyle name="Normal 3 4 5 2 4 2 4" xfId="16273" xr:uid="{00000000-0005-0000-0000-00004A400000}"/>
    <cellStyle name="Normal 3 4 5 2 4 3" xfId="16274" xr:uid="{00000000-0005-0000-0000-00004B400000}"/>
    <cellStyle name="Normal 3 4 5 2 4 4" xfId="16275" xr:uid="{00000000-0005-0000-0000-00004C400000}"/>
    <cellStyle name="Normal 3 4 5 2 4 5" xfId="16276" xr:uid="{00000000-0005-0000-0000-00004D400000}"/>
    <cellStyle name="Normal 3 4 5 2 5" xfId="16277" xr:uid="{00000000-0005-0000-0000-00004E400000}"/>
    <cellStyle name="Normal 3 4 5 2 5 2" xfId="16278" xr:uid="{00000000-0005-0000-0000-00004F400000}"/>
    <cellStyle name="Normal 3 4 5 2 5 3" xfId="16279" xr:uid="{00000000-0005-0000-0000-000050400000}"/>
    <cellStyle name="Normal 3 4 5 2 5 4" xfId="16280" xr:uid="{00000000-0005-0000-0000-000051400000}"/>
    <cellStyle name="Normal 3 4 5 2 6" xfId="16281" xr:uid="{00000000-0005-0000-0000-000052400000}"/>
    <cellStyle name="Normal 3 4 5 2 7" xfId="16282" xr:uid="{00000000-0005-0000-0000-000053400000}"/>
    <cellStyle name="Normal 3 4 5 2 8" xfId="16283" xr:uid="{00000000-0005-0000-0000-000054400000}"/>
    <cellStyle name="Normal 3 4 5 3" xfId="16284" xr:uid="{00000000-0005-0000-0000-000055400000}"/>
    <cellStyle name="Normal 3 4 5 3 2" xfId="16285" xr:uid="{00000000-0005-0000-0000-000056400000}"/>
    <cellStyle name="Normal 3 4 5 3 2 2" xfId="16286" xr:uid="{00000000-0005-0000-0000-000057400000}"/>
    <cellStyle name="Normal 3 4 5 3 2 2 2" xfId="16287" xr:uid="{00000000-0005-0000-0000-000058400000}"/>
    <cellStyle name="Normal 3 4 5 3 2 2 3" xfId="16288" xr:uid="{00000000-0005-0000-0000-000059400000}"/>
    <cellStyle name="Normal 3 4 5 3 2 2 4" xfId="16289" xr:uid="{00000000-0005-0000-0000-00005A400000}"/>
    <cellStyle name="Normal 3 4 5 3 2 3" xfId="16290" xr:uid="{00000000-0005-0000-0000-00005B400000}"/>
    <cellStyle name="Normal 3 4 5 3 2 3 2" xfId="16291" xr:uid="{00000000-0005-0000-0000-00005C400000}"/>
    <cellStyle name="Normal 3 4 5 3 2 3 3" xfId="16292" xr:uid="{00000000-0005-0000-0000-00005D400000}"/>
    <cellStyle name="Normal 3 4 5 3 2 3 4" xfId="16293" xr:uid="{00000000-0005-0000-0000-00005E400000}"/>
    <cellStyle name="Normal 3 4 5 3 2 4" xfId="16294" xr:uid="{00000000-0005-0000-0000-00005F400000}"/>
    <cellStyle name="Normal 3 4 5 3 2 5" xfId="16295" xr:uid="{00000000-0005-0000-0000-000060400000}"/>
    <cellStyle name="Normal 3 4 5 3 2 6" xfId="16296" xr:uid="{00000000-0005-0000-0000-000061400000}"/>
    <cellStyle name="Normal 3 4 5 3 3" xfId="16297" xr:uid="{00000000-0005-0000-0000-000062400000}"/>
    <cellStyle name="Normal 3 4 5 3 3 2" xfId="16298" xr:uid="{00000000-0005-0000-0000-000063400000}"/>
    <cellStyle name="Normal 3 4 5 3 3 3" xfId="16299" xr:uid="{00000000-0005-0000-0000-000064400000}"/>
    <cellStyle name="Normal 3 4 5 3 3 4" xfId="16300" xr:uid="{00000000-0005-0000-0000-000065400000}"/>
    <cellStyle name="Normal 3 4 5 3 4" xfId="16301" xr:uid="{00000000-0005-0000-0000-000066400000}"/>
    <cellStyle name="Normal 3 4 5 3 4 2" xfId="16302" xr:uid="{00000000-0005-0000-0000-000067400000}"/>
    <cellStyle name="Normal 3 4 5 3 4 3" xfId="16303" xr:uid="{00000000-0005-0000-0000-000068400000}"/>
    <cellStyle name="Normal 3 4 5 3 4 4" xfId="16304" xr:uid="{00000000-0005-0000-0000-000069400000}"/>
    <cellStyle name="Normal 3 4 5 3 5" xfId="16305" xr:uid="{00000000-0005-0000-0000-00006A400000}"/>
    <cellStyle name="Normal 3 4 5 3 6" xfId="16306" xr:uid="{00000000-0005-0000-0000-00006B400000}"/>
    <cellStyle name="Normal 3 4 5 3 7" xfId="16307" xr:uid="{00000000-0005-0000-0000-00006C400000}"/>
    <cellStyle name="Normal 3 4 5 4" xfId="16308" xr:uid="{00000000-0005-0000-0000-00006D400000}"/>
    <cellStyle name="Normal 3 4 5 4 2" xfId="16309" xr:uid="{00000000-0005-0000-0000-00006E400000}"/>
    <cellStyle name="Normal 3 4 5 4 2 2" xfId="16310" xr:uid="{00000000-0005-0000-0000-00006F400000}"/>
    <cellStyle name="Normal 3 4 5 4 2 2 2" xfId="16311" xr:uid="{00000000-0005-0000-0000-000070400000}"/>
    <cellStyle name="Normal 3 4 5 4 2 2 3" xfId="16312" xr:uid="{00000000-0005-0000-0000-000071400000}"/>
    <cellStyle name="Normal 3 4 5 4 2 2 4" xfId="16313" xr:uid="{00000000-0005-0000-0000-000072400000}"/>
    <cellStyle name="Normal 3 4 5 4 2 3" xfId="16314" xr:uid="{00000000-0005-0000-0000-000073400000}"/>
    <cellStyle name="Normal 3 4 5 4 2 4" xfId="16315" xr:uid="{00000000-0005-0000-0000-000074400000}"/>
    <cellStyle name="Normal 3 4 5 4 2 5" xfId="16316" xr:uid="{00000000-0005-0000-0000-000075400000}"/>
    <cellStyle name="Normal 3 4 5 4 3" xfId="16317" xr:uid="{00000000-0005-0000-0000-000076400000}"/>
    <cellStyle name="Normal 3 4 5 4 3 2" xfId="16318" xr:uid="{00000000-0005-0000-0000-000077400000}"/>
    <cellStyle name="Normal 3 4 5 4 3 3" xfId="16319" xr:uid="{00000000-0005-0000-0000-000078400000}"/>
    <cellStyle name="Normal 3 4 5 4 3 4" xfId="16320" xr:uid="{00000000-0005-0000-0000-000079400000}"/>
    <cellStyle name="Normal 3 4 5 4 4" xfId="16321" xr:uid="{00000000-0005-0000-0000-00007A400000}"/>
    <cellStyle name="Normal 3 4 5 4 5" xfId="16322" xr:uid="{00000000-0005-0000-0000-00007B400000}"/>
    <cellStyle name="Normal 3 4 5 4 6" xfId="16323" xr:uid="{00000000-0005-0000-0000-00007C400000}"/>
    <cellStyle name="Normal 3 4 5 5" xfId="16324" xr:uid="{00000000-0005-0000-0000-00007D400000}"/>
    <cellStyle name="Normal 3 4 5 5 2" xfId="16325" xr:uid="{00000000-0005-0000-0000-00007E400000}"/>
    <cellStyle name="Normal 3 4 5 5 2 2" xfId="16326" xr:uid="{00000000-0005-0000-0000-00007F400000}"/>
    <cellStyle name="Normal 3 4 5 5 2 3" xfId="16327" xr:uid="{00000000-0005-0000-0000-000080400000}"/>
    <cellStyle name="Normal 3 4 5 5 2 4" xfId="16328" xr:uid="{00000000-0005-0000-0000-000081400000}"/>
    <cellStyle name="Normal 3 4 5 6" xfId="16329" xr:uid="{00000000-0005-0000-0000-000082400000}"/>
    <cellStyle name="Normal 3 4 5 6 2" xfId="16330" xr:uid="{00000000-0005-0000-0000-000083400000}"/>
    <cellStyle name="Normal 3 4 5 6 2 2" xfId="16331" xr:uid="{00000000-0005-0000-0000-000084400000}"/>
    <cellStyle name="Normal 3 4 5 6 2 3" xfId="16332" xr:uid="{00000000-0005-0000-0000-000085400000}"/>
    <cellStyle name="Normal 3 4 5 6 2 4" xfId="16333" xr:uid="{00000000-0005-0000-0000-000086400000}"/>
    <cellStyle name="Normal 3 4 5 6 3" xfId="16334" xr:uid="{00000000-0005-0000-0000-000087400000}"/>
    <cellStyle name="Normal 3 4 5 6 4" xfId="16335" xr:uid="{00000000-0005-0000-0000-000088400000}"/>
    <cellStyle name="Normal 3 4 5 6 5" xfId="16336" xr:uid="{00000000-0005-0000-0000-000089400000}"/>
    <cellStyle name="Normal 3 4 5 7" xfId="16337" xr:uid="{00000000-0005-0000-0000-00008A400000}"/>
    <cellStyle name="Normal 3 4 5 8" xfId="16338" xr:uid="{00000000-0005-0000-0000-00008B400000}"/>
    <cellStyle name="Normal 3 4 5 9" xfId="16339" xr:uid="{00000000-0005-0000-0000-00008C400000}"/>
    <cellStyle name="Normal 3 4 6" xfId="16340" xr:uid="{00000000-0005-0000-0000-00008D400000}"/>
    <cellStyle name="Normal 3 4 6 2" xfId="16341" xr:uid="{00000000-0005-0000-0000-00008E400000}"/>
    <cellStyle name="Normal 3 4 6 2 2" xfId="16342" xr:uid="{00000000-0005-0000-0000-00008F400000}"/>
    <cellStyle name="Normal 3 4 6 2 2 2" xfId="16343" xr:uid="{00000000-0005-0000-0000-000090400000}"/>
    <cellStyle name="Normal 3 4 6 2 2 2 2" xfId="16344" xr:uid="{00000000-0005-0000-0000-000091400000}"/>
    <cellStyle name="Normal 3 4 6 2 2 2 3" xfId="16345" xr:uid="{00000000-0005-0000-0000-000092400000}"/>
    <cellStyle name="Normal 3 4 6 2 2 2 4" xfId="16346" xr:uid="{00000000-0005-0000-0000-000093400000}"/>
    <cellStyle name="Normal 3 4 6 2 2 3" xfId="16347" xr:uid="{00000000-0005-0000-0000-000094400000}"/>
    <cellStyle name="Normal 3 4 6 2 2 4" xfId="16348" xr:uid="{00000000-0005-0000-0000-000095400000}"/>
    <cellStyle name="Normal 3 4 6 2 2 5" xfId="16349" xr:uid="{00000000-0005-0000-0000-000096400000}"/>
    <cellStyle name="Normal 3 4 6 2 3" xfId="16350" xr:uid="{00000000-0005-0000-0000-000097400000}"/>
    <cellStyle name="Normal 3 4 6 2 3 2" xfId="16351" xr:uid="{00000000-0005-0000-0000-000098400000}"/>
    <cellStyle name="Normal 3 4 6 2 3 3" xfId="16352" xr:uid="{00000000-0005-0000-0000-000099400000}"/>
    <cellStyle name="Normal 3 4 6 2 3 4" xfId="16353" xr:uid="{00000000-0005-0000-0000-00009A400000}"/>
    <cellStyle name="Normal 3 4 6 2 4" xfId="16354" xr:uid="{00000000-0005-0000-0000-00009B400000}"/>
    <cellStyle name="Normal 3 4 6 2 5" xfId="16355" xr:uid="{00000000-0005-0000-0000-00009C400000}"/>
    <cellStyle name="Normal 3 4 6 2 6" xfId="16356" xr:uid="{00000000-0005-0000-0000-00009D400000}"/>
    <cellStyle name="Normal 3 4 6 3" xfId="16357" xr:uid="{00000000-0005-0000-0000-00009E400000}"/>
    <cellStyle name="Normal 3 4 6 3 2" xfId="16358" xr:uid="{00000000-0005-0000-0000-00009F400000}"/>
    <cellStyle name="Normal 3 4 6 3 2 2" xfId="16359" xr:uid="{00000000-0005-0000-0000-0000A0400000}"/>
    <cellStyle name="Normal 3 4 6 3 2 2 2" xfId="16360" xr:uid="{00000000-0005-0000-0000-0000A1400000}"/>
    <cellStyle name="Normal 3 4 6 3 2 2 3" xfId="16361" xr:uid="{00000000-0005-0000-0000-0000A2400000}"/>
    <cellStyle name="Normal 3 4 6 3 2 2 4" xfId="16362" xr:uid="{00000000-0005-0000-0000-0000A3400000}"/>
    <cellStyle name="Normal 3 4 6 3 2 3" xfId="16363" xr:uid="{00000000-0005-0000-0000-0000A4400000}"/>
    <cellStyle name="Normal 3 4 6 3 2 4" xfId="16364" xr:uid="{00000000-0005-0000-0000-0000A5400000}"/>
    <cellStyle name="Normal 3 4 6 3 2 5" xfId="16365" xr:uid="{00000000-0005-0000-0000-0000A6400000}"/>
    <cellStyle name="Normal 3 4 6 3 3" xfId="16366" xr:uid="{00000000-0005-0000-0000-0000A7400000}"/>
    <cellStyle name="Normal 3 4 6 3 3 2" xfId="16367" xr:uid="{00000000-0005-0000-0000-0000A8400000}"/>
    <cellStyle name="Normal 3 4 6 3 3 3" xfId="16368" xr:uid="{00000000-0005-0000-0000-0000A9400000}"/>
    <cellStyle name="Normal 3 4 6 3 3 4" xfId="16369" xr:uid="{00000000-0005-0000-0000-0000AA400000}"/>
    <cellStyle name="Normal 3 4 6 3 4" xfId="16370" xr:uid="{00000000-0005-0000-0000-0000AB400000}"/>
    <cellStyle name="Normal 3 4 6 3 5" xfId="16371" xr:uid="{00000000-0005-0000-0000-0000AC400000}"/>
    <cellStyle name="Normal 3 4 6 3 6" xfId="16372" xr:uid="{00000000-0005-0000-0000-0000AD400000}"/>
    <cellStyle name="Normal 3 4 6 4" xfId="16373" xr:uid="{00000000-0005-0000-0000-0000AE400000}"/>
    <cellStyle name="Normal 3 4 6 4 2" xfId="16374" xr:uid="{00000000-0005-0000-0000-0000AF400000}"/>
    <cellStyle name="Normal 3 4 6 4 2 2" xfId="16375" xr:uid="{00000000-0005-0000-0000-0000B0400000}"/>
    <cellStyle name="Normal 3 4 6 4 2 3" xfId="16376" xr:uid="{00000000-0005-0000-0000-0000B1400000}"/>
    <cellStyle name="Normal 3 4 6 4 2 4" xfId="16377" xr:uid="{00000000-0005-0000-0000-0000B2400000}"/>
    <cellStyle name="Normal 3 4 6 5" xfId="16378" xr:uid="{00000000-0005-0000-0000-0000B3400000}"/>
    <cellStyle name="Normal 3 4 6 5 2" xfId="16379" xr:uid="{00000000-0005-0000-0000-0000B4400000}"/>
    <cellStyle name="Normal 3 4 6 5 2 2" xfId="16380" xr:uid="{00000000-0005-0000-0000-0000B5400000}"/>
    <cellStyle name="Normal 3 4 6 5 2 3" xfId="16381" xr:uid="{00000000-0005-0000-0000-0000B6400000}"/>
    <cellStyle name="Normal 3 4 6 5 2 4" xfId="16382" xr:uid="{00000000-0005-0000-0000-0000B7400000}"/>
    <cellStyle name="Normal 3 4 6 5 3" xfId="16383" xr:uid="{00000000-0005-0000-0000-0000B8400000}"/>
    <cellStyle name="Normal 3 4 6 5 4" xfId="16384" xr:uid="{00000000-0005-0000-0000-0000B9400000}"/>
    <cellStyle name="Normal 3 4 6 5 5" xfId="16385" xr:uid="{00000000-0005-0000-0000-0000BA400000}"/>
    <cellStyle name="Normal 3 4 6 6" xfId="16386" xr:uid="{00000000-0005-0000-0000-0000BB400000}"/>
    <cellStyle name="Normal 3 4 6 7" xfId="16387" xr:uid="{00000000-0005-0000-0000-0000BC400000}"/>
    <cellStyle name="Normal 3 4 6 8" xfId="16388" xr:uid="{00000000-0005-0000-0000-0000BD400000}"/>
    <cellStyle name="Normal 3 4 7" xfId="16389" xr:uid="{00000000-0005-0000-0000-0000BE400000}"/>
    <cellStyle name="Normal 3 4 7 2" xfId="16390" xr:uid="{00000000-0005-0000-0000-0000BF400000}"/>
    <cellStyle name="Normal 3 4 7 2 2" xfId="16391" xr:uid="{00000000-0005-0000-0000-0000C0400000}"/>
    <cellStyle name="Normal 3 4 7 2 2 2" xfId="16392" xr:uid="{00000000-0005-0000-0000-0000C1400000}"/>
    <cellStyle name="Normal 3 4 7 2 2 2 2" xfId="16393" xr:uid="{00000000-0005-0000-0000-0000C2400000}"/>
    <cellStyle name="Normal 3 4 7 2 2 2 3" xfId="16394" xr:uid="{00000000-0005-0000-0000-0000C3400000}"/>
    <cellStyle name="Normal 3 4 7 2 2 2 4" xfId="16395" xr:uid="{00000000-0005-0000-0000-0000C4400000}"/>
    <cellStyle name="Normal 3 4 7 2 2 3" xfId="16396" xr:uid="{00000000-0005-0000-0000-0000C5400000}"/>
    <cellStyle name="Normal 3 4 7 2 2 4" xfId="16397" xr:uid="{00000000-0005-0000-0000-0000C6400000}"/>
    <cellStyle name="Normal 3 4 7 2 2 5" xfId="16398" xr:uid="{00000000-0005-0000-0000-0000C7400000}"/>
    <cellStyle name="Normal 3 4 7 2 3" xfId="16399" xr:uid="{00000000-0005-0000-0000-0000C8400000}"/>
    <cellStyle name="Normal 3 4 7 2 3 2" xfId="16400" xr:uid="{00000000-0005-0000-0000-0000C9400000}"/>
    <cellStyle name="Normal 3 4 7 2 3 3" xfId="16401" xr:uid="{00000000-0005-0000-0000-0000CA400000}"/>
    <cellStyle name="Normal 3 4 7 2 3 4" xfId="16402" xr:uid="{00000000-0005-0000-0000-0000CB400000}"/>
    <cellStyle name="Normal 3 4 7 2 4" xfId="16403" xr:uid="{00000000-0005-0000-0000-0000CC400000}"/>
    <cellStyle name="Normal 3 4 7 2 5" xfId="16404" xr:uid="{00000000-0005-0000-0000-0000CD400000}"/>
    <cellStyle name="Normal 3 4 7 2 6" xfId="16405" xr:uid="{00000000-0005-0000-0000-0000CE400000}"/>
    <cellStyle name="Normal 3 4 7 3" xfId="16406" xr:uid="{00000000-0005-0000-0000-0000CF400000}"/>
    <cellStyle name="Normal 3 4 7 3 2" xfId="16407" xr:uid="{00000000-0005-0000-0000-0000D0400000}"/>
    <cellStyle name="Normal 3 4 7 3 2 2" xfId="16408" xr:uid="{00000000-0005-0000-0000-0000D1400000}"/>
    <cellStyle name="Normal 3 4 7 3 2 2 2" xfId="16409" xr:uid="{00000000-0005-0000-0000-0000D2400000}"/>
    <cellStyle name="Normal 3 4 7 3 2 2 3" xfId="16410" xr:uid="{00000000-0005-0000-0000-0000D3400000}"/>
    <cellStyle name="Normal 3 4 7 3 2 2 4" xfId="16411" xr:uid="{00000000-0005-0000-0000-0000D4400000}"/>
    <cellStyle name="Normal 3 4 7 3 2 3" xfId="16412" xr:uid="{00000000-0005-0000-0000-0000D5400000}"/>
    <cellStyle name="Normal 3 4 7 3 2 4" xfId="16413" xr:uid="{00000000-0005-0000-0000-0000D6400000}"/>
    <cellStyle name="Normal 3 4 7 3 2 5" xfId="16414" xr:uid="{00000000-0005-0000-0000-0000D7400000}"/>
    <cellStyle name="Normal 3 4 7 3 3" xfId="16415" xr:uid="{00000000-0005-0000-0000-0000D8400000}"/>
    <cellStyle name="Normal 3 4 7 3 3 2" xfId="16416" xr:uid="{00000000-0005-0000-0000-0000D9400000}"/>
    <cellStyle name="Normal 3 4 7 3 3 3" xfId="16417" xr:uid="{00000000-0005-0000-0000-0000DA400000}"/>
    <cellStyle name="Normal 3 4 7 3 3 4" xfId="16418" xr:uid="{00000000-0005-0000-0000-0000DB400000}"/>
    <cellStyle name="Normal 3 4 7 3 4" xfId="16419" xr:uid="{00000000-0005-0000-0000-0000DC400000}"/>
    <cellStyle name="Normal 3 4 7 3 5" xfId="16420" xr:uid="{00000000-0005-0000-0000-0000DD400000}"/>
    <cellStyle name="Normal 3 4 7 3 6" xfId="16421" xr:uid="{00000000-0005-0000-0000-0000DE400000}"/>
    <cellStyle name="Normal 3 4 7 4" xfId="16422" xr:uid="{00000000-0005-0000-0000-0000DF400000}"/>
    <cellStyle name="Normal 3 4 7 4 2" xfId="16423" xr:uid="{00000000-0005-0000-0000-0000E0400000}"/>
    <cellStyle name="Normal 3 4 7 4 2 2" xfId="16424" xr:uid="{00000000-0005-0000-0000-0000E1400000}"/>
    <cellStyle name="Normal 3 4 7 4 2 3" xfId="16425" xr:uid="{00000000-0005-0000-0000-0000E2400000}"/>
    <cellStyle name="Normal 3 4 7 4 2 4" xfId="16426" xr:uid="{00000000-0005-0000-0000-0000E3400000}"/>
    <cellStyle name="Normal 3 4 7 5" xfId="16427" xr:uid="{00000000-0005-0000-0000-0000E4400000}"/>
    <cellStyle name="Normal 3 4 7 5 2" xfId="16428" xr:uid="{00000000-0005-0000-0000-0000E5400000}"/>
    <cellStyle name="Normal 3 4 7 5 2 2" xfId="16429" xr:uid="{00000000-0005-0000-0000-0000E6400000}"/>
    <cellStyle name="Normal 3 4 7 5 2 3" xfId="16430" xr:uid="{00000000-0005-0000-0000-0000E7400000}"/>
    <cellStyle name="Normal 3 4 7 5 2 4" xfId="16431" xr:uid="{00000000-0005-0000-0000-0000E8400000}"/>
    <cellStyle name="Normal 3 4 7 5 3" xfId="16432" xr:uid="{00000000-0005-0000-0000-0000E9400000}"/>
    <cellStyle name="Normal 3 4 7 5 4" xfId="16433" xr:uid="{00000000-0005-0000-0000-0000EA400000}"/>
    <cellStyle name="Normal 3 4 7 5 5" xfId="16434" xr:uid="{00000000-0005-0000-0000-0000EB400000}"/>
    <cellStyle name="Normal 3 4 7 6" xfId="16435" xr:uid="{00000000-0005-0000-0000-0000EC400000}"/>
    <cellStyle name="Normal 3 4 7 7" xfId="16436" xr:uid="{00000000-0005-0000-0000-0000ED400000}"/>
    <cellStyle name="Normal 3 4 7 8" xfId="16437" xr:uid="{00000000-0005-0000-0000-0000EE400000}"/>
    <cellStyle name="Normal 3 4 8" xfId="16438" xr:uid="{00000000-0005-0000-0000-0000EF400000}"/>
    <cellStyle name="Normal 3 4 8 2" xfId="16439" xr:uid="{00000000-0005-0000-0000-0000F0400000}"/>
    <cellStyle name="Normal 3 4 8 2 2" xfId="16440" xr:uid="{00000000-0005-0000-0000-0000F1400000}"/>
    <cellStyle name="Normal 3 4 8 2 2 2" xfId="16441" xr:uid="{00000000-0005-0000-0000-0000F2400000}"/>
    <cellStyle name="Normal 3 4 8 2 2 3" xfId="16442" xr:uid="{00000000-0005-0000-0000-0000F3400000}"/>
    <cellStyle name="Normal 3 4 8 2 2 4" xfId="16443" xr:uid="{00000000-0005-0000-0000-0000F4400000}"/>
    <cellStyle name="Normal 3 4 8 3" xfId="16444" xr:uid="{00000000-0005-0000-0000-0000F5400000}"/>
    <cellStyle name="Normal 3 4 8 3 2" xfId="16445" xr:uid="{00000000-0005-0000-0000-0000F6400000}"/>
    <cellStyle name="Normal 3 4 8 3 2 2" xfId="16446" xr:uid="{00000000-0005-0000-0000-0000F7400000}"/>
    <cellStyle name="Normal 3 4 8 3 2 3" xfId="16447" xr:uid="{00000000-0005-0000-0000-0000F8400000}"/>
    <cellStyle name="Normal 3 4 8 3 2 4" xfId="16448" xr:uid="{00000000-0005-0000-0000-0000F9400000}"/>
    <cellStyle name="Normal 3 4 8 3 3" xfId="16449" xr:uid="{00000000-0005-0000-0000-0000FA400000}"/>
    <cellStyle name="Normal 3 4 8 3 4" xfId="16450" xr:uid="{00000000-0005-0000-0000-0000FB400000}"/>
    <cellStyle name="Normal 3 4 8 3 5" xfId="16451" xr:uid="{00000000-0005-0000-0000-0000FC400000}"/>
    <cellStyle name="Normal 3 4 8 4" xfId="16452" xr:uid="{00000000-0005-0000-0000-0000FD400000}"/>
    <cellStyle name="Normal 3 4 8 5" xfId="16453" xr:uid="{00000000-0005-0000-0000-0000FE400000}"/>
    <cellStyle name="Normal 3 4 8 6" xfId="16454" xr:uid="{00000000-0005-0000-0000-0000FF400000}"/>
    <cellStyle name="Normal 3 4 9" xfId="16455" xr:uid="{00000000-0005-0000-0000-000000410000}"/>
    <cellStyle name="Normal 3 4 9 2" xfId="16456" xr:uid="{00000000-0005-0000-0000-000001410000}"/>
    <cellStyle name="Normal 3 4 9 2 2" xfId="16457" xr:uid="{00000000-0005-0000-0000-000002410000}"/>
    <cellStyle name="Normal 3 4 9 2 2 2" xfId="16458" xr:uid="{00000000-0005-0000-0000-000003410000}"/>
    <cellStyle name="Normal 3 4 9 2 2 3" xfId="16459" xr:uid="{00000000-0005-0000-0000-000004410000}"/>
    <cellStyle name="Normal 3 4 9 2 2 4" xfId="16460" xr:uid="{00000000-0005-0000-0000-000005410000}"/>
    <cellStyle name="Normal 3 4 9 3" xfId="16461" xr:uid="{00000000-0005-0000-0000-000006410000}"/>
    <cellStyle name="Normal 3 4 9 3 2" xfId="16462" xr:uid="{00000000-0005-0000-0000-000007410000}"/>
    <cellStyle name="Normal 3 4 9 3 2 2" xfId="16463" xr:uid="{00000000-0005-0000-0000-000008410000}"/>
    <cellStyle name="Normal 3 4 9 3 2 3" xfId="16464" xr:uid="{00000000-0005-0000-0000-000009410000}"/>
    <cellStyle name="Normal 3 4 9 3 2 4" xfId="16465" xr:uid="{00000000-0005-0000-0000-00000A410000}"/>
    <cellStyle name="Normal 3 4 9 3 3" xfId="16466" xr:uid="{00000000-0005-0000-0000-00000B410000}"/>
    <cellStyle name="Normal 3 4 9 3 4" xfId="16467" xr:uid="{00000000-0005-0000-0000-00000C410000}"/>
    <cellStyle name="Normal 3 4 9 3 5" xfId="16468" xr:uid="{00000000-0005-0000-0000-00000D410000}"/>
    <cellStyle name="Normal 3 4 9 4" xfId="16469" xr:uid="{00000000-0005-0000-0000-00000E410000}"/>
    <cellStyle name="Normal 3 4 9 5" xfId="16470" xr:uid="{00000000-0005-0000-0000-00000F410000}"/>
    <cellStyle name="Normal 3 4 9 6" xfId="16471" xr:uid="{00000000-0005-0000-0000-000010410000}"/>
    <cellStyle name="Normal 3 4 9 7" xfId="16472" xr:uid="{00000000-0005-0000-0000-000011410000}"/>
    <cellStyle name="Normal 3 40" xfId="16473" xr:uid="{00000000-0005-0000-0000-000012410000}"/>
    <cellStyle name="Normal 3 40 2" xfId="16474" xr:uid="{00000000-0005-0000-0000-000013410000}"/>
    <cellStyle name="Normal 3 41" xfId="16475" xr:uid="{00000000-0005-0000-0000-000014410000}"/>
    <cellStyle name="Normal 3 41 2" xfId="16476" xr:uid="{00000000-0005-0000-0000-000015410000}"/>
    <cellStyle name="Normal 3 42" xfId="16477" xr:uid="{00000000-0005-0000-0000-000016410000}"/>
    <cellStyle name="Normal 3 42 2" xfId="16478" xr:uid="{00000000-0005-0000-0000-000017410000}"/>
    <cellStyle name="Normal 3 43" xfId="16479" xr:uid="{00000000-0005-0000-0000-000018410000}"/>
    <cellStyle name="Normal 3 43 2" xfId="16480" xr:uid="{00000000-0005-0000-0000-000019410000}"/>
    <cellStyle name="Normal 3 44" xfId="16481" xr:uid="{00000000-0005-0000-0000-00001A410000}"/>
    <cellStyle name="Normal 3 44 2" xfId="16482" xr:uid="{00000000-0005-0000-0000-00001B410000}"/>
    <cellStyle name="Normal 3 45" xfId="16483" xr:uid="{00000000-0005-0000-0000-00001C410000}"/>
    <cellStyle name="Normal 3 45 2" xfId="16484" xr:uid="{00000000-0005-0000-0000-00001D410000}"/>
    <cellStyle name="Normal 3 46" xfId="16485" xr:uid="{00000000-0005-0000-0000-00001E410000}"/>
    <cellStyle name="Normal 3 46 2" xfId="16486" xr:uid="{00000000-0005-0000-0000-00001F410000}"/>
    <cellStyle name="Normal 3 47" xfId="16487" xr:uid="{00000000-0005-0000-0000-000020410000}"/>
    <cellStyle name="Normal 3 47 2" xfId="16488" xr:uid="{00000000-0005-0000-0000-000021410000}"/>
    <cellStyle name="Normal 3 5" xfId="16489" xr:uid="{00000000-0005-0000-0000-000022410000}"/>
    <cellStyle name="Normal 3 5 10" xfId="16490" xr:uid="{00000000-0005-0000-0000-000023410000}"/>
    <cellStyle name="Normal 3 5 10 2" xfId="16491" xr:uid="{00000000-0005-0000-0000-000024410000}"/>
    <cellStyle name="Normal 3 5 11" xfId="16492" xr:uid="{00000000-0005-0000-0000-000025410000}"/>
    <cellStyle name="Normal 3 5 11 2" xfId="16493" xr:uid="{00000000-0005-0000-0000-000026410000}"/>
    <cellStyle name="Normal 3 5 12" xfId="16494" xr:uid="{00000000-0005-0000-0000-000027410000}"/>
    <cellStyle name="Normal 3 5 12 2" xfId="16495" xr:uid="{00000000-0005-0000-0000-000028410000}"/>
    <cellStyle name="Normal 3 5 13" xfId="16496" xr:uid="{00000000-0005-0000-0000-000029410000}"/>
    <cellStyle name="Normal 3 5 13 2" xfId="16497" xr:uid="{00000000-0005-0000-0000-00002A410000}"/>
    <cellStyle name="Normal 3 5 14" xfId="16498" xr:uid="{00000000-0005-0000-0000-00002B410000}"/>
    <cellStyle name="Normal 3 5 14 2" xfId="16499" xr:uid="{00000000-0005-0000-0000-00002C410000}"/>
    <cellStyle name="Normal 3 5 14 3" xfId="16500" xr:uid="{00000000-0005-0000-0000-00002D410000}"/>
    <cellStyle name="Normal 3 5 14 3 2" xfId="16501" xr:uid="{00000000-0005-0000-0000-00002E410000}"/>
    <cellStyle name="Normal 3 5 14 3 3" xfId="16502" xr:uid="{00000000-0005-0000-0000-00002F410000}"/>
    <cellStyle name="Normal 3 5 14 3 4" xfId="16503" xr:uid="{00000000-0005-0000-0000-000030410000}"/>
    <cellStyle name="Normal 3 5 14 4" xfId="16504" xr:uid="{00000000-0005-0000-0000-000031410000}"/>
    <cellStyle name="Normal 3 5 14 5" xfId="16505" xr:uid="{00000000-0005-0000-0000-000032410000}"/>
    <cellStyle name="Normal 3 5 14 6" xfId="16506" xr:uid="{00000000-0005-0000-0000-000033410000}"/>
    <cellStyle name="Normal 3 5 15" xfId="16507" xr:uid="{00000000-0005-0000-0000-000034410000}"/>
    <cellStyle name="Normal 3 5 16" xfId="16508" xr:uid="{00000000-0005-0000-0000-000035410000}"/>
    <cellStyle name="Normal 3 5 17" xfId="16509" xr:uid="{00000000-0005-0000-0000-000036410000}"/>
    <cellStyle name="Normal 3 5 18" xfId="16510" xr:uid="{00000000-0005-0000-0000-000037410000}"/>
    <cellStyle name="Normal 3 5 19" xfId="16511" xr:uid="{00000000-0005-0000-0000-000038410000}"/>
    <cellStyle name="Normal 3 5 2" xfId="16512" xr:uid="{00000000-0005-0000-0000-000039410000}"/>
    <cellStyle name="Normal 3 5 2 2" xfId="16513" xr:uid="{00000000-0005-0000-0000-00003A410000}"/>
    <cellStyle name="Normal 3 5 2 2 2" xfId="16514" xr:uid="{00000000-0005-0000-0000-00003B410000}"/>
    <cellStyle name="Normal 3 5 2 2 2 2" xfId="16515" xr:uid="{00000000-0005-0000-0000-00003C410000}"/>
    <cellStyle name="Normal 3 5 2 2 2 2 2" xfId="16516" xr:uid="{00000000-0005-0000-0000-00003D410000}"/>
    <cellStyle name="Normal 3 5 2 2 2 2 3" xfId="16517" xr:uid="{00000000-0005-0000-0000-00003E410000}"/>
    <cellStyle name="Normal 3 5 2 2 2 2 4" xfId="16518" xr:uid="{00000000-0005-0000-0000-00003F410000}"/>
    <cellStyle name="Normal 3 5 2 2 2 3" xfId="16519" xr:uid="{00000000-0005-0000-0000-000040410000}"/>
    <cellStyle name="Normal 3 5 2 2 2 4" xfId="16520" xr:uid="{00000000-0005-0000-0000-000041410000}"/>
    <cellStyle name="Normal 3 5 2 2 2 5" xfId="16521" xr:uid="{00000000-0005-0000-0000-000042410000}"/>
    <cellStyle name="Normal 3 5 2 2 3" xfId="16522" xr:uid="{00000000-0005-0000-0000-000043410000}"/>
    <cellStyle name="Normal 3 5 2 2 4" xfId="16523" xr:uid="{00000000-0005-0000-0000-000044410000}"/>
    <cellStyle name="Normal 3 5 2 2 4 2" xfId="16524" xr:uid="{00000000-0005-0000-0000-000045410000}"/>
    <cellStyle name="Normal 3 5 2 2 4 3" xfId="16525" xr:uid="{00000000-0005-0000-0000-000046410000}"/>
    <cellStyle name="Normal 3 5 2 2 4 4" xfId="16526" xr:uid="{00000000-0005-0000-0000-000047410000}"/>
    <cellStyle name="Normal 3 5 2 2 5" xfId="16527" xr:uid="{00000000-0005-0000-0000-000048410000}"/>
    <cellStyle name="Normal 3 5 2 2 6" xfId="16528" xr:uid="{00000000-0005-0000-0000-000049410000}"/>
    <cellStyle name="Normal 3 5 2 2 7" xfId="16529" xr:uid="{00000000-0005-0000-0000-00004A410000}"/>
    <cellStyle name="Normal 3 5 2 3" xfId="16530" xr:uid="{00000000-0005-0000-0000-00004B410000}"/>
    <cellStyle name="Normal 3 5 2 3 2" xfId="16531" xr:uid="{00000000-0005-0000-0000-00004C410000}"/>
    <cellStyle name="Normal 3 5 2 3 2 2" xfId="16532" xr:uid="{00000000-0005-0000-0000-00004D410000}"/>
    <cellStyle name="Normal 3 5 2 3 2 2 2" xfId="16533" xr:uid="{00000000-0005-0000-0000-00004E410000}"/>
    <cellStyle name="Normal 3 5 2 3 2 2 3" xfId="16534" xr:uid="{00000000-0005-0000-0000-00004F410000}"/>
    <cellStyle name="Normal 3 5 2 3 2 2 4" xfId="16535" xr:uid="{00000000-0005-0000-0000-000050410000}"/>
    <cellStyle name="Normal 3 5 2 3 2 3" xfId="16536" xr:uid="{00000000-0005-0000-0000-000051410000}"/>
    <cellStyle name="Normal 3 5 2 3 2 4" xfId="16537" xr:uid="{00000000-0005-0000-0000-000052410000}"/>
    <cellStyle name="Normal 3 5 2 3 2 5" xfId="16538" xr:uid="{00000000-0005-0000-0000-000053410000}"/>
    <cellStyle name="Normal 3 5 2 3 3" xfId="16539" xr:uid="{00000000-0005-0000-0000-000054410000}"/>
    <cellStyle name="Normal 3 5 2 3 3 2" xfId="16540" xr:uid="{00000000-0005-0000-0000-000055410000}"/>
    <cellStyle name="Normal 3 5 2 3 3 3" xfId="16541" xr:uid="{00000000-0005-0000-0000-000056410000}"/>
    <cellStyle name="Normal 3 5 2 3 3 4" xfId="16542" xr:uid="{00000000-0005-0000-0000-000057410000}"/>
    <cellStyle name="Normal 3 5 2 3 4" xfId="16543" xr:uid="{00000000-0005-0000-0000-000058410000}"/>
    <cellStyle name="Normal 3 5 2 3 5" xfId="16544" xr:uid="{00000000-0005-0000-0000-000059410000}"/>
    <cellStyle name="Normal 3 5 2 3 6" xfId="16545" xr:uid="{00000000-0005-0000-0000-00005A410000}"/>
    <cellStyle name="Normal 3 5 2 4" xfId="16546" xr:uid="{00000000-0005-0000-0000-00005B410000}"/>
    <cellStyle name="Normal 3 5 2 5" xfId="16547" xr:uid="{00000000-0005-0000-0000-00005C410000}"/>
    <cellStyle name="Normal 3 5 2 5 2" xfId="16548" xr:uid="{00000000-0005-0000-0000-00005D410000}"/>
    <cellStyle name="Normal 3 5 2 5 2 2" xfId="16549" xr:uid="{00000000-0005-0000-0000-00005E410000}"/>
    <cellStyle name="Normal 3 5 2 5 2 3" xfId="16550" xr:uid="{00000000-0005-0000-0000-00005F410000}"/>
    <cellStyle name="Normal 3 5 2 5 2 4" xfId="16551" xr:uid="{00000000-0005-0000-0000-000060410000}"/>
    <cellStyle name="Normal 3 5 2 5 3" xfId="16552" xr:uid="{00000000-0005-0000-0000-000061410000}"/>
    <cellStyle name="Normal 3 5 2 5 4" xfId="16553" xr:uid="{00000000-0005-0000-0000-000062410000}"/>
    <cellStyle name="Normal 3 5 2 5 5" xfId="16554" xr:uid="{00000000-0005-0000-0000-000063410000}"/>
    <cellStyle name="Normal 3 5 2 6" xfId="16555" xr:uid="{00000000-0005-0000-0000-000064410000}"/>
    <cellStyle name="Normal 3 5 2 6 2" xfId="16556" xr:uid="{00000000-0005-0000-0000-000065410000}"/>
    <cellStyle name="Normal 3 5 2 6 3" xfId="16557" xr:uid="{00000000-0005-0000-0000-000066410000}"/>
    <cellStyle name="Normal 3 5 2 6 4" xfId="16558" xr:uid="{00000000-0005-0000-0000-000067410000}"/>
    <cellStyle name="Normal 3 5 2 7" xfId="16559" xr:uid="{00000000-0005-0000-0000-000068410000}"/>
    <cellStyle name="Normal 3 5 2 8" xfId="16560" xr:uid="{00000000-0005-0000-0000-000069410000}"/>
    <cellStyle name="Normal 3 5 2 9" xfId="16561" xr:uid="{00000000-0005-0000-0000-00006A410000}"/>
    <cellStyle name="Normal 3 5 20" xfId="16562" xr:uid="{00000000-0005-0000-0000-00006B410000}"/>
    <cellStyle name="Normal 3 5 21" xfId="16563" xr:uid="{00000000-0005-0000-0000-00006C410000}"/>
    <cellStyle name="Normal 3 5 22" xfId="16564" xr:uid="{00000000-0005-0000-0000-00006D410000}"/>
    <cellStyle name="Normal 3 5 23" xfId="16565" xr:uid="{00000000-0005-0000-0000-00006E410000}"/>
    <cellStyle name="Normal 3 5 24" xfId="16566" xr:uid="{00000000-0005-0000-0000-00006F410000}"/>
    <cellStyle name="Normal 3 5 25" xfId="16567" xr:uid="{00000000-0005-0000-0000-000070410000}"/>
    <cellStyle name="Normal 3 5 26" xfId="16568" xr:uid="{00000000-0005-0000-0000-000071410000}"/>
    <cellStyle name="Normal 3 5 27" xfId="16569" xr:uid="{00000000-0005-0000-0000-000072410000}"/>
    <cellStyle name="Normal 3 5 28" xfId="16570" xr:uid="{00000000-0005-0000-0000-000073410000}"/>
    <cellStyle name="Normal 3 5 29" xfId="16571" xr:uid="{00000000-0005-0000-0000-000074410000}"/>
    <cellStyle name="Normal 3 5 3" xfId="16572" xr:uid="{00000000-0005-0000-0000-000075410000}"/>
    <cellStyle name="Normal 3 5 3 2" xfId="16573" xr:uid="{00000000-0005-0000-0000-000076410000}"/>
    <cellStyle name="Normal 3 5 3 2 2" xfId="16574" xr:uid="{00000000-0005-0000-0000-000077410000}"/>
    <cellStyle name="Normal 3 5 3 3" xfId="16575" xr:uid="{00000000-0005-0000-0000-000078410000}"/>
    <cellStyle name="Normal 3 5 3 3 2" xfId="16576" xr:uid="{00000000-0005-0000-0000-000079410000}"/>
    <cellStyle name="Normal 3 5 3 3 2 2" xfId="16577" xr:uid="{00000000-0005-0000-0000-00007A410000}"/>
    <cellStyle name="Normal 3 5 3 3 2 3" xfId="16578" xr:uid="{00000000-0005-0000-0000-00007B410000}"/>
    <cellStyle name="Normal 3 5 3 3 2 4" xfId="16579" xr:uid="{00000000-0005-0000-0000-00007C410000}"/>
    <cellStyle name="Normal 3 5 3 3 3" xfId="16580" xr:uid="{00000000-0005-0000-0000-00007D410000}"/>
    <cellStyle name="Normal 3 5 3 3 4" xfId="16581" xr:uid="{00000000-0005-0000-0000-00007E410000}"/>
    <cellStyle name="Normal 3 5 3 3 5" xfId="16582" xr:uid="{00000000-0005-0000-0000-00007F410000}"/>
    <cellStyle name="Normal 3 5 3 4" xfId="16583" xr:uid="{00000000-0005-0000-0000-000080410000}"/>
    <cellStyle name="Normal 3 5 3 5" xfId="16584" xr:uid="{00000000-0005-0000-0000-000081410000}"/>
    <cellStyle name="Normal 3 5 3 5 2" xfId="16585" xr:uid="{00000000-0005-0000-0000-000082410000}"/>
    <cellStyle name="Normal 3 5 3 5 3" xfId="16586" xr:uid="{00000000-0005-0000-0000-000083410000}"/>
    <cellStyle name="Normal 3 5 3 5 4" xfId="16587" xr:uid="{00000000-0005-0000-0000-000084410000}"/>
    <cellStyle name="Normal 3 5 3 6" xfId="16588" xr:uid="{00000000-0005-0000-0000-000085410000}"/>
    <cellStyle name="Normal 3 5 3 7" xfId="16589" xr:uid="{00000000-0005-0000-0000-000086410000}"/>
    <cellStyle name="Normal 3 5 3 8" xfId="16590" xr:uid="{00000000-0005-0000-0000-000087410000}"/>
    <cellStyle name="Normal 3 5 30" xfId="16591" xr:uid="{00000000-0005-0000-0000-000088410000}"/>
    <cellStyle name="Normal 3 5 31" xfId="16592" xr:uid="{00000000-0005-0000-0000-000089410000}"/>
    <cellStyle name="Normal 3 5 32" xfId="16593" xr:uid="{00000000-0005-0000-0000-00008A410000}"/>
    <cellStyle name="Normal 3 5 33" xfId="16594" xr:uid="{00000000-0005-0000-0000-00008B410000}"/>
    <cellStyle name="Normal 3 5 34" xfId="16595" xr:uid="{00000000-0005-0000-0000-00008C410000}"/>
    <cellStyle name="Normal 3 5 35" xfId="16596" xr:uid="{00000000-0005-0000-0000-00008D410000}"/>
    <cellStyle name="Normal 3 5 36" xfId="16597" xr:uid="{00000000-0005-0000-0000-00008E410000}"/>
    <cellStyle name="Normal 3 5 37" xfId="16598" xr:uid="{00000000-0005-0000-0000-00008F410000}"/>
    <cellStyle name="Normal 3 5 38" xfId="16599" xr:uid="{00000000-0005-0000-0000-000090410000}"/>
    <cellStyle name="Normal 3 5 39" xfId="16600" xr:uid="{00000000-0005-0000-0000-000091410000}"/>
    <cellStyle name="Normal 3 5 4" xfId="16601" xr:uid="{00000000-0005-0000-0000-000092410000}"/>
    <cellStyle name="Normal 3 5 4 2" xfId="16602" xr:uid="{00000000-0005-0000-0000-000093410000}"/>
    <cellStyle name="Normal 3 5 4 2 2" xfId="16603" xr:uid="{00000000-0005-0000-0000-000094410000}"/>
    <cellStyle name="Normal 3 5 4 3" xfId="16604" xr:uid="{00000000-0005-0000-0000-000095410000}"/>
    <cellStyle name="Normal 3 5 4 3 2" xfId="16605" xr:uid="{00000000-0005-0000-0000-000096410000}"/>
    <cellStyle name="Normal 3 5 4 3 2 2" xfId="16606" xr:uid="{00000000-0005-0000-0000-000097410000}"/>
    <cellStyle name="Normal 3 5 4 3 2 3" xfId="16607" xr:uid="{00000000-0005-0000-0000-000098410000}"/>
    <cellStyle name="Normal 3 5 4 3 2 4" xfId="16608" xr:uid="{00000000-0005-0000-0000-000099410000}"/>
    <cellStyle name="Normal 3 5 4 3 3" xfId="16609" xr:uid="{00000000-0005-0000-0000-00009A410000}"/>
    <cellStyle name="Normal 3 5 4 3 4" xfId="16610" xr:uid="{00000000-0005-0000-0000-00009B410000}"/>
    <cellStyle name="Normal 3 5 4 3 5" xfId="16611" xr:uid="{00000000-0005-0000-0000-00009C410000}"/>
    <cellStyle name="Normal 3 5 4 4" xfId="16612" xr:uid="{00000000-0005-0000-0000-00009D410000}"/>
    <cellStyle name="Normal 3 5 4 5" xfId="16613" xr:uid="{00000000-0005-0000-0000-00009E410000}"/>
    <cellStyle name="Normal 3 5 4 5 2" xfId="16614" xr:uid="{00000000-0005-0000-0000-00009F410000}"/>
    <cellStyle name="Normal 3 5 4 5 3" xfId="16615" xr:uid="{00000000-0005-0000-0000-0000A0410000}"/>
    <cellStyle name="Normal 3 5 4 5 4" xfId="16616" xr:uid="{00000000-0005-0000-0000-0000A1410000}"/>
    <cellStyle name="Normal 3 5 4 6" xfId="16617" xr:uid="{00000000-0005-0000-0000-0000A2410000}"/>
    <cellStyle name="Normal 3 5 4 7" xfId="16618" xr:uid="{00000000-0005-0000-0000-0000A3410000}"/>
    <cellStyle name="Normal 3 5 4 8" xfId="16619" xr:uid="{00000000-0005-0000-0000-0000A4410000}"/>
    <cellStyle name="Normal 3 5 40" xfId="16620" xr:uid="{00000000-0005-0000-0000-0000A5410000}"/>
    <cellStyle name="Normal 3 5 41" xfId="16621" xr:uid="{00000000-0005-0000-0000-0000A6410000}"/>
    <cellStyle name="Normal 3 5 42" xfId="16622" xr:uid="{00000000-0005-0000-0000-0000A7410000}"/>
    <cellStyle name="Normal 3 5 43" xfId="16623" xr:uid="{00000000-0005-0000-0000-0000A8410000}"/>
    <cellStyle name="Normal 3 5 44" xfId="16624" xr:uid="{00000000-0005-0000-0000-0000A9410000}"/>
    <cellStyle name="Normal 3 5 45" xfId="16625" xr:uid="{00000000-0005-0000-0000-0000AA410000}"/>
    <cellStyle name="Normal 3 5 46" xfId="16626" xr:uid="{00000000-0005-0000-0000-0000AB410000}"/>
    <cellStyle name="Normal 3 5 47" xfId="16627" xr:uid="{00000000-0005-0000-0000-0000AC410000}"/>
    <cellStyle name="Normal 3 5 48" xfId="16628" xr:uid="{00000000-0005-0000-0000-0000AD410000}"/>
    <cellStyle name="Normal 3 5 49" xfId="16629" xr:uid="{00000000-0005-0000-0000-0000AE410000}"/>
    <cellStyle name="Normal 3 5 5" xfId="16630" xr:uid="{00000000-0005-0000-0000-0000AF410000}"/>
    <cellStyle name="Normal 3 5 5 2" xfId="16631" xr:uid="{00000000-0005-0000-0000-0000B0410000}"/>
    <cellStyle name="Normal 3 5 5 3" xfId="16632" xr:uid="{00000000-0005-0000-0000-0000B1410000}"/>
    <cellStyle name="Normal 3 5 50" xfId="16633" xr:uid="{00000000-0005-0000-0000-0000B2410000}"/>
    <cellStyle name="Normal 3 5 51" xfId="16634" xr:uid="{00000000-0005-0000-0000-0000B3410000}"/>
    <cellStyle name="Normal 3 5 52" xfId="16635" xr:uid="{00000000-0005-0000-0000-0000B4410000}"/>
    <cellStyle name="Normal 3 5 53" xfId="16636" xr:uid="{00000000-0005-0000-0000-0000B5410000}"/>
    <cellStyle name="Normal 3 5 54" xfId="16637" xr:uid="{00000000-0005-0000-0000-0000B6410000}"/>
    <cellStyle name="Normal 3 5 55" xfId="16638" xr:uid="{00000000-0005-0000-0000-0000B7410000}"/>
    <cellStyle name="Normal 3 5 56" xfId="16639" xr:uid="{00000000-0005-0000-0000-0000B8410000}"/>
    <cellStyle name="Normal 3 5 57" xfId="16640" xr:uid="{00000000-0005-0000-0000-0000B9410000}"/>
    <cellStyle name="Normal 3 5 58" xfId="16641" xr:uid="{00000000-0005-0000-0000-0000BA410000}"/>
    <cellStyle name="Normal 3 5 59" xfId="16642" xr:uid="{00000000-0005-0000-0000-0000BB410000}"/>
    <cellStyle name="Normal 3 5 6" xfId="16643" xr:uid="{00000000-0005-0000-0000-0000BC410000}"/>
    <cellStyle name="Normal 3 5 6 2" xfId="16644" xr:uid="{00000000-0005-0000-0000-0000BD410000}"/>
    <cellStyle name="Normal 3 5 60" xfId="16645" xr:uid="{00000000-0005-0000-0000-0000BE410000}"/>
    <cellStyle name="Normal 3 5 61" xfId="16646" xr:uid="{00000000-0005-0000-0000-0000BF410000}"/>
    <cellStyle name="Normal 3 5 62" xfId="16647" xr:uid="{00000000-0005-0000-0000-0000C0410000}"/>
    <cellStyle name="Normal 3 5 63" xfId="16648" xr:uid="{00000000-0005-0000-0000-0000C1410000}"/>
    <cellStyle name="Normal 3 5 64" xfId="16649" xr:uid="{00000000-0005-0000-0000-0000C2410000}"/>
    <cellStyle name="Normal 3 5 65" xfId="16650" xr:uid="{00000000-0005-0000-0000-0000C3410000}"/>
    <cellStyle name="Normal 3 5 66" xfId="16651" xr:uid="{00000000-0005-0000-0000-0000C4410000}"/>
    <cellStyle name="Normal 3 5 67" xfId="16652" xr:uid="{00000000-0005-0000-0000-0000C5410000}"/>
    <cellStyle name="Normal 3 5 68" xfId="16653" xr:uid="{00000000-0005-0000-0000-0000C6410000}"/>
    <cellStyle name="Normal 3 5 69" xfId="16654" xr:uid="{00000000-0005-0000-0000-0000C7410000}"/>
    <cellStyle name="Normal 3 5 7" xfId="16655" xr:uid="{00000000-0005-0000-0000-0000C8410000}"/>
    <cellStyle name="Normal 3 5 7 2" xfId="16656" xr:uid="{00000000-0005-0000-0000-0000C9410000}"/>
    <cellStyle name="Normal 3 5 70" xfId="16657" xr:uid="{00000000-0005-0000-0000-0000CA410000}"/>
    <cellStyle name="Normal 3 5 71" xfId="16658" xr:uid="{00000000-0005-0000-0000-0000CB410000}"/>
    <cellStyle name="Normal 3 5 72" xfId="16659" xr:uid="{00000000-0005-0000-0000-0000CC410000}"/>
    <cellStyle name="Normal 3 5 73" xfId="16660" xr:uid="{00000000-0005-0000-0000-0000CD410000}"/>
    <cellStyle name="Normal 3 5 74" xfId="16661" xr:uid="{00000000-0005-0000-0000-0000CE410000}"/>
    <cellStyle name="Normal 3 5 75" xfId="16662" xr:uid="{00000000-0005-0000-0000-0000CF410000}"/>
    <cellStyle name="Normal 3 5 76" xfId="16663" xr:uid="{00000000-0005-0000-0000-0000D0410000}"/>
    <cellStyle name="Normal 3 5 77" xfId="16664" xr:uid="{00000000-0005-0000-0000-0000D1410000}"/>
    <cellStyle name="Normal 3 5 78" xfId="16665" xr:uid="{00000000-0005-0000-0000-0000D2410000}"/>
    <cellStyle name="Normal 3 5 79" xfId="16666" xr:uid="{00000000-0005-0000-0000-0000D3410000}"/>
    <cellStyle name="Normal 3 5 8" xfId="16667" xr:uid="{00000000-0005-0000-0000-0000D4410000}"/>
    <cellStyle name="Normal 3 5 8 2" xfId="16668" xr:uid="{00000000-0005-0000-0000-0000D5410000}"/>
    <cellStyle name="Normal 3 5 80" xfId="16669" xr:uid="{00000000-0005-0000-0000-0000D6410000}"/>
    <cellStyle name="Normal 3 5 81" xfId="16670" xr:uid="{00000000-0005-0000-0000-0000D7410000}"/>
    <cellStyle name="Normal 3 5 82" xfId="16671" xr:uid="{00000000-0005-0000-0000-0000D8410000}"/>
    <cellStyle name="Normal 3 5 83" xfId="16672" xr:uid="{00000000-0005-0000-0000-0000D9410000}"/>
    <cellStyle name="Normal 3 5 84" xfId="16673" xr:uid="{00000000-0005-0000-0000-0000DA410000}"/>
    <cellStyle name="Normal 3 5 85" xfId="16674" xr:uid="{00000000-0005-0000-0000-0000DB410000}"/>
    <cellStyle name="Normal 3 5 86" xfId="16675" xr:uid="{00000000-0005-0000-0000-0000DC410000}"/>
    <cellStyle name="Normal 3 5 87" xfId="16676" xr:uid="{00000000-0005-0000-0000-0000DD410000}"/>
    <cellStyle name="Normal 3 5 88" xfId="16677" xr:uid="{00000000-0005-0000-0000-0000DE410000}"/>
    <cellStyle name="Normal 3 5 89" xfId="16678" xr:uid="{00000000-0005-0000-0000-0000DF410000}"/>
    <cellStyle name="Normal 3 5 9" xfId="16679" xr:uid="{00000000-0005-0000-0000-0000E0410000}"/>
    <cellStyle name="Normal 3 5 9 2" xfId="16680" xr:uid="{00000000-0005-0000-0000-0000E1410000}"/>
    <cellStyle name="Normal 3 5 90" xfId="16681" xr:uid="{00000000-0005-0000-0000-0000E2410000}"/>
    <cellStyle name="Normal 3 5 91" xfId="16682" xr:uid="{00000000-0005-0000-0000-0000E3410000}"/>
    <cellStyle name="Normal 3 5 92" xfId="16683" xr:uid="{00000000-0005-0000-0000-0000E4410000}"/>
    <cellStyle name="Normal 3 5 93" xfId="16684" xr:uid="{00000000-0005-0000-0000-0000E5410000}"/>
    <cellStyle name="Normal 3 5 94" xfId="16685" xr:uid="{00000000-0005-0000-0000-0000E6410000}"/>
    <cellStyle name="Normal 3 5 95" xfId="16686" xr:uid="{00000000-0005-0000-0000-0000E7410000}"/>
    <cellStyle name="Normal 3 5 95 2" xfId="16687" xr:uid="{00000000-0005-0000-0000-0000E8410000}"/>
    <cellStyle name="Normal 3 5 95 3" xfId="16688" xr:uid="{00000000-0005-0000-0000-0000E9410000}"/>
    <cellStyle name="Normal 3 5 95 4" xfId="16689" xr:uid="{00000000-0005-0000-0000-0000EA410000}"/>
    <cellStyle name="Normal 3 5 96" xfId="16690" xr:uid="{00000000-0005-0000-0000-0000EB410000}"/>
    <cellStyle name="Normal 3 5 97" xfId="16691" xr:uid="{00000000-0005-0000-0000-0000EC410000}"/>
    <cellStyle name="Normal 3 5 98" xfId="16692" xr:uid="{00000000-0005-0000-0000-0000ED410000}"/>
    <cellStyle name="Normal 3 6" xfId="16693" xr:uid="{00000000-0005-0000-0000-0000EE410000}"/>
    <cellStyle name="Normal 3 6 10" xfId="16694" xr:uid="{00000000-0005-0000-0000-0000EF410000}"/>
    <cellStyle name="Normal 3 6 2" xfId="16695" xr:uid="{00000000-0005-0000-0000-0000F0410000}"/>
    <cellStyle name="Normal 3 6 2 2" xfId="16696" xr:uid="{00000000-0005-0000-0000-0000F1410000}"/>
    <cellStyle name="Normal 3 6 2 2 2" xfId="16697" xr:uid="{00000000-0005-0000-0000-0000F2410000}"/>
    <cellStyle name="Normal 3 6 2 2 3" xfId="16698" xr:uid="{00000000-0005-0000-0000-0000F3410000}"/>
    <cellStyle name="Normal 3 6 2 2 3 2" xfId="16699" xr:uid="{00000000-0005-0000-0000-0000F4410000}"/>
    <cellStyle name="Normal 3 6 2 2 3 2 2" xfId="16700" xr:uid="{00000000-0005-0000-0000-0000F5410000}"/>
    <cellStyle name="Normal 3 6 2 2 3 2 3" xfId="16701" xr:uid="{00000000-0005-0000-0000-0000F6410000}"/>
    <cellStyle name="Normal 3 6 2 2 3 2 4" xfId="16702" xr:uid="{00000000-0005-0000-0000-0000F7410000}"/>
    <cellStyle name="Normal 3 6 2 2 3 3" xfId="16703" xr:uid="{00000000-0005-0000-0000-0000F8410000}"/>
    <cellStyle name="Normal 3 6 2 2 3 4" xfId="16704" xr:uid="{00000000-0005-0000-0000-0000F9410000}"/>
    <cellStyle name="Normal 3 6 2 2 3 5" xfId="16705" xr:uid="{00000000-0005-0000-0000-0000FA410000}"/>
    <cellStyle name="Normal 3 6 2 2 4" xfId="16706" xr:uid="{00000000-0005-0000-0000-0000FB410000}"/>
    <cellStyle name="Normal 3 6 2 2 4 2" xfId="16707" xr:uid="{00000000-0005-0000-0000-0000FC410000}"/>
    <cellStyle name="Normal 3 6 2 2 4 3" xfId="16708" xr:uid="{00000000-0005-0000-0000-0000FD410000}"/>
    <cellStyle name="Normal 3 6 2 2 4 4" xfId="16709" xr:uid="{00000000-0005-0000-0000-0000FE410000}"/>
    <cellStyle name="Normal 3 6 2 2 5" xfId="16710" xr:uid="{00000000-0005-0000-0000-0000FF410000}"/>
    <cellStyle name="Normal 3 6 2 2 6" xfId="16711" xr:uid="{00000000-0005-0000-0000-000000420000}"/>
    <cellStyle name="Normal 3 6 2 2 7" xfId="16712" xr:uid="{00000000-0005-0000-0000-000001420000}"/>
    <cellStyle name="Normal 3 6 2 3" xfId="16713" xr:uid="{00000000-0005-0000-0000-000002420000}"/>
    <cellStyle name="Normal 3 6 2 3 2" xfId="16714" xr:uid="{00000000-0005-0000-0000-000003420000}"/>
    <cellStyle name="Normal 3 6 2 3 2 2" xfId="16715" xr:uid="{00000000-0005-0000-0000-000004420000}"/>
    <cellStyle name="Normal 3 6 2 3 2 2 2" xfId="16716" xr:uid="{00000000-0005-0000-0000-000005420000}"/>
    <cellStyle name="Normal 3 6 2 3 2 2 3" xfId="16717" xr:uid="{00000000-0005-0000-0000-000006420000}"/>
    <cellStyle name="Normal 3 6 2 3 2 2 4" xfId="16718" xr:uid="{00000000-0005-0000-0000-000007420000}"/>
    <cellStyle name="Normal 3 6 2 3 2 3" xfId="16719" xr:uid="{00000000-0005-0000-0000-000008420000}"/>
    <cellStyle name="Normal 3 6 2 3 2 4" xfId="16720" xr:uid="{00000000-0005-0000-0000-000009420000}"/>
    <cellStyle name="Normal 3 6 2 3 2 5" xfId="16721" xr:uid="{00000000-0005-0000-0000-00000A420000}"/>
    <cellStyle name="Normal 3 6 2 3 3" xfId="16722" xr:uid="{00000000-0005-0000-0000-00000B420000}"/>
    <cellStyle name="Normal 3 6 2 3 3 2" xfId="16723" xr:uid="{00000000-0005-0000-0000-00000C420000}"/>
    <cellStyle name="Normal 3 6 2 3 3 3" xfId="16724" xr:uid="{00000000-0005-0000-0000-00000D420000}"/>
    <cellStyle name="Normal 3 6 2 3 3 4" xfId="16725" xr:uid="{00000000-0005-0000-0000-00000E420000}"/>
    <cellStyle name="Normal 3 6 2 3 4" xfId="16726" xr:uid="{00000000-0005-0000-0000-00000F420000}"/>
    <cellStyle name="Normal 3 6 2 3 5" xfId="16727" xr:uid="{00000000-0005-0000-0000-000010420000}"/>
    <cellStyle name="Normal 3 6 2 3 6" xfId="16728" xr:uid="{00000000-0005-0000-0000-000011420000}"/>
    <cellStyle name="Normal 3 6 2 4" xfId="16729" xr:uid="{00000000-0005-0000-0000-000012420000}"/>
    <cellStyle name="Normal 3 6 2 5" xfId="16730" xr:uid="{00000000-0005-0000-0000-000013420000}"/>
    <cellStyle name="Normal 3 6 2 5 2" xfId="16731" xr:uid="{00000000-0005-0000-0000-000014420000}"/>
    <cellStyle name="Normal 3 6 2 5 2 2" xfId="16732" xr:uid="{00000000-0005-0000-0000-000015420000}"/>
    <cellStyle name="Normal 3 6 2 5 2 3" xfId="16733" xr:uid="{00000000-0005-0000-0000-000016420000}"/>
    <cellStyle name="Normal 3 6 2 5 2 4" xfId="16734" xr:uid="{00000000-0005-0000-0000-000017420000}"/>
    <cellStyle name="Normal 3 6 2 5 3" xfId="16735" xr:uid="{00000000-0005-0000-0000-000018420000}"/>
    <cellStyle name="Normal 3 6 2 5 4" xfId="16736" xr:uid="{00000000-0005-0000-0000-000019420000}"/>
    <cellStyle name="Normal 3 6 2 5 5" xfId="16737" xr:uid="{00000000-0005-0000-0000-00001A420000}"/>
    <cellStyle name="Normal 3 6 2 6" xfId="16738" xr:uid="{00000000-0005-0000-0000-00001B420000}"/>
    <cellStyle name="Normal 3 6 2 6 2" xfId="16739" xr:uid="{00000000-0005-0000-0000-00001C420000}"/>
    <cellStyle name="Normal 3 6 2 6 3" xfId="16740" xr:uid="{00000000-0005-0000-0000-00001D420000}"/>
    <cellStyle name="Normal 3 6 2 6 4" xfId="16741" xr:uid="{00000000-0005-0000-0000-00001E420000}"/>
    <cellStyle name="Normal 3 6 2 7" xfId="16742" xr:uid="{00000000-0005-0000-0000-00001F420000}"/>
    <cellStyle name="Normal 3 6 2 8" xfId="16743" xr:uid="{00000000-0005-0000-0000-000020420000}"/>
    <cellStyle name="Normal 3 6 2 9" xfId="16744" xr:uid="{00000000-0005-0000-0000-000021420000}"/>
    <cellStyle name="Normal 3 6 3" xfId="16745" xr:uid="{00000000-0005-0000-0000-000022420000}"/>
    <cellStyle name="Normal 3 6 3 2" xfId="16746" xr:uid="{00000000-0005-0000-0000-000023420000}"/>
    <cellStyle name="Normal 3 6 3 3" xfId="16747" xr:uid="{00000000-0005-0000-0000-000024420000}"/>
    <cellStyle name="Normal 3 6 3 3 2" xfId="16748" xr:uid="{00000000-0005-0000-0000-000025420000}"/>
    <cellStyle name="Normal 3 6 3 3 2 2" xfId="16749" xr:uid="{00000000-0005-0000-0000-000026420000}"/>
    <cellStyle name="Normal 3 6 3 3 2 3" xfId="16750" xr:uid="{00000000-0005-0000-0000-000027420000}"/>
    <cellStyle name="Normal 3 6 3 3 2 4" xfId="16751" xr:uid="{00000000-0005-0000-0000-000028420000}"/>
    <cellStyle name="Normal 3 6 3 3 3" xfId="16752" xr:uid="{00000000-0005-0000-0000-000029420000}"/>
    <cellStyle name="Normal 3 6 3 3 4" xfId="16753" xr:uid="{00000000-0005-0000-0000-00002A420000}"/>
    <cellStyle name="Normal 3 6 3 3 5" xfId="16754" xr:uid="{00000000-0005-0000-0000-00002B420000}"/>
    <cellStyle name="Normal 3 6 3 4" xfId="16755" xr:uid="{00000000-0005-0000-0000-00002C420000}"/>
    <cellStyle name="Normal 3 6 3 5" xfId="16756" xr:uid="{00000000-0005-0000-0000-00002D420000}"/>
    <cellStyle name="Normal 3 6 3 5 2" xfId="16757" xr:uid="{00000000-0005-0000-0000-00002E420000}"/>
    <cellStyle name="Normal 3 6 3 5 3" xfId="16758" xr:uid="{00000000-0005-0000-0000-00002F420000}"/>
    <cellStyle name="Normal 3 6 3 5 4" xfId="16759" xr:uid="{00000000-0005-0000-0000-000030420000}"/>
    <cellStyle name="Normal 3 6 3 6" xfId="16760" xr:uid="{00000000-0005-0000-0000-000031420000}"/>
    <cellStyle name="Normal 3 6 3 7" xfId="16761" xr:uid="{00000000-0005-0000-0000-000032420000}"/>
    <cellStyle name="Normal 3 6 3 8" xfId="16762" xr:uid="{00000000-0005-0000-0000-000033420000}"/>
    <cellStyle name="Normal 3 6 4" xfId="16763" xr:uid="{00000000-0005-0000-0000-000034420000}"/>
    <cellStyle name="Normal 3 6 4 2" xfId="16764" xr:uid="{00000000-0005-0000-0000-000035420000}"/>
    <cellStyle name="Normal 3 6 4 2 2" xfId="16765" xr:uid="{00000000-0005-0000-0000-000036420000}"/>
    <cellStyle name="Normal 3 6 4 2 2 2" xfId="16766" xr:uid="{00000000-0005-0000-0000-000037420000}"/>
    <cellStyle name="Normal 3 6 4 2 2 3" xfId="16767" xr:uid="{00000000-0005-0000-0000-000038420000}"/>
    <cellStyle name="Normal 3 6 4 2 2 4" xfId="16768" xr:uid="{00000000-0005-0000-0000-000039420000}"/>
    <cellStyle name="Normal 3 6 4 2 3" xfId="16769" xr:uid="{00000000-0005-0000-0000-00003A420000}"/>
    <cellStyle name="Normal 3 6 4 2 4" xfId="16770" xr:uid="{00000000-0005-0000-0000-00003B420000}"/>
    <cellStyle name="Normal 3 6 4 2 5" xfId="16771" xr:uid="{00000000-0005-0000-0000-00003C420000}"/>
    <cellStyle name="Normal 3 6 4 3" xfId="16772" xr:uid="{00000000-0005-0000-0000-00003D420000}"/>
    <cellStyle name="Normal 3 6 4 3 2" xfId="16773" xr:uid="{00000000-0005-0000-0000-00003E420000}"/>
    <cellStyle name="Normal 3 6 4 3 3" xfId="16774" xr:uid="{00000000-0005-0000-0000-00003F420000}"/>
    <cellStyle name="Normal 3 6 4 3 4" xfId="16775" xr:uid="{00000000-0005-0000-0000-000040420000}"/>
    <cellStyle name="Normal 3 6 4 4" xfId="16776" xr:uid="{00000000-0005-0000-0000-000041420000}"/>
    <cellStyle name="Normal 3 6 4 5" xfId="16777" xr:uid="{00000000-0005-0000-0000-000042420000}"/>
    <cellStyle name="Normal 3 6 4 6" xfId="16778" xr:uid="{00000000-0005-0000-0000-000043420000}"/>
    <cellStyle name="Normal 3 6 5" xfId="16779" xr:uid="{00000000-0005-0000-0000-000044420000}"/>
    <cellStyle name="Normal 3 6 6" xfId="16780" xr:uid="{00000000-0005-0000-0000-000045420000}"/>
    <cellStyle name="Normal 3 6 6 2" xfId="16781" xr:uid="{00000000-0005-0000-0000-000046420000}"/>
    <cellStyle name="Normal 3 6 6 2 2" xfId="16782" xr:uid="{00000000-0005-0000-0000-000047420000}"/>
    <cellStyle name="Normal 3 6 6 2 3" xfId="16783" xr:uid="{00000000-0005-0000-0000-000048420000}"/>
    <cellStyle name="Normal 3 6 6 2 4" xfId="16784" xr:uid="{00000000-0005-0000-0000-000049420000}"/>
    <cellStyle name="Normal 3 6 6 3" xfId="16785" xr:uid="{00000000-0005-0000-0000-00004A420000}"/>
    <cellStyle name="Normal 3 6 6 4" xfId="16786" xr:uid="{00000000-0005-0000-0000-00004B420000}"/>
    <cellStyle name="Normal 3 6 6 5" xfId="16787" xr:uid="{00000000-0005-0000-0000-00004C420000}"/>
    <cellStyle name="Normal 3 6 7" xfId="16788" xr:uid="{00000000-0005-0000-0000-00004D420000}"/>
    <cellStyle name="Normal 3 6 7 2" xfId="16789" xr:uid="{00000000-0005-0000-0000-00004E420000}"/>
    <cellStyle name="Normal 3 6 7 3" xfId="16790" xr:uid="{00000000-0005-0000-0000-00004F420000}"/>
    <cellStyle name="Normal 3 6 7 4" xfId="16791" xr:uid="{00000000-0005-0000-0000-000050420000}"/>
    <cellStyle name="Normal 3 6 8" xfId="16792" xr:uid="{00000000-0005-0000-0000-000051420000}"/>
    <cellStyle name="Normal 3 6 9" xfId="16793" xr:uid="{00000000-0005-0000-0000-000052420000}"/>
    <cellStyle name="Normal 3 7" xfId="16794" xr:uid="{00000000-0005-0000-0000-000053420000}"/>
    <cellStyle name="Normal 3 7 10" xfId="16795" xr:uid="{00000000-0005-0000-0000-000054420000}"/>
    <cellStyle name="Normal 3 7 2" xfId="16796" xr:uid="{00000000-0005-0000-0000-000055420000}"/>
    <cellStyle name="Normal 3 7 2 2" xfId="16797" xr:uid="{00000000-0005-0000-0000-000056420000}"/>
    <cellStyle name="Normal 3 7 2 2 2" xfId="16798" xr:uid="{00000000-0005-0000-0000-000057420000}"/>
    <cellStyle name="Normal 3 7 2 2 2 2" xfId="16799" xr:uid="{00000000-0005-0000-0000-000058420000}"/>
    <cellStyle name="Normal 3 7 2 2 2 2 2" xfId="16800" xr:uid="{00000000-0005-0000-0000-000059420000}"/>
    <cellStyle name="Normal 3 7 2 2 2 2 3" xfId="16801" xr:uid="{00000000-0005-0000-0000-00005A420000}"/>
    <cellStyle name="Normal 3 7 2 2 2 2 4" xfId="16802" xr:uid="{00000000-0005-0000-0000-00005B420000}"/>
    <cellStyle name="Normal 3 7 2 2 2 3" xfId="16803" xr:uid="{00000000-0005-0000-0000-00005C420000}"/>
    <cellStyle name="Normal 3 7 2 2 2 4" xfId="16804" xr:uid="{00000000-0005-0000-0000-00005D420000}"/>
    <cellStyle name="Normal 3 7 2 2 2 5" xfId="16805" xr:uid="{00000000-0005-0000-0000-00005E420000}"/>
    <cellStyle name="Normal 3 7 2 2 3" xfId="16806" xr:uid="{00000000-0005-0000-0000-00005F420000}"/>
    <cellStyle name="Normal 3 7 2 2 3 2" xfId="16807" xr:uid="{00000000-0005-0000-0000-000060420000}"/>
    <cellStyle name="Normal 3 7 2 2 3 3" xfId="16808" xr:uid="{00000000-0005-0000-0000-000061420000}"/>
    <cellStyle name="Normal 3 7 2 2 3 4" xfId="16809" xr:uid="{00000000-0005-0000-0000-000062420000}"/>
    <cellStyle name="Normal 3 7 2 2 4" xfId="16810" xr:uid="{00000000-0005-0000-0000-000063420000}"/>
    <cellStyle name="Normal 3 7 2 2 5" xfId="16811" xr:uid="{00000000-0005-0000-0000-000064420000}"/>
    <cellStyle name="Normal 3 7 2 2 6" xfId="16812" xr:uid="{00000000-0005-0000-0000-000065420000}"/>
    <cellStyle name="Normal 3 7 2 3" xfId="16813" xr:uid="{00000000-0005-0000-0000-000066420000}"/>
    <cellStyle name="Normal 3 7 2 3 2" xfId="16814" xr:uid="{00000000-0005-0000-0000-000067420000}"/>
    <cellStyle name="Normal 3 7 2 3 2 2" xfId="16815" xr:uid="{00000000-0005-0000-0000-000068420000}"/>
    <cellStyle name="Normal 3 7 2 3 2 2 2" xfId="16816" xr:uid="{00000000-0005-0000-0000-000069420000}"/>
    <cellStyle name="Normal 3 7 2 3 2 2 3" xfId="16817" xr:uid="{00000000-0005-0000-0000-00006A420000}"/>
    <cellStyle name="Normal 3 7 2 3 2 2 4" xfId="16818" xr:uid="{00000000-0005-0000-0000-00006B420000}"/>
    <cellStyle name="Normal 3 7 2 3 2 3" xfId="16819" xr:uid="{00000000-0005-0000-0000-00006C420000}"/>
    <cellStyle name="Normal 3 7 2 3 2 4" xfId="16820" xr:uid="{00000000-0005-0000-0000-00006D420000}"/>
    <cellStyle name="Normal 3 7 2 3 2 5" xfId="16821" xr:uid="{00000000-0005-0000-0000-00006E420000}"/>
    <cellStyle name="Normal 3 7 2 3 3" xfId="16822" xr:uid="{00000000-0005-0000-0000-00006F420000}"/>
    <cellStyle name="Normal 3 7 2 3 3 2" xfId="16823" xr:uid="{00000000-0005-0000-0000-000070420000}"/>
    <cellStyle name="Normal 3 7 2 3 3 3" xfId="16824" xr:uid="{00000000-0005-0000-0000-000071420000}"/>
    <cellStyle name="Normal 3 7 2 3 3 4" xfId="16825" xr:uid="{00000000-0005-0000-0000-000072420000}"/>
    <cellStyle name="Normal 3 7 2 3 4" xfId="16826" xr:uid="{00000000-0005-0000-0000-000073420000}"/>
    <cellStyle name="Normal 3 7 2 3 5" xfId="16827" xr:uid="{00000000-0005-0000-0000-000074420000}"/>
    <cellStyle name="Normal 3 7 2 3 6" xfId="16828" xr:uid="{00000000-0005-0000-0000-000075420000}"/>
    <cellStyle name="Normal 3 7 2 4" xfId="16829" xr:uid="{00000000-0005-0000-0000-000076420000}"/>
    <cellStyle name="Normal 3 7 2 5" xfId="16830" xr:uid="{00000000-0005-0000-0000-000077420000}"/>
    <cellStyle name="Normal 3 7 2 5 2" xfId="16831" xr:uid="{00000000-0005-0000-0000-000078420000}"/>
    <cellStyle name="Normal 3 7 2 5 2 2" xfId="16832" xr:uid="{00000000-0005-0000-0000-000079420000}"/>
    <cellStyle name="Normal 3 7 2 5 2 3" xfId="16833" xr:uid="{00000000-0005-0000-0000-00007A420000}"/>
    <cellStyle name="Normal 3 7 2 5 2 4" xfId="16834" xr:uid="{00000000-0005-0000-0000-00007B420000}"/>
    <cellStyle name="Normal 3 7 2 5 3" xfId="16835" xr:uid="{00000000-0005-0000-0000-00007C420000}"/>
    <cellStyle name="Normal 3 7 2 5 4" xfId="16836" xr:uid="{00000000-0005-0000-0000-00007D420000}"/>
    <cellStyle name="Normal 3 7 2 5 5" xfId="16837" xr:uid="{00000000-0005-0000-0000-00007E420000}"/>
    <cellStyle name="Normal 3 7 2 6" xfId="16838" xr:uid="{00000000-0005-0000-0000-00007F420000}"/>
    <cellStyle name="Normal 3 7 2 6 2" xfId="16839" xr:uid="{00000000-0005-0000-0000-000080420000}"/>
    <cellStyle name="Normal 3 7 2 6 3" xfId="16840" xr:uid="{00000000-0005-0000-0000-000081420000}"/>
    <cellStyle name="Normal 3 7 2 6 4" xfId="16841" xr:uid="{00000000-0005-0000-0000-000082420000}"/>
    <cellStyle name="Normal 3 7 2 7" xfId="16842" xr:uid="{00000000-0005-0000-0000-000083420000}"/>
    <cellStyle name="Normal 3 7 2 8" xfId="16843" xr:uid="{00000000-0005-0000-0000-000084420000}"/>
    <cellStyle name="Normal 3 7 2 9" xfId="16844" xr:uid="{00000000-0005-0000-0000-000085420000}"/>
    <cellStyle name="Normal 3 7 3" xfId="16845" xr:uid="{00000000-0005-0000-0000-000086420000}"/>
    <cellStyle name="Normal 3 7 3 2" xfId="16846" xr:uid="{00000000-0005-0000-0000-000087420000}"/>
    <cellStyle name="Normal 3 7 3 2 2" xfId="16847" xr:uid="{00000000-0005-0000-0000-000088420000}"/>
    <cellStyle name="Normal 3 7 3 2 2 2" xfId="16848" xr:uid="{00000000-0005-0000-0000-000089420000}"/>
    <cellStyle name="Normal 3 7 3 2 2 2 2" xfId="16849" xr:uid="{00000000-0005-0000-0000-00008A420000}"/>
    <cellStyle name="Normal 3 7 3 2 2 2 3" xfId="16850" xr:uid="{00000000-0005-0000-0000-00008B420000}"/>
    <cellStyle name="Normal 3 7 3 2 2 2 4" xfId="16851" xr:uid="{00000000-0005-0000-0000-00008C420000}"/>
    <cellStyle name="Normal 3 7 3 2 2 3" xfId="16852" xr:uid="{00000000-0005-0000-0000-00008D420000}"/>
    <cellStyle name="Normal 3 7 3 2 2 4" xfId="16853" xr:uid="{00000000-0005-0000-0000-00008E420000}"/>
    <cellStyle name="Normal 3 7 3 2 2 5" xfId="16854" xr:uid="{00000000-0005-0000-0000-00008F420000}"/>
    <cellStyle name="Normal 3 7 3 2 3" xfId="16855" xr:uid="{00000000-0005-0000-0000-000090420000}"/>
    <cellStyle name="Normal 3 7 3 2 3 2" xfId="16856" xr:uid="{00000000-0005-0000-0000-000091420000}"/>
    <cellStyle name="Normal 3 7 3 2 3 3" xfId="16857" xr:uid="{00000000-0005-0000-0000-000092420000}"/>
    <cellStyle name="Normal 3 7 3 2 3 4" xfId="16858" xr:uid="{00000000-0005-0000-0000-000093420000}"/>
    <cellStyle name="Normal 3 7 3 2 4" xfId="16859" xr:uid="{00000000-0005-0000-0000-000094420000}"/>
    <cellStyle name="Normal 3 7 3 2 5" xfId="16860" xr:uid="{00000000-0005-0000-0000-000095420000}"/>
    <cellStyle name="Normal 3 7 3 2 6" xfId="16861" xr:uid="{00000000-0005-0000-0000-000096420000}"/>
    <cellStyle name="Normal 3 7 3 3" xfId="16862" xr:uid="{00000000-0005-0000-0000-000097420000}"/>
    <cellStyle name="Normal 3 7 3 3 2" xfId="16863" xr:uid="{00000000-0005-0000-0000-000098420000}"/>
    <cellStyle name="Normal 3 7 3 3 2 2" xfId="16864" xr:uid="{00000000-0005-0000-0000-000099420000}"/>
    <cellStyle name="Normal 3 7 3 3 2 3" xfId="16865" xr:uid="{00000000-0005-0000-0000-00009A420000}"/>
    <cellStyle name="Normal 3 7 3 3 2 4" xfId="16866" xr:uid="{00000000-0005-0000-0000-00009B420000}"/>
    <cellStyle name="Normal 3 7 3 3 3" xfId="16867" xr:uid="{00000000-0005-0000-0000-00009C420000}"/>
    <cellStyle name="Normal 3 7 3 3 4" xfId="16868" xr:uid="{00000000-0005-0000-0000-00009D420000}"/>
    <cellStyle name="Normal 3 7 3 3 5" xfId="16869" xr:uid="{00000000-0005-0000-0000-00009E420000}"/>
    <cellStyle name="Normal 3 7 3 4" xfId="16870" xr:uid="{00000000-0005-0000-0000-00009F420000}"/>
    <cellStyle name="Normal 3 7 3 5" xfId="16871" xr:uid="{00000000-0005-0000-0000-0000A0420000}"/>
    <cellStyle name="Normal 3 7 3 5 2" xfId="16872" xr:uid="{00000000-0005-0000-0000-0000A1420000}"/>
    <cellStyle name="Normal 3 7 3 5 3" xfId="16873" xr:uid="{00000000-0005-0000-0000-0000A2420000}"/>
    <cellStyle name="Normal 3 7 3 5 4" xfId="16874" xr:uid="{00000000-0005-0000-0000-0000A3420000}"/>
    <cellStyle name="Normal 3 7 3 6" xfId="16875" xr:uid="{00000000-0005-0000-0000-0000A4420000}"/>
    <cellStyle name="Normal 3 7 3 7" xfId="16876" xr:uid="{00000000-0005-0000-0000-0000A5420000}"/>
    <cellStyle name="Normal 3 7 3 8" xfId="16877" xr:uid="{00000000-0005-0000-0000-0000A6420000}"/>
    <cellStyle name="Normal 3 7 4" xfId="16878" xr:uid="{00000000-0005-0000-0000-0000A7420000}"/>
    <cellStyle name="Normal 3 7 4 2" xfId="16879" xr:uid="{00000000-0005-0000-0000-0000A8420000}"/>
    <cellStyle name="Normal 3 7 4 2 2" xfId="16880" xr:uid="{00000000-0005-0000-0000-0000A9420000}"/>
    <cellStyle name="Normal 3 7 4 2 2 2" xfId="16881" xr:uid="{00000000-0005-0000-0000-0000AA420000}"/>
    <cellStyle name="Normal 3 7 4 2 2 3" xfId="16882" xr:uid="{00000000-0005-0000-0000-0000AB420000}"/>
    <cellStyle name="Normal 3 7 4 2 2 4" xfId="16883" xr:uid="{00000000-0005-0000-0000-0000AC420000}"/>
    <cellStyle name="Normal 3 7 4 2 3" xfId="16884" xr:uid="{00000000-0005-0000-0000-0000AD420000}"/>
    <cellStyle name="Normal 3 7 4 2 4" xfId="16885" xr:uid="{00000000-0005-0000-0000-0000AE420000}"/>
    <cellStyle name="Normal 3 7 4 2 5" xfId="16886" xr:uid="{00000000-0005-0000-0000-0000AF420000}"/>
    <cellStyle name="Normal 3 7 4 3" xfId="16887" xr:uid="{00000000-0005-0000-0000-0000B0420000}"/>
    <cellStyle name="Normal 3 7 4 3 2" xfId="16888" xr:uid="{00000000-0005-0000-0000-0000B1420000}"/>
    <cellStyle name="Normal 3 7 4 3 3" xfId="16889" xr:uid="{00000000-0005-0000-0000-0000B2420000}"/>
    <cellStyle name="Normal 3 7 4 3 4" xfId="16890" xr:uid="{00000000-0005-0000-0000-0000B3420000}"/>
    <cellStyle name="Normal 3 7 4 4" xfId="16891" xr:uid="{00000000-0005-0000-0000-0000B4420000}"/>
    <cellStyle name="Normal 3 7 4 5" xfId="16892" xr:uid="{00000000-0005-0000-0000-0000B5420000}"/>
    <cellStyle name="Normal 3 7 4 6" xfId="16893" xr:uid="{00000000-0005-0000-0000-0000B6420000}"/>
    <cellStyle name="Normal 3 7 5" xfId="16894" xr:uid="{00000000-0005-0000-0000-0000B7420000}"/>
    <cellStyle name="Normal 3 7 6" xfId="16895" xr:uid="{00000000-0005-0000-0000-0000B8420000}"/>
    <cellStyle name="Normal 3 7 6 2" xfId="16896" xr:uid="{00000000-0005-0000-0000-0000B9420000}"/>
    <cellStyle name="Normal 3 7 6 2 2" xfId="16897" xr:uid="{00000000-0005-0000-0000-0000BA420000}"/>
    <cellStyle name="Normal 3 7 6 2 3" xfId="16898" xr:uid="{00000000-0005-0000-0000-0000BB420000}"/>
    <cellStyle name="Normal 3 7 6 2 4" xfId="16899" xr:uid="{00000000-0005-0000-0000-0000BC420000}"/>
    <cellStyle name="Normal 3 7 6 3" xfId="16900" xr:uid="{00000000-0005-0000-0000-0000BD420000}"/>
    <cellStyle name="Normal 3 7 6 4" xfId="16901" xr:uid="{00000000-0005-0000-0000-0000BE420000}"/>
    <cellStyle name="Normal 3 7 6 5" xfId="16902" xr:uid="{00000000-0005-0000-0000-0000BF420000}"/>
    <cellStyle name="Normal 3 7 7" xfId="16903" xr:uid="{00000000-0005-0000-0000-0000C0420000}"/>
    <cellStyle name="Normal 3 7 7 2" xfId="16904" xr:uid="{00000000-0005-0000-0000-0000C1420000}"/>
    <cellStyle name="Normal 3 7 7 3" xfId="16905" xr:uid="{00000000-0005-0000-0000-0000C2420000}"/>
    <cellStyle name="Normal 3 7 7 4" xfId="16906" xr:uid="{00000000-0005-0000-0000-0000C3420000}"/>
    <cellStyle name="Normal 3 7 8" xfId="16907" xr:uid="{00000000-0005-0000-0000-0000C4420000}"/>
    <cellStyle name="Normal 3 7 9" xfId="16908" xr:uid="{00000000-0005-0000-0000-0000C5420000}"/>
    <cellStyle name="Normal 3 8" xfId="16909" xr:uid="{00000000-0005-0000-0000-0000C6420000}"/>
    <cellStyle name="Normal 3 8 10" xfId="16910" xr:uid="{00000000-0005-0000-0000-0000C7420000}"/>
    <cellStyle name="Normal 3 8 11" xfId="16911" xr:uid="{00000000-0005-0000-0000-0000C8420000}"/>
    <cellStyle name="Normal 3 8 11 2" xfId="16912" xr:uid="{00000000-0005-0000-0000-0000C9420000}"/>
    <cellStyle name="Normal 3 8 11 2 2" xfId="16913" xr:uid="{00000000-0005-0000-0000-0000CA420000}"/>
    <cellStyle name="Normal 3 8 11 2 3" xfId="16914" xr:uid="{00000000-0005-0000-0000-0000CB420000}"/>
    <cellStyle name="Normal 3 8 11 2 4" xfId="16915" xr:uid="{00000000-0005-0000-0000-0000CC420000}"/>
    <cellStyle name="Normal 3 8 11 3" xfId="16916" xr:uid="{00000000-0005-0000-0000-0000CD420000}"/>
    <cellStyle name="Normal 3 8 11 4" xfId="16917" xr:uid="{00000000-0005-0000-0000-0000CE420000}"/>
    <cellStyle name="Normal 3 8 11 5" xfId="16918" xr:uid="{00000000-0005-0000-0000-0000CF420000}"/>
    <cellStyle name="Normal 3 8 12" xfId="16919" xr:uid="{00000000-0005-0000-0000-0000D0420000}"/>
    <cellStyle name="Normal 3 8 12 2" xfId="16920" xr:uid="{00000000-0005-0000-0000-0000D1420000}"/>
    <cellStyle name="Normal 3 8 12 3" xfId="16921" xr:uid="{00000000-0005-0000-0000-0000D2420000}"/>
    <cellStyle name="Normal 3 8 12 4" xfId="16922" xr:uid="{00000000-0005-0000-0000-0000D3420000}"/>
    <cellStyle name="Normal 3 8 13" xfId="16923" xr:uid="{00000000-0005-0000-0000-0000D4420000}"/>
    <cellStyle name="Normal 3 8 14" xfId="16924" xr:uid="{00000000-0005-0000-0000-0000D5420000}"/>
    <cellStyle name="Normal 3 8 15" xfId="16925" xr:uid="{00000000-0005-0000-0000-0000D6420000}"/>
    <cellStyle name="Normal 3 8 2" xfId="16926" xr:uid="{00000000-0005-0000-0000-0000D7420000}"/>
    <cellStyle name="Normal 3 8 2 10" xfId="16927" xr:uid="{00000000-0005-0000-0000-0000D8420000}"/>
    <cellStyle name="Normal 3 8 2 10 2" xfId="16928" xr:uid="{00000000-0005-0000-0000-0000D9420000}"/>
    <cellStyle name="Normal 3 8 2 10 2 2" xfId="16929" xr:uid="{00000000-0005-0000-0000-0000DA420000}"/>
    <cellStyle name="Normal 3 8 2 10 2 3" xfId="16930" xr:uid="{00000000-0005-0000-0000-0000DB420000}"/>
    <cellStyle name="Normal 3 8 2 10 2 4" xfId="16931" xr:uid="{00000000-0005-0000-0000-0000DC420000}"/>
    <cellStyle name="Normal 3 8 2 10 3" xfId="16932" xr:uid="{00000000-0005-0000-0000-0000DD420000}"/>
    <cellStyle name="Normal 3 8 2 10 4" xfId="16933" xr:uid="{00000000-0005-0000-0000-0000DE420000}"/>
    <cellStyle name="Normal 3 8 2 10 5" xfId="16934" xr:uid="{00000000-0005-0000-0000-0000DF420000}"/>
    <cellStyle name="Normal 3 8 2 11" xfId="16935" xr:uid="{00000000-0005-0000-0000-0000E0420000}"/>
    <cellStyle name="Normal 3 8 2 11 2" xfId="16936" xr:uid="{00000000-0005-0000-0000-0000E1420000}"/>
    <cellStyle name="Normal 3 8 2 11 3" xfId="16937" xr:uid="{00000000-0005-0000-0000-0000E2420000}"/>
    <cellStyle name="Normal 3 8 2 11 4" xfId="16938" xr:uid="{00000000-0005-0000-0000-0000E3420000}"/>
    <cellStyle name="Normal 3 8 2 12" xfId="16939" xr:uid="{00000000-0005-0000-0000-0000E4420000}"/>
    <cellStyle name="Normal 3 8 2 13" xfId="16940" xr:uid="{00000000-0005-0000-0000-0000E5420000}"/>
    <cellStyle name="Normal 3 8 2 14" xfId="16941" xr:uid="{00000000-0005-0000-0000-0000E6420000}"/>
    <cellStyle name="Normal 3 8 2 2" xfId="16942" xr:uid="{00000000-0005-0000-0000-0000E7420000}"/>
    <cellStyle name="Normal 3 8 2 2 2" xfId="16943" xr:uid="{00000000-0005-0000-0000-0000E8420000}"/>
    <cellStyle name="Normal 3 8 2 2 3" xfId="16944" xr:uid="{00000000-0005-0000-0000-0000E9420000}"/>
    <cellStyle name="Normal 3 8 2 2 4" xfId="16945" xr:uid="{00000000-0005-0000-0000-0000EA420000}"/>
    <cellStyle name="Normal 3 8 2 2 4 2" xfId="16946" xr:uid="{00000000-0005-0000-0000-0000EB420000}"/>
    <cellStyle name="Normal 3 8 2 2 4 2 2" xfId="16947" xr:uid="{00000000-0005-0000-0000-0000EC420000}"/>
    <cellStyle name="Normal 3 8 2 2 4 2 3" xfId="16948" xr:uid="{00000000-0005-0000-0000-0000ED420000}"/>
    <cellStyle name="Normal 3 8 2 2 4 2 4" xfId="16949" xr:uid="{00000000-0005-0000-0000-0000EE420000}"/>
    <cellStyle name="Normal 3 8 2 2 4 3" xfId="16950" xr:uid="{00000000-0005-0000-0000-0000EF420000}"/>
    <cellStyle name="Normal 3 8 2 2 4 4" xfId="16951" xr:uid="{00000000-0005-0000-0000-0000F0420000}"/>
    <cellStyle name="Normal 3 8 2 2 4 5" xfId="16952" xr:uid="{00000000-0005-0000-0000-0000F1420000}"/>
    <cellStyle name="Normal 3 8 2 2 5" xfId="16953" xr:uid="{00000000-0005-0000-0000-0000F2420000}"/>
    <cellStyle name="Normal 3 8 2 2 5 2" xfId="16954" xr:uid="{00000000-0005-0000-0000-0000F3420000}"/>
    <cellStyle name="Normal 3 8 2 2 5 3" xfId="16955" xr:uid="{00000000-0005-0000-0000-0000F4420000}"/>
    <cellStyle name="Normal 3 8 2 2 5 4" xfId="16956" xr:uid="{00000000-0005-0000-0000-0000F5420000}"/>
    <cellStyle name="Normal 3 8 2 2 6" xfId="16957" xr:uid="{00000000-0005-0000-0000-0000F6420000}"/>
    <cellStyle name="Normal 3 8 2 2 7" xfId="16958" xr:uid="{00000000-0005-0000-0000-0000F7420000}"/>
    <cellStyle name="Normal 3 8 2 2 8" xfId="16959" xr:uid="{00000000-0005-0000-0000-0000F8420000}"/>
    <cellStyle name="Normal 3 8 2 3" xfId="16960" xr:uid="{00000000-0005-0000-0000-0000F9420000}"/>
    <cellStyle name="Normal 3 8 2 3 2" xfId="16961" xr:uid="{00000000-0005-0000-0000-0000FA420000}"/>
    <cellStyle name="Normal 3 8 2 3 3" xfId="16962" xr:uid="{00000000-0005-0000-0000-0000FB420000}"/>
    <cellStyle name="Normal 3 8 2 3 3 2" xfId="16963" xr:uid="{00000000-0005-0000-0000-0000FC420000}"/>
    <cellStyle name="Normal 3 8 2 3 3 2 2" xfId="16964" xr:uid="{00000000-0005-0000-0000-0000FD420000}"/>
    <cellStyle name="Normal 3 8 2 3 3 2 3" xfId="16965" xr:uid="{00000000-0005-0000-0000-0000FE420000}"/>
    <cellStyle name="Normal 3 8 2 3 3 2 4" xfId="16966" xr:uid="{00000000-0005-0000-0000-0000FF420000}"/>
    <cellStyle name="Normal 3 8 2 3 3 3" xfId="16967" xr:uid="{00000000-0005-0000-0000-000000430000}"/>
    <cellStyle name="Normal 3 8 2 3 3 4" xfId="16968" xr:uid="{00000000-0005-0000-0000-000001430000}"/>
    <cellStyle name="Normal 3 8 2 3 3 5" xfId="16969" xr:uid="{00000000-0005-0000-0000-000002430000}"/>
    <cellStyle name="Normal 3 8 2 3 4" xfId="16970" xr:uid="{00000000-0005-0000-0000-000003430000}"/>
    <cellStyle name="Normal 3 8 2 3 4 2" xfId="16971" xr:uid="{00000000-0005-0000-0000-000004430000}"/>
    <cellStyle name="Normal 3 8 2 3 4 3" xfId="16972" xr:uid="{00000000-0005-0000-0000-000005430000}"/>
    <cellStyle name="Normal 3 8 2 3 4 4" xfId="16973" xr:uid="{00000000-0005-0000-0000-000006430000}"/>
    <cellStyle name="Normal 3 8 2 3 5" xfId="16974" xr:uid="{00000000-0005-0000-0000-000007430000}"/>
    <cellStyle name="Normal 3 8 2 3 6" xfId="16975" xr:uid="{00000000-0005-0000-0000-000008430000}"/>
    <cellStyle name="Normal 3 8 2 3 7" xfId="16976" xr:uid="{00000000-0005-0000-0000-000009430000}"/>
    <cellStyle name="Normal 3 8 2 4" xfId="16977" xr:uid="{00000000-0005-0000-0000-00000A430000}"/>
    <cellStyle name="Normal 3 8 2 5" xfId="16978" xr:uid="{00000000-0005-0000-0000-00000B430000}"/>
    <cellStyle name="Normal 3 8 2 6" xfId="16979" xr:uid="{00000000-0005-0000-0000-00000C430000}"/>
    <cellStyle name="Normal 3 8 2 7" xfId="16980" xr:uid="{00000000-0005-0000-0000-00000D430000}"/>
    <cellStyle name="Normal 3 8 2 8" xfId="16981" xr:uid="{00000000-0005-0000-0000-00000E430000}"/>
    <cellStyle name="Normal 3 8 2 9" xfId="16982" xr:uid="{00000000-0005-0000-0000-00000F430000}"/>
    <cellStyle name="Normal 3 8 3" xfId="16983" xr:uid="{00000000-0005-0000-0000-000010430000}"/>
    <cellStyle name="Normal 3 8 3 2" xfId="16984" xr:uid="{00000000-0005-0000-0000-000011430000}"/>
    <cellStyle name="Normal 3 8 3 3" xfId="16985" xr:uid="{00000000-0005-0000-0000-000012430000}"/>
    <cellStyle name="Normal 3 8 3 4" xfId="16986" xr:uid="{00000000-0005-0000-0000-000013430000}"/>
    <cellStyle name="Normal 3 8 3 4 2" xfId="16987" xr:uid="{00000000-0005-0000-0000-000014430000}"/>
    <cellStyle name="Normal 3 8 3 4 2 2" xfId="16988" xr:uid="{00000000-0005-0000-0000-000015430000}"/>
    <cellStyle name="Normal 3 8 3 4 2 3" xfId="16989" xr:uid="{00000000-0005-0000-0000-000016430000}"/>
    <cellStyle name="Normal 3 8 3 4 2 4" xfId="16990" xr:uid="{00000000-0005-0000-0000-000017430000}"/>
    <cellStyle name="Normal 3 8 3 4 3" xfId="16991" xr:uid="{00000000-0005-0000-0000-000018430000}"/>
    <cellStyle name="Normal 3 8 3 4 4" xfId="16992" xr:uid="{00000000-0005-0000-0000-000019430000}"/>
    <cellStyle name="Normal 3 8 3 4 5" xfId="16993" xr:uid="{00000000-0005-0000-0000-00001A430000}"/>
    <cellStyle name="Normal 3 8 3 5" xfId="16994" xr:uid="{00000000-0005-0000-0000-00001B430000}"/>
    <cellStyle name="Normal 3 8 3 5 2" xfId="16995" xr:uid="{00000000-0005-0000-0000-00001C430000}"/>
    <cellStyle name="Normal 3 8 3 5 3" xfId="16996" xr:uid="{00000000-0005-0000-0000-00001D430000}"/>
    <cellStyle name="Normal 3 8 3 5 4" xfId="16997" xr:uid="{00000000-0005-0000-0000-00001E430000}"/>
    <cellStyle name="Normal 3 8 3 6" xfId="16998" xr:uid="{00000000-0005-0000-0000-00001F430000}"/>
    <cellStyle name="Normal 3 8 3 7" xfId="16999" xr:uid="{00000000-0005-0000-0000-000020430000}"/>
    <cellStyle name="Normal 3 8 3 8" xfId="17000" xr:uid="{00000000-0005-0000-0000-000021430000}"/>
    <cellStyle name="Normal 3 8 4" xfId="17001" xr:uid="{00000000-0005-0000-0000-000022430000}"/>
    <cellStyle name="Normal 3 8 4 2" xfId="17002" xr:uid="{00000000-0005-0000-0000-000023430000}"/>
    <cellStyle name="Normal 3 8 4 3" xfId="17003" xr:uid="{00000000-0005-0000-0000-000024430000}"/>
    <cellStyle name="Normal 3 8 4 3 2" xfId="17004" xr:uid="{00000000-0005-0000-0000-000025430000}"/>
    <cellStyle name="Normal 3 8 4 3 2 2" xfId="17005" xr:uid="{00000000-0005-0000-0000-000026430000}"/>
    <cellStyle name="Normal 3 8 4 3 2 3" xfId="17006" xr:uid="{00000000-0005-0000-0000-000027430000}"/>
    <cellStyle name="Normal 3 8 4 3 2 4" xfId="17007" xr:uid="{00000000-0005-0000-0000-000028430000}"/>
    <cellStyle name="Normal 3 8 4 3 3" xfId="17008" xr:uid="{00000000-0005-0000-0000-000029430000}"/>
    <cellStyle name="Normal 3 8 4 3 4" xfId="17009" xr:uid="{00000000-0005-0000-0000-00002A430000}"/>
    <cellStyle name="Normal 3 8 4 3 5" xfId="17010" xr:uid="{00000000-0005-0000-0000-00002B430000}"/>
    <cellStyle name="Normal 3 8 4 4" xfId="17011" xr:uid="{00000000-0005-0000-0000-00002C430000}"/>
    <cellStyle name="Normal 3 8 4 4 2" xfId="17012" xr:uid="{00000000-0005-0000-0000-00002D430000}"/>
    <cellStyle name="Normal 3 8 4 4 3" xfId="17013" xr:uid="{00000000-0005-0000-0000-00002E430000}"/>
    <cellStyle name="Normal 3 8 4 4 4" xfId="17014" xr:uid="{00000000-0005-0000-0000-00002F430000}"/>
    <cellStyle name="Normal 3 8 4 5" xfId="17015" xr:uid="{00000000-0005-0000-0000-000030430000}"/>
    <cellStyle name="Normal 3 8 4 6" xfId="17016" xr:uid="{00000000-0005-0000-0000-000031430000}"/>
    <cellStyle name="Normal 3 8 4 7" xfId="17017" xr:uid="{00000000-0005-0000-0000-000032430000}"/>
    <cellStyle name="Normal 3 8 5" xfId="17018" xr:uid="{00000000-0005-0000-0000-000033430000}"/>
    <cellStyle name="Normal 3 8 6" xfId="17019" xr:uid="{00000000-0005-0000-0000-000034430000}"/>
    <cellStyle name="Normal 3 8 7" xfId="17020" xr:uid="{00000000-0005-0000-0000-000035430000}"/>
    <cellStyle name="Normal 3 8 8" xfId="17021" xr:uid="{00000000-0005-0000-0000-000036430000}"/>
    <cellStyle name="Normal 3 8 9" xfId="17022" xr:uid="{00000000-0005-0000-0000-000037430000}"/>
    <cellStyle name="Normal 3 8 9 2" xfId="17023" xr:uid="{00000000-0005-0000-0000-000038430000}"/>
    <cellStyle name="Normal 3 8 9 2 2" xfId="17024" xr:uid="{00000000-0005-0000-0000-000039430000}"/>
    <cellStyle name="Normal 3 8 9 2 2 2" xfId="17025" xr:uid="{00000000-0005-0000-0000-00003A430000}"/>
    <cellStyle name="Normal 3 8 9 2 2 3" xfId="17026" xr:uid="{00000000-0005-0000-0000-00003B430000}"/>
    <cellStyle name="Normal 3 8 9 2 2 4" xfId="17027" xr:uid="{00000000-0005-0000-0000-00003C430000}"/>
    <cellStyle name="Normal 3 8 9 2 3" xfId="17028" xr:uid="{00000000-0005-0000-0000-00003D430000}"/>
    <cellStyle name="Normal 3 8 9 2 4" xfId="17029" xr:uid="{00000000-0005-0000-0000-00003E430000}"/>
    <cellStyle name="Normal 3 8 9 2 5" xfId="17030" xr:uid="{00000000-0005-0000-0000-00003F430000}"/>
    <cellStyle name="Normal 3 8 9 3" xfId="17031" xr:uid="{00000000-0005-0000-0000-000040430000}"/>
    <cellStyle name="Normal 3 8 9 4" xfId="17032" xr:uid="{00000000-0005-0000-0000-000041430000}"/>
    <cellStyle name="Normal 3 8 9 4 2" xfId="17033" xr:uid="{00000000-0005-0000-0000-000042430000}"/>
    <cellStyle name="Normal 3 8 9 4 3" xfId="17034" xr:uid="{00000000-0005-0000-0000-000043430000}"/>
    <cellStyle name="Normal 3 8 9 4 4" xfId="17035" xr:uid="{00000000-0005-0000-0000-000044430000}"/>
    <cellStyle name="Normal 3 8 9 5" xfId="17036" xr:uid="{00000000-0005-0000-0000-000045430000}"/>
    <cellStyle name="Normal 3 8 9 6" xfId="17037" xr:uid="{00000000-0005-0000-0000-000046430000}"/>
    <cellStyle name="Normal 3 8 9 7" xfId="17038" xr:uid="{00000000-0005-0000-0000-000047430000}"/>
    <cellStyle name="Normal 3 9" xfId="17039" xr:uid="{00000000-0005-0000-0000-000048430000}"/>
    <cellStyle name="Normal 3 9 2" xfId="17040" xr:uid="{00000000-0005-0000-0000-000049430000}"/>
    <cellStyle name="Normal 3 9 2 2" xfId="17041" xr:uid="{00000000-0005-0000-0000-00004A430000}"/>
    <cellStyle name="Normal 3 9 2 3" xfId="17042" xr:uid="{00000000-0005-0000-0000-00004B430000}"/>
    <cellStyle name="Normal 3 9 2 3 2" xfId="17043" xr:uid="{00000000-0005-0000-0000-00004C430000}"/>
    <cellStyle name="Normal 3 9 2 3 2 2" xfId="17044" xr:uid="{00000000-0005-0000-0000-00004D430000}"/>
    <cellStyle name="Normal 3 9 2 3 2 3" xfId="17045" xr:uid="{00000000-0005-0000-0000-00004E430000}"/>
    <cellStyle name="Normal 3 9 2 3 2 4" xfId="17046" xr:uid="{00000000-0005-0000-0000-00004F430000}"/>
    <cellStyle name="Normal 3 9 2 3 3" xfId="17047" xr:uid="{00000000-0005-0000-0000-000050430000}"/>
    <cellStyle name="Normal 3 9 2 3 4" xfId="17048" xr:uid="{00000000-0005-0000-0000-000051430000}"/>
    <cellStyle name="Normal 3 9 2 3 5" xfId="17049" xr:uid="{00000000-0005-0000-0000-000052430000}"/>
    <cellStyle name="Normal 3 9 2 4" xfId="17050" xr:uid="{00000000-0005-0000-0000-000053430000}"/>
    <cellStyle name="Normal 3 9 2 4 2" xfId="17051" xr:uid="{00000000-0005-0000-0000-000054430000}"/>
    <cellStyle name="Normal 3 9 2 4 3" xfId="17052" xr:uid="{00000000-0005-0000-0000-000055430000}"/>
    <cellStyle name="Normal 3 9 2 4 4" xfId="17053" xr:uid="{00000000-0005-0000-0000-000056430000}"/>
    <cellStyle name="Normal 3 9 2 5" xfId="17054" xr:uid="{00000000-0005-0000-0000-000057430000}"/>
    <cellStyle name="Normal 3 9 2 6" xfId="17055" xr:uid="{00000000-0005-0000-0000-000058430000}"/>
    <cellStyle name="Normal 3 9 2 7" xfId="17056" xr:uid="{00000000-0005-0000-0000-000059430000}"/>
    <cellStyle name="Normal 3 9 3" xfId="17057" xr:uid="{00000000-0005-0000-0000-00005A430000}"/>
    <cellStyle name="Normal 3 9 3 2" xfId="17058" xr:uid="{00000000-0005-0000-0000-00005B430000}"/>
    <cellStyle name="Normal 3 9 3 2 2" xfId="17059" xr:uid="{00000000-0005-0000-0000-00005C430000}"/>
    <cellStyle name="Normal 3 9 3 2 2 2" xfId="17060" xr:uid="{00000000-0005-0000-0000-00005D430000}"/>
    <cellStyle name="Normal 3 9 3 2 2 3" xfId="17061" xr:uid="{00000000-0005-0000-0000-00005E430000}"/>
    <cellStyle name="Normal 3 9 3 2 2 4" xfId="17062" xr:uid="{00000000-0005-0000-0000-00005F430000}"/>
    <cellStyle name="Normal 3 9 3 2 3" xfId="17063" xr:uid="{00000000-0005-0000-0000-000060430000}"/>
    <cellStyle name="Normal 3 9 3 2 4" xfId="17064" xr:uid="{00000000-0005-0000-0000-000061430000}"/>
    <cellStyle name="Normal 3 9 3 2 5" xfId="17065" xr:uid="{00000000-0005-0000-0000-000062430000}"/>
    <cellStyle name="Normal 3 9 3 3" xfId="17066" xr:uid="{00000000-0005-0000-0000-000063430000}"/>
    <cellStyle name="Normal 3 9 3 3 2" xfId="17067" xr:uid="{00000000-0005-0000-0000-000064430000}"/>
    <cellStyle name="Normal 3 9 3 3 3" xfId="17068" xr:uid="{00000000-0005-0000-0000-000065430000}"/>
    <cellStyle name="Normal 3 9 3 3 4" xfId="17069" xr:uid="{00000000-0005-0000-0000-000066430000}"/>
    <cellStyle name="Normal 3 9 3 4" xfId="17070" xr:uid="{00000000-0005-0000-0000-000067430000}"/>
    <cellStyle name="Normal 3 9 3 5" xfId="17071" xr:uid="{00000000-0005-0000-0000-000068430000}"/>
    <cellStyle name="Normal 3 9 3 6" xfId="17072" xr:uid="{00000000-0005-0000-0000-000069430000}"/>
    <cellStyle name="Normal 3 9 4" xfId="17073" xr:uid="{00000000-0005-0000-0000-00006A430000}"/>
    <cellStyle name="Normal 3 9 5" xfId="17074" xr:uid="{00000000-0005-0000-0000-00006B430000}"/>
    <cellStyle name="Normal 3 9 5 2" xfId="17075" xr:uid="{00000000-0005-0000-0000-00006C430000}"/>
    <cellStyle name="Normal 3 9 5 2 2" xfId="17076" xr:uid="{00000000-0005-0000-0000-00006D430000}"/>
    <cellStyle name="Normal 3 9 5 2 3" xfId="17077" xr:uid="{00000000-0005-0000-0000-00006E430000}"/>
    <cellStyle name="Normal 3 9 5 2 4" xfId="17078" xr:uid="{00000000-0005-0000-0000-00006F430000}"/>
    <cellStyle name="Normal 3 9 5 3" xfId="17079" xr:uid="{00000000-0005-0000-0000-000070430000}"/>
    <cellStyle name="Normal 3 9 5 4" xfId="17080" xr:uid="{00000000-0005-0000-0000-000071430000}"/>
    <cellStyle name="Normal 3 9 5 5" xfId="17081" xr:uid="{00000000-0005-0000-0000-000072430000}"/>
    <cellStyle name="Normal 3 9 6" xfId="17082" xr:uid="{00000000-0005-0000-0000-000073430000}"/>
    <cellStyle name="Normal 3 9 7" xfId="17083" xr:uid="{00000000-0005-0000-0000-000074430000}"/>
    <cellStyle name="Normal 3 9 8" xfId="17084" xr:uid="{00000000-0005-0000-0000-000075430000}"/>
    <cellStyle name="Normal 30" xfId="17085" xr:uid="{00000000-0005-0000-0000-000076430000}"/>
    <cellStyle name="Normal 30 10" xfId="17086" xr:uid="{00000000-0005-0000-0000-000077430000}"/>
    <cellStyle name="Normal 30 10 2" xfId="17087" xr:uid="{00000000-0005-0000-0000-000078430000}"/>
    <cellStyle name="Normal 30 11" xfId="17088" xr:uid="{00000000-0005-0000-0000-000079430000}"/>
    <cellStyle name="Normal 30 11 2" xfId="17089" xr:uid="{00000000-0005-0000-0000-00007A430000}"/>
    <cellStyle name="Normal 30 12" xfId="17090" xr:uid="{00000000-0005-0000-0000-00007B430000}"/>
    <cellStyle name="Normal 30 12 2" xfId="17091" xr:uid="{00000000-0005-0000-0000-00007C430000}"/>
    <cellStyle name="Normal 30 13" xfId="17092" xr:uid="{00000000-0005-0000-0000-00007D430000}"/>
    <cellStyle name="Normal 30 13 2" xfId="17093" xr:uid="{00000000-0005-0000-0000-00007E430000}"/>
    <cellStyle name="Normal 30 13 2 2" xfId="17094" xr:uid="{00000000-0005-0000-0000-00007F430000}"/>
    <cellStyle name="Normal 30 13 2 3" xfId="17095" xr:uid="{00000000-0005-0000-0000-000080430000}"/>
    <cellStyle name="Normal 30 13 2 4" xfId="17096" xr:uid="{00000000-0005-0000-0000-000081430000}"/>
    <cellStyle name="Normal 30 13 3" xfId="17097" xr:uid="{00000000-0005-0000-0000-000082430000}"/>
    <cellStyle name="Normal 30 13 4" xfId="17098" xr:uid="{00000000-0005-0000-0000-000083430000}"/>
    <cellStyle name="Normal 30 13 5" xfId="17099" xr:uid="{00000000-0005-0000-0000-000084430000}"/>
    <cellStyle name="Normal 30 14" xfId="17100" xr:uid="{00000000-0005-0000-0000-000085430000}"/>
    <cellStyle name="Normal 30 14 2" xfId="17101" xr:uid="{00000000-0005-0000-0000-000086430000}"/>
    <cellStyle name="Normal 30 14 3" xfId="17102" xr:uid="{00000000-0005-0000-0000-000087430000}"/>
    <cellStyle name="Normal 30 14 4" xfId="17103" xr:uid="{00000000-0005-0000-0000-000088430000}"/>
    <cellStyle name="Normal 30 15" xfId="17104" xr:uid="{00000000-0005-0000-0000-000089430000}"/>
    <cellStyle name="Normal 30 16" xfId="17105" xr:uid="{00000000-0005-0000-0000-00008A430000}"/>
    <cellStyle name="Normal 30 17" xfId="17106" xr:uid="{00000000-0005-0000-0000-00008B430000}"/>
    <cellStyle name="Normal 30 2" xfId="17107" xr:uid="{00000000-0005-0000-0000-00008C430000}"/>
    <cellStyle name="Normal 30 2 2" xfId="17108" xr:uid="{00000000-0005-0000-0000-00008D430000}"/>
    <cellStyle name="Normal 30 3" xfId="17109" xr:uid="{00000000-0005-0000-0000-00008E430000}"/>
    <cellStyle name="Normal 30 3 2" xfId="17110" xr:uid="{00000000-0005-0000-0000-00008F430000}"/>
    <cellStyle name="Normal 30 4" xfId="17111" xr:uid="{00000000-0005-0000-0000-000090430000}"/>
    <cellStyle name="Normal 30 4 2" xfId="17112" xr:uid="{00000000-0005-0000-0000-000091430000}"/>
    <cellStyle name="Normal 30 5" xfId="17113" xr:uid="{00000000-0005-0000-0000-000092430000}"/>
    <cellStyle name="Normal 30 5 2" xfId="17114" xr:uid="{00000000-0005-0000-0000-000093430000}"/>
    <cellStyle name="Normal 30 6" xfId="17115" xr:uid="{00000000-0005-0000-0000-000094430000}"/>
    <cellStyle name="Normal 30 6 2" xfId="17116" xr:uid="{00000000-0005-0000-0000-000095430000}"/>
    <cellStyle name="Normal 30 7" xfId="17117" xr:uid="{00000000-0005-0000-0000-000096430000}"/>
    <cellStyle name="Normal 30 7 2" xfId="17118" xr:uid="{00000000-0005-0000-0000-000097430000}"/>
    <cellStyle name="Normal 30 8" xfId="17119" xr:uid="{00000000-0005-0000-0000-000098430000}"/>
    <cellStyle name="Normal 30 8 2" xfId="17120" xr:uid="{00000000-0005-0000-0000-000099430000}"/>
    <cellStyle name="Normal 30 9" xfId="17121" xr:uid="{00000000-0005-0000-0000-00009A430000}"/>
    <cellStyle name="Normal 30 9 2" xfId="17122" xr:uid="{00000000-0005-0000-0000-00009B430000}"/>
    <cellStyle name="Normal 31" xfId="17123" xr:uid="{00000000-0005-0000-0000-00009C430000}"/>
    <cellStyle name="Normal 31 2" xfId="17124" xr:uid="{00000000-0005-0000-0000-00009D430000}"/>
    <cellStyle name="Normal 31 3" xfId="17125" xr:uid="{00000000-0005-0000-0000-00009E430000}"/>
    <cellStyle name="Normal 31 3 2" xfId="17126" xr:uid="{00000000-0005-0000-0000-00009F430000}"/>
    <cellStyle name="Normal 31 3 2 2" xfId="17127" xr:uid="{00000000-0005-0000-0000-0000A0430000}"/>
    <cellStyle name="Normal 31 3 2 2 2" xfId="17128" xr:uid="{00000000-0005-0000-0000-0000A1430000}"/>
    <cellStyle name="Normal 31 3 2 2 3" xfId="17129" xr:uid="{00000000-0005-0000-0000-0000A2430000}"/>
    <cellStyle name="Normal 31 3 2 2 4" xfId="17130" xr:uid="{00000000-0005-0000-0000-0000A3430000}"/>
    <cellStyle name="Normal 31 3 2 3" xfId="17131" xr:uid="{00000000-0005-0000-0000-0000A4430000}"/>
    <cellStyle name="Normal 31 3 2 4" xfId="17132" xr:uid="{00000000-0005-0000-0000-0000A5430000}"/>
    <cellStyle name="Normal 31 3 2 5" xfId="17133" xr:uid="{00000000-0005-0000-0000-0000A6430000}"/>
    <cellStyle name="Normal 31 3 3" xfId="17134" xr:uid="{00000000-0005-0000-0000-0000A7430000}"/>
    <cellStyle name="Normal 31 3 3 2" xfId="17135" xr:uid="{00000000-0005-0000-0000-0000A8430000}"/>
    <cellStyle name="Normal 31 3 3 3" xfId="17136" xr:uid="{00000000-0005-0000-0000-0000A9430000}"/>
    <cellStyle name="Normal 31 3 3 4" xfId="17137" xr:uid="{00000000-0005-0000-0000-0000AA430000}"/>
    <cellStyle name="Normal 31 3 4" xfId="17138" xr:uid="{00000000-0005-0000-0000-0000AB430000}"/>
    <cellStyle name="Normal 31 3 5" xfId="17139" xr:uid="{00000000-0005-0000-0000-0000AC430000}"/>
    <cellStyle name="Normal 31 3 6" xfId="17140" xr:uid="{00000000-0005-0000-0000-0000AD430000}"/>
    <cellStyle name="Normal 32" xfId="17141" xr:uid="{00000000-0005-0000-0000-0000AE430000}"/>
    <cellStyle name="Normal 32 2" xfId="17142" xr:uid="{00000000-0005-0000-0000-0000AF430000}"/>
    <cellStyle name="Normal 32 3" xfId="17143" xr:uid="{00000000-0005-0000-0000-0000B0430000}"/>
    <cellStyle name="Normal 32 3 2" xfId="17144" xr:uid="{00000000-0005-0000-0000-0000B1430000}"/>
    <cellStyle name="Normal 32 3 2 2" xfId="17145" xr:uid="{00000000-0005-0000-0000-0000B2430000}"/>
    <cellStyle name="Normal 32 3 2 2 2" xfId="17146" xr:uid="{00000000-0005-0000-0000-0000B3430000}"/>
    <cellStyle name="Normal 32 3 2 2 3" xfId="17147" xr:uid="{00000000-0005-0000-0000-0000B4430000}"/>
    <cellStyle name="Normal 32 3 2 2 4" xfId="17148" xr:uid="{00000000-0005-0000-0000-0000B5430000}"/>
    <cellStyle name="Normal 32 3 2 3" xfId="17149" xr:uid="{00000000-0005-0000-0000-0000B6430000}"/>
    <cellStyle name="Normal 32 3 2 4" xfId="17150" xr:uid="{00000000-0005-0000-0000-0000B7430000}"/>
    <cellStyle name="Normal 32 3 2 5" xfId="17151" xr:uid="{00000000-0005-0000-0000-0000B8430000}"/>
    <cellStyle name="Normal 32 3 3" xfId="17152" xr:uid="{00000000-0005-0000-0000-0000B9430000}"/>
    <cellStyle name="Normal 32 3 3 2" xfId="17153" xr:uid="{00000000-0005-0000-0000-0000BA430000}"/>
    <cellStyle name="Normal 32 3 3 3" xfId="17154" xr:uid="{00000000-0005-0000-0000-0000BB430000}"/>
    <cellStyle name="Normal 32 3 3 4" xfId="17155" xr:uid="{00000000-0005-0000-0000-0000BC430000}"/>
    <cellStyle name="Normal 32 3 4" xfId="17156" xr:uid="{00000000-0005-0000-0000-0000BD430000}"/>
    <cellStyle name="Normal 32 3 5" xfId="17157" xr:uid="{00000000-0005-0000-0000-0000BE430000}"/>
    <cellStyle name="Normal 32 3 6" xfId="17158" xr:uid="{00000000-0005-0000-0000-0000BF430000}"/>
    <cellStyle name="Normal 33" xfId="17159" xr:uid="{00000000-0005-0000-0000-0000C0430000}"/>
    <cellStyle name="Normal 33 2" xfId="17160" xr:uid="{00000000-0005-0000-0000-0000C1430000}"/>
    <cellStyle name="Normal 33 3" xfId="17161" xr:uid="{00000000-0005-0000-0000-0000C2430000}"/>
    <cellStyle name="Normal 33 3 2" xfId="17162" xr:uid="{00000000-0005-0000-0000-0000C3430000}"/>
    <cellStyle name="Normal 33 3 2 2" xfId="17163" xr:uid="{00000000-0005-0000-0000-0000C4430000}"/>
    <cellStyle name="Normal 33 3 2 2 2" xfId="17164" xr:uid="{00000000-0005-0000-0000-0000C5430000}"/>
    <cellStyle name="Normal 33 3 2 2 3" xfId="17165" xr:uid="{00000000-0005-0000-0000-0000C6430000}"/>
    <cellStyle name="Normal 33 3 2 2 4" xfId="17166" xr:uid="{00000000-0005-0000-0000-0000C7430000}"/>
    <cellStyle name="Normal 33 3 2 3" xfId="17167" xr:uid="{00000000-0005-0000-0000-0000C8430000}"/>
    <cellStyle name="Normal 33 3 2 4" xfId="17168" xr:uid="{00000000-0005-0000-0000-0000C9430000}"/>
    <cellStyle name="Normal 33 3 2 5" xfId="17169" xr:uid="{00000000-0005-0000-0000-0000CA430000}"/>
    <cellStyle name="Normal 33 3 3" xfId="17170" xr:uid="{00000000-0005-0000-0000-0000CB430000}"/>
    <cellStyle name="Normal 33 3 3 2" xfId="17171" xr:uid="{00000000-0005-0000-0000-0000CC430000}"/>
    <cellStyle name="Normal 33 3 3 3" xfId="17172" xr:uid="{00000000-0005-0000-0000-0000CD430000}"/>
    <cellStyle name="Normal 33 3 3 4" xfId="17173" xr:uid="{00000000-0005-0000-0000-0000CE430000}"/>
    <cellStyle name="Normal 33 3 4" xfId="17174" xr:uid="{00000000-0005-0000-0000-0000CF430000}"/>
    <cellStyle name="Normal 33 3 5" xfId="17175" xr:uid="{00000000-0005-0000-0000-0000D0430000}"/>
    <cellStyle name="Normal 33 3 6" xfId="17176" xr:uid="{00000000-0005-0000-0000-0000D1430000}"/>
    <cellStyle name="Normal 34" xfId="17177" xr:uid="{00000000-0005-0000-0000-0000D2430000}"/>
    <cellStyle name="Normal 34 2" xfId="17178" xr:uid="{00000000-0005-0000-0000-0000D3430000}"/>
    <cellStyle name="Normal 34 2 2" xfId="17179" xr:uid="{00000000-0005-0000-0000-0000D4430000}"/>
    <cellStyle name="Normal 34 2 2 2" xfId="17180" xr:uid="{00000000-0005-0000-0000-0000D5430000}"/>
    <cellStyle name="Normal 34 2 2 3" xfId="17181" xr:uid="{00000000-0005-0000-0000-0000D6430000}"/>
    <cellStyle name="Normal 34 2 2 4" xfId="17182" xr:uid="{00000000-0005-0000-0000-0000D7430000}"/>
    <cellStyle name="Normal 34 2 3" xfId="17183" xr:uid="{00000000-0005-0000-0000-0000D8430000}"/>
    <cellStyle name="Normal 34 2 4" xfId="17184" xr:uid="{00000000-0005-0000-0000-0000D9430000}"/>
    <cellStyle name="Normal 34 2 5" xfId="17185" xr:uid="{00000000-0005-0000-0000-0000DA430000}"/>
    <cellStyle name="Normal 34 3" xfId="17186" xr:uid="{00000000-0005-0000-0000-0000DB430000}"/>
    <cellStyle name="Normal 34 4" xfId="17187" xr:uid="{00000000-0005-0000-0000-0000DC430000}"/>
    <cellStyle name="Normal 34 4 2" xfId="17188" xr:uid="{00000000-0005-0000-0000-0000DD430000}"/>
    <cellStyle name="Normal 34 4 3" xfId="17189" xr:uid="{00000000-0005-0000-0000-0000DE430000}"/>
    <cellStyle name="Normal 34 4 4" xfId="17190" xr:uid="{00000000-0005-0000-0000-0000DF430000}"/>
    <cellStyle name="Normal 34 5" xfId="17191" xr:uid="{00000000-0005-0000-0000-0000E0430000}"/>
    <cellStyle name="Normal 34 6" xfId="17192" xr:uid="{00000000-0005-0000-0000-0000E1430000}"/>
    <cellStyle name="Normal 34 7" xfId="17193" xr:uid="{00000000-0005-0000-0000-0000E2430000}"/>
    <cellStyle name="Normal 35" xfId="17194" xr:uid="{00000000-0005-0000-0000-0000E3430000}"/>
    <cellStyle name="Normal 35 2" xfId="17195" xr:uid="{00000000-0005-0000-0000-0000E4430000}"/>
    <cellStyle name="Normal 35 2 2" xfId="17196" xr:uid="{00000000-0005-0000-0000-0000E5430000}"/>
    <cellStyle name="Normal 35 2 2 2" xfId="17197" xr:uid="{00000000-0005-0000-0000-0000E6430000}"/>
    <cellStyle name="Normal 35 2 2 2 2" xfId="17198" xr:uid="{00000000-0005-0000-0000-0000E7430000}"/>
    <cellStyle name="Normal 35 2 2 2 3" xfId="17199" xr:uid="{00000000-0005-0000-0000-0000E8430000}"/>
    <cellStyle name="Normal 35 2 2 2 4" xfId="17200" xr:uid="{00000000-0005-0000-0000-0000E9430000}"/>
    <cellStyle name="Normal 35 2 2 3" xfId="17201" xr:uid="{00000000-0005-0000-0000-0000EA430000}"/>
    <cellStyle name="Normal 35 2 2 4" xfId="17202" xr:uid="{00000000-0005-0000-0000-0000EB430000}"/>
    <cellStyle name="Normal 35 2 2 5" xfId="17203" xr:uid="{00000000-0005-0000-0000-0000EC430000}"/>
    <cellStyle name="Normal 35 2 3" xfId="17204" xr:uid="{00000000-0005-0000-0000-0000ED430000}"/>
    <cellStyle name="Normal 35 2 3 2" xfId="17205" xr:uid="{00000000-0005-0000-0000-0000EE430000}"/>
    <cellStyle name="Normal 35 2 3 3" xfId="17206" xr:uid="{00000000-0005-0000-0000-0000EF430000}"/>
    <cellStyle name="Normal 35 2 3 4" xfId="17207" xr:uid="{00000000-0005-0000-0000-0000F0430000}"/>
    <cellStyle name="Normal 35 2 4" xfId="17208" xr:uid="{00000000-0005-0000-0000-0000F1430000}"/>
    <cellStyle name="Normal 35 2 5" xfId="17209" xr:uid="{00000000-0005-0000-0000-0000F2430000}"/>
    <cellStyle name="Normal 35 2 6" xfId="17210" xr:uid="{00000000-0005-0000-0000-0000F3430000}"/>
    <cellStyle name="Normal 36" xfId="17211" xr:uid="{00000000-0005-0000-0000-0000F4430000}"/>
    <cellStyle name="Normal 36 2" xfId="17212" xr:uid="{00000000-0005-0000-0000-0000F5430000}"/>
    <cellStyle name="Normal 36 2 2" xfId="17213" xr:uid="{00000000-0005-0000-0000-0000F6430000}"/>
    <cellStyle name="Normal 36 2 2 2" xfId="17214" xr:uid="{00000000-0005-0000-0000-0000F7430000}"/>
    <cellStyle name="Normal 36 2 2 3" xfId="17215" xr:uid="{00000000-0005-0000-0000-0000F8430000}"/>
    <cellStyle name="Normal 36 2 2 4" xfId="17216" xr:uid="{00000000-0005-0000-0000-0000F9430000}"/>
    <cellStyle name="Normal 36 2 3" xfId="17217" xr:uid="{00000000-0005-0000-0000-0000FA430000}"/>
    <cellStyle name="Normal 36 2 4" xfId="17218" xr:uid="{00000000-0005-0000-0000-0000FB430000}"/>
    <cellStyle name="Normal 36 2 5" xfId="17219" xr:uid="{00000000-0005-0000-0000-0000FC430000}"/>
    <cellStyle name="Normal 36 3" xfId="17220" xr:uid="{00000000-0005-0000-0000-0000FD430000}"/>
    <cellStyle name="Normal 36 4" xfId="17221" xr:uid="{00000000-0005-0000-0000-0000FE430000}"/>
    <cellStyle name="Normal 36 4 2" xfId="17222" xr:uid="{00000000-0005-0000-0000-0000FF430000}"/>
    <cellStyle name="Normal 36 4 3" xfId="17223" xr:uid="{00000000-0005-0000-0000-000000440000}"/>
    <cellStyle name="Normal 36 4 4" xfId="17224" xr:uid="{00000000-0005-0000-0000-000001440000}"/>
    <cellStyle name="Normal 36 5" xfId="17225" xr:uid="{00000000-0005-0000-0000-000002440000}"/>
    <cellStyle name="Normal 36 6" xfId="17226" xr:uid="{00000000-0005-0000-0000-000003440000}"/>
    <cellStyle name="Normal 36 7" xfId="17227" xr:uid="{00000000-0005-0000-0000-000004440000}"/>
    <cellStyle name="Normal 37" xfId="17228" xr:uid="{00000000-0005-0000-0000-000005440000}"/>
    <cellStyle name="Normal 37 2" xfId="17229" xr:uid="{00000000-0005-0000-0000-000006440000}"/>
    <cellStyle name="Normal 37 3" xfId="17230" xr:uid="{00000000-0005-0000-0000-000007440000}"/>
    <cellStyle name="Normal 37 3 2" xfId="17231" xr:uid="{00000000-0005-0000-0000-000008440000}"/>
    <cellStyle name="Normal 37 3 2 2" xfId="17232" xr:uid="{00000000-0005-0000-0000-000009440000}"/>
    <cellStyle name="Normal 37 3 2 2 2" xfId="17233" xr:uid="{00000000-0005-0000-0000-00000A440000}"/>
    <cellStyle name="Normal 37 3 2 2 3" xfId="17234" xr:uid="{00000000-0005-0000-0000-00000B440000}"/>
    <cellStyle name="Normal 37 3 2 2 4" xfId="17235" xr:uid="{00000000-0005-0000-0000-00000C440000}"/>
    <cellStyle name="Normal 37 3 2 3" xfId="17236" xr:uid="{00000000-0005-0000-0000-00000D440000}"/>
    <cellStyle name="Normal 37 3 2 4" xfId="17237" xr:uid="{00000000-0005-0000-0000-00000E440000}"/>
    <cellStyle name="Normal 37 3 2 5" xfId="17238" xr:uid="{00000000-0005-0000-0000-00000F440000}"/>
    <cellStyle name="Normal 37 3 3" xfId="17239" xr:uid="{00000000-0005-0000-0000-000010440000}"/>
    <cellStyle name="Normal 37 3 3 2" xfId="17240" xr:uid="{00000000-0005-0000-0000-000011440000}"/>
    <cellStyle name="Normal 37 3 3 3" xfId="17241" xr:uid="{00000000-0005-0000-0000-000012440000}"/>
    <cellStyle name="Normal 37 3 3 4" xfId="17242" xr:uid="{00000000-0005-0000-0000-000013440000}"/>
    <cellStyle name="Normal 37 3 4" xfId="17243" xr:uid="{00000000-0005-0000-0000-000014440000}"/>
    <cellStyle name="Normal 37 3 5" xfId="17244" xr:uid="{00000000-0005-0000-0000-000015440000}"/>
    <cellStyle name="Normal 37 3 6" xfId="17245" xr:uid="{00000000-0005-0000-0000-000016440000}"/>
    <cellStyle name="Normal 38" xfId="17246" xr:uid="{00000000-0005-0000-0000-000017440000}"/>
    <cellStyle name="Normal 38 2" xfId="17247" xr:uid="{00000000-0005-0000-0000-000018440000}"/>
    <cellStyle name="Normal 38 3" xfId="17248" xr:uid="{00000000-0005-0000-0000-000019440000}"/>
    <cellStyle name="Normal 38 3 2" xfId="17249" xr:uid="{00000000-0005-0000-0000-00001A440000}"/>
    <cellStyle name="Normal 38 3 2 2" xfId="17250" xr:uid="{00000000-0005-0000-0000-00001B440000}"/>
    <cellStyle name="Normal 38 3 2 2 2" xfId="17251" xr:uid="{00000000-0005-0000-0000-00001C440000}"/>
    <cellStyle name="Normal 38 3 2 2 3" xfId="17252" xr:uid="{00000000-0005-0000-0000-00001D440000}"/>
    <cellStyle name="Normal 38 3 2 2 4" xfId="17253" xr:uid="{00000000-0005-0000-0000-00001E440000}"/>
    <cellStyle name="Normal 38 3 2 3" xfId="17254" xr:uid="{00000000-0005-0000-0000-00001F440000}"/>
    <cellStyle name="Normal 38 3 2 4" xfId="17255" xr:uid="{00000000-0005-0000-0000-000020440000}"/>
    <cellStyle name="Normal 38 3 2 5" xfId="17256" xr:uid="{00000000-0005-0000-0000-000021440000}"/>
    <cellStyle name="Normal 38 3 3" xfId="17257" xr:uid="{00000000-0005-0000-0000-000022440000}"/>
    <cellStyle name="Normal 38 3 3 2" xfId="17258" xr:uid="{00000000-0005-0000-0000-000023440000}"/>
    <cellStyle name="Normal 38 3 3 3" xfId="17259" xr:uid="{00000000-0005-0000-0000-000024440000}"/>
    <cellStyle name="Normal 38 3 3 4" xfId="17260" xr:uid="{00000000-0005-0000-0000-000025440000}"/>
    <cellStyle name="Normal 38 3 4" xfId="17261" xr:uid="{00000000-0005-0000-0000-000026440000}"/>
    <cellStyle name="Normal 38 3 5" xfId="17262" xr:uid="{00000000-0005-0000-0000-000027440000}"/>
    <cellStyle name="Normal 38 3 6" xfId="17263" xr:uid="{00000000-0005-0000-0000-000028440000}"/>
    <cellStyle name="Normal 39" xfId="17264" xr:uid="{00000000-0005-0000-0000-000029440000}"/>
    <cellStyle name="Normal 39 2" xfId="17265" xr:uid="{00000000-0005-0000-0000-00002A440000}"/>
    <cellStyle name="Normal 39 3" xfId="17266" xr:uid="{00000000-0005-0000-0000-00002B440000}"/>
    <cellStyle name="Normal 39 3 2" xfId="17267" xr:uid="{00000000-0005-0000-0000-00002C440000}"/>
    <cellStyle name="Normal 39 3 2 2" xfId="17268" xr:uid="{00000000-0005-0000-0000-00002D440000}"/>
    <cellStyle name="Normal 39 3 2 2 2" xfId="17269" xr:uid="{00000000-0005-0000-0000-00002E440000}"/>
    <cellStyle name="Normal 39 3 2 2 3" xfId="17270" xr:uid="{00000000-0005-0000-0000-00002F440000}"/>
    <cellStyle name="Normal 39 3 2 2 4" xfId="17271" xr:uid="{00000000-0005-0000-0000-000030440000}"/>
    <cellStyle name="Normal 39 3 2 3" xfId="17272" xr:uid="{00000000-0005-0000-0000-000031440000}"/>
    <cellStyle name="Normal 39 3 2 4" xfId="17273" xr:uid="{00000000-0005-0000-0000-000032440000}"/>
    <cellStyle name="Normal 39 3 2 5" xfId="17274" xr:uid="{00000000-0005-0000-0000-000033440000}"/>
    <cellStyle name="Normal 39 3 3" xfId="17275" xr:uid="{00000000-0005-0000-0000-000034440000}"/>
    <cellStyle name="Normal 39 3 3 2" xfId="17276" xr:uid="{00000000-0005-0000-0000-000035440000}"/>
    <cellStyle name="Normal 39 3 3 3" xfId="17277" xr:uid="{00000000-0005-0000-0000-000036440000}"/>
    <cellStyle name="Normal 39 3 3 4" xfId="17278" xr:uid="{00000000-0005-0000-0000-000037440000}"/>
    <cellStyle name="Normal 39 3 4" xfId="17279" xr:uid="{00000000-0005-0000-0000-000038440000}"/>
    <cellStyle name="Normal 39 3 5" xfId="17280" xr:uid="{00000000-0005-0000-0000-000039440000}"/>
    <cellStyle name="Normal 39 3 6" xfId="17281" xr:uid="{00000000-0005-0000-0000-00003A440000}"/>
    <cellStyle name="Normal 4" xfId="13" xr:uid="{00000000-0005-0000-0000-00003B440000}"/>
    <cellStyle name="Normal 4 10" xfId="17282" xr:uid="{00000000-0005-0000-0000-00003C440000}"/>
    <cellStyle name="Normal 4 11" xfId="17283" xr:uid="{00000000-0005-0000-0000-00003D440000}"/>
    <cellStyle name="Normal 4 12" xfId="17284" xr:uid="{00000000-0005-0000-0000-00003E440000}"/>
    <cellStyle name="Normal 4 13" xfId="17285" xr:uid="{00000000-0005-0000-0000-00003F440000}"/>
    <cellStyle name="Normal 4 13 2" xfId="17286" xr:uid="{00000000-0005-0000-0000-000040440000}"/>
    <cellStyle name="Normal 4 13 3" xfId="17287" xr:uid="{00000000-0005-0000-0000-000041440000}"/>
    <cellStyle name="Normal 4 13 4" xfId="17288" xr:uid="{00000000-0005-0000-0000-000042440000}"/>
    <cellStyle name="Normal 4 14" xfId="17289" xr:uid="{00000000-0005-0000-0000-000043440000}"/>
    <cellStyle name="Normal 4 14 2" xfId="17290" xr:uid="{00000000-0005-0000-0000-000044440000}"/>
    <cellStyle name="Normal 4 14 3" xfId="17291" xr:uid="{00000000-0005-0000-0000-000045440000}"/>
    <cellStyle name="Normal 4 15" xfId="21415" xr:uid="{00000000-0005-0000-0000-000046440000}"/>
    <cellStyle name="Normal 4 16" xfId="21416" xr:uid="{00000000-0005-0000-0000-000047440000}"/>
    <cellStyle name="Normal 4 2" xfId="17292" xr:uid="{00000000-0005-0000-0000-000048440000}"/>
    <cellStyle name="Normal 4 2 10" xfId="17293" xr:uid="{00000000-0005-0000-0000-000049440000}"/>
    <cellStyle name="Normal 4 2 11" xfId="17294" xr:uid="{00000000-0005-0000-0000-00004A440000}"/>
    <cellStyle name="Normal 4 2 11 2" xfId="17295" xr:uid="{00000000-0005-0000-0000-00004B440000}"/>
    <cellStyle name="Normal 4 2 11 2 2" xfId="17296" xr:uid="{00000000-0005-0000-0000-00004C440000}"/>
    <cellStyle name="Normal 4 2 11 2 3" xfId="17297" xr:uid="{00000000-0005-0000-0000-00004D440000}"/>
    <cellStyle name="Normal 4 2 11 2 4" xfId="17298" xr:uid="{00000000-0005-0000-0000-00004E440000}"/>
    <cellStyle name="Normal 4 2 11 3" xfId="17299" xr:uid="{00000000-0005-0000-0000-00004F440000}"/>
    <cellStyle name="Normal 4 2 11 4" xfId="17300" xr:uid="{00000000-0005-0000-0000-000050440000}"/>
    <cellStyle name="Normal 4 2 11 5" xfId="17301" xr:uid="{00000000-0005-0000-0000-000051440000}"/>
    <cellStyle name="Normal 4 2 12" xfId="17302" xr:uid="{00000000-0005-0000-0000-000052440000}"/>
    <cellStyle name="Normal 4 2 13" xfId="17303" xr:uid="{00000000-0005-0000-0000-000053440000}"/>
    <cellStyle name="Normal 4 2 14" xfId="17304" xr:uid="{00000000-0005-0000-0000-000054440000}"/>
    <cellStyle name="Normal 4 2 2" xfId="17305" xr:uid="{00000000-0005-0000-0000-000055440000}"/>
    <cellStyle name="Normal 4 2 2 10" xfId="17306" xr:uid="{00000000-0005-0000-0000-000056440000}"/>
    <cellStyle name="Normal 4 2 2 10 2" xfId="17307" xr:uid="{00000000-0005-0000-0000-000057440000}"/>
    <cellStyle name="Normal 4 2 2 10 2 2" xfId="17308" xr:uid="{00000000-0005-0000-0000-000058440000}"/>
    <cellStyle name="Normal 4 2 2 10 2 3" xfId="17309" xr:uid="{00000000-0005-0000-0000-000059440000}"/>
    <cellStyle name="Normal 4 2 2 10 2 4" xfId="17310" xr:uid="{00000000-0005-0000-0000-00005A440000}"/>
    <cellStyle name="Normal 4 2 2 10 3" xfId="17311" xr:uid="{00000000-0005-0000-0000-00005B440000}"/>
    <cellStyle name="Normal 4 2 2 10 4" xfId="17312" xr:uid="{00000000-0005-0000-0000-00005C440000}"/>
    <cellStyle name="Normal 4 2 2 10 5" xfId="17313" xr:uid="{00000000-0005-0000-0000-00005D440000}"/>
    <cellStyle name="Normal 4 2 2 11" xfId="17314" xr:uid="{00000000-0005-0000-0000-00005E440000}"/>
    <cellStyle name="Normal 4 2 2 12" xfId="17315" xr:uid="{00000000-0005-0000-0000-00005F440000}"/>
    <cellStyle name="Normal 4 2 2 13" xfId="17316" xr:uid="{00000000-0005-0000-0000-000060440000}"/>
    <cellStyle name="Normal 4 2 2 14" xfId="17317" xr:uid="{00000000-0005-0000-0000-000061440000}"/>
    <cellStyle name="Normal 4 2 2 2" xfId="17318" xr:uid="{00000000-0005-0000-0000-000062440000}"/>
    <cellStyle name="Normal 4 2 2 2 2" xfId="17319" xr:uid="{00000000-0005-0000-0000-000063440000}"/>
    <cellStyle name="Normal 4 2 2 2 2 2" xfId="17320" xr:uid="{00000000-0005-0000-0000-000064440000}"/>
    <cellStyle name="Normal 4 2 2 2 2 2 2" xfId="17321" xr:uid="{00000000-0005-0000-0000-000065440000}"/>
    <cellStyle name="Normal 4 2 2 2 2 2 2 2" xfId="17322" xr:uid="{00000000-0005-0000-0000-000066440000}"/>
    <cellStyle name="Normal 4 2 2 2 2 2 2 2 2" xfId="17323" xr:uid="{00000000-0005-0000-0000-000067440000}"/>
    <cellStyle name="Normal 4 2 2 2 2 2 2 2 3" xfId="17324" xr:uid="{00000000-0005-0000-0000-000068440000}"/>
    <cellStyle name="Normal 4 2 2 2 2 2 2 2 4" xfId="17325" xr:uid="{00000000-0005-0000-0000-000069440000}"/>
    <cellStyle name="Normal 4 2 2 2 2 2 2 3" xfId="17326" xr:uid="{00000000-0005-0000-0000-00006A440000}"/>
    <cellStyle name="Normal 4 2 2 2 2 2 2 4" xfId="17327" xr:uid="{00000000-0005-0000-0000-00006B440000}"/>
    <cellStyle name="Normal 4 2 2 2 2 2 2 5" xfId="17328" xr:uid="{00000000-0005-0000-0000-00006C440000}"/>
    <cellStyle name="Normal 4 2 2 2 2 2 3" xfId="17329" xr:uid="{00000000-0005-0000-0000-00006D440000}"/>
    <cellStyle name="Normal 4 2 2 2 2 2 3 2" xfId="17330" xr:uid="{00000000-0005-0000-0000-00006E440000}"/>
    <cellStyle name="Normal 4 2 2 2 2 2 3 3" xfId="17331" xr:uid="{00000000-0005-0000-0000-00006F440000}"/>
    <cellStyle name="Normal 4 2 2 2 2 2 3 4" xfId="17332" xr:uid="{00000000-0005-0000-0000-000070440000}"/>
    <cellStyle name="Normal 4 2 2 2 2 2 4" xfId="17333" xr:uid="{00000000-0005-0000-0000-000071440000}"/>
    <cellStyle name="Normal 4 2 2 2 2 2 5" xfId="17334" xr:uid="{00000000-0005-0000-0000-000072440000}"/>
    <cellStyle name="Normal 4 2 2 2 2 2 6" xfId="17335" xr:uid="{00000000-0005-0000-0000-000073440000}"/>
    <cellStyle name="Normal 4 2 2 2 2 3" xfId="17336" xr:uid="{00000000-0005-0000-0000-000074440000}"/>
    <cellStyle name="Normal 4 2 2 2 2 3 2" xfId="17337" xr:uid="{00000000-0005-0000-0000-000075440000}"/>
    <cellStyle name="Normal 4 2 2 2 2 3 2 2" xfId="17338" xr:uid="{00000000-0005-0000-0000-000076440000}"/>
    <cellStyle name="Normal 4 2 2 2 2 3 2 2 2" xfId="17339" xr:uid="{00000000-0005-0000-0000-000077440000}"/>
    <cellStyle name="Normal 4 2 2 2 2 3 2 2 3" xfId="17340" xr:uid="{00000000-0005-0000-0000-000078440000}"/>
    <cellStyle name="Normal 4 2 2 2 2 3 2 2 4" xfId="17341" xr:uid="{00000000-0005-0000-0000-000079440000}"/>
    <cellStyle name="Normal 4 2 2 2 2 3 2 3" xfId="17342" xr:uid="{00000000-0005-0000-0000-00007A440000}"/>
    <cellStyle name="Normal 4 2 2 2 2 3 2 4" xfId="17343" xr:uid="{00000000-0005-0000-0000-00007B440000}"/>
    <cellStyle name="Normal 4 2 2 2 2 3 2 5" xfId="17344" xr:uid="{00000000-0005-0000-0000-00007C440000}"/>
    <cellStyle name="Normal 4 2 2 2 2 3 3" xfId="17345" xr:uid="{00000000-0005-0000-0000-00007D440000}"/>
    <cellStyle name="Normal 4 2 2 2 2 3 3 2" xfId="17346" xr:uid="{00000000-0005-0000-0000-00007E440000}"/>
    <cellStyle name="Normal 4 2 2 2 2 3 3 3" xfId="17347" xr:uid="{00000000-0005-0000-0000-00007F440000}"/>
    <cellStyle name="Normal 4 2 2 2 2 3 3 4" xfId="17348" xr:uid="{00000000-0005-0000-0000-000080440000}"/>
    <cellStyle name="Normal 4 2 2 2 2 3 4" xfId="17349" xr:uid="{00000000-0005-0000-0000-000081440000}"/>
    <cellStyle name="Normal 4 2 2 2 2 3 5" xfId="17350" xr:uid="{00000000-0005-0000-0000-000082440000}"/>
    <cellStyle name="Normal 4 2 2 2 2 3 6" xfId="17351" xr:uid="{00000000-0005-0000-0000-000083440000}"/>
    <cellStyle name="Normal 4 2 2 2 2 4" xfId="17352" xr:uid="{00000000-0005-0000-0000-000084440000}"/>
    <cellStyle name="Normal 4 2 2 2 2 4 2" xfId="17353" xr:uid="{00000000-0005-0000-0000-000085440000}"/>
    <cellStyle name="Normal 4 2 2 2 2 4 2 2" xfId="17354" xr:uid="{00000000-0005-0000-0000-000086440000}"/>
    <cellStyle name="Normal 4 2 2 2 2 4 2 3" xfId="17355" xr:uid="{00000000-0005-0000-0000-000087440000}"/>
    <cellStyle name="Normal 4 2 2 2 2 4 2 4" xfId="17356" xr:uid="{00000000-0005-0000-0000-000088440000}"/>
    <cellStyle name="Normal 4 2 2 2 2 4 3" xfId="17357" xr:uid="{00000000-0005-0000-0000-000089440000}"/>
    <cellStyle name="Normal 4 2 2 2 2 4 4" xfId="17358" xr:uid="{00000000-0005-0000-0000-00008A440000}"/>
    <cellStyle name="Normal 4 2 2 2 2 4 5" xfId="17359" xr:uid="{00000000-0005-0000-0000-00008B440000}"/>
    <cellStyle name="Normal 4 2 2 2 2 5" xfId="17360" xr:uid="{00000000-0005-0000-0000-00008C440000}"/>
    <cellStyle name="Normal 4 2 2 2 2 5 2" xfId="17361" xr:uid="{00000000-0005-0000-0000-00008D440000}"/>
    <cellStyle name="Normal 4 2 2 2 2 5 3" xfId="17362" xr:uid="{00000000-0005-0000-0000-00008E440000}"/>
    <cellStyle name="Normal 4 2 2 2 2 5 4" xfId="17363" xr:uid="{00000000-0005-0000-0000-00008F440000}"/>
    <cellStyle name="Normal 4 2 2 2 2 6" xfId="17364" xr:uid="{00000000-0005-0000-0000-000090440000}"/>
    <cellStyle name="Normal 4 2 2 2 2 7" xfId="17365" xr:uid="{00000000-0005-0000-0000-000091440000}"/>
    <cellStyle name="Normal 4 2 2 2 2 8" xfId="17366" xr:uid="{00000000-0005-0000-0000-000092440000}"/>
    <cellStyle name="Normal 4 2 2 2 3" xfId="17367" xr:uid="{00000000-0005-0000-0000-000093440000}"/>
    <cellStyle name="Normal 4 2 2 2 3 2" xfId="17368" xr:uid="{00000000-0005-0000-0000-000094440000}"/>
    <cellStyle name="Normal 4 2 2 2 3 2 2" xfId="17369" xr:uid="{00000000-0005-0000-0000-000095440000}"/>
    <cellStyle name="Normal 4 2 2 2 3 2 2 2" xfId="17370" xr:uid="{00000000-0005-0000-0000-000096440000}"/>
    <cellStyle name="Normal 4 2 2 2 3 2 2 3" xfId="17371" xr:uid="{00000000-0005-0000-0000-000097440000}"/>
    <cellStyle name="Normal 4 2 2 2 3 2 2 4" xfId="17372" xr:uid="{00000000-0005-0000-0000-000098440000}"/>
    <cellStyle name="Normal 4 2 2 2 3 2 3" xfId="17373" xr:uid="{00000000-0005-0000-0000-000099440000}"/>
    <cellStyle name="Normal 4 2 2 2 3 2 4" xfId="17374" xr:uid="{00000000-0005-0000-0000-00009A440000}"/>
    <cellStyle name="Normal 4 2 2 2 3 2 5" xfId="17375" xr:uid="{00000000-0005-0000-0000-00009B440000}"/>
    <cellStyle name="Normal 4 2 2 2 3 3" xfId="17376" xr:uid="{00000000-0005-0000-0000-00009C440000}"/>
    <cellStyle name="Normal 4 2 2 2 3 3 2" xfId="17377" xr:uid="{00000000-0005-0000-0000-00009D440000}"/>
    <cellStyle name="Normal 4 2 2 2 3 3 3" xfId="17378" xr:uid="{00000000-0005-0000-0000-00009E440000}"/>
    <cellStyle name="Normal 4 2 2 2 3 3 4" xfId="17379" xr:uid="{00000000-0005-0000-0000-00009F440000}"/>
    <cellStyle name="Normal 4 2 2 2 3 4" xfId="17380" xr:uid="{00000000-0005-0000-0000-0000A0440000}"/>
    <cellStyle name="Normal 4 2 2 2 3 5" xfId="17381" xr:uid="{00000000-0005-0000-0000-0000A1440000}"/>
    <cellStyle name="Normal 4 2 2 2 3 6" xfId="17382" xr:uid="{00000000-0005-0000-0000-0000A2440000}"/>
    <cellStyle name="Normal 4 2 2 2 4" xfId="17383" xr:uid="{00000000-0005-0000-0000-0000A3440000}"/>
    <cellStyle name="Normal 4 2 2 2 4 2" xfId="17384" xr:uid="{00000000-0005-0000-0000-0000A4440000}"/>
    <cellStyle name="Normal 4 2 2 2 4 2 2" xfId="17385" xr:uid="{00000000-0005-0000-0000-0000A5440000}"/>
    <cellStyle name="Normal 4 2 2 2 4 2 2 2" xfId="17386" xr:uid="{00000000-0005-0000-0000-0000A6440000}"/>
    <cellStyle name="Normal 4 2 2 2 4 2 2 3" xfId="17387" xr:uid="{00000000-0005-0000-0000-0000A7440000}"/>
    <cellStyle name="Normal 4 2 2 2 4 2 2 4" xfId="17388" xr:uid="{00000000-0005-0000-0000-0000A8440000}"/>
    <cellStyle name="Normal 4 2 2 2 4 2 3" xfId="17389" xr:uid="{00000000-0005-0000-0000-0000A9440000}"/>
    <cellStyle name="Normal 4 2 2 2 4 2 4" xfId="17390" xr:uid="{00000000-0005-0000-0000-0000AA440000}"/>
    <cellStyle name="Normal 4 2 2 2 4 2 5" xfId="17391" xr:uid="{00000000-0005-0000-0000-0000AB440000}"/>
    <cellStyle name="Normal 4 2 2 2 4 3" xfId="17392" xr:uid="{00000000-0005-0000-0000-0000AC440000}"/>
    <cellStyle name="Normal 4 2 2 2 4 3 2" xfId="17393" xr:uid="{00000000-0005-0000-0000-0000AD440000}"/>
    <cellStyle name="Normal 4 2 2 2 4 3 3" xfId="17394" xr:uid="{00000000-0005-0000-0000-0000AE440000}"/>
    <cellStyle name="Normal 4 2 2 2 4 3 4" xfId="17395" xr:uid="{00000000-0005-0000-0000-0000AF440000}"/>
    <cellStyle name="Normal 4 2 2 2 4 4" xfId="17396" xr:uid="{00000000-0005-0000-0000-0000B0440000}"/>
    <cellStyle name="Normal 4 2 2 2 4 5" xfId="17397" xr:uid="{00000000-0005-0000-0000-0000B1440000}"/>
    <cellStyle name="Normal 4 2 2 2 4 6" xfId="17398" xr:uid="{00000000-0005-0000-0000-0000B2440000}"/>
    <cellStyle name="Normal 4 2 2 2 5" xfId="17399" xr:uid="{00000000-0005-0000-0000-0000B3440000}"/>
    <cellStyle name="Normal 4 2 2 2 5 2" xfId="17400" xr:uid="{00000000-0005-0000-0000-0000B4440000}"/>
    <cellStyle name="Normal 4 2 2 2 5 2 2" xfId="17401" xr:uid="{00000000-0005-0000-0000-0000B5440000}"/>
    <cellStyle name="Normal 4 2 2 2 5 2 3" xfId="17402" xr:uid="{00000000-0005-0000-0000-0000B6440000}"/>
    <cellStyle name="Normal 4 2 2 2 5 2 4" xfId="17403" xr:uid="{00000000-0005-0000-0000-0000B7440000}"/>
    <cellStyle name="Normal 4 2 2 2 5 3" xfId="17404" xr:uid="{00000000-0005-0000-0000-0000B8440000}"/>
    <cellStyle name="Normal 4 2 2 2 5 4" xfId="17405" xr:uid="{00000000-0005-0000-0000-0000B9440000}"/>
    <cellStyle name="Normal 4 2 2 2 5 5" xfId="17406" xr:uid="{00000000-0005-0000-0000-0000BA440000}"/>
    <cellStyle name="Normal 4 2 2 2 6" xfId="17407" xr:uid="{00000000-0005-0000-0000-0000BB440000}"/>
    <cellStyle name="Normal 4 2 2 2 6 2" xfId="17408" xr:uid="{00000000-0005-0000-0000-0000BC440000}"/>
    <cellStyle name="Normal 4 2 2 2 6 3" xfId="17409" xr:uid="{00000000-0005-0000-0000-0000BD440000}"/>
    <cellStyle name="Normal 4 2 2 2 6 4" xfId="17410" xr:uid="{00000000-0005-0000-0000-0000BE440000}"/>
    <cellStyle name="Normal 4 2 2 2 7" xfId="17411" xr:uid="{00000000-0005-0000-0000-0000BF440000}"/>
    <cellStyle name="Normal 4 2 2 2 8" xfId="17412" xr:uid="{00000000-0005-0000-0000-0000C0440000}"/>
    <cellStyle name="Normal 4 2 2 2 9" xfId="17413" xr:uid="{00000000-0005-0000-0000-0000C1440000}"/>
    <cellStyle name="Normal 4 2 2 3" xfId="17414" xr:uid="{00000000-0005-0000-0000-0000C2440000}"/>
    <cellStyle name="Normal 4 2 2 3 2" xfId="17415" xr:uid="{00000000-0005-0000-0000-0000C3440000}"/>
    <cellStyle name="Normal 4 2 2 3 2 2" xfId="17416" xr:uid="{00000000-0005-0000-0000-0000C4440000}"/>
    <cellStyle name="Normal 4 2 2 3 2 2 2" xfId="17417" xr:uid="{00000000-0005-0000-0000-0000C5440000}"/>
    <cellStyle name="Normal 4 2 2 3 2 2 2 2" xfId="17418" xr:uid="{00000000-0005-0000-0000-0000C6440000}"/>
    <cellStyle name="Normal 4 2 2 3 2 2 2 2 2" xfId="17419" xr:uid="{00000000-0005-0000-0000-0000C7440000}"/>
    <cellStyle name="Normal 4 2 2 3 2 2 2 2 3" xfId="17420" xr:uid="{00000000-0005-0000-0000-0000C8440000}"/>
    <cellStyle name="Normal 4 2 2 3 2 2 2 2 4" xfId="17421" xr:uid="{00000000-0005-0000-0000-0000C9440000}"/>
    <cellStyle name="Normal 4 2 2 3 2 2 2 3" xfId="17422" xr:uid="{00000000-0005-0000-0000-0000CA440000}"/>
    <cellStyle name="Normal 4 2 2 3 2 2 2 4" xfId="17423" xr:uid="{00000000-0005-0000-0000-0000CB440000}"/>
    <cellStyle name="Normal 4 2 2 3 2 2 2 5" xfId="17424" xr:uid="{00000000-0005-0000-0000-0000CC440000}"/>
    <cellStyle name="Normal 4 2 2 3 2 2 3" xfId="17425" xr:uid="{00000000-0005-0000-0000-0000CD440000}"/>
    <cellStyle name="Normal 4 2 2 3 2 2 3 2" xfId="17426" xr:uid="{00000000-0005-0000-0000-0000CE440000}"/>
    <cellStyle name="Normal 4 2 2 3 2 2 3 3" xfId="17427" xr:uid="{00000000-0005-0000-0000-0000CF440000}"/>
    <cellStyle name="Normal 4 2 2 3 2 2 3 4" xfId="17428" xr:uid="{00000000-0005-0000-0000-0000D0440000}"/>
    <cellStyle name="Normal 4 2 2 3 2 2 4" xfId="17429" xr:uid="{00000000-0005-0000-0000-0000D1440000}"/>
    <cellStyle name="Normal 4 2 2 3 2 2 5" xfId="17430" xr:uid="{00000000-0005-0000-0000-0000D2440000}"/>
    <cellStyle name="Normal 4 2 2 3 2 2 6" xfId="17431" xr:uid="{00000000-0005-0000-0000-0000D3440000}"/>
    <cellStyle name="Normal 4 2 2 3 2 3" xfId="17432" xr:uid="{00000000-0005-0000-0000-0000D4440000}"/>
    <cellStyle name="Normal 4 2 2 3 2 3 2" xfId="17433" xr:uid="{00000000-0005-0000-0000-0000D5440000}"/>
    <cellStyle name="Normal 4 2 2 3 2 3 2 2" xfId="17434" xr:uid="{00000000-0005-0000-0000-0000D6440000}"/>
    <cellStyle name="Normal 4 2 2 3 2 3 2 2 2" xfId="17435" xr:uid="{00000000-0005-0000-0000-0000D7440000}"/>
    <cellStyle name="Normal 4 2 2 3 2 3 2 2 3" xfId="17436" xr:uid="{00000000-0005-0000-0000-0000D8440000}"/>
    <cellStyle name="Normal 4 2 2 3 2 3 2 2 4" xfId="17437" xr:uid="{00000000-0005-0000-0000-0000D9440000}"/>
    <cellStyle name="Normal 4 2 2 3 2 3 2 3" xfId="17438" xr:uid="{00000000-0005-0000-0000-0000DA440000}"/>
    <cellStyle name="Normal 4 2 2 3 2 3 2 4" xfId="17439" xr:uid="{00000000-0005-0000-0000-0000DB440000}"/>
    <cellStyle name="Normal 4 2 2 3 2 3 2 5" xfId="17440" xr:uid="{00000000-0005-0000-0000-0000DC440000}"/>
    <cellStyle name="Normal 4 2 2 3 2 3 3" xfId="17441" xr:uid="{00000000-0005-0000-0000-0000DD440000}"/>
    <cellStyle name="Normal 4 2 2 3 2 3 3 2" xfId="17442" xr:uid="{00000000-0005-0000-0000-0000DE440000}"/>
    <cellStyle name="Normal 4 2 2 3 2 3 3 3" xfId="17443" xr:uid="{00000000-0005-0000-0000-0000DF440000}"/>
    <cellStyle name="Normal 4 2 2 3 2 3 3 4" xfId="17444" xr:uid="{00000000-0005-0000-0000-0000E0440000}"/>
    <cellStyle name="Normal 4 2 2 3 2 3 4" xfId="17445" xr:uid="{00000000-0005-0000-0000-0000E1440000}"/>
    <cellStyle name="Normal 4 2 2 3 2 3 5" xfId="17446" xr:uid="{00000000-0005-0000-0000-0000E2440000}"/>
    <cellStyle name="Normal 4 2 2 3 2 3 6" xfId="17447" xr:uid="{00000000-0005-0000-0000-0000E3440000}"/>
    <cellStyle name="Normal 4 2 2 3 2 4" xfId="17448" xr:uid="{00000000-0005-0000-0000-0000E4440000}"/>
    <cellStyle name="Normal 4 2 2 3 2 4 2" xfId="17449" xr:uid="{00000000-0005-0000-0000-0000E5440000}"/>
    <cellStyle name="Normal 4 2 2 3 2 4 2 2" xfId="17450" xr:uid="{00000000-0005-0000-0000-0000E6440000}"/>
    <cellStyle name="Normal 4 2 2 3 2 4 2 3" xfId="17451" xr:uid="{00000000-0005-0000-0000-0000E7440000}"/>
    <cellStyle name="Normal 4 2 2 3 2 4 2 4" xfId="17452" xr:uid="{00000000-0005-0000-0000-0000E8440000}"/>
    <cellStyle name="Normal 4 2 2 3 2 4 3" xfId="17453" xr:uid="{00000000-0005-0000-0000-0000E9440000}"/>
    <cellStyle name="Normal 4 2 2 3 2 4 4" xfId="17454" xr:uid="{00000000-0005-0000-0000-0000EA440000}"/>
    <cellStyle name="Normal 4 2 2 3 2 4 5" xfId="17455" xr:uid="{00000000-0005-0000-0000-0000EB440000}"/>
    <cellStyle name="Normal 4 2 2 3 2 5" xfId="17456" xr:uid="{00000000-0005-0000-0000-0000EC440000}"/>
    <cellStyle name="Normal 4 2 2 3 2 5 2" xfId="17457" xr:uid="{00000000-0005-0000-0000-0000ED440000}"/>
    <cellStyle name="Normal 4 2 2 3 2 5 3" xfId="17458" xr:uid="{00000000-0005-0000-0000-0000EE440000}"/>
    <cellStyle name="Normal 4 2 2 3 2 5 4" xfId="17459" xr:uid="{00000000-0005-0000-0000-0000EF440000}"/>
    <cellStyle name="Normal 4 2 2 3 2 6" xfId="17460" xr:uid="{00000000-0005-0000-0000-0000F0440000}"/>
    <cellStyle name="Normal 4 2 2 3 2 7" xfId="17461" xr:uid="{00000000-0005-0000-0000-0000F1440000}"/>
    <cellStyle name="Normal 4 2 2 3 2 8" xfId="17462" xr:uid="{00000000-0005-0000-0000-0000F2440000}"/>
    <cellStyle name="Normal 4 2 2 3 3" xfId="17463" xr:uid="{00000000-0005-0000-0000-0000F3440000}"/>
    <cellStyle name="Normal 4 2 2 3 3 2" xfId="17464" xr:uid="{00000000-0005-0000-0000-0000F4440000}"/>
    <cellStyle name="Normal 4 2 2 3 3 2 2" xfId="17465" xr:uid="{00000000-0005-0000-0000-0000F5440000}"/>
    <cellStyle name="Normal 4 2 2 3 3 2 2 2" xfId="17466" xr:uid="{00000000-0005-0000-0000-0000F6440000}"/>
    <cellStyle name="Normal 4 2 2 3 3 2 2 3" xfId="17467" xr:uid="{00000000-0005-0000-0000-0000F7440000}"/>
    <cellStyle name="Normal 4 2 2 3 3 2 2 4" xfId="17468" xr:uid="{00000000-0005-0000-0000-0000F8440000}"/>
    <cellStyle name="Normal 4 2 2 3 3 2 3" xfId="17469" xr:uid="{00000000-0005-0000-0000-0000F9440000}"/>
    <cellStyle name="Normal 4 2 2 3 3 2 4" xfId="17470" xr:uid="{00000000-0005-0000-0000-0000FA440000}"/>
    <cellStyle name="Normal 4 2 2 3 3 2 5" xfId="17471" xr:uid="{00000000-0005-0000-0000-0000FB440000}"/>
    <cellStyle name="Normal 4 2 2 3 3 3" xfId="17472" xr:uid="{00000000-0005-0000-0000-0000FC440000}"/>
    <cellStyle name="Normal 4 2 2 3 3 3 2" xfId="17473" xr:uid="{00000000-0005-0000-0000-0000FD440000}"/>
    <cellStyle name="Normal 4 2 2 3 3 3 3" xfId="17474" xr:uid="{00000000-0005-0000-0000-0000FE440000}"/>
    <cellStyle name="Normal 4 2 2 3 3 3 4" xfId="17475" xr:uid="{00000000-0005-0000-0000-0000FF440000}"/>
    <cellStyle name="Normal 4 2 2 3 3 4" xfId="17476" xr:uid="{00000000-0005-0000-0000-000000450000}"/>
    <cellStyle name="Normal 4 2 2 3 3 5" xfId="17477" xr:uid="{00000000-0005-0000-0000-000001450000}"/>
    <cellStyle name="Normal 4 2 2 3 3 6" xfId="17478" xr:uid="{00000000-0005-0000-0000-000002450000}"/>
    <cellStyle name="Normal 4 2 2 3 4" xfId="17479" xr:uid="{00000000-0005-0000-0000-000003450000}"/>
    <cellStyle name="Normal 4 2 2 3 4 2" xfId="17480" xr:uid="{00000000-0005-0000-0000-000004450000}"/>
    <cellStyle name="Normal 4 2 2 3 4 2 2" xfId="17481" xr:uid="{00000000-0005-0000-0000-000005450000}"/>
    <cellStyle name="Normal 4 2 2 3 4 2 2 2" xfId="17482" xr:uid="{00000000-0005-0000-0000-000006450000}"/>
    <cellStyle name="Normal 4 2 2 3 4 2 2 3" xfId="17483" xr:uid="{00000000-0005-0000-0000-000007450000}"/>
    <cellStyle name="Normal 4 2 2 3 4 2 2 4" xfId="17484" xr:uid="{00000000-0005-0000-0000-000008450000}"/>
    <cellStyle name="Normal 4 2 2 3 4 2 3" xfId="17485" xr:uid="{00000000-0005-0000-0000-000009450000}"/>
    <cellStyle name="Normal 4 2 2 3 4 2 4" xfId="17486" xr:uid="{00000000-0005-0000-0000-00000A450000}"/>
    <cellStyle name="Normal 4 2 2 3 4 2 5" xfId="17487" xr:uid="{00000000-0005-0000-0000-00000B450000}"/>
    <cellStyle name="Normal 4 2 2 3 4 3" xfId="17488" xr:uid="{00000000-0005-0000-0000-00000C450000}"/>
    <cellStyle name="Normal 4 2 2 3 4 3 2" xfId="17489" xr:uid="{00000000-0005-0000-0000-00000D450000}"/>
    <cellStyle name="Normal 4 2 2 3 4 3 3" xfId="17490" xr:uid="{00000000-0005-0000-0000-00000E450000}"/>
    <cellStyle name="Normal 4 2 2 3 4 3 4" xfId="17491" xr:uid="{00000000-0005-0000-0000-00000F450000}"/>
    <cellStyle name="Normal 4 2 2 3 4 4" xfId="17492" xr:uid="{00000000-0005-0000-0000-000010450000}"/>
    <cellStyle name="Normal 4 2 2 3 4 5" xfId="17493" xr:uid="{00000000-0005-0000-0000-000011450000}"/>
    <cellStyle name="Normal 4 2 2 3 4 6" xfId="17494" xr:uid="{00000000-0005-0000-0000-000012450000}"/>
    <cellStyle name="Normal 4 2 2 3 5" xfId="17495" xr:uid="{00000000-0005-0000-0000-000013450000}"/>
    <cellStyle name="Normal 4 2 2 3 5 2" xfId="17496" xr:uid="{00000000-0005-0000-0000-000014450000}"/>
    <cellStyle name="Normal 4 2 2 3 5 2 2" xfId="17497" xr:uid="{00000000-0005-0000-0000-000015450000}"/>
    <cellStyle name="Normal 4 2 2 3 5 2 3" xfId="17498" xr:uid="{00000000-0005-0000-0000-000016450000}"/>
    <cellStyle name="Normal 4 2 2 3 5 2 4" xfId="17499" xr:uid="{00000000-0005-0000-0000-000017450000}"/>
    <cellStyle name="Normal 4 2 2 3 5 3" xfId="17500" xr:uid="{00000000-0005-0000-0000-000018450000}"/>
    <cellStyle name="Normal 4 2 2 3 5 4" xfId="17501" xr:uid="{00000000-0005-0000-0000-000019450000}"/>
    <cellStyle name="Normal 4 2 2 3 5 5" xfId="17502" xr:uid="{00000000-0005-0000-0000-00001A450000}"/>
    <cellStyle name="Normal 4 2 2 3 6" xfId="17503" xr:uid="{00000000-0005-0000-0000-00001B450000}"/>
    <cellStyle name="Normal 4 2 2 3 6 2" xfId="17504" xr:uid="{00000000-0005-0000-0000-00001C450000}"/>
    <cellStyle name="Normal 4 2 2 3 6 3" xfId="17505" xr:uid="{00000000-0005-0000-0000-00001D450000}"/>
    <cellStyle name="Normal 4 2 2 3 6 4" xfId="17506" xr:uid="{00000000-0005-0000-0000-00001E450000}"/>
    <cellStyle name="Normal 4 2 2 3 7" xfId="17507" xr:uid="{00000000-0005-0000-0000-00001F450000}"/>
    <cellStyle name="Normal 4 2 2 3 8" xfId="17508" xr:uid="{00000000-0005-0000-0000-000020450000}"/>
    <cellStyle name="Normal 4 2 2 3 9" xfId="17509" xr:uid="{00000000-0005-0000-0000-000021450000}"/>
    <cellStyle name="Normal 4 2 2 4" xfId="17510" xr:uid="{00000000-0005-0000-0000-000022450000}"/>
    <cellStyle name="Normal 4 2 2 4 2" xfId="17511" xr:uid="{00000000-0005-0000-0000-000023450000}"/>
    <cellStyle name="Normal 4 2 2 4 2 2" xfId="17512" xr:uid="{00000000-0005-0000-0000-000024450000}"/>
    <cellStyle name="Normal 4 2 2 4 2 2 2" xfId="17513" xr:uid="{00000000-0005-0000-0000-000025450000}"/>
    <cellStyle name="Normal 4 2 2 4 2 2 2 2" xfId="17514" xr:uid="{00000000-0005-0000-0000-000026450000}"/>
    <cellStyle name="Normal 4 2 2 4 2 2 2 2 2" xfId="17515" xr:uid="{00000000-0005-0000-0000-000027450000}"/>
    <cellStyle name="Normal 4 2 2 4 2 2 2 2 3" xfId="17516" xr:uid="{00000000-0005-0000-0000-000028450000}"/>
    <cellStyle name="Normal 4 2 2 4 2 2 2 2 4" xfId="17517" xr:uid="{00000000-0005-0000-0000-000029450000}"/>
    <cellStyle name="Normal 4 2 2 4 2 2 2 3" xfId="17518" xr:uid="{00000000-0005-0000-0000-00002A450000}"/>
    <cellStyle name="Normal 4 2 2 4 2 2 2 4" xfId="17519" xr:uid="{00000000-0005-0000-0000-00002B450000}"/>
    <cellStyle name="Normal 4 2 2 4 2 2 2 5" xfId="17520" xr:uid="{00000000-0005-0000-0000-00002C450000}"/>
    <cellStyle name="Normal 4 2 2 4 2 2 3" xfId="17521" xr:uid="{00000000-0005-0000-0000-00002D450000}"/>
    <cellStyle name="Normal 4 2 2 4 2 2 3 2" xfId="17522" xr:uid="{00000000-0005-0000-0000-00002E450000}"/>
    <cellStyle name="Normal 4 2 2 4 2 2 3 3" xfId="17523" xr:uid="{00000000-0005-0000-0000-00002F450000}"/>
    <cellStyle name="Normal 4 2 2 4 2 2 3 4" xfId="17524" xr:uid="{00000000-0005-0000-0000-000030450000}"/>
    <cellStyle name="Normal 4 2 2 4 2 2 4" xfId="17525" xr:uid="{00000000-0005-0000-0000-000031450000}"/>
    <cellStyle name="Normal 4 2 2 4 2 2 5" xfId="17526" xr:uid="{00000000-0005-0000-0000-000032450000}"/>
    <cellStyle name="Normal 4 2 2 4 2 2 6" xfId="17527" xr:uid="{00000000-0005-0000-0000-000033450000}"/>
    <cellStyle name="Normal 4 2 2 4 2 3" xfId="17528" xr:uid="{00000000-0005-0000-0000-000034450000}"/>
    <cellStyle name="Normal 4 2 2 4 2 3 2" xfId="17529" xr:uid="{00000000-0005-0000-0000-000035450000}"/>
    <cellStyle name="Normal 4 2 2 4 2 3 2 2" xfId="17530" xr:uid="{00000000-0005-0000-0000-000036450000}"/>
    <cellStyle name="Normal 4 2 2 4 2 3 2 2 2" xfId="17531" xr:uid="{00000000-0005-0000-0000-000037450000}"/>
    <cellStyle name="Normal 4 2 2 4 2 3 2 2 3" xfId="17532" xr:uid="{00000000-0005-0000-0000-000038450000}"/>
    <cellStyle name="Normal 4 2 2 4 2 3 2 2 4" xfId="17533" xr:uid="{00000000-0005-0000-0000-000039450000}"/>
    <cellStyle name="Normal 4 2 2 4 2 3 2 3" xfId="17534" xr:uid="{00000000-0005-0000-0000-00003A450000}"/>
    <cellStyle name="Normal 4 2 2 4 2 3 2 4" xfId="17535" xr:uid="{00000000-0005-0000-0000-00003B450000}"/>
    <cellStyle name="Normal 4 2 2 4 2 3 2 5" xfId="17536" xr:uid="{00000000-0005-0000-0000-00003C450000}"/>
    <cellStyle name="Normal 4 2 2 4 2 3 3" xfId="17537" xr:uid="{00000000-0005-0000-0000-00003D450000}"/>
    <cellStyle name="Normal 4 2 2 4 2 3 3 2" xfId="17538" xr:uid="{00000000-0005-0000-0000-00003E450000}"/>
    <cellStyle name="Normal 4 2 2 4 2 3 3 3" xfId="17539" xr:uid="{00000000-0005-0000-0000-00003F450000}"/>
    <cellStyle name="Normal 4 2 2 4 2 3 3 4" xfId="17540" xr:uid="{00000000-0005-0000-0000-000040450000}"/>
    <cellStyle name="Normal 4 2 2 4 2 3 4" xfId="17541" xr:uid="{00000000-0005-0000-0000-000041450000}"/>
    <cellStyle name="Normal 4 2 2 4 2 3 5" xfId="17542" xr:uid="{00000000-0005-0000-0000-000042450000}"/>
    <cellStyle name="Normal 4 2 2 4 2 3 6" xfId="17543" xr:uid="{00000000-0005-0000-0000-000043450000}"/>
    <cellStyle name="Normal 4 2 2 4 2 4" xfId="17544" xr:uid="{00000000-0005-0000-0000-000044450000}"/>
    <cellStyle name="Normal 4 2 2 4 2 4 2" xfId="17545" xr:uid="{00000000-0005-0000-0000-000045450000}"/>
    <cellStyle name="Normal 4 2 2 4 2 4 2 2" xfId="17546" xr:uid="{00000000-0005-0000-0000-000046450000}"/>
    <cellStyle name="Normal 4 2 2 4 2 4 2 3" xfId="17547" xr:uid="{00000000-0005-0000-0000-000047450000}"/>
    <cellStyle name="Normal 4 2 2 4 2 4 2 4" xfId="17548" xr:uid="{00000000-0005-0000-0000-000048450000}"/>
    <cellStyle name="Normal 4 2 2 4 2 4 3" xfId="17549" xr:uid="{00000000-0005-0000-0000-000049450000}"/>
    <cellStyle name="Normal 4 2 2 4 2 4 4" xfId="17550" xr:uid="{00000000-0005-0000-0000-00004A450000}"/>
    <cellStyle name="Normal 4 2 2 4 2 4 5" xfId="17551" xr:uid="{00000000-0005-0000-0000-00004B450000}"/>
    <cellStyle name="Normal 4 2 2 4 2 5" xfId="17552" xr:uid="{00000000-0005-0000-0000-00004C450000}"/>
    <cellStyle name="Normal 4 2 2 4 2 5 2" xfId="17553" xr:uid="{00000000-0005-0000-0000-00004D450000}"/>
    <cellStyle name="Normal 4 2 2 4 2 5 3" xfId="17554" xr:uid="{00000000-0005-0000-0000-00004E450000}"/>
    <cellStyle name="Normal 4 2 2 4 2 5 4" xfId="17555" xr:uid="{00000000-0005-0000-0000-00004F450000}"/>
    <cellStyle name="Normal 4 2 2 4 2 6" xfId="17556" xr:uid="{00000000-0005-0000-0000-000050450000}"/>
    <cellStyle name="Normal 4 2 2 4 2 7" xfId="17557" xr:uid="{00000000-0005-0000-0000-000051450000}"/>
    <cellStyle name="Normal 4 2 2 4 2 8" xfId="17558" xr:uid="{00000000-0005-0000-0000-000052450000}"/>
    <cellStyle name="Normal 4 2 2 4 3" xfId="17559" xr:uid="{00000000-0005-0000-0000-000053450000}"/>
    <cellStyle name="Normal 4 2 2 4 3 2" xfId="17560" xr:uid="{00000000-0005-0000-0000-000054450000}"/>
    <cellStyle name="Normal 4 2 2 4 3 2 2" xfId="17561" xr:uid="{00000000-0005-0000-0000-000055450000}"/>
    <cellStyle name="Normal 4 2 2 4 3 2 2 2" xfId="17562" xr:uid="{00000000-0005-0000-0000-000056450000}"/>
    <cellStyle name="Normal 4 2 2 4 3 2 2 3" xfId="17563" xr:uid="{00000000-0005-0000-0000-000057450000}"/>
    <cellStyle name="Normal 4 2 2 4 3 2 2 4" xfId="17564" xr:uid="{00000000-0005-0000-0000-000058450000}"/>
    <cellStyle name="Normal 4 2 2 4 3 2 3" xfId="17565" xr:uid="{00000000-0005-0000-0000-000059450000}"/>
    <cellStyle name="Normal 4 2 2 4 3 2 4" xfId="17566" xr:uid="{00000000-0005-0000-0000-00005A450000}"/>
    <cellStyle name="Normal 4 2 2 4 3 2 5" xfId="17567" xr:uid="{00000000-0005-0000-0000-00005B450000}"/>
    <cellStyle name="Normal 4 2 2 4 3 3" xfId="17568" xr:uid="{00000000-0005-0000-0000-00005C450000}"/>
    <cellStyle name="Normal 4 2 2 4 3 3 2" xfId="17569" xr:uid="{00000000-0005-0000-0000-00005D450000}"/>
    <cellStyle name="Normal 4 2 2 4 3 3 3" xfId="17570" xr:uid="{00000000-0005-0000-0000-00005E450000}"/>
    <cellStyle name="Normal 4 2 2 4 3 3 4" xfId="17571" xr:uid="{00000000-0005-0000-0000-00005F450000}"/>
    <cellStyle name="Normal 4 2 2 4 3 4" xfId="17572" xr:uid="{00000000-0005-0000-0000-000060450000}"/>
    <cellStyle name="Normal 4 2 2 4 3 5" xfId="17573" xr:uid="{00000000-0005-0000-0000-000061450000}"/>
    <cellStyle name="Normal 4 2 2 4 3 6" xfId="17574" xr:uid="{00000000-0005-0000-0000-000062450000}"/>
    <cellStyle name="Normal 4 2 2 4 4" xfId="17575" xr:uid="{00000000-0005-0000-0000-000063450000}"/>
    <cellStyle name="Normal 4 2 2 4 4 2" xfId="17576" xr:uid="{00000000-0005-0000-0000-000064450000}"/>
    <cellStyle name="Normal 4 2 2 4 4 2 2" xfId="17577" xr:uid="{00000000-0005-0000-0000-000065450000}"/>
    <cellStyle name="Normal 4 2 2 4 4 2 2 2" xfId="17578" xr:uid="{00000000-0005-0000-0000-000066450000}"/>
    <cellStyle name="Normal 4 2 2 4 4 2 2 3" xfId="17579" xr:uid="{00000000-0005-0000-0000-000067450000}"/>
    <cellStyle name="Normal 4 2 2 4 4 2 2 4" xfId="17580" xr:uid="{00000000-0005-0000-0000-000068450000}"/>
    <cellStyle name="Normal 4 2 2 4 4 2 3" xfId="17581" xr:uid="{00000000-0005-0000-0000-000069450000}"/>
    <cellStyle name="Normal 4 2 2 4 4 2 4" xfId="17582" xr:uid="{00000000-0005-0000-0000-00006A450000}"/>
    <cellStyle name="Normal 4 2 2 4 4 2 5" xfId="17583" xr:uid="{00000000-0005-0000-0000-00006B450000}"/>
    <cellStyle name="Normal 4 2 2 4 4 3" xfId="17584" xr:uid="{00000000-0005-0000-0000-00006C450000}"/>
    <cellStyle name="Normal 4 2 2 4 4 3 2" xfId="17585" xr:uid="{00000000-0005-0000-0000-00006D450000}"/>
    <cellStyle name="Normal 4 2 2 4 4 3 3" xfId="17586" xr:uid="{00000000-0005-0000-0000-00006E450000}"/>
    <cellStyle name="Normal 4 2 2 4 4 3 4" xfId="17587" xr:uid="{00000000-0005-0000-0000-00006F450000}"/>
    <cellStyle name="Normal 4 2 2 4 4 4" xfId="17588" xr:uid="{00000000-0005-0000-0000-000070450000}"/>
    <cellStyle name="Normal 4 2 2 4 4 5" xfId="17589" xr:uid="{00000000-0005-0000-0000-000071450000}"/>
    <cellStyle name="Normal 4 2 2 4 4 6" xfId="17590" xr:uid="{00000000-0005-0000-0000-000072450000}"/>
    <cellStyle name="Normal 4 2 2 4 5" xfId="17591" xr:uid="{00000000-0005-0000-0000-000073450000}"/>
    <cellStyle name="Normal 4 2 2 4 5 2" xfId="17592" xr:uid="{00000000-0005-0000-0000-000074450000}"/>
    <cellStyle name="Normal 4 2 2 4 5 2 2" xfId="17593" xr:uid="{00000000-0005-0000-0000-000075450000}"/>
    <cellStyle name="Normal 4 2 2 4 5 2 3" xfId="17594" xr:uid="{00000000-0005-0000-0000-000076450000}"/>
    <cellStyle name="Normal 4 2 2 4 5 2 4" xfId="17595" xr:uid="{00000000-0005-0000-0000-000077450000}"/>
    <cellStyle name="Normal 4 2 2 4 5 3" xfId="17596" xr:uid="{00000000-0005-0000-0000-000078450000}"/>
    <cellStyle name="Normal 4 2 2 4 5 4" xfId="17597" xr:uid="{00000000-0005-0000-0000-000079450000}"/>
    <cellStyle name="Normal 4 2 2 4 5 5" xfId="17598" xr:uid="{00000000-0005-0000-0000-00007A450000}"/>
    <cellStyle name="Normal 4 2 2 4 6" xfId="17599" xr:uid="{00000000-0005-0000-0000-00007B450000}"/>
    <cellStyle name="Normal 4 2 2 4 6 2" xfId="17600" xr:uid="{00000000-0005-0000-0000-00007C450000}"/>
    <cellStyle name="Normal 4 2 2 4 6 3" xfId="17601" xr:uid="{00000000-0005-0000-0000-00007D450000}"/>
    <cellStyle name="Normal 4 2 2 4 6 4" xfId="17602" xr:uid="{00000000-0005-0000-0000-00007E450000}"/>
    <cellStyle name="Normal 4 2 2 4 7" xfId="17603" xr:uid="{00000000-0005-0000-0000-00007F450000}"/>
    <cellStyle name="Normal 4 2 2 4 8" xfId="17604" xr:uid="{00000000-0005-0000-0000-000080450000}"/>
    <cellStyle name="Normal 4 2 2 4 9" xfId="17605" xr:uid="{00000000-0005-0000-0000-000081450000}"/>
    <cellStyle name="Normal 4 2 2 5" xfId="17606" xr:uid="{00000000-0005-0000-0000-000082450000}"/>
    <cellStyle name="Normal 4 2 2 5 2" xfId="17607" xr:uid="{00000000-0005-0000-0000-000083450000}"/>
    <cellStyle name="Normal 4 2 2 5 2 2" xfId="17608" xr:uid="{00000000-0005-0000-0000-000084450000}"/>
    <cellStyle name="Normal 4 2 2 5 2 2 2" xfId="17609" xr:uid="{00000000-0005-0000-0000-000085450000}"/>
    <cellStyle name="Normal 4 2 2 5 2 2 2 2" xfId="17610" xr:uid="{00000000-0005-0000-0000-000086450000}"/>
    <cellStyle name="Normal 4 2 2 5 2 2 2 3" xfId="17611" xr:uid="{00000000-0005-0000-0000-000087450000}"/>
    <cellStyle name="Normal 4 2 2 5 2 2 2 4" xfId="17612" xr:uid="{00000000-0005-0000-0000-000088450000}"/>
    <cellStyle name="Normal 4 2 2 5 2 2 3" xfId="17613" xr:uid="{00000000-0005-0000-0000-000089450000}"/>
    <cellStyle name="Normal 4 2 2 5 2 2 4" xfId="17614" xr:uid="{00000000-0005-0000-0000-00008A450000}"/>
    <cellStyle name="Normal 4 2 2 5 2 2 5" xfId="17615" xr:uid="{00000000-0005-0000-0000-00008B450000}"/>
    <cellStyle name="Normal 4 2 2 5 2 3" xfId="17616" xr:uid="{00000000-0005-0000-0000-00008C450000}"/>
    <cellStyle name="Normal 4 2 2 5 2 3 2" xfId="17617" xr:uid="{00000000-0005-0000-0000-00008D450000}"/>
    <cellStyle name="Normal 4 2 2 5 2 3 3" xfId="17618" xr:uid="{00000000-0005-0000-0000-00008E450000}"/>
    <cellStyle name="Normal 4 2 2 5 2 3 4" xfId="17619" xr:uid="{00000000-0005-0000-0000-00008F450000}"/>
    <cellStyle name="Normal 4 2 2 5 2 4" xfId="17620" xr:uid="{00000000-0005-0000-0000-000090450000}"/>
    <cellStyle name="Normal 4 2 2 5 2 5" xfId="17621" xr:uid="{00000000-0005-0000-0000-000091450000}"/>
    <cellStyle name="Normal 4 2 2 5 2 6" xfId="17622" xr:uid="{00000000-0005-0000-0000-000092450000}"/>
    <cellStyle name="Normal 4 2 2 5 3" xfId="17623" xr:uid="{00000000-0005-0000-0000-000093450000}"/>
    <cellStyle name="Normal 4 2 2 5 3 2" xfId="17624" xr:uid="{00000000-0005-0000-0000-000094450000}"/>
    <cellStyle name="Normal 4 2 2 5 3 2 2" xfId="17625" xr:uid="{00000000-0005-0000-0000-000095450000}"/>
    <cellStyle name="Normal 4 2 2 5 3 2 2 2" xfId="17626" xr:uid="{00000000-0005-0000-0000-000096450000}"/>
    <cellStyle name="Normal 4 2 2 5 3 2 2 3" xfId="17627" xr:uid="{00000000-0005-0000-0000-000097450000}"/>
    <cellStyle name="Normal 4 2 2 5 3 2 2 4" xfId="17628" xr:uid="{00000000-0005-0000-0000-000098450000}"/>
    <cellStyle name="Normal 4 2 2 5 3 2 3" xfId="17629" xr:uid="{00000000-0005-0000-0000-000099450000}"/>
    <cellStyle name="Normal 4 2 2 5 3 2 4" xfId="17630" xr:uid="{00000000-0005-0000-0000-00009A450000}"/>
    <cellStyle name="Normal 4 2 2 5 3 2 5" xfId="17631" xr:uid="{00000000-0005-0000-0000-00009B450000}"/>
    <cellStyle name="Normal 4 2 2 5 3 3" xfId="17632" xr:uid="{00000000-0005-0000-0000-00009C450000}"/>
    <cellStyle name="Normal 4 2 2 5 3 3 2" xfId="17633" xr:uid="{00000000-0005-0000-0000-00009D450000}"/>
    <cellStyle name="Normal 4 2 2 5 3 3 3" xfId="17634" xr:uid="{00000000-0005-0000-0000-00009E450000}"/>
    <cellStyle name="Normal 4 2 2 5 3 3 4" xfId="17635" xr:uid="{00000000-0005-0000-0000-00009F450000}"/>
    <cellStyle name="Normal 4 2 2 5 3 4" xfId="17636" xr:uid="{00000000-0005-0000-0000-0000A0450000}"/>
    <cellStyle name="Normal 4 2 2 5 3 5" xfId="17637" xr:uid="{00000000-0005-0000-0000-0000A1450000}"/>
    <cellStyle name="Normal 4 2 2 5 3 6" xfId="17638" xr:uid="{00000000-0005-0000-0000-0000A2450000}"/>
    <cellStyle name="Normal 4 2 2 5 4" xfId="17639" xr:uid="{00000000-0005-0000-0000-0000A3450000}"/>
    <cellStyle name="Normal 4 2 2 5 4 2" xfId="17640" xr:uid="{00000000-0005-0000-0000-0000A4450000}"/>
    <cellStyle name="Normal 4 2 2 5 4 2 2" xfId="17641" xr:uid="{00000000-0005-0000-0000-0000A5450000}"/>
    <cellStyle name="Normal 4 2 2 5 4 2 3" xfId="17642" xr:uid="{00000000-0005-0000-0000-0000A6450000}"/>
    <cellStyle name="Normal 4 2 2 5 4 2 4" xfId="17643" xr:uid="{00000000-0005-0000-0000-0000A7450000}"/>
    <cellStyle name="Normal 4 2 2 5 4 3" xfId="17644" xr:uid="{00000000-0005-0000-0000-0000A8450000}"/>
    <cellStyle name="Normal 4 2 2 5 4 4" xfId="17645" xr:uid="{00000000-0005-0000-0000-0000A9450000}"/>
    <cellStyle name="Normal 4 2 2 5 4 5" xfId="17646" xr:uid="{00000000-0005-0000-0000-0000AA450000}"/>
    <cellStyle name="Normal 4 2 2 5 5" xfId="17647" xr:uid="{00000000-0005-0000-0000-0000AB450000}"/>
    <cellStyle name="Normal 4 2 2 5 5 2" xfId="17648" xr:uid="{00000000-0005-0000-0000-0000AC450000}"/>
    <cellStyle name="Normal 4 2 2 5 5 3" xfId="17649" xr:uid="{00000000-0005-0000-0000-0000AD450000}"/>
    <cellStyle name="Normal 4 2 2 5 5 4" xfId="17650" xr:uid="{00000000-0005-0000-0000-0000AE450000}"/>
    <cellStyle name="Normal 4 2 2 5 6" xfId="17651" xr:uid="{00000000-0005-0000-0000-0000AF450000}"/>
    <cellStyle name="Normal 4 2 2 5 7" xfId="17652" xr:uid="{00000000-0005-0000-0000-0000B0450000}"/>
    <cellStyle name="Normal 4 2 2 5 8" xfId="17653" xr:uid="{00000000-0005-0000-0000-0000B1450000}"/>
    <cellStyle name="Normal 4 2 2 6" xfId="17654" xr:uid="{00000000-0005-0000-0000-0000B2450000}"/>
    <cellStyle name="Normal 4 2 2 6 2" xfId="17655" xr:uid="{00000000-0005-0000-0000-0000B3450000}"/>
    <cellStyle name="Normal 4 2 2 6 2 2" xfId="17656" xr:uid="{00000000-0005-0000-0000-0000B4450000}"/>
    <cellStyle name="Normal 4 2 2 6 2 2 2" xfId="17657" xr:uid="{00000000-0005-0000-0000-0000B5450000}"/>
    <cellStyle name="Normal 4 2 2 6 2 2 2 2" xfId="17658" xr:uid="{00000000-0005-0000-0000-0000B6450000}"/>
    <cellStyle name="Normal 4 2 2 6 2 2 2 3" xfId="17659" xr:uid="{00000000-0005-0000-0000-0000B7450000}"/>
    <cellStyle name="Normal 4 2 2 6 2 2 2 4" xfId="17660" xr:uid="{00000000-0005-0000-0000-0000B8450000}"/>
    <cellStyle name="Normal 4 2 2 6 2 2 3" xfId="17661" xr:uid="{00000000-0005-0000-0000-0000B9450000}"/>
    <cellStyle name="Normal 4 2 2 6 2 2 4" xfId="17662" xr:uid="{00000000-0005-0000-0000-0000BA450000}"/>
    <cellStyle name="Normal 4 2 2 6 2 2 5" xfId="17663" xr:uid="{00000000-0005-0000-0000-0000BB450000}"/>
    <cellStyle name="Normal 4 2 2 6 2 3" xfId="17664" xr:uid="{00000000-0005-0000-0000-0000BC450000}"/>
    <cellStyle name="Normal 4 2 2 6 2 3 2" xfId="17665" xr:uid="{00000000-0005-0000-0000-0000BD450000}"/>
    <cellStyle name="Normal 4 2 2 6 2 3 3" xfId="17666" xr:uid="{00000000-0005-0000-0000-0000BE450000}"/>
    <cellStyle name="Normal 4 2 2 6 2 3 4" xfId="17667" xr:uid="{00000000-0005-0000-0000-0000BF450000}"/>
    <cellStyle name="Normal 4 2 2 6 2 4" xfId="17668" xr:uid="{00000000-0005-0000-0000-0000C0450000}"/>
    <cellStyle name="Normal 4 2 2 6 2 5" xfId="17669" xr:uid="{00000000-0005-0000-0000-0000C1450000}"/>
    <cellStyle name="Normal 4 2 2 6 2 6" xfId="17670" xr:uid="{00000000-0005-0000-0000-0000C2450000}"/>
    <cellStyle name="Normal 4 2 2 6 3" xfId="17671" xr:uid="{00000000-0005-0000-0000-0000C3450000}"/>
    <cellStyle name="Normal 4 2 2 6 3 2" xfId="17672" xr:uid="{00000000-0005-0000-0000-0000C4450000}"/>
    <cellStyle name="Normal 4 2 2 6 3 2 2" xfId="17673" xr:uid="{00000000-0005-0000-0000-0000C5450000}"/>
    <cellStyle name="Normal 4 2 2 6 3 2 2 2" xfId="17674" xr:uid="{00000000-0005-0000-0000-0000C6450000}"/>
    <cellStyle name="Normal 4 2 2 6 3 2 2 3" xfId="17675" xr:uid="{00000000-0005-0000-0000-0000C7450000}"/>
    <cellStyle name="Normal 4 2 2 6 3 2 2 4" xfId="17676" xr:uid="{00000000-0005-0000-0000-0000C8450000}"/>
    <cellStyle name="Normal 4 2 2 6 3 2 3" xfId="17677" xr:uid="{00000000-0005-0000-0000-0000C9450000}"/>
    <cellStyle name="Normal 4 2 2 6 3 2 4" xfId="17678" xr:uid="{00000000-0005-0000-0000-0000CA450000}"/>
    <cellStyle name="Normal 4 2 2 6 3 2 5" xfId="17679" xr:uid="{00000000-0005-0000-0000-0000CB450000}"/>
    <cellStyle name="Normal 4 2 2 6 3 3" xfId="17680" xr:uid="{00000000-0005-0000-0000-0000CC450000}"/>
    <cellStyle name="Normal 4 2 2 6 3 3 2" xfId="17681" xr:uid="{00000000-0005-0000-0000-0000CD450000}"/>
    <cellStyle name="Normal 4 2 2 6 3 3 3" xfId="17682" xr:uid="{00000000-0005-0000-0000-0000CE450000}"/>
    <cellStyle name="Normal 4 2 2 6 3 3 4" xfId="17683" xr:uid="{00000000-0005-0000-0000-0000CF450000}"/>
    <cellStyle name="Normal 4 2 2 6 3 4" xfId="17684" xr:uid="{00000000-0005-0000-0000-0000D0450000}"/>
    <cellStyle name="Normal 4 2 2 6 3 5" xfId="17685" xr:uid="{00000000-0005-0000-0000-0000D1450000}"/>
    <cellStyle name="Normal 4 2 2 6 3 6" xfId="17686" xr:uid="{00000000-0005-0000-0000-0000D2450000}"/>
    <cellStyle name="Normal 4 2 2 6 4" xfId="17687" xr:uid="{00000000-0005-0000-0000-0000D3450000}"/>
    <cellStyle name="Normal 4 2 2 6 4 2" xfId="17688" xr:uid="{00000000-0005-0000-0000-0000D4450000}"/>
    <cellStyle name="Normal 4 2 2 6 4 2 2" xfId="17689" xr:uid="{00000000-0005-0000-0000-0000D5450000}"/>
    <cellStyle name="Normal 4 2 2 6 4 2 3" xfId="17690" xr:uid="{00000000-0005-0000-0000-0000D6450000}"/>
    <cellStyle name="Normal 4 2 2 6 4 2 4" xfId="17691" xr:uid="{00000000-0005-0000-0000-0000D7450000}"/>
    <cellStyle name="Normal 4 2 2 6 4 3" xfId="17692" xr:uid="{00000000-0005-0000-0000-0000D8450000}"/>
    <cellStyle name="Normal 4 2 2 6 4 4" xfId="17693" xr:uid="{00000000-0005-0000-0000-0000D9450000}"/>
    <cellStyle name="Normal 4 2 2 6 4 5" xfId="17694" xr:uid="{00000000-0005-0000-0000-0000DA450000}"/>
    <cellStyle name="Normal 4 2 2 6 5" xfId="17695" xr:uid="{00000000-0005-0000-0000-0000DB450000}"/>
    <cellStyle name="Normal 4 2 2 6 5 2" xfId="17696" xr:uid="{00000000-0005-0000-0000-0000DC450000}"/>
    <cellStyle name="Normal 4 2 2 6 5 3" xfId="17697" xr:uid="{00000000-0005-0000-0000-0000DD450000}"/>
    <cellStyle name="Normal 4 2 2 6 5 4" xfId="17698" xr:uid="{00000000-0005-0000-0000-0000DE450000}"/>
    <cellStyle name="Normal 4 2 2 6 6" xfId="17699" xr:uid="{00000000-0005-0000-0000-0000DF450000}"/>
    <cellStyle name="Normal 4 2 2 6 7" xfId="17700" xr:uid="{00000000-0005-0000-0000-0000E0450000}"/>
    <cellStyle name="Normal 4 2 2 6 8" xfId="17701" xr:uid="{00000000-0005-0000-0000-0000E1450000}"/>
    <cellStyle name="Normal 4 2 2 7" xfId="17702" xr:uid="{00000000-0005-0000-0000-0000E2450000}"/>
    <cellStyle name="Normal 4 2 2 7 2" xfId="17703" xr:uid="{00000000-0005-0000-0000-0000E3450000}"/>
    <cellStyle name="Normal 4 2 2 7 2 2" xfId="17704" xr:uid="{00000000-0005-0000-0000-0000E4450000}"/>
    <cellStyle name="Normal 4 2 2 7 2 2 2" xfId="17705" xr:uid="{00000000-0005-0000-0000-0000E5450000}"/>
    <cellStyle name="Normal 4 2 2 7 2 2 3" xfId="17706" xr:uid="{00000000-0005-0000-0000-0000E6450000}"/>
    <cellStyle name="Normal 4 2 2 7 2 2 4" xfId="17707" xr:uid="{00000000-0005-0000-0000-0000E7450000}"/>
    <cellStyle name="Normal 4 2 2 7 2 3" xfId="17708" xr:uid="{00000000-0005-0000-0000-0000E8450000}"/>
    <cellStyle name="Normal 4 2 2 7 2 4" xfId="17709" xr:uid="{00000000-0005-0000-0000-0000E9450000}"/>
    <cellStyle name="Normal 4 2 2 7 2 5" xfId="17710" xr:uid="{00000000-0005-0000-0000-0000EA450000}"/>
    <cellStyle name="Normal 4 2 2 7 3" xfId="17711" xr:uid="{00000000-0005-0000-0000-0000EB450000}"/>
    <cellStyle name="Normal 4 2 2 7 3 2" xfId="17712" xr:uid="{00000000-0005-0000-0000-0000EC450000}"/>
    <cellStyle name="Normal 4 2 2 7 3 3" xfId="17713" xr:uid="{00000000-0005-0000-0000-0000ED450000}"/>
    <cellStyle name="Normal 4 2 2 7 3 4" xfId="17714" xr:uid="{00000000-0005-0000-0000-0000EE450000}"/>
    <cellStyle name="Normal 4 2 2 7 4" xfId="17715" xr:uid="{00000000-0005-0000-0000-0000EF450000}"/>
    <cellStyle name="Normal 4 2 2 7 5" xfId="17716" xr:uid="{00000000-0005-0000-0000-0000F0450000}"/>
    <cellStyle name="Normal 4 2 2 7 6" xfId="17717" xr:uid="{00000000-0005-0000-0000-0000F1450000}"/>
    <cellStyle name="Normal 4 2 2 8" xfId="17718" xr:uid="{00000000-0005-0000-0000-0000F2450000}"/>
    <cellStyle name="Normal 4 2 2 8 2" xfId="17719" xr:uid="{00000000-0005-0000-0000-0000F3450000}"/>
    <cellStyle name="Normal 4 2 2 8 2 2" xfId="17720" xr:uid="{00000000-0005-0000-0000-0000F4450000}"/>
    <cellStyle name="Normal 4 2 2 8 2 2 2" xfId="17721" xr:uid="{00000000-0005-0000-0000-0000F5450000}"/>
    <cellStyle name="Normal 4 2 2 8 2 2 3" xfId="17722" xr:uid="{00000000-0005-0000-0000-0000F6450000}"/>
    <cellStyle name="Normal 4 2 2 8 2 2 4" xfId="17723" xr:uid="{00000000-0005-0000-0000-0000F7450000}"/>
    <cellStyle name="Normal 4 2 2 8 2 3" xfId="17724" xr:uid="{00000000-0005-0000-0000-0000F8450000}"/>
    <cellStyle name="Normal 4 2 2 8 2 4" xfId="17725" xr:uid="{00000000-0005-0000-0000-0000F9450000}"/>
    <cellStyle name="Normal 4 2 2 8 2 5" xfId="17726" xr:uid="{00000000-0005-0000-0000-0000FA450000}"/>
    <cellStyle name="Normal 4 2 2 8 3" xfId="17727" xr:uid="{00000000-0005-0000-0000-0000FB450000}"/>
    <cellStyle name="Normal 4 2 2 8 3 2" xfId="17728" xr:uid="{00000000-0005-0000-0000-0000FC450000}"/>
    <cellStyle name="Normal 4 2 2 8 3 3" xfId="17729" xr:uid="{00000000-0005-0000-0000-0000FD450000}"/>
    <cellStyle name="Normal 4 2 2 8 3 4" xfId="17730" xr:uid="{00000000-0005-0000-0000-0000FE450000}"/>
    <cellStyle name="Normal 4 2 2 8 4" xfId="17731" xr:uid="{00000000-0005-0000-0000-0000FF450000}"/>
    <cellStyle name="Normal 4 2 2 8 5" xfId="17732" xr:uid="{00000000-0005-0000-0000-000000460000}"/>
    <cellStyle name="Normal 4 2 2 8 6" xfId="17733" xr:uid="{00000000-0005-0000-0000-000001460000}"/>
    <cellStyle name="Normal 4 2 2 9" xfId="17734" xr:uid="{00000000-0005-0000-0000-000002460000}"/>
    <cellStyle name="Normal 4 2 3" xfId="17735" xr:uid="{00000000-0005-0000-0000-000003460000}"/>
    <cellStyle name="Normal 4 2 3 10" xfId="17736" xr:uid="{00000000-0005-0000-0000-000004460000}"/>
    <cellStyle name="Normal 4 2 3 2" xfId="17737" xr:uid="{00000000-0005-0000-0000-000005460000}"/>
    <cellStyle name="Normal 4 2 3 2 2" xfId="17738" xr:uid="{00000000-0005-0000-0000-000006460000}"/>
    <cellStyle name="Normal 4 2 3 2 2 2" xfId="17739" xr:uid="{00000000-0005-0000-0000-000007460000}"/>
    <cellStyle name="Normal 4 2 3 2 2 2 2" xfId="17740" xr:uid="{00000000-0005-0000-0000-000008460000}"/>
    <cellStyle name="Normal 4 2 3 2 2 2 2 2" xfId="17741" xr:uid="{00000000-0005-0000-0000-000009460000}"/>
    <cellStyle name="Normal 4 2 3 2 2 2 2 3" xfId="17742" xr:uid="{00000000-0005-0000-0000-00000A460000}"/>
    <cellStyle name="Normal 4 2 3 2 2 2 2 4" xfId="17743" xr:uid="{00000000-0005-0000-0000-00000B460000}"/>
    <cellStyle name="Normal 4 2 3 2 2 2 3" xfId="17744" xr:uid="{00000000-0005-0000-0000-00000C460000}"/>
    <cellStyle name="Normal 4 2 3 2 2 2 4" xfId="17745" xr:uid="{00000000-0005-0000-0000-00000D460000}"/>
    <cellStyle name="Normal 4 2 3 2 2 2 5" xfId="17746" xr:uid="{00000000-0005-0000-0000-00000E460000}"/>
    <cellStyle name="Normal 4 2 3 2 2 3" xfId="17747" xr:uid="{00000000-0005-0000-0000-00000F460000}"/>
    <cellStyle name="Normal 4 2 3 2 2 3 2" xfId="17748" xr:uid="{00000000-0005-0000-0000-000010460000}"/>
    <cellStyle name="Normal 4 2 3 2 2 3 3" xfId="17749" xr:uid="{00000000-0005-0000-0000-000011460000}"/>
    <cellStyle name="Normal 4 2 3 2 2 3 4" xfId="17750" xr:uid="{00000000-0005-0000-0000-000012460000}"/>
    <cellStyle name="Normal 4 2 3 2 2 4" xfId="17751" xr:uid="{00000000-0005-0000-0000-000013460000}"/>
    <cellStyle name="Normal 4 2 3 2 2 5" xfId="17752" xr:uid="{00000000-0005-0000-0000-000014460000}"/>
    <cellStyle name="Normal 4 2 3 2 2 6" xfId="17753" xr:uid="{00000000-0005-0000-0000-000015460000}"/>
    <cellStyle name="Normal 4 2 3 2 3" xfId="17754" xr:uid="{00000000-0005-0000-0000-000016460000}"/>
    <cellStyle name="Normal 4 2 3 2 3 2" xfId="17755" xr:uid="{00000000-0005-0000-0000-000017460000}"/>
    <cellStyle name="Normal 4 2 3 2 3 2 2" xfId="17756" xr:uid="{00000000-0005-0000-0000-000018460000}"/>
    <cellStyle name="Normal 4 2 3 2 3 2 2 2" xfId="17757" xr:uid="{00000000-0005-0000-0000-000019460000}"/>
    <cellStyle name="Normal 4 2 3 2 3 2 2 3" xfId="17758" xr:uid="{00000000-0005-0000-0000-00001A460000}"/>
    <cellStyle name="Normal 4 2 3 2 3 2 2 4" xfId="17759" xr:uid="{00000000-0005-0000-0000-00001B460000}"/>
    <cellStyle name="Normal 4 2 3 2 3 2 3" xfId="17760" xr:uid="{00000000-0005-0000-0000-00001C460000}"/>
    <cellStyle name="Normal 4 2 3 2 3 2 4" xfId="17761" xr:uid="{00000000-0005-0000-0000-00001D460000}"/>
    <cellStyle name="Normal 4 2 3 2 3 2 5" xfId="17762" xr:uid="{00000000-0005-0000-0000-00001E460000}"/>
    <cellStyle name="Normal 4 2 3 2 3 3" xfId="17763" xr:uid="{00000000-0005-0000-0000-00001F460000}"/>
    <cellStyle name="Normal 4 2 3 2 3 3 2" xfId="17764" xr:uid="{00000000-0005-0000-0000-000020460000}"/>
    <cellStyle name="Normal 4 2 3 2 3 3 3" xfId="17765" xr:uid="{00000000-0005-0000-0000-000021460000}"/>
    <cellStyle name="Normal 4 2 3 2 3 3 4" xfId="17766" xr:uid="{00000000-0005-0000-0000-000022460000}"/>
    <cellStyle name="Normal 4 2 3 2 3 4" xfId="17767" xr:uid="{00000000-0005-0000-0000-000023460000}"/>
    <cellStyle name="Normal 4 2 3 2 3 5" xfId="17768" xr:uid="{00000000-0005-0000-0000-000024460000}"/>
    <cellStyle name="Normal 4 2 3 2 3 6" xfId="17769" xr:uid="{00000000-0005-0000-0000-000025460000}"/>
    <cellStyle name="Normal 4 2 3 2 4" xfId="17770" xr:uid="{00000000-0005-0000-0000-000026460000}"/>
    <cellStyle name="Normal 4 2 3 2 4 2" xfId="17771" xr:uid="{00000000-0005-0000-0000-000027460000}"/>
    <cellStyle name="Normal 4 2 3 2 4 2 2" xfId="17772" xr:uid="{00000000-0005-0000-0000-000028460000}"/>
    <cellStyle name="Normal 4 2 3 2 4 2 3" xfId="17773" xr:uid="{00000000-0005-0000-0000-000029460000}"/>
    <cellStyle name="Normal 4 2 3 2 4 2 4" xfId="17774" xr:uid="{00000000-0005-0000-0000-00002A460000}"/>
    <cellStyle name="Normal 4 2 3 2 4 3" xfId="17775" xr:uid="{00000000-0005-0000-0000-00002B460000}"/>
    <cellStyle name="Normal 4 2 3 2 4 4" xfId="17776" xr:uid="{00000000-0005-0000-0000-00002C460000}"/>
    <cellStyle name="Normal 4 2 3 2 4 5" xfId="17777" xr:uid="{00000000-0005-0000-0000-00002D460000}"/>
    <cellStyle name="Normal 4 2 3 2 5" xfId="17778" xr:uid="{00000000-0005-0000-0000-00002E460000}"/>
    <cellStyle name="Normal 4 2 3 2 5 2" xfId="17779" xr:uid="{00000000-0005-0000-0000-00002F460000}"/>
    <cellStyle name="Normal 4 2 3 2 5 3" xfId="17780" xr:uid="{00000000-0005-0000-0000-000030460000}"/>
    <cellStyle name="Normal 4 2 3 2 5 4" xfId="17781" xr:uid="{00000000-0005-0000-0000-000031460000}"/>
    <cellStyle name="Normal 4 2 3 2 6" xfId="17782" xr:uid="{00000000-0005-0000-0000-000032460000}"/>
    <cellStyle name="Normal 4 2 3 2 7" xfId="17783" xr:uid="{00000000-0005-0000-0000-000033460000}"/>
    <cellStyle name="Normal 4 2 3 2 8" xfId="17784" xr:uid="{00000000-0005-0000-0000-000034460000}"/>
    <cellStyle name="Normal 4 2 3 3" xfId="17785" xr:uid="{00000000-0005-0000-0000-000035460000}"/>
    <cellStyle name="Normal 4 2 3 3 2" xfId="17786" xr:uid="{00000000-0005-0000-0000-000036460000}"/>
    <cellStyle name="Normal 4 2 3 3 2 2" xfId="17787" xr:uid="{00000000-0005-0000-0000-000037460000}"/>
    <cellStyle name="Normal 4 2 3 3 2 2 2" xfId="17788" xr:uid="{00000000-0005-0000-0000-000038460000}"/>
    <cellStyle name="Normal 4 2 3 3 2 2 3" xfId="17789" xr:uid="{00000000-0005-0000-0000-000039460000}"/>
    <cellStyle name="Normal 4 2 3 3 2 2 4" xfId="17790" xr:uid="{00000000-0005-0000-0000-00003A460000}"/>
    <cellStyle name="Normal 4 2 3 3 2 3" xfId="17791" xr:uid="{00000000-0005-0000-0000-00003B460000}"/>
    <cellStyle name="Normal 4 2 3 3 2 3 2" xfId="17792" xr:uid="{00000000-0005-0000-0000-00003C460000}"/>
    <cellStyle name="Normal 4 2 3 3 2 3 3" xfId="17793" xr:uid="{00000000-0005-0000-0000-00003D460000}"/>
    <cellStyle name="Normal 4 2 3 3 2 3 4" xfId="17794" xr:uid="{00000000-0005-0000-0000-00003E460000}"/>
    <cellStyle name="Normal 4 2 3 3 2 4" xfId="17795" xr:uid="{00000000-0005-0000-0000-00003F460000}"/>
    <cellStyle name="Normal 4 2 3 3 2 5" xfId="17796" xr:uid="{00000000-0005-0000-0000-000040460000}"/>
    <cellStyle name="Normal 4 2 3 3 2 6" xfId="17797" xr:uid="{00000000-0005-0000-0000-000041460000}"/>
    <cellStyle name="Normal 4 2 3 3 3" xfId="17798" xr:uid="{00000000-0005-0000-0000-000042460000}"/>
    <cellStyle name="Normal 4 2 3 3 3 2" xfId="17799" xr:uid="{00000000-0005-0000-0000-000043460000}"/>
    <cellStyle name="Normal 4 2 3 3 3 3" xfId="17800" xr:uid="{00000000-0005-0000-0000-000044460000}"/>
    <cellStyle name="Normal 4 2 3 3 3 4" xfId="17801" xr:uid="{00000000-0005-0000-0000-000045460000}"/>
    <cellStyle name="Normal 4 2 3 3 4" xfId="17802" xr:uid="{00000000-0005-0000-0000-000046460000}"/>
    <cellStyle name="Normal 4 2 3 3 4 2" xfId="17803" xr:uid="{00000000-0005-0000-0000-000047460000}"/>
    <cellStyle name="Normal 4 2 3 3 4 3" xfId="17804" xr:uid="{00000000-0005-0000-0000-000048460000}"/>
    <cellStyle name="Normal 4 2 3 3 4 4" xfId="17805" xr:uid="{00000000-0005-0000-0000-000049460000}"/>
    <cellStyle name="Normal 4 2 3 3 5" xfId="17806" xr:uid="{00000000-0005-0000-0000-00004A460000}"/>
    <cellStyle name="Normal 4 2 3 3 6" xfId="17807" xr:uid="{00000000-0005-0000-0000-00004B460000}"/>
    <cellStyle name="Normal 4 2 3 3 7" xfId="17808" xr:uid="{00000000-0005-0000-0000-00004C460000}"/>
    <cellStyle name="Normal 4 2 3 4" xfId="17809" xr:uid="{00000000-0005-0000-0000-00004D460000}"/>
    <cellStyle name="Normal 4 2 3 4 2" xfId="17810" xr:uid="{00000000-0005-0000-0000-00004E460000}"/>
    <cellStyle name="Normal 4 2 3 4 2 2" xfId="17811" xr:uid="{00000000-0005-0000-0000-00004F460000}"/>
    <cellStyle name="Normal 4 2 3 4 2 2 2" xfId="17812" xr:uid="{00000000-0005-0000-0000-000050460000}"/>
    <cellStyle name="Normal 4 2 3 4 2 2 3" xfId="17813" xr:uid="{00000000-0005-0000-0000-000051460000}"/>
    <cellStyle name="Normal 4 2 3 4 2 2 4" xfId="17814" xr:uid="{00000000-0005-0000-0000-000052460000}"/>
    <cellStyle name="Normal 4 2 3 4 2 3" xfId="17815" xr:uid="{00000000-0005-0000-0000-000053460000}"/>
    <cellStyle name="Normal 4 2 3 4 2 4" xfId="17816" xr:uid="{00000000-0005-0000-0000-000054460000}"/>
    <cellStyle name="Normal 4 2 3 4 2 5" xfId="17817" xr:uid="{00000000-0005-0000-0000-000055460000}"/>
    <cellStyle name="Normal 4 2 3 4 3" xfId="17818" xr:uid="{00000000-0005-0000-0000-000056460000}"/>
    <cellStyle name="Normal 4 2 3 4 3 2" xfId="17819" xr:uid="{00000000-0005-0000-0000-000057460000}"/>
    <cellStyle name="Normal 4 2 3 4 3 3" xfId="17820" xr:uid="{00000000-0005-0000-0000-000058460000}"/>
    <cellStyle name="Normal 4 2 3 4 3 4" xfId="17821" xr:uid="{00000000-0005-0000-0000-000059460000}"/>
    <cellStyle name="Normal 4 2 3 4 4" xfId="17822" xr:uid="{00000000-0005-0000-0000-00005A460000}"/>
    <cellStyle name="Normal 4 2 3 4 5" xfId="17823" xr:uid="{00000000-0005-0000-0000-00005B460000}"/>
    <cellStyle name="Normal 4 2 3 4 6" xfId="17824" xr:uid="{00000000-0005-0000-0000-00005C460000}"/>
    <cellStyle name="Normal 4 2 3 5" xfId="17825" xr:uid="{00000000-0005-0000-0000-00005D460000}"/>
    <cellStyle name="Normal 4 2 3 5 2" xfId="17826" xr:uid="{00000000-0005-0000-0000-00005E460000}"/>
    <cellStyle name="Normal 4 2 3 5 2 2" xfId="17827" xr:uid="{00000000-0005-0000-0000-00005F460000}"/>
    <cellStyle name="Normal 4 2 3 5 2 2 2" xfId="17828" xr:uid="{00000000-0005-0000-0000-000060460000}"/>
    <cellStyle name="Normal 4 2 3 5 2 2 3" xfId="17829" xr:uid="{00000000-0005-0000-0000-000061460000}"/>
    <cellStyle name="Normal 4 2 3 5 2 2 4" xfId="17830" xr:uid="{00000000-0005-0000-0000-000062460000}"/>
    <cellStyle name="Normal 4 2 3 5 2 3" xfId="17831" xr:uid="{00000000-0005-0000-0000-000063460000}"/>
    <cellStyle name="Normal 4 2 3 5 2 4" xfId="17832" xr:uid="{00000000-0005-0000-0000-000064460000}"/>
    <cellStyle name="Normal 4 2 3 5 2 5" xfId="17833" xr:uid="{00000000-0005-0000-0000-000065460000}"/>
    <cellStyle name="Normal 4 2 3 5 3" xfId="17834" xr:uid="{00000000-0005-0000-0000-000066460000}"/>
    <cellStyle name="Normal 4 2 3 5 3 2" xfId="17835" xr:uid="{00000000-0005-0000-0000-000067460000}"/>
    <cellStyle name="Normal 4 2 3 5 3 3" xfId="17836" xr:uid="{00000000-0005-0000-0000-000068460000}"/>
    <cellStyle name="Normal 4 2 3 5 3 4" xfId="17837" xr:uid="{00000000-0005-0000-0000-000069460000}"/>
    <cellStyle name="Normal 4 2 3 5 4" xfId="17838" xr:uid="{00000000-0005-0000-0000-00006A460000}"/>
    <cellStyle name="Normal 4 2 3 5 4 2" xfId="17839" xr:uid="{00000000-0005-0000-0000-00006B460000}"/>
    <cellStyle name="Normal 4 2 3 5 4 3" xfId="17840" xr:uid="{00000000-0005-0000-0000-00006C460000}"/>
    <cellStyle name="Normal 4 2 3 5 4 4" xfId="17841" xr:uid="{00000000-0005-0000-0000-00006D460000}"/>
    <cellStyle name="Normal 4 2 3 5 5" xfId="17842" xr:uid="{00000000-0005-0000-0000-00006E460000}"/>
    <cellStyle name="Normal 4 2 3 5 6" xfId="17843" xr:uid="{00000000-0005-0000-0000-00006F460000}"/>
    <cellStyle name="Normal 4 2 3 5 7" xfId="17844" xr:uid="{00000000-0005-0000-0000-000070460000}"/>
    <cellStyle name="Normal 4 2 3 6" xfId="17845" xr:uid="{00000000-0005-0000-0000-000071460000}"/>
    <cellStyle name="Normal 4 2 3 6 2" xfId="17846" xr:uid="{00000000-0005-0000-0000-000072460000}"/>
    <cellStyle name="Normal 4 2 3 6 2 2" xfId="17847" xr:uid="{00000000-0005-0000-0000-000073460000}"/>
    <cellStyle name="Normal 4 2 3 6 2 3" xfId="17848" xr:uid="{00000000-0005-0000-0000-000074460000}"/>
    <cellStyle name="Normal 4 2 3 6 2 4" xfId="17849" xr:uid="{00000000-0005-0000-0000-000075460000}"/>
    <cellStyle name="Normal 4 2 3 6 3" xfId="17850" xr:uid="{00000000-0005-0000-0000-000076460000}"/>
    <cellStyle name="Normal 4 2 3 6 4" xfId="17851" xr:uid="{00000000-0005-0000-0000-000077460000}"/>
    <cellStyle name="Normal 4 2 3 6 5" xfId="17852" xr:uid="{00000000-0005-0000-0000-000078460000}"/>
    <cellStyle name="Normal 4 2 3 7" xfId="17853" xr:uid="{00000000-0005-0000-0000-000079460000}"/>
    <cellStyle name="Normal 4 2 3 7 2" xfId="17854" xr:uid="{00000000-0005-0000-0000-00007A460000}"/>
    <cellStyle name="Normal 4 2 3 7 3" xfId="17855" xr:uid="{00000000-0005-0000-0000-00007B460000}"/>
    <cellStyle name="Normal 4 2 3 7 4" xfId="17856" xr:uid="{00000000-0005-0000-0000-00007C460000}"/>
    <cellStyle name="Normal 4 2 3 8" xfId="17857" xr:uid="{00000000-0005-0000-0000-00007D460000}"/>
    <cellStyle name="Normal 4 2 3 9" xfId="17858" xr:uid="{00000000-0005-0000-0000-00007E460000}"/>
    <cellStyle name="Normal 4 2 4" xfId="17859" xr:uid="{00000000-0005-0000-0000-00007F460000}"/>
    <cellStyle name="Normal 4 2 4 10" xfId="17860" xr:uid="{00000000-0005-0000-0000-000080460000}"/>
    <cellStyle name="Normal 4 2 4 2" xfId="17861" xr:uid="{00000000-0005-0000-0000-000081460000}"/>
    <cellStyle name="Normal 4 2 4 2 2" xfId="17862" xr:uid="{00000000-0005-0000-0000-000082460000}"/>
    <cellStyle name="Normal 4 2 4 2 2 2" xfId="17863" xr:uid="{00000000-0005-0000-0000-000083460000}"/>
    <cellStyle name="Normal 4 2 4 2 2 2 2" xfId="17864" xr:uid="{00000000-0005-0000-0000-000084460000}"/>
    <cellStyle name="Normal 4 2 4 2 2 2 2 2" xfId="17865" xr:uid="{00000000-0005-0000-0000-000085460000}"/>
    <cellStyle name="Normal 4 2 4 2 2 2 2 3" xfId="17866" xr:uid="{00000000-0005-0000-0000-000086460000}"/>
    <cellStyle name="Normal 4 2 4 2 2 2 2 4" xfId="17867" xr:uid="{00000000-0005-0000-0000-000087460000}"/>
    <cellStyle name="Normal 4 2 4 2 2 2 3" xfId="17868" xr:uid="{00000000-0005-0000-0000-000088460000}"/>
    <cellStyle name="Normal 4 2 4 2 2 2 4" xfId="17869" xr:uid="{00000000-0005-0000-0000-000089460000}"/>
    <cellStyle name="Normal 4 2 4 2 2 2 5" xfId="17870" xr:uid="{00000000-0005-0000-0000-00008A460000}"/>
    <cellStyle name="Normal 4 2 4 2 2 3" xfId="17871" xr:uid="{00000000-0005-0000-0000-00008B460000}"/>
    <cellStyle name="Normal 4 2 4 2 2 3 2" xfId="17872" xr:uid="{00000000-0005-0000-0000-00008C460000}"/>
    <cellStyle name="Normal 4 2 4 2 2 3 3" xfId="17873" xr:uid="{00000000-0005-0000-0000-00008D460000}"/>
    <cellStyle name="Normal 4 2 4 2 2 3 4" xfId="17874" xr:uid="{00000000-0005-0000-0000-00008E460000}"/>
    <cellStyle name="Normal 4 2 4 2 2 4" xfId="17875" xr:uid="{00000000-0005-0000-0000-00008F460000}"/>
    <cellStyle name="Normal 4 2 4 2 2 5" xfId="17876" xr:uid="{00000000-0005-0000-0000-000090460000}"/>
    <cellStyle name="Normal 4 2 4 2 2 6" xfId="17877" xr:uid="{00000000-0005-0000-0000-000091460000}"/>
    <cellStyle name="Normal 4 2 4 2 3" xfId="17878" xr:uid="{00000000-0005-0000-0000-000092460000}"/>
    <cellStyle name="Normal 4 2 4 2 3 2" xfId="17879" xr:uid="{00000000-0005-0000-0000-000093460000}"/>
    <cellStyle name="Normal 4 2 4 2 3 2 2" xfId="17880" xr:uid="{00000000-0005-0000-0000-000094460000}"/>
    <cellStyle name="Normal 4 2 4 2 3 2 2 2" xfId="17881" xr:uid="{00000000-0005-0000-0000-000095460000}"/>
    <cellStyle name="Normal 4 2 4 2 3 2 2 3" xfId="17882" xr:uid="{00000000-0005-0000-0000-000096460000}"/>
    <cellStyle name="Normal 4 2 4 2 3 2 2 4" xfId="17883" xr:uid="{00000000-0005-0000-0000-000097460000}"/>
    <cellStyle name="Normal 4 2 4 2 3 2 3" xfId="17884" xr:uid="{00000000-0005-0000-0000-000098460000}"/>
    <cellStyle name="Normal 4 2 4 2 3 2 4" xfId="17885" xr:uid="{00000000-0005-0000-0000-000099460000}"/>
    <cellStyle name="Normal 4 2 4 2 3 2 5" xfId="17886" xr:uid="{00000000-0005-0000-0000-00009A460000}"/>
    <cellStyle name="Normal 4 2 4 2 3 3" xfId="17887" xr:uid="{00000000-0005-0000-0000-00009B460000}"/>
    <cellStyle name="Normal 4 2 4 2 3 3 2" xfId="17888" xr:uid="{00000000-0005-0000-0000-00009C460000}"/>
    <cellStyle name="Normal 4 2 4 2 3 3 3" xfId="17889" xr:uid="{00000000-0005-0000-0000-00009D460000}"/>
    <cellStyle name="Normal 4 2 4 2 3 3 4" xfId="17890" xr:uid="{00000000-0005-0000-0000-00009E460000}"/>
    <cellStyle name="Normal 4 2 4 2 3 4" xfId="17891" xr:uid="{00000000-0005-0000-0000-00009F460000}"/>
    <cellStyle name="Normal 4 2 4 2 3 5" xfId="17892" xr:uid="{00000000-0005-0000-0000-0000A0460000}"/>
    <cellStyle name="Normal 4 2 4 2 3 6" xfId="17893" xr:uid="{00000000-0005-0000-0000-0000A1460000}"/>
    <cellStyle name="Normal 4 2 4 2 4" xfId="17894" xr:uid="{00000000-0005-0000-0000-0000A2460000}"/>
    <cellStyle name="Normal 4 2 4 2 4 2" xfId="17895" xr:uid="{00000000-0005-0000-0000-0000A3460000}"/>
    <cellStyle name="Normal 4 2 4 2 4 2 2" xfId="17896" xr:uid="{00000000-0005-0000-0000-0000A4460000}"/>
    <cellStyle name="Normal 4 2 4 2 4 2 3" xfId="17897" xr:uid="{00000000-0005-0000-0000-0000A5460000}"/>
    <cellStyle name="Normal 4 2 4 2 4 2 4" xfId="17898" xr:uid="{00000000-0005-0000-0000-0000A6460000}"/>
    <cellStyle name="Normal 4 2 4 2 4 3" xfId="17899" xr:uid="{00000000-0005-0000-0000-0000A7460000}"/>
    <cellStyle name="Normal 4 2 4 2 4 4" xfId="17900" xr:uid="{00000000-0005-0000-0000-0000A8460000}"/>
    <cellStyle name="Normal 4 2 4 2 4 5" xfId="17901" xr:uid="{00000000-0005-0000-0000-0000A9460000}"/>
    <cellStyle name="Normal 4 2 4 2 5" xfId="17902" xr:uid="{00000000-0005-0000-0000-0000AA460000}"/>
    <cellStyle name="Normal 4 2 4 2 5 2" xfId="17903" xr:uid="{00000000-0005-0000-0000-0000AB460000}"/>
    <cellStyle name="Normal 4 2 4 2 5 3" xfId="17904" xr:uid="{00000000-0005-0000-0000-0000AC460000}"/>
    <cellStyle name="Normal 4 2 4 2 5 4" xfId="17905" xr:uid="{00000000-0005-0000-0000-0000AD460000}"/>
    <cellStyle name="Normal 4 2 4 2 6" xfId="17906" xr:uid="{00000000-0005-0000-0000-0000AE460000}"/>
    <cellStyle name="Normal 4 2 4 2 7" xfId="17907" xr:uid="{00000000-0005-0000-0000-0000AF460000}"/>
    <cellStyle name="Normal 4 2 4 2 8" xfId="17908" xr:uid="{00000000-0005-0000-0000-0000B0460000}"/>
    <cellStyle name="Normal 4 2 4 3" xfId="17909" xr:uid="{00000000-0005-0000-0000-0000B1460000}"/>
    <cellStyle name="Normal 4 2 4 3 2" xfId="17910" xr:uid="{00000000-0005-0000-0000-0000B2460000}"/>
    <cellStyle name="Normal 4 2 4 3 2 2" xfId="17911" xr:uid="{00000000-0005-0000-0000-0000B3460000}"/>
    <cellStyle name="Normal 4 2 4 3 2 2 2" xfId="17912" xr:uid="{00000000-0005-0000-0000-0000B4460000}"/>
    <cellStyle name="Normal 4 2 4 3 2 2 3" xfId="17913" xr:uid="{00000000-0005-0000-0000-0000B5460000}"/>
    <cellStyle name="Normal 4 2 4 3 2 2 4" xfId="17914" xr:uid="{00000000-0005-0000-0000-0000B6460000}"/>
    <cellStyle name="Normal 4 2 4 3 2 3" xfId="17915" xr:uid="{00000000-0005-0000-0000-0000B7460000}"/>
    <cellStyle name="Normal 4 2 4 3 2 4" xfId="17916" xr:uid="{00000000-0005-0000-0000-0000B8460000}"/>
    <cellStyle name="Normal 4 2 4 3 2 5" xfId="17917" xr:uid="{00000000-0005-0000-0000-0000B9460000}"/>
    <cellStyle name="Normal 4 2 4 3 3" xfId="17918" xr:uid="{00000000-0005-0000-0000-0000BA460000}"/>
    <cellStyle name="Normal 4 2 4 3 3 2" xfId="17919" xr:uid="{00000000-0005-0000-0000-0000BB460000}"/>
    <cellStyle name="Normal 4 2 4 3 3 3" xfId="17920" xr:uid="{00000000-0005-0000-0000-0000BC460000}"/>
    <cellStyle name="Normal 4 2 4 3 3 4" xfId="17921" xr:uid="{00000000-0005-0000-0000-0000BD460000}"/>
    <cellStyle name="Normal 4 2 4 3 4" xfId="17922" xr:uid="{00000000-0005-0000-0000-0000BE460000}"/>
    <cellStyle name="Normal 4 2 4 3 5" xfId="17923" xr:uid="{00000000-0005-0000-0000-0000BF460000}"/>
    <cellStyle name="Normal 4 2 4 3 6" xfId="17924" xr:uid="{00000000-0005-0000-0000-0000C0460000}"/>
    <cellStyle name="Normal 4 2 4 4" xfId="17925" xr:uid="{00000000-0005-0000-0000-0000C1460000}"/>
    <cellStyle name="Normal 4 2 4 4 2" xfId="17926" xr:uid="{00000000-0005-0000-0000-0000C2460000}"/>
    <cellStyle name="Normal 4 2 4 4 2 2" xfId="17927" xr:uid="{00000000-0005-0000-0000-0000C3460000}"/>
    <cellStyle name="Normal 4 2 4 4 2 2 2" xfId="17928" xr:uid="{00000000-0005-0000-0000-0000C4460000}"/>
    <cellStyle name="Normal 4 2 4 4 2 2 3" xfId="17929" xr:uid="{00000000-0005-0000-0000-0000C5460000}"/>
    <cellStyle name="Normal 4 2 4 4 2 2 4" xfId="17930" xr:uid="{00000000-0005-0000-0000-0000C6460000}"/>
    <cellStyle name="Normal 4 2 4 4 2 3" xfId="17931" xr:uid="{00000000-0005-0000-0000-0000C7460000}"/>
    <cellStyle name="Normal 4 2 4 4 2 4" xfId="17932" xr:uid="{00000000-0005-0000-0000-0000C8460000}"/>
    <cellStyle name="Normal 4 2 4 4 2 5" xfId="17933" xr:uid="{00000000-0005-0000-0000-0000C9460000}"/>
    <cellStyle name="Normal 4 2 4 4 3" xfId="17934" xr:uid="{00000000-0005-0000-0000-0000CA460000}"/>
    <cellStyle name="Normal 4 2 4 4 3 2" xfId="17935" xr:uid="{00000000-0005-0000-0000-0000CB460000}"/>
    <cellStyle name="Normal 4 2 4 4 3 3" xfId="17936" xr:uid="{00000000-0005-0000-0000-0000CC460000}"/>
    <cellStyle name="Normal 4 2 4 4 3 4" xfId="17937" xr:uid="{00000000-0005-0000-0000-0000CD460000}"/>
    <cellStyle name="Normal 4 2 4 4 4" xfId="17938" xr:uid="{00000000-0005-0000-0000-0000CE460000}"/>
    <cellStyle name="Normal 4 2 4 4 5" xfId="17939" xr:uid="{00000000-0005-0000-0000-0000CF460000}"/>
    <cellStyle name="Normal 4 2 4 4 6" xfId="17940" xr:uid="{00000000-0005-0000-0000-0000D0460000}"/>
    <cellStyle name="Normal 4 2 4 5" xfId="17941" xr:uid="{00000000-0005-0000-0000-0000D1460000}"/>
    <cellStyle name="Normal 4 2 4 5 2" xfId="17942" xr:uid="{00000000-0005-0000-0000-0000D2460000}"/>
    <cellStyle name="Normal 4 2 4 5 2 2" xfId="17943" xr:uid="{00000000-0005-0000-0000-0000D3460000}"/>
    <cellStyle name="Normal 4 2 4 5 2 2 2" xfId="17944" xr:uid="{00000000-0005-0000-0000-0000D4460000}"/>
    <cellStyle name="Normal 4 2 4 5 2 2 3" xfId="17945" xr:uid="{00000000-0005-0000-0000-0000D5460000}"/>
    <cellStyle name="Normal 4 2 4 5 2 2 4" xfId="17946" xr:uid="{00000000-0005-0000-0000-0000D6460000}"/>
    <cellStyle name="Normal 4 2 4 5 2 3" xfId="17947" xr:uid="{00000000-0005-0000-0000-0000D7460000}"/>
    <cellStyle name="Normal 4 2 4 5 2 4" xfId="17948" xr:uid="{00000000-0005-0000-0000-0000D8460000}"/>
    <cellStyle name="Normal 4 2 4 5 2 5" xfId="17949" xr:uid="{00000000-0005-0000-0000-0000D9460000}"/>
    <cellStyle name="Normal 4 2 4 5 3" xfId="17950" xr:uid="{00000000-0005-0000-0000-0000DA460000}"/>
    <cellStyle name="Normal 4 2 4 5 3 2" xfId="17951" xr:uid="{00000000-0005-0000-0000-0000DB460000}"/>
    <cellStyle name="Normal 4 2 4 5 3 3" xfId="17952" xr:uid="{00000000-0005-0000-0000-0000DC460000}"/>
    <cellStyle name="Normal 4 2 4 5 3 4" xfId="17953" xr:uid="{00000000-0005-0000-0000-0000DD460000}"/>
    <cellStyle name="Normal 4 2 4 5 4" xfId="17954" xr:uid="{00000000-0005-0000-0000-0000DE460000}"/>
    <cellStyle name="Normal 4 2 4 5 5" xfId="17955" xr:uid="{00000000-0005-0000-0000-0000DF460000}"/>
    <cellStyle name="Normal 4 2 4 5 6" xfId="17956" xr:uid="{00000000-0005-0000-0000-0000E0460000}"/>
    <cellStyle name="Normal 4 2 4 6" xfId="17957" xr:uid="{00000000-0005-0000-0000-0000E1460000}"/>
    <cellStyle name="Normal 4 2 4 6 2" xfId="17958" xr:uid="{00000000-0005-0000-0000-0000E2460000}"/>
    <cellStyle name="Normal 4 2 4 6 2 2" xfId="17959" xr:uid="{00000000-0005-0000-0000-0000E3460000}"/>
    <cellStyle name="Normal 4 2 4 6 2 3" xfId="17960" xr:uid="{00000000-0005-0000-0000-0000E4460000}"/>
    <cellStyle name="Normal 4 2 4 6 2 4" xfId="17961" xr:uid="{00000000-0005-0000-0000-0000E5460000}"/>
    <cellStyle name="Normal 4 2 4 6 3" xfId="17962" xr:uid="{00000000-0005-0000-0000-0000E6460000}"/>
    <cellStyle name="Normal 4 2 4 6 4" xfId="17963" xr:uid="{00000000-0005-0000-0000-0000E7460000}"/>
    <cellStyle name="Normal 4 2 4 6 5" xfId="17964" xr:uid="{00000000-0005-0000-0000-0000E8460000}"/>
    <cellStyle name="Normal 4 2 4 7" xfId="17965" xr:uid="{00000000-0005-0000-0000-0000E9460000}"/>
    <cellStyle name="Normal 4 2 4 7 2" xfId="17966" xr:uid="{00000000-0005-0000-0000-0000EA460000}"/>
    <cellStyle name="Normal 4 2 4 7 3" xfId="17967" xr:uid="{00000000-0005-0000-0000-0000EB460000}"/>
    <cellStyle name="Normal 4 2 4 7 4" xfId="17968" xr:uid="{00000000-0005-0000-0000-0000EC460000}"/>
    <cellStyle name="Normal 4 2 4 8" xfId="17969" xr:uid="{00000000-0005-0000-0000-0000ED460000}"/>
    <cellStyle name="Normal 4 2 4 9" xfId="17970" xr:uid="{00000000-0005-0000-0000-0000EE460000}"/>
    <cellStyle name="Normal 4 2 5" xfId="17971" xr:uid="{00000000-0005-0000-0000-0000EF460000}"/>
    <cellStyle name="Normal 4 2 5 2" xfId="17972" xr:uid="{00000000-0005-0000-0000-0000F0460000}"/>
    <cellStyle name="Normal 4 2 5 2 2" xfId="17973" xr:uid="{00000000-0005-0000-0000-0000F1460000}"/>
    <cellStyle name="Normal 4 2 5 2 2 2" xfId="17974" xr:uid="{00000000-0005-0000-0000-0000F2460000}"/>
    <cellStyle name="Normal 4 2 5 2 2 2 2" xfId="17975" xr:uid="{00000000-0005-0000-0000-0000F3460000}"/>
    <cellStyle name="Normal 4 2 5 2 2 2 2 2" xfId="17976" xr:uid="{00000000-0005-0000-0000-0000F4460000}"/>
    <cellStyle name="Normal 4 2 5 2 2 2 2 3" xfId="17977" xr:uid="{00000000-0005-0000-0000-0000F5460000}"/>
    <cellStyle name="Normal 4 2 5 2 2 2 2 4" xfId="17978" xr:uid="{00000000-0005-0000-0000-0000F6460000}"/>
    <cellStyle name="Normal 4 2 5 2 2 2 3" xfId="17979" xr:uid="{00000000-0005-0000-0000-0000F7460000}"/>
    <cellStyle name="Normal 4 2 5 2 2 2 4" xfId="17980" xr:uid="{00000000-0005-0000-0000-0000F8460000}"/>
    <cellStyle name="Normal 4 2 5 2 2 2 5" xfId="17981" xr:uid="{00000000-0005-0000-0000-0000F9460000}"/>
    <cellStyle name="Normal 4 2 5 2 2 3" xfId="17982" xr:uid="{00000000-0005-0000-0000-0000FA460000}"/>
    <cellStyle name="Normal 4 2 5 2 2 3 2" xfId="17983" xr:uid="{00000000-0005-0000-0000-0000FB460000}"/>
    <cellStyle name="Normal 4 2 5 2 2 3 3" xfId="17984" xr:uid="{00000000-0005-0000-0000-0000FC460000}"/>
    <cellStyle name="Normal 4 2 5 2 2 3 4" xfId="17985" xr:uid="{00000000-0005-0000-0000-0000FD460000}"/>
    <cellStyle name="Normal 4 2 5 2 2 4" xfId="17986" xr:uid="{00000000-0005-0000-0000-0000FE460000}"/>
    <cellStyle name="Normal 4 2 5 2 2 5" xfId="17987" xr:uid="{00000000-0005-0000-0000-0000FF460000}"/>
    <cellStyle name="Normal 4 2 5 2 2 6" xfId="17988" xr:uid="{00000000-0005-0000-0000-000000470000}"/>
    <cellStyle name="Normal 4 2 5 2 3" xfId="17989" xr:uid="{00000000-0005-0000-0000-000001470000}"/>
    <cellStyle name="Normal 4 2 5 2 3 2" xfId="17990" xr:uid="{00000000-0005-0000-0000-000002470000}"/>
    <cellStyle name="Normal 4 2 5 2 3 2 2" xfId="17991" xr:uid="{00000000-0005-0000-0000-000003470000}"/>
    <cellStyle name="Normal 4 2 5 2 3 2 2 2" xfId="17992" xr:uid="{00000000-0005-0000-0000-000004470000}"/>
    <cellStyle name="Normal 4 2 5 2 3 2 2 3" xfId="17993" xr:uid="{00000000-0005-0000-0000-000005470000}"/>
    <cellStyle name="Normal 4 2 5 2 3 2 2 4" xfId="17994" xr:uid="{00000000-0005-0000-0000-000006470000}"/>
    <cellStyle name="Normal 4 2 5 2 3 2 3" xfId="17995" xr:uid="{00000000-0005-0000-0000-000007470000}"/>
    <cellStyle name="Normal 4 2 5 2 3 2 4" xfId="17996" xr:uid="{00000000-0005-0000-0000-000008470000}"/>
    <cellStyle name="Normal 4 2 5 2 3 2 5" xfId="17997" xr:uid="{00000000-0005-0000-0000-000009470000}"/>
    <cellStyle name="Normal 4 2 5 2 3 3" xfId="17998" xr:uid="{00000000-0005-0000-0000-00000A470000}"/>
    <cellStyle name="Normal 4 2 5 2 3 3 2" xfId="17999" xr:uid="{00000000-0005-0000-0000-00000B470000}"/>
    <cellStyle name="Normal 4 2 5 2 3 3 3" xfId="18000" xr:uid="{00000000-0005-0000-0000-00000C470000}"/>
    <cellStyle name="Normal 4 2 5 2 3 3 4" xfId="18001" xr:uid="{00000000-0005-0000-0000-00000D470000}"/>
    <cellStyle name="Normal 4 2 5 2 3 4" xfId="18002" xr:uid="{00000000-0005-0000-0000-00000E470000}"/>
    <cellStyle name="Normal 4 2 5 2 3 5" xfId="18003" xr:uid="{00000000-0005-0000-0000-00000F470000}"/>
    <cellStyle name="Normal 4 2 5 2 3 6" xfId="18004" xr:uid="{00000000-0005-0000-0000-000010470000}"/>
    <cellStyle name="Normal 4 2 5 2 4" xfId="18005" xr:uid="{00000000-0005-0000-0000-000011470000}"/>
    <cellStyle name="Normal 4 2 5 2 4 2" xfId="18006" xr:uid="{00000000-0005-0000-0000-000012470000}"/>
    <cellStyle name="Normal 4 2 5 2 4 2 2" xfId="18007" xr:uid="{00000000-0005-0000-0000-000013470000}"/>
    <cellStyle name="Normal 4 2 5 2 4 2 3" xfId="18008" xr:uid="{00000000-0005-0000-0000-000014470000}"/>
    <cellStyle name="Normal 4 2 5 2 4 2 4" xfId="18009" xr:uid="{00000000-0005-0000-0000-000015470000}"/>
    <cellStyle name="Normal 4 2 5 2 4 3" xfId="18010" xr:uid="{00000000-0005-0000-0000-000016470000}"/>
    <cellStyle name="Normal 4 2 5 2 4 4" xfId="18011" xr:uid="{00000000-0005-0000-0000-000017470000}"/>
    <cellStyle name="Normal 4 2 5 2 4 5" xfId="18012" xr:uid="{00000000-0005-0000-0000-000018470000}"/>
    <cellStyle name="Normal 4 2 5 2 5" xfId="18013" xr:uid="{00000000-0005-0000-0000-000019470000}"/>
    <cellStyle name="Normal 4 2 5 2 5 2" xfId="18014" xr:uid="{00000000-0005-0000-0000-00001A470000}"/>
    <cellStyle name="Normal 4 2 5 2 5 3" xfId="18015" xr:uid="{00000000-0005-0000-0000-00001B470000}"/>
    <cellStyle name="Normal 4 2 5 2 5 4" xfId="18016" xr:uid="{00000000-0005-0000-0000-00001C470000}"/>
    <cellStyle name="Normal 4 2 5 2 6" xfId="18017" xr:uid="{00000000-0005-0000-0000-00001D470000}"/>
    <cellStyle name="Normal 4 2 5 2 7" xfId="18018" xr:uid="{00000000-0005-0000-0000-00001E470000}"/>
    <cellStyle name="Normal 4 2 5 2 8" xfId="18019" xr:uid="{00000000-0005-0000-0000-00001F470000}"/>
    <cellStyle name="Normal 4 2 5 3" xfId="18020" xr:uid="{00000000-0005-0000-0000-000020470000}"/>
    <cellStyle name="Normal 4 2 5 3 2" xfId="18021" xr:uid="{00000000-0005-0000-0000-000021470000}"/>
    <cellStyle name="Normal 4 2 5 3 2 2" xfId="18022" xr:uid="{00000000-0005-0000-0000-000022470000}"/>
    <cellStyle name="Normal 4 2 5 3 2 2 2" xfId="18023" xr:uid="{00000000-0005-0000-0000-000023470000}"/>
    <cellStyle name="Normal 4 2 5 3 2 2 3" xfId="18024" xr:uid="{00000000-0005-0000-0000-000024470000}"/>
    <cellStyle name="Normal 4 2 5 3 2 2 4" xfId="18025" xr:uid="{00000000-0005-0000-0000-000025470000}"/>
    <cellStyle name="Normal 4 2 5 3 2 3" xfId="18026" xr:uid="{00000000-0005-0000-0000-000026470000}"/>
    <cellStyle name="Normal 4 2 5 3 2 4" xfId="18027" xr:uid="{00000000-0005-0000-0000-000027470000}"/>
    <cellStyle name="Normal 4 2 5 3 2 5" xfId="18028" xr:uid="{00000000-0005-0000-0000-000028470000}"/>
    <cellStyle name="Normal 4 2 5 3 3" xfId="18029" xr:uid="{00000000-0005-0000-0000-000029470000}"/>
    <cellStyle name="Normal 4 2 5 3 3 2" xfId="18030" xr:uid="{00000000-0005-0000-0000-00002A470000}"/>
    <cellStyle name="Normal 4 2 5 3 3 3" xfId="18031" xr:uid="{00000000-0005-0000-0000-00002B470000}"/>
    <cellStyle name="Normal 4 2 5 3 3 4" xfId="18032" xr:uid="{00000000-0005-0000-0000-00002C470000}"/>
    <cellStyle name="Normal 4 2 5 3 4" xfId="18033" xr:uid="{00000000-0005-0000-0000-00002D470000}"/>
    <cellStyle name="Normal 4 2 5 3 5" xfId="18034" xr:uid="{00000000-0005-0000-0000-00002E470000}"/>
    <cellStyle name="Normal 4 2 5 3 6" xfId="18035" xr:uid="{00000000-0005-0000-0000-00002F470000}"/>
    <cellStyle name="Normal 4 2 5 4" xfId="18036" xr:uid="{00000000-0005-0000-0000-000030470000}"/>
    <cellStyle name="Normal 4 2 5 4 2" xfId="18037" xr:uid="{00000000-0005-0000-0000-000031470000}"/>
    <cellStyle name="Normal 4 2 5 4 2 2" xfId="18038" xr:uid="{00000000-0005-0000-0000-000032470000}"/>
    <cellStyle name="Normal 4 2 5 4 2 2 2" xfId="18039" xr:uid="{00000000-0005-0000-0000-000033470000}"/>
    <cellStyle name="Normal 4 2 5 4 2 2 3" xfId="18040" xr:uid="{00000000-0005-0000-0000-000034470000}"/>
    <cellStyle name="Normal 4 2 5 4 2 2 4" xfId="18041" xr:uid="{00000000-0005-0000-0000-000035470000}"/>
    <cellStyle name="Normal 4 2 5 4 2 3" xfId="18042" xr:uid="{00000000-0005-0000-0000-000036470000}"/>
    <cellStyle name="Normal 4 2 5 4 2 4" xfId="18043" xr:uid="{00000000-0005-0000-0000-000037470000}"/>
    <cellStyle name="Normal 4 2 5 4 2 5" xfId="18044" xr:uid="{00000000-0005-0000-0000-000038470000}"/>
    <cellStyle name="Normal 4 2 5 4 3" xfId="18045" xr:uid="{00000000-0005-0000-0000-000039470000}"/>
    <cellStyle name="Normal 4 2 5 4 3 2" xfId="18046" xr:uid="{00000000-0005-0000-0000-00003A470000}"/>
    <cellStyle name="Normal 4 2 5 4 3 3" xfId="18047" xr:uid="{00000000-0005-0000-0000-00003B470000}"/>
    <cellStyle name="Normal 4 2 5 4 3 4" xfId="18048" xr:uid="{00000000-0005-0000-0000-00003C470000}"/>
    <cellStyle name="Normal 4 2 5 4 4" xfId="18049" xr:uid="{00000000-0005-0000-0000-00003D470000}"/>
    <cellStyle name="Normal 4 2 5 4 5" xfId="18050" xr:uid="{00000000-0005-0000-0000-00003E470000}"/>
    <cellStyle name="Normal 4 2 5 4 6" xfId="18051" xr:uid="{00000000-0005-0000-0000-00003F470000}"/>
    <cellStyle name="Normal 4 2 5 5" xfId="18052" xr:uid="{00000000-0005-0000-0000-000040470000}"/>
    <cellStyle name="Normal 4 2 5 5 2" xfId="18053" xr:uid="{00000000-0005-0000-0000-000041470000}"/>
    <cellStyle name="Normal 4 2 5 5 2 2" xfId="18054" xr:uid="{00000000-0005-0000-0000-000042470000}"/>
    <cellStyle name="Normal 4 2 5 5 2 3" xfId="18055" xr:uid="{00000000-0005-0000-0000-000043470000}"/>
    <cellStyle name="Normal 4 2 5 5 2 4" xfId="18056" xr:uid="{00000000-0005-0000-0000-000044470000}"/>
    <cellStyle name="Normal 4 2 5 5 3" xfId="18057" xr:uid="{00000000-0005-0000-0000-000045470000}"/>
    <cellStyle name="Normal 4 2 5 5 4" xfId="18058" xr:uid="{00000000-0005-0000-0000-000046470000}"/>
    <cellStyle name="Normal 4 2 5 5 5" xfId="18059" xr:uid="{00000000-0005-0000-0000-000047470000}"/>
    <cellStyle name="Normal 4 2 5 6" xfId="18060" xr:uid="{00000000-0005-0000-0000-000048470000}"/>
    <cellStyle name="Normal 4 2 5 6 2" xfId="18061" xr:uid="{00000000-0005-0000-0000-000049470000}"/>
    <cellStyle name="Normal 4 2 5 6 3" xfId="18062" xr:uid="{00000000-0005-0000-0000-00004A470000}"/>
    <cellStyle name="Normal 4 2 5 6 4" xfId="18063" xr:uid="{00000000-0005-0000-0000-00004B470000}"/>
    <cellStyle name="Normal 4 2 5 7" xfId="18064" xr:uid="{00000000-0005-0000-0000-00004C470000}"/>
    <cellStyle name="Normal 4 2 5 8" xfId="18065" xr:uid="{00000000-0005-0000-0000-00004D470000}"/>
    <cellStyle name="Normal 4 2 5 9" xfId="18066" xr:uid="{00000000-0005-0000-0000-00004E470000}"/>
    <cellStyle name="Normal 4 2 6" xfId="18067" xr:uid="{00000000-0005-0000-0000-00004F470000}"/>
    <cellStyle name="Normal 4 2 6 2" xfId="18068" xr:uid="{00000000-0005-0000-0000-000050470000}"/>
    <cellStyle name="Normal 4 2 6 2 2" xfId="18069" xr:uid="{00000000-0005-0000-0000-000051470000}"/>
    <cellStyle name="Normal 4 2 6 2 2 2" xfId="18070" xr:uid="{00000000-0005-0000-0000-000052470000}"/>
    <cellStyle name="Normal 4 2 6 2 2 2 2" xfId="18071" xr:uid="{00000000-0005-0000-0000-000053470000}"/>
    <cellStyle name="Normal 4 2 6 2 2 2 3" xfId="18072" xr:uid="{00000000-0005-0000-0000-000054470000}"/>
    <cellStyle name="Normal 4 2 6 2 2 2 4" xfId="18073" xr:uid="{00000000-0005-0000-0000-000055470000}"/>
    <cellStyle name="Normal 4 2 6 2 2 3" xfId="18074" xr:uid="{00000000-0005-0000-0000-000056470000}"/>
    <cellStyle name="Normal 4 2 6 2 2 4" xfId="18075" xr:uid="{00000000-0005-0000-0000-000057470000}"/>
    <cellStyle name="Normal 4 2 6 2 2 5" xfId="18076" xr:uid="{00000000-0005-0000-0000-000058470000}"/>
    <cellStyle name="Normal 4 2 6 2 3" xfId="18077" xr:uid="{00000000-0005-0000-0000-000059470000}"/>
    <cellStyle name="Normal 4 2 6 2 3 2" xfId="18078" xr:uid="{00000000-0005-0000-0000-00005A470000}"/>
    <cellStyle name="Normal 4 2 6 2 3 3" xfId="18079" xr:uid="{00000000-0005-0000-0000-00005B470000}"/>
    <cellStyle name="Normal 4 2 6 2 3 4" xfId="18080" xr:uid="{00000000-0005-0000-0000-00005C470000}"/>
    <cellStyle name="Normal 4 2 6 2 4" xfId="18081" xr:uid="{00000000-0005-0000-0000-00005D470000}"/>
    <cellStyle name="Normal 4 2 6 2 5" xfId="18082" xr:uid="{00000000-0005-0000-0000-00005E470000}"/>
    <cellStyle name="Normal 4 2 6 2 6" xfId="18083" xr:uid="{00000000-0005-0000-0000-00005F470000}"/>
    <cellStyle name="Normal 4 2 6 3" xfId="18084" xr:uid="{00000000-0005-0000-0000-000060470000}"/>
    <cellStyle name="Normal 4 2 6 3 2" xfId="18085" xr:uid="{00000000-0005-0000-0000-000061470000}"/>
    <cellStyle name="Normal 4 2 6 3 2 2" xfId="18086" xr:uid="{00000000-0005-0000-0000-000062470000}"/>
    <cellStyle name="Normal 4 2 6 3 2 2 2" xfId="18087" xr:uid="{00000000-0005-0000-0000-000063470000}"/>
    <cellStyle name="Normal 4 2 6 3 2 2 3" xfId="18088" xr:uid="{00000000-0005-0000-0000-000064470000}"/>
    <cellStyle name="Normal 4 2 6 3 2 2 4" xfId="18089" xr:uid="{00000000-0005-0000-0000-000065470000}"/>
    <cellStyle name="Normal 4 2 6 3 2 3" xfId="18090" xr:uid="{00000000-0005-0000-0000-000066470000}"/>
    <cellStyle name="Normal 4 2 6 3 2 4" xfId="18091" xr:uid="{00000000-0005-0000-0000-000067470000}"/>
    <cellStyle name="Normal 4 2 6 3 2 5" xfId="18092" xr:uid="{00000000-0005-0000-0000-000068470000}"/>
    <cellStyle name="Normal 4 2 6 3 3" xfId="18093" xr:uid="{00000000-0005-0000-0000-000069470000}"/>
    <cellStyle name="Normal 4 2 6 3 3 2" xfId="18094" xr:uid="{00000000-0005-0000-0000-00006A470000}"/>
    <cellStyle name="Normal 4 2 6 3 3 3" xfId="18095" xr:uid="{00000000-0005-0000-0000-00006B470000}"/>
    <cellStyle name="Normal 4 2 6 3 3 4" xfId="18096" xr:uid="{00000000-0005-0000-0000-00006C470000}"/>
    <cellStyle name="Normal 4 2 6 3 4" xfId="18097" xr:uid="{00000000-0005-0000-0000-00006D470000}"/>
    <cellStyle name="Normal 4 2 6 3 5" xfId="18098" xr:uid="{00000000-0005-0000-0000-00006E470000}"/>
    <cellStyle name="Normal 4 2 6 3 6" xfId="18099" xr:uid="{00000000-0005-0000-0000-00006F470000}"/>
    <cellStyle name="Normal 4 2 6 4" xfId="18100" xr:uid="{00000000-0005-0000-0000-000070470000}"/>
    <cellStyle name="Normal 4 2 6 4 2" xfId="18101" xr:uid="{00000000-0005-0000-0000-000071470000}"/>
    <cellStyle name="Normal 4 2 6 4 2 2" xfId="18102" xr:uid="{00000000-0005-0000-0000-000072470000}"/>
    <cellStyle name="Normal 4 2 6 4 2 3" xfId="18103" xr:uid="{00000000-0005-0000-0000-000073470000}"/>
    <cellStyle name="Normal 4 2 6 4 2 4" xfId="18104" xr:uid="{00000000-0005-0000-0000-000074470000}"/>
    <cellStyle name="Normal 4 2 6 4 3" xfId="18105" xr:uid="{00000000-0005-0000-0000-000075470000}"/>
    <cellStyle name="Normal 4 2 6 4 4" xfId="18106" xr:uid="{00000000-0005-0000-0000-000076470000}"/>
    <cellStyle name="Normal 4 2 6 4 5" xfId="18107" xr:uid="{00000000-0005-0000-0000-000077470000}"/>
    <cellStyle name="Normal 4 2 6 5" xfId="18108" xr:uid="{00000000-0005-0000-0000-000078470000}"/>
    <cellStyle name="Normal 4 2 6 5 2" xfId="18109" xr:uid="{00000000-0005-0000-0000-000079470000}"/>
    <cellStyle name="Normal 4 2 6 5 3" xfId="18110" xr:uid="{00000000-0005-0000-0000-00007A470000}"/>
    <cellStyle name="Normal 4 2 6 5 4" xfId="18111" xr:uid="{00000000-0005-0000-0000-00007B470000}"/>
    <cellStyle name="Normal 4 2 6 6" xfId="18112" xr:uid="{00000000-0005-0000-0000-00007C470000}"/>
    <cellStyle name="Normal 4 2 6 7" xfId="18113" xr:uid="{00000000-0005-0000-0000-00007D470000}"/>
    <cellStyle name="Normal 4 2 6 8" xfId="18114" xr:uid="{00000000-0005-0000-0000-00007E470000}"/>
    <cellStyle name="Normal 4 2 7" xfId="18115" xr:uid="{00000000-0005-0000-0000-00007F470000}"/>
    <cellStyle name="Normal 4 2 7 2" xfId="18116" xr:uid="{00000000-0005-0000-0000-000080470000}"/>
    <cellStyle name="Normal 4 2 7 2 2" xfId="18117" xr:uid="{00000000-0005-0000-0000-000081470000}"/>
    <cellStyle name="Normal 4 2 7 2 2 2" xfId="18118" xr:uid="{00000000-0005-0000-0000-000082470000}"/>
    <cellStyle name="Normal 4 2 7 2 2 2 2" xfId="18119" xr:uid="{00000000-0005-0000-0000-000083470000}"/>
    <cellStyle name="Normal 4 2 7 2 2 2 3" xfId="18120" xr:uid="{00000000-0005-0000-0000-000084470000}"/>
    <cellStyle name="Normal 4 2 7 2 2 2 4" xfId="18121" xr:uid="{00000000-0005-0000-0000-000085470000}"/>
    <cellStyle name="Normal 4 2 7 2 2 3" xfId="18122" xr:uid="{00000000-0005-0000-0000-000086470000}"/>
    <cellStyle name="Normal 4 2 7 2 2 4" xfId="18123" xr:uid="{00000000-0005-0000-0000-000087470000}"/>
    <cellStyle name="Normal 4 2 7 2 2 5" xfId="18124" xr:uid="{00000000-0005-0000-0000-000088470000}"/>
    <cellStyle name="Normal 4 2 7 2 3" xfId="18125" xr:uid="{00000000-0005-0000-0000-000089470000}"/>
    <cellStyle name="Normal 4 2 7 2 3 2" xfId="18126" xr:uid="{00000000-0005-0000-0000-00008A470000}"/>
    <cellStyle name="Normal 4 2 7 2 3 3" xfId="18127" xr:uid="{00000000-0005-0000-0000-00008B470000}"/>
    <cellStyle name="Normal 4 2 7 2 3 4" xfId="18128" xr:uid="{00000000-0005-0000-0000-00008C470000}"/>
    <cellStyle name="Normal 4 2 7 2 4" xfId="18129" xr:uid="{00000000-0005-0000-0000-00008D470000}"/>
    <cellStyle name="Normal 4 2 7 2 5" xfId="18130" xr:uid="{00000000-0005-0000-0000-00008E470000}"/>
    <cellStyle name="Normal 4 2 7 2 6" xfId="18131" xr:uid="{00000000-0005-0000-0000-00008F470000}"/>
    <cellStyle name="Normal 4 2 7 3" xfId="18132" xr:uid="{00000000-0005-0000-0000-000090470000}"/>
    <cellStyle name="Normal 4 2 7 3 2" xfId="18133" xr:uid="{00000000-0005-0000-0000-000091470000}"/>
    <cellStyle name="Normal 4 2 7 3 2 2" xfId="18134" xr:uid="{00000000-0005-0000-0000-000092470000}"/>
    <cellStyle name="Normal 4 2 7 3 2 2 2" xfId="18135" xr:uid="{00000000-0005-0000-0000-000093470000}"/>
    <cellStyle name="Normal 4 2 7 3 2 2 3" xfId="18136" xr:uid="{00000000-0005-0000-0000-000094470000}"/>
    <cellStyle name="Normal 4 2 7 3 2 2 4" xfId="18137" xr:uid="{00000000-0005-0000-0000-000095470000}"/>
    <cellStyle name="Normal 4 2 7 3 2 3" xfId="18138" xr:uid="{00000000-0005-0000-0000-000096470000}"/>
    <cellStyle name="Normal 4 2 7 3 2 4" xfId="18139" xr:uid="{00000000-0005-0000-0000-000097470000}"/>
    <cellStyle name="Normal 4 2 7 3 2 5" xfId="18140" xr:uid="{00000000-0005-0000-0000-000098470000}"/>
    <cellStyle name="Normal 4 2 7 3 3" xfId="18141" xr:uid="{00000000-0005-0000-0000-000099470000}"/>
    <cellStyle name="Normal 4 2 7 3 3 2" xfId="18142" xr:uid="{00000000-0005-0000-0000-00009A470000}"/>
    <cellStyle name="Normal 4 2 7 3 3 3" xfId="18143" xr:uid="{00000000-0005-0000-0000-00009B470000}"/>
    <cellStyle name="Normal 4 2 7 3 3 4" xfId="18144" xr:uid="{00000000-0005-0000-0000-00009C470000}"/>
    <cellStyle name="Normal 4 2 7 3 4" xfId="18145" xr:uid="{00000000-0005-0000-0000-00009D470000}"/>
    <cellStyle name="Normal 4 2 7 3 5" xfId="18146" xr:uid="{00000000-0005-0000-0000-00009E470000}"/>
    <cellStyle name="Normal 4 2 7 3 6" xfId="18147" xr:uid="{00000000-0005-0000-0000-00009F470000}"/>
    <cellStyle name="Normal 4 2 7 4" xfId="18148" xr:uid="{00000000-0005-0000-0000-0000A0470000}"/>
    <cellStyle name="Normal 4 2 7 4 2" xfId="18149" xr:uid="{00000000-0005-0000-0000-0000A1470000}"/>
    <cellStyle name="Normal 4 2 7 4 2 2" xfId="18150" xr:uid="{00000000-0005-0000-0000-0000A2470000}"/>
    <cellStyle name="Normal 4 2 7 4 2 3" xfId="18151" xr:uid="{00000000-0005-0000-0000-0000A3470000}"/>
    <cellStyle name="Normal 4 2 7 4 2 4" xfId="18152" xr:uid="{00000000-0005-0000-0000-0000A4470000}"/>
    <cellStyle name="Normal 4 2 7 4 3" xfId="18153" xr:uid="{00000000-0005-0000-0000-0000A5470000}"/>
    <cellStyle name="Normal 4 2 7 4 4" xfId="18154" xr:uid="{00000000-0005-0000-0000-0000A6470000}"/>
    <cellStyle name="Normal 4 2 7 4 5" xfId="18155" xr:uid="{00000000-0005-0000-0000-0000A7470000}"/>
    <cellStyle name="Normal 4 2 7 5" xfId="18156" xr:uid="{00000000-0005-0000-0000-0000A8470000}"/>
    <cellStyle name="Normal 4 2 7 5 2" xfId="18157" xr:uid="{00000000-0005-0000-0000-0000A9470000}"/>
    <cellStyle name="Normal 4 2 7 5 3" xfId="18158" xr:uid="{00000000-0005-0000-0000-0000AA470000}"/>
    <cellStyle name="Normal 4 2 7 5 4" xfId="18159" xr:uid="{00000000-0005-0000-0000-0000AB470000}"/>
    <cellStyle name="Normal 4 2 7 6" xfId="18160" xr:uid="{00000000-0005-0000-0000-0000AC470000}"/>
    <cellStyle name="Normal 4 2 7 7" xfId="18161" xr:uid="{00000000-0005-0000-0000-0000AD470000}"/>
    <cellStyle name="Normal 4 2 7 8" xfId="18162" xr:uid="{00000000-0005-0000-0000-0000AE470000}"/>
    <cellStyle name="Normal 4 2 8" xfId="18163" xr:uid="{00000000-0005-0000-0000-0000AF470000}"/>
    <cellStyle name="Normal 4 2 8 2" xfId="18164" xr:uid="{00000000-0005-0000-0000-0000B0470000}"/>
    <cellStyle name="Normal 4 2 8 2 2" xfId="18165" xr:uid="{00000000-0005-0000-0000-0000B1470000}"/>
    <cellStyle name="Normal 4 2 8 2 2 2" xfId="18166" xr:uid="{00000000-0005-0000-0000-0000B2470000}"/>
    <cellStyle name="Normal 4 2 8 2 2 3" xfId="18167" xr:uid="{00000000-0005-0000-0000-0000B3470000}"/>
    <cellStyle name="Normal 4 2 8 2 2 4" xfId="18168" xr:uid="{00000000-0005-0000-0000-0000B4470000}"/>
    <cellStyle name="Normal 4 2 8 2 3" xfId="18169" xr:uid="{00000000-0005-0000-0000-0000B5470000}"/>
    <cellStyle name="Normal 4 2 8 2 4" xfId="18170" xr:uid="{00000000-0005-0000-0000-0000B6470000}"/>
    <cellStyle name="Normal 4 2 8 2 5" xfId="18171" xr:uid="{00000000-0005-0000-0000-0000B7470000}"/>
    <cellStyle name="Normal 4 2 8 3" xfId="18172" xr:uid="{00000000-0005-0000-0000-0000B8470000}"/>
    <cellStyle name="Normal 4 2 8 3 2" xfId="18173" xr:uid="{00000000-0005-0000-0000-0000B9470000}"/>
    <cellStyle name="Normal 4 2 8 3 3" xfId="18174" xr:uid="{00000000-0005-0000-0000-0000BA470000}"/>
    <cellStyle name="Normal 4 2 8 3 4" xfId="18175" xr:uid="{00000000-0005-0000-0000-0000BB470000}"/>
    <cellStyle name="Normal 4 2 8 4" xfId="18176" xr:uid="{00000000-0005-0000-0000-0000BC470000}"/>
    <cellStyle name="Normal 4 2 8 5" xfId="18177" xr:uid="{00000000-0005-0000-0000-0000BD470000}"/>
    <cellStyle name="Normal 4 2 8 6" xfId="18178" xr:uid="{00000000-0005-0000-0000-0000BE470000}"/>
    <cellStyle name="Normal 4 2 9" xfId="18179" xr:uid="{00000000-0005-0000-0000-0000BF470000}"/>
    <cellStyle name="Normal 4 2 9 2" xfId="18180" xr:uid="{00000000-0005-0000-0000-0000C0470000}"/>
    <cellStyle name="Normal 4 2 9 2 2" xfId="18181" xr:uid="{00000000-0005-0000-0000-0000C1470000}"/>
    <cellStyle name="Normal 4 2 9 2 2 2" xfId="18182" xr:uid="{00000000-0005-0000-0000-0000C2470000}"/>
    <cellStyle name="Normal 4 2 9 2 2 3" xfId="18183" xr:uid="{00000000-0005-0000-0000-0000C3470000}"/>
    <cellStyle name="Normal 4 2 9 2 2 4" xfId="18184" xr:uid="{00000000-0005-0000-0000-0000C4470000}"/>
    <cellStyle name="Normal 4 2 9 2 3" xfId="18185" xr:uid="{00000000-0005-0000-0000-0000C5470000}"/>
    <cellStyle name="Normal 4 2 9 2 4" xfId="18186" xr:uid="{00000000-0005-0000-0000-0000C6470000}"/>
    <cellStyle name="Normal 4 2 9 2 5" xfId="18187" xr:uid="{00000000-0005-0000-0000-0000C7470000}"/>
    <cellStyle name="Normal 4 2 9 3" xfId="18188" xr:uid="{00000000-0005-0000-0000-0000C8470000}"/>
    <cellStyle name="Normal 4 2 9 3 2" xfId="18189" xr:uid="{00000000-0005-0000-0000-0000C9470000}"/>
    <cellStyle name="Normal 4 2 9 3 3" xfId="18190" xr:uid="{00000000-0005-0000-0000-0000CA470000}"/>
    <cellStyle name="Normal 4 2 9 3 4" xfId="18191" xr:uid="{00000000-0005-0000-0000-0000CB470000}"/>
    <cellStyle name="Normal 4 2 9 4" xfId="18192" xr:uid="{00000000-0005-0000-0000-0000CC470000}"/>
    <cellStyle name="Normal 4 2 9 5" xfId="18193" xr:uid="{00000000-0005-0000-0000-0000CD470000}"/>
    <cellStyle name="Normal 4 2 9 6" xfId="18194" xr:uid="{00000000-0005-0000-0000-0000CE470000}"/>
    <cellStyle name="Normal 4 3" xfId="18195" xr:uid="{00000000-0005-0000-0000-0000CF470000}"/>
    <cellStyle name="Normal 4 3 10" xfId="18196" xr:uid="{00000000-0005-0000-0000-0000D0470000}"/>
    <cellStyle name="Normal 4 3 11" xfId="18197" xr:uid="{00000000-0005-0000-0000-0000D1470000}"/>
    <cellStyle name="Normal 4 3 2" xfId="18198" xr:uid="{00000000-0005-0000-0000-0000D2470000}"/>
    <cellStyle name="Normal 4 3 2 10" xfId="18199" xr:uid="{00000000-0005-0000-0000-0000D3470000}"/>
    <cellStyle name="Normal 4 3 2 2" xfId="18200" xr:uid="{00000000-0005-0000-0000-0000D4470000}"/>
    <cellStyle name="Normal 4 3 2 2 2" xfId="18201" xr:uid="{00000000-0005-0000-0000-0000D5470000}"/>
    <cellStyle name="Normal 4 3 2 2 2 2" xfId="18202" xr:uid="{00000000-0005-0000-0000-0000D6470000}"/>
    <cellStyle name="Normal 4 3 2 2 2 2 2" xfId="18203" xr:uid="{00000000-0005-0000-0000-0000D7470000}"/>
    <cellStyle name="Normal 4 3 2 2 2 2 3" xfId="18204" xr:uid="{00000000-0005-0000-0000-0000D8470000}"/>
    <cellStyle name="Normal 4 3 2 2 2 2 4" xfId="18205" xr:uid="{00000000-0005-0000-0000-0000D9470000}"/>
    <cellStyle name="Normal 4 3 2 2 2 3" xfId="18206" xr:uid="{00000000-0005-0000-0000-0000DA470000}"/>
    <cellStyle name="Normal 4 3 2 2 2 3 2" xfId="18207" xr:uid="{00000000-0005-0000-0000-0000DB470000}"/>
    <cellStyle name="Normal 4 3 2 2 2 3 3" xfId="18208" xr:uid="{00000000-0005-0000-0000-0000DC470000}"/>
    <cellStyle name="Normal 4 3 2 2 2 3 4" xfId="18209" xr:uid="{00000000-0005-0000-0000-0000DD470000}"/>
    <cellStyle name="Normal 4 3 2 2 2 4" xfId="18210" xr:uid="{00000000-0005-0000-0000-0000DE470000}"/>
    <cellStyle name="Normal 4 3 2 2 2 5" xfId="18211" xr:uid="{00000000-0005-0000-0000-0000DF470000}"/>
    <cellStyle name="Normal 4 3 2 2 2 6" xfId="18212" xr:uid="{00000000-0005-0000-0000-0000E0470000}"/>
    <cellStyle name="Normal 4 3 2 2 3" xfId="18213" xr:uid="{00000000-0005-0000-0000-0000E1470000}"/>
    <cellStyle name="Normal 4 3 2 2 3 2" xfId="18214" xr:uid="{00000000-0005-0000-0000-0000E2470000}"/>
    <cellStyle name="Normal 4 3 2 2 3 3" xfId="18215" xr:uid="{00000000-0005-0000-0000-0000E3470000}"/>
    <cellStyle name="Normal 4 3 2 2 3 4" xfId="18216" xr:uid="{00000000-0005-0000-0000-0000E4470000}"/>
    <cellStyle name="Normal 4 3 2 2 4" xfId="18217" xr:uid="{00000000-0005-0000-0000-0000E5470000}"/>
    <cellStyle name="Normal 4 3 2 2 4 2" xfId="18218" xr:uid="{00000000-0005-0000-0000-0000E6470000}"/>
    <cellStyle name="Normal 4 3 2 2 4 3" xfId="18219" xr:uid="{00000000-0005-0000-0000-0000E7470000}"/>
    <cellStyle name="Normal 4 3 2 2 4 4" xfId="18220" xr:uid="{00000000-0005-0000-0000-0000E8470000}"/>
    <cellStyle name="Normal 4 3 2 2 5" xfId="18221" xr:uid="{00000000-0005-0000-0000-0000E9470000}"/>
    <cellStyle name="Normal 4 3 2 2 6" xfId="18222" xr:uid="{00000000-0005-0000-0000-0000EA470000}"/>
    <cellStyle name="Normal 4 3 2 2 7" xfId="18223" xr:uid="{00000000-0005-0000-0000-0000EB470000}"/>
    <cellStyle name="Normal 4 3 2 3" xfId="18224" xr:uid="{00000000-0005-0000-0000-0000EC470000}"/>
    <cellStyle name="Normal 4 3 2 3 2" xfId="18225" xr:uid="{00000000-0005-0000-0000-0000ED470000}"/>
    <cellStyle name="Normal 4 3 2 3 2 2" xfId="18226" xr:uid="{00000000-0005-0000-0000-0000EE470000}"/>
    <cellStyle name="Normal 4 3 2 3 2 2 2" xfId="18227" xr:uid="{00000000-0005-0000-0000-0000EF470000}"/>
    <cellStyle name="Normal 4 3 2 3 2 2 3" xfId="18228" xr:uid="{00000000-0005-0000-0000-0000F0470000}"/>
    <cellStyle name="Normal 4 3 2 3 2 2 4" xfId="18229" xr:uid="{00000000-0005-0000-0000-0000F1470000}"/>
    <cellStyle name="Normal 4 3 2 3 2 3" xfId="18230" xr:uid="{00000000-0005-0000-0000-0000F2470000}"/>
    <cellStyle name="Normal 4 3 2 3 2 3 2" xfId="18231" xr:uid="{00000000-0005-0000-0000-0000F3470000}"/>
    <cellStyle name="Normal 4 3 2 3 2 3 3" xfId="18232" xr:uid="{00000000-0005-0000-0000-0000F4470000}"/>
    <cellStyle name="Normal 4 3 2 3 2 3 4" xfId="18233" xr:uid="{00000000-0005-0000-0000-0000F5470000}"/>
    <cellStyle name="Normal 4 3 2 3 2 4" xfId="18234" xr:uid="{00000000-0005-0000-0000-0000F6470000}"/>
    <cellStyle name="Normal 4 3 2 3 2 5" xfId="18235" xr:uid="{00000000-0005-0000-0000-0000F7470000}"/>
    <cellStyle name="Normal 4 3 2 3 2 6" xfId="18236" xr:uid="{00000000-0005-0000-0000-0000F8470000}"/>
    <cellStyle name="Normal 4 3 2 3 3" xfId="18237" xr:uid="{00000000-0005-0000-0000-0000F9470000}"/>
    <cellStyle name="Normal 4 3 2 3 3 2" xfId="18238" xr:uid="{00000000-0005-0000-0000-0000FA470000}"/>
    <cellStyle name="Normal 4 3 2 3 3 3" xfId="18239" xr:uid="{00000000-0005-0000-0000-0000FB470000}"/>
    <cellStyle name="Normal 4 3 2 3 3 4" xfId="18240" xr:uid="{00000000-0005-0000-0000-0000FC470000}"/>
    <cellStyle name="Normal 4 3 2 3 4" xfId="18241" xr:uid="{00000000-0005-0000-0000-0000FD470000}"/>
    <cellStyle name="Normal 4 3 2 3 4 2" xfId="18242" xr:uid="{00000000-0005-0000-0000-0000FE470000}"/>
    <cellStyle name="Normal 4 3 2 3 4 3" xfId="18243" xr:uid="{00000000-0005-0000-0000-0000FF470000}"/>
    <cellStyle name="Normal 4 3 2 3 4 4" xfId="18244" xr:uid="{00000000-0005-0000-0000-000000480000}"/>
    <cellStyle name="Normal 4 3 2 3 5" xfId="18245" xr:uid="{00000000-0005-0000-0000-000001480000}"/>
    <cellStyle name="Normal 4 3 2 3 6" xfId="18246" xr:uid="{00000000-0005-0000-0000-000002480000}"/>
    <cellStyle name="Normal 4 3 2 3 7" xfId="18247" xr:uid="{00000000-0005-0000-0000-000003480000}"/>
    <cellStyle name="Normal 4 3 2 4" xfId="18248" xr:uid="{00000000-0005-0000-0000-000004480000}"/>
    <cellStyle name="Normal 4 3 2 4 2" xfId="18249" xr:uid="{00000000-0005-0000-0000-000005480000}"/>
    <cellStyle name="Normal 4 3 2 4 2 2" xfId="18250" xr:uid="{00000000-0005-0000-0000-000006480000}"/>
    <cellStyle name="Normal 4 3 2 4 2 3" xfId="18251" xr:uid="{00000000-0005-0000-0000-000007480000}"/>
    <cellStyle name="Normal 4 3 2 4 2 4" xfId="18252" xr:uid="{00000000-0005-0000-0000-000008480000}"/>
    <cellStyle name="Normal 4 3 2 4 3" xfId="18253" xr:uid="{00000000-0005-0000-0000-000009480000}"/>
    <cellStyle name="Normal 4 3 2 4 3 2" xfId="18254" xr:uid="{00000000-0005-0000-0000-00000A480000}"/>
    <cellStyle name="Normal 4 3 2 4 3 3" xfId="18255" xr:uid="{00000000-0005-0000-0000-00000B480000}"/>
    <cellStyle name="Normal 4 3 2 4 3 4" xfId="18256" xr:uid="{00000000-0005-0000-0000-00000C480000}"/>
    <cellStyle name="Normal 4 3 2 5" xfId="18257" xr:uid="{00000000-0005-0000-0000-00000D480000}"/>
    <cellStyle name="Normal 4 3 2 5 2" xfId="18258" xr:uid="{00000000-0005-0000-0000-00000E480000}"/>
    <cellStyle name="Normal 4 3 2 5 2 2" xfId="18259" xr:uid="{00000000-0005-0000-0000-00000F480000}"/>
    <cellStyle name="Normal 4 3 2 5 2 3" xfId="18260" xr:uid="{00000000-0005-0000-0000-000010480000}"/>
    <cellStyle name="Normal 4 3 2 5 2 4" xfId="18261" xr:uid="{00000000-0005-0000-0000-000011480000}"/>
    <cellStyle name="Normal 4 3 2 5 3" xfId="18262" xr:uid="{00000000-0005-0000-0000-000012480000}"/>
    <cellStyle name="Normal 4 3 2 5 4" xfId="18263" xr:uid="{00000000-0005-0000-0000-000013480000}"/>
    <cellStyle name="Normal 4 3 2 5 5" xfId="18264" xr:uid="{00000000-0005-0000-0000-000014480000}"/>
    <cellStyle name="Normal 4 3 2 6" xfId="18265" xr:uid="{00000000-0005-0000-0000-000015480000}"/>
    <cellStyle name="Normal 4 3 2 6 2" xfId="18266" xr:uid="{00000000-0005-0000-0000-000016480000}"/>
    <cellStyle name="Normal 4 3 2 6 3" xfId="18267" xr:uid="{00000000-0005-0000-0000-000017480000}"/>
    <cellStyle name="Normal 4 3 2 6 4" xfId="18268" xr:uid="{00000000-0005-0000-0000-000018480000}"/>
    <cellStyle name="Normal 4 3 2 7" xfId="18269" xr:uid="{00000000-0005-0000-0000-000019480000}"/>
    <cellStyle name="Normal 4 3 2 8" xfId="18270" xr:uid="{00000000-0005-0000-0000-00001A480000}"/>
    <cellStyle name="Normal 4 3 2 9" xfId="18271" xr:uid="{00000000-0005-0000-0000-00001B480000}"/>
    <cellStyle name="Normal 4 3 3" xfId="18272" xr:uid="{00000000-0005-0000-0000-00001C480000}"/>
    <cellStyle name="Normal 4 3 3 2" xfId="18273" xr:uid="{00000000-0005-0000-0000-00001D480000}"/>
    <cellStyle name="Normal 4 3 3 2 2" xfId="18274" xr:uid="{00000000-0005-0000-0000-00001E480000}"/>
    <cellStyle name="Normal 4 3 3 2 2 2" xfId="18275" xr:uid="{00000000-0005-0000-0000-00001F480000}"/>
    <cellStyle name="Normal 4 3 3 2 2 2 2" xfId="18276" xr:uid="{00000000-0005-0000-0000-000020480000}"/>
    <cellStyle name="Normal 4 3 3 2 2 2 3" xfId="18277" xr:uid="{00000000-0005-0000-0000-000021480000}"/>
    <cellStyle name="Normal 4 3 3 2 2 2 4" xfId="18278" xr:uid="{00000000-0005-0000-0000-000022480000}"/>
    <cellStyle name="Normal 4 3 3 2 2 3" xfId="18279" xr:uid="{00000000-0005-0000-0000-000023480000}"/>
    <cellStyle name="Normal 4 3 3 2 2 3 2" xfId="18280" xr:uid="{00000000-0005-0000-0000-000024480000}"/>
    <cellStyle name="Normal 4 3 3 2 2 3 3" xfId="18281" xr:uid="{00000000-0005-0000-0000-000025480000}"/>
    <cellStyle name="Normal 4 3 3 2 2 3 4" xfId="18282" xr:uid="{00000000-0005-0000-0000-000026480000}"/>
    <cellStyle name="Normal 4 3 3 2 2 4" xfId="18283" xr:uid="{00000000-0005-0000-0000-000027480000}"/>
    <cellStyle name="Normal 4 3 3 2 2 4 2" xfId="18284" xr:uid="{00000000-0005-0000-0000-000028480000}"/>
    <cellStyle name="Normal 4 3 3 2 2 4 3" xfId="18285" xr:uid="{00000000-0005-0000-0000-000029480000}"/>
    <cellStyle name="Normal 4 3 3 2 2 4 4" xfId="18286" xr:uid="{00000000-0005-0000-0000-00002A480000}"/>
    <cellStyle name="Normal 4 3 3 2 2 5" xfId="18287" xr:uid="{00000000-0005-0000-0000-00002B480000}"/>
    <cellStyle name="Normal 4 3 3 2 2 6" xfId="18288" xr:uid="{00000000-0005-0000-0000-00002C480000}"/>
    <cellStyle name="Normal 4 3 3 2 2 7" xfId="18289" xr:uid="{00000000-0005-0000-0000-00002D480000}"/>
    <cellStyle name="Normal 4 3 3 2 3" xfId="18290" xr:uid="{00000000-0005-0000-0000-00002E480000}"/>
    <cellStyle name="Normal 4 3 3 2 3 2" xfId="18291" xr:uid="{00000000-0005-0000-0000-00002F480000}"/>
    <cellStyle name="Normal 4 3 3 2 3 3" xfId="18292" xr:uid="{00000000-0005-0000-0000-000030480000}"/>
    <cellStyle name="Normal 4 3 3 2 3 4" xfId="18293" xr:uid="{00000000-0005-0000-0000-000031480000}"/>
    <cellStyle name="Normal 4 3 3 2 4" xfId="18294" xr:uid="{00000000-0005-0000-0000-000032480000}"/>
    <cellStyle name="Normal 4 3 3 2 4 2" xfId="18295" xr:uid="{00000000-0005-0000-0000-000033480000}"/>
    <cellStyle name="Normal 4 3 3 2 4 3" xfId="18296" xr:uid="{00000000-0005-0000-0000-000034480000}"/>
    <cellStyle name="Normal 4 3 3 2 4 4" xfId="18297" xr:uid="{00000000-0005-0000-0000-000035480000}"/>
    <cellStyle name="Normal 4 3 3 2 5" xfId="18298" xr:uid="{00000000-0005-0000-0000-000036480000}"/>
    <cellStyle name="Normal 4 3 3 2 5 2" xfId="18299" xr:uid="{00000000-0005-0000-0000-000037480000}"/>
    <cellStyle name="Normal 4 3 3 2 5 3" xfId="18300" xr:uid="{00000000-0005-0000-0000-000038480000}"/>
    <cellStyle name="Normal 4 3 3 2 5 4" xfId="18301" xr:uid="{00000000-0005-0000-0000-000039480000}"/>
    <cellStyle name="Normal 4 3 3 2 6" xfId="18302" xr:uid="{00000000-0005-0000-0000-00003A480000}"/>
    <cellStyle name="Normal 4 3 3 2 7" xfId="18303" xr:uid="{00000000-0005-0000-0000-00003B480000}"/>
    <cellStyle name="Normal 4 3 3 2 8" xfId="18304" xr:uid="{00000000-0005-0000-0000-00003C480000}"/>
    <cellStyle name="Normal 4 3 3 3" xfId="18305" xr:uid="{00000000-0005-0000-0000-00003D480000}"/>
    <cellStyle name="Normal 4 3 3 3 2" xfId="18306" xr:uid="{00000000-0005-0000-0000-00003E480000}"/>
    <cellStyle name="Normal 4 3 3 3 2 2" xfId="18307" xr:uid="{00000000-0005-0000-0000-00003F480000}"/>
    <cellStyle name="Normal 4 3 3 3 2 2 2" xfId="18308" xr:uid="{00000000-0005-0000-0000-000040480000}"/>
    <cellStyle name="Normal 4 3 3 3 2 2 3" xfId="18309" xr:uid="{00000000-0005-0000-0000-000041480000}"/>
    <cellStyle name="Normal 4 3 3 3 2 2 4" xfId="18310" xr:uid="{00000000-0005-0000-0000-000042480000}"/>
    <cellStyle name="Normal 4 3 3 3 2 3" xfId="18311" xr:uid="{00000000-0005-0000-0000-000043480000}"/>
    <cellStyle name="Normal 4 3 3 3 2 4" xfId="18312" xr:uid="{00000000-0005-0000-0000-000044480000}"/>
    <cellStyle name="Normal 4 3 3 3 2 5" xfId="18313" xr:uid="{00000000-0005-0000-0000-000045480000}"/>
    <cellStyle name="Normal 4 3 3 3 3" xfId="18314" xr:uid="{00000000-0005-0000-0000-000046480000}"/>
    <cellStyle name="Normal 4 3 3 3 3 2" xfId="18315" xr:uid="{00000000-0005-0000-0000-000047480000}"/>
    <cellStyle name="Normal 4 3 3 3 3 3" xfId="18316" xr:uid="{00000000-0005-0000-0000-000048480000}"/>
    <cellStyle name="Normal 4 3 3 3 3 4" xfId="18317" xr:uid="{00000000-0005-0000-0000-000049480000}"/>
    <cellStyle name="Normal 4 3 3 3 4" xfId="18318" xr:uid="{00000000-0005-0000-0000-00004A480000}"/>
    <cellStyle name="Normal 4 3 3 3 4 2" xfId="18319" xr:uid="{00000000-0005-0000-0000-00004B480000}"/>
    <cellStyle name="Normal 4 3 3 3 4 3" xfId="18320" xr:uid="{00000000-0005-0000-0000-00004C480000}"/>
    <cellStyle name="Normal 4 3 3 3 4 4" xfId="18321" xr:uid="{00000000-0005-0000-0000-00004D480000}"/>
    <cellStyle name="Normal 4 3 3 3 5" xfId="18322" xr:uid="{00000000-0005-0000-0000-00004E480000}"/>
    <cellStyle name="Normal 4 3 3 3 6" xfId="18323" xr:uid="{00000000-0005-0000-0000-00004F480000}"/>
    <cellStyle name="Normal 4 3 3 3 7" xfId="18324" xr:uid="{00000000-0005-0000-0000-000050480000}"/>
    <cellStyle name="Normal 4 3 3 4" xfId="18325" xr:uid="{00000000-0005-0000-0000-000051480000}"/>
    <cellStyle name="Normal 4 3 3 4 2" xfId="18326" xr:uid="{00000000-0005-0000-0000-000052480000}"/>
    <cellStyle name="Normal 4 3 3 4 2 2" xfId="18327" xr:uid="{00000000-0005-0000-0000-000053480000}"/>
    <cellStyle name="Normal 4 3 3 4 2 3" xfId="18328" xr:uid="{00000000-0005-0000-0000-000054480000}"/>
    <cellStyle name="Normal 4 3 3 4 2 4" xfId="18329" xr:uid="{00000000-0005-0000-0000-000055480000}"/>
    <cellStyle name="Normal 4 3 3 4 3" xfId="18330" xr:uid="{00000000-0005-0000-0000-000056480000}"/>
    <cellStyle name="Normal 4 3 3 4 4" xfId="18331" xr:uid="{00000000-0005-0000-0000-000057480000}"/>
    <cellStyle name="Normal 4 3 3 4 5" xfId="18332" xr:uid="{00000000-0005-0000-0000-000058480000}"/>
    <cellStyle name="Normal 4 3 3 5" xfId="18333" xr:uid="{00000000-0005-0000-0000-000059480000}"/>
    <cellStyle name="Normal 4 3 3 5 2" xfId="18334" xr:uid="{00000000-0005-0000-0000-00005A480000}"/>
    <cellStyle name="Normal 4 3 3 5 3" xfId="18335" xr:uid="{00000000-0005-0000-0000-00005B480000}"/>
    <cellStyle name="Normal 4 3 3 5 4" xfId="18336" xr:uid="{00000000-0005-0000-0000-00005C480000}"/>
    <cellStyle name="Normal 4 3 3 6" xfId="18337" xr:uid="{00000000-0005-0000-0000-00005D480000}"/>
    <cellStyle name="Normal 4 3 3 6 2" xfId="18338" xr:uid="{00000000-0005-0000-0000-00005E480000}"/>
    <cellStyle name="Normal 4 3 3 6 3" xfId="18339" xr:uid="{00000000-0005-0000-0000-00005F480000}"/>
    <cellStyle name="Normal 4 3 3 6 4" xfId="18340" xr:uid="{00000000-0005-0000-0000-000060480000}"/>
    <cellStyle name="Normal 4 3 3 7" xfId="18341" xr:uid="{00000000-0005-0000-0000-000061480000}"/>
    <cellStyle name="Normal 4 3 3 8" xfId="18342" xr:uid="{00000000-0005-0000-0000-000062480000}"/>
    <cellStyle name="Normal 4 3 3 9" xfId="18343" xr:uid="{00000000-0005-0000-0000-000063480000}"/>
    <cellStyle name="Normal 4 3 4" xfId="18344" xr:uid="{00000000-0005-0000-0000-000064480000}"/>
    <cellStyle name="Normal 4 3 4 2" xfId="18345" xr:uid="{00000000-0005-0000-0000-000065480000}"/>
    <cellStyle name="Normal 4 3 4 2 2" xfId="18346" xr:uid="{00000000-0005-0000-0000-000066480000}"/>
    <cellStyle name="Normal 4 3 4 2 2 2" xfId="18347" xr:uid="{00000000-0005-0000-0000-000067480000}"/>
    <cellStyle name="Normal 4 3 4 2 2 3" xfId="18348" xr:uid="{00000000-0005-0000-0000-000068480000}"/>
    <cellStyle name="Normal 4 3 4 2 2 4" xfId="18349" xr:uid="{00000000-0005-0000-0000-000069480000}"/>
    <cellStyle name="Normal 4 3 4 2 3" xfId="18350" xr:uid="{00000000-0005-0000-0000-00006A480000}"/>
    <cellStyle name="Normal 4 3 4 2 3 2" xfId="18351" xr:uid="{00000000-0005-0000-0000-00006B480000}"/>
    <cellStyle name="Normal 4 3 4 2 3 3" xfId="18352" xr:uid="{00000000-0005-0000-0000-00006C480000}"/>
    <cellStyle name="Normal 4 3 4 2 3 4" xfId="18353" xr:uid="{00000000-0005-0000-0000-00006D480000}"/>
    <cellStyle name="Normal 4 3 4 2 4" xfId="18354" xr:uid="{00000000-0005-0000-0000-00006E480000}"/>
    <cellStyle name="Normal 4 3 4 2 5" xfId="18355" xr:uid="{00000000-0005-0000-0000-00006F480000}"/>
    <cellStyle name="Normal 4 3 4 2 6" xfId="18356" xr:uid="{00000000-0005-0000-0000-000070480000}"/>
    <cellStyle name="Normal 4 3 4 3" xfId="18357" xr:uid="{00000000-0005-0000-0000-000071480000}"/>
    <cellStyle name="Normal 4 3 4 3 2" xfId="18358" xr:uid="{00000000-0005-0000-0000-000072480000}"/>
    <cellStyle name="Normal 4 3 4 3 3" xfId="18359" xr:uid="{00000000-0005-0000-0000-000073480000}"/>
    <cellStyle name="Normal 4 3 4 3 4" xfId="18360" xr:uid="{00000000-0005-0000-0000-000074480000}"/>
    <cellStyle name="Normal 4 3 4 4" xfId="18361" xr:uid="{00000000-0005-0000-0000-000075480000}"/>
    <cellStyle name="Normal 4 3 4 4 2" xfId="18362" xr:uid="{00000000-0005-0000-0000-000076480000}"/>
    <cellStyle name="Normal 4 3 4 4 3" xfId="18363" xr:uid="{00000000-0005-0000-0000-000077480000}"/>
    <cellStyle name="Normal 4 3 4 4 4" xfId="18364" xr:uid="{00000000-0005-0000-0000-000078480000}"/>
    <cellStyle name="Normal 4 3 4 5" xfId="18365" xr:uid="{00000000-0005-0000-0000-000079480000}"/>
    <cellStyle name="Normal 4 3 4 6" xfId="18366" xr:uid="{00000000-0005-0000-0000-00007A480000}"/>
    <cellStyle name="Normal 4 3 4 7" xfId="18367" xr:uid="{00000000-0005-0000-0000-00007B480000}"/>
    <cellStyle name="Normal 4 3 5" xfId="18368" xr:uid="{00000000-0005-0000-0000-00007C480000}"/>
    <cellStyle name="Normal 4 3 5 2" xfId="18369" xr:uid="{00000000-0005-0000-0000-00007D480000}"/>
    <cellStyle name="Normal 4 3 5 2 2" xfId="18370" xr:uid="{00000000-0005-0000-0000-00007E480000}"/>
    <cellStyle name="Normal 4 3 5 2 2 2" xfId="18371" xr:uid="{00000000-0005-0000-0000-00007F480000}"/>
    <cellStyle name="Normal 4 3 5 2 2 3" xfId="18372" xr:uid="{00000000-0005-0000-0000-000080480000}"/>
    <cellStyle name="Normal 4 3 5 2 2 4" xfId="18373" xr:uid="{00000000-0005-0000-0000-000081480000}"/>
    <cellStyle name="Normal 4 3 5 2 3" xfId="18374" xr:uid="{00000000-0005-0000-0000-000082480000}"/>
    <cellStyle name="Normal 4 3 5 2 3 2" xfId="18375" xr:uid="{00000000-0005-0000-0000-000083480000}"/>
    <cellStyle name="Normal 4 3 5 2 3 3" xfId="18376" xr:uid="{00000000-0005-0000-0000-000084480000}"/>
    <cellStyle name="Normal 4 3 5 2 3 4" xfId="18377" xr:uid="{00000000-0005-0000-0000-000085480000}"/>
    <cellStyle name="Normal 4 3 5 2 4" xfId="18378" xr:uid="{00000000-0005-0000-0000-000086480000}"/>
    <cellStyle name="Normal 4 3 5 2 4 2" xfId="18379" xr:uid="{00000000-0005-0000-0000-000087480000}"/>
    <cellStyle name="Normal 4 3 5 2 4 3" xfId="18380" xr:uid="{00000000-0005-0000-0000-000088480000}"/>
    <cellStyle name="Normal 4 3 5 2 4 4" xfId="18381" xr:uid="{00000000-0005-0000-0000-000089480000}"/>
    <cellStyle name="Normal 4 3 5 2 5" xfId="18382" xr:uid="{00000000-0005-0000-0000-00008A480000}"/>
    <cellStyle name="Normal 4 3 5 2 6" xfId="18383" xr:uid="{00000000-0005-0000-0000-00008B480000}"/>
    <cellStyle name="Normal 4 3 5 2 7" xfId="18384" xr:uid="{00000000-0005-0000-0000-00008C480000}"/>
    <cellStyle name="Normal 4 3 5 3" xfId="18385" xr:uid="{00000000-0005-0000-0000-00008D480000}"/>
    <cellStyle name="Normal 4 3 5 3 2" xfId="18386" xr:uid="{00000000-0005-0000-0000-00008E480000}"/>
    <cellStyle name="Normal 4 3 5 3 3" xfId="18387" xr:uid="{00000000-0005-0000-0000-00008F480000}"/>
    <cellStyle name="Normal 4 3 5 3 4" xfId="18388" xr:uid="{00000000-0005-0000-0000-000090480000}"/>
    <cellStyle name="Normal 4 3 5 4" xfId="18389" xr:uid="{00000000-0005-0000-0000-000091480000}"/>
    <cellStyle name="Normal 4 3 5 4 2" xfId="18390" xr:uid="{00000000-0005-0000-0000-000092480000}"/>
    <cellStyle name="Normal 4 3 5 4 3" xfId="18391" xr:uid="{00000000-0005-0000-0000-000093480000}"/>
    <cellStyle name="Normal 4 3 5 4 4" xfId="18392" xr:uid="{00000000-0005-0000-0000-000094480000}"/>
    <cellStyle name="Normal 4 3 5 5" xfId="18393" xr:uid="{00000000-0005-0000-0000-000095480000}"/>
    <cellStyle name="Normal 4 3 5 5 2" xfId="18394" xr:uid="{00000000-0005-0000-0000-000096480000}"/>
    <cellStyle name="Normal 4 3 5 5 3" xfId="18395" xr:uid="{00000000-0005-0000-0000-000097480000}"/>
    <cellStyle name="Normal 4 3 5 5 4" xfId="18396" xr:uid="{00000000-0005-0000-0000-000098480000}"/>
    <cellStyle name="Normal 4 3 5 6" xfId="18397" xr:uid="{00000000-0005-0000-0000-000099480000}"/>
    <cellStyle name="Normal 4 3 5 7" xfId="18398" xr:uid="{00000000-0005-0000-0000-00009A480000}"/>
    <cellStyle name="Normal 4 3 5 8" xfId="18399" xr:uid="{00000000-0005-0000-0000-00009B480000}"/>
    <cellStyle name="Normal 4 3 6" xfId="18400" xr:uid="{00000000-0005-0000-0000-00009C480000}"/>
    <cellStyle name="Normal 4 3 6 2" xfId="18401" xr:uid="{00000000-0005-0000-0000-00009D480000}"/>
    <cellStyle name="Normal 4 3 6 2 2" xfId="18402" xr:uid="{00000000-0005-0000-0000-00009E480000}"/>
    <cellStyle name="Normal 4 3 6 2 3" xfId="18403" xr:uid="{00000000-0005-0000-0000-00009F480000}"/>
    <cellStyle name="Normal 4 3 6 2 4" xfId="18404" xr:uid="{00000000-0005-0000-0000-0000A0480000}"/>
    <cellStyle name="Normal 4 3 6 3" xfId="18405" xr:uid="{00000000-0005-0000-0000-0000A1480000}"/>
    <cellStyle name="Normal 4 3 6 3 2" xfId="18406" xr:uid="{00000000-0005-0000-0000-0000A2480000}"/>
    <cellStyle name="Normal 4 3 6 3 3" xfId="18407" xr:uid="{00000000-0005-0000-0000-0000A3480000}"/>
    <cellStyle name="Normal 4 3 6 3 4" xfId="18408" xr:uid="{00000000-0005-0000-0000-0000A4480000}"/>
    <cellStyle name="Normal 4 3 6 4" xfId="18409" xr:uid="{00000000-0005-0000-0000-0000A5480000}"/>
    <cellStyle name="Normal 4 3 6 5" xfId="18410" xr:uid="{00000000-0005-0000-0000-0000A6480000}"/>
    <cellStyle name="Normal 4 3 6 6" xfId="18411" xr:uid="{00000000-0005-0000-0000-0000A7480000}"/>
    <cellStyle name="Normal 4 3 7" xfId="18412" xr:uid="{00000000-0005-0000-0000-0000A8480000}"/>
    <cellStyle name="Normal 4 3 7 2" xfId="18413" xr:uid="{00000000-0005-0000-0000-0000A9480000}"/>
    <cellStyle name="Normal 4 3 7 3" xfId="18414" xr:uid="{00000000-0005-0000-0000-0000AA480000}"/>
    <cellStyle name="Normal 4 3 7 4" xfId="18415" xr:uid="{00000000-0005-0000-0000-0000AB480000}"/>
    <cellStyle name="Normal 4 3 8" xfId="18416" xr:uid="{00000000-0005-0000-0000-0000AC480000}"/>
    <cellStyle name="Normal 4 3 8 2" xfId="18417" xr:uid="{00000000-0005-0000-0000-0000AD480000}"/>
    <cellStyle name="Normal 4 3 8 3" xfId="18418" xr:uid="{00000000-0005-0000-0000-0000AE480000}"/>
    <cellStyle name="Normal 4 3 8 4" xfId="18419" xr:uid="{00000000-0005-0000-0000-0000AF480000}"/>
    <cellStyle name="Normal 4 3 9" xfId="18420" xr:uid="{00000000-0005-0000-0000-0000B0480000}"/>
    <cellStyle name="Normal 4 4" xfId="18421" xr:uid="{00000000-0005-0000-0000-0000B1480000}"/>
    <cellStyle name="Normal 4 4 2" xfId="18422" xr:uid="{00000000-0005-0000-0000-0000B2480000}"/>
    <cellStyle name="Normal 4 4 2 2" xfId="18423" xr:uid="{00000000-0005-0000-0000-0000B3480000}"/>
    <cellStyle name="Normal 4 4 2 2 2" xfId="18424" xr:uid="{00000000-0005-0000-0000-0000B4480000}"/>
    <cellStyle name="Normal 4 4 2 2 2 2" xfId="18425" xr:uid="{00000000-0005-0000-0000-0000B5480000}"/>
    <cellStyle name="Normal 4 4 2 2 2 3" xfId="18426" xr:uid="{00000000-0005-0000-0000-0000B6480000}"/>
    <cellStyle name="Normal 4 4 2 2 2 4" xfId="18427" xr:uid="{00000000-0005-0000-0000-0000B7480000}"/>
    <cellStyle name="Normal 4 4 2 2 3" xfId="18428" xr:uid="{00000000-0005-0000-0000-0000B8480000}"/>
    <cellStyle name="Normal 4 4 2 2 3 2" xfId="18429" xr:uid="{00000000-0005-0000-0000-0000B9480000}"/>
    <cellStyle name="Normal 4 4 2 2 3 3" xfId="18430" xr:uid="{00000000-0005-0000-0000-0000BA480000}"/>
    <cellStyle name="Normal 4 4 2 2 3 4" xfId="18431" xr:uid="{00000000-0005-0000-0000-0000BB480000}"/>
    <cellStyle name="Normal 4 4 2 2 4" xfId="18432" xr:uid="{00000000-0005-0000-0000-0000BC480000}"/>
    <cellStyle name="Normal 4 4 2 2 5" xfId="18433" xr:uid="{00000000-0005-0000-0000-0000BD480000}"/>
    <cellStyle name="Normal 4 4 2 2 6" xfId="18434" xr:uid="{00000000-0005-0000-0000-0000BE480000}"/>
    <cellStyle name="Normal 4 4 2 3" xfId="18435" xr:uid="{00000000-0005-0000-0000-0000BF480000}"/>
    <cellStyle name="Normal 4 4 2 3 2" xfId="18436" xr:uid="{00000000-0005-0000-0000-0000C0480000}"/>
    <cellStyle name="Normal 4 4 2 3 3" xfId="18437" xr:uid="{00000000-0005-0000-0000-0000C1480000}"/>
    <cellStyle name="Normal 4 4 2 3 4" xfId="18438" xr:uid="{00000000-0005-0000-0000-0000C2480000}"/>
    <cellStyle name="Normal 4 4 2 4" xfId="18439" xr:uid="{00000000-0005-0000-0000-0000C3480000}"/>
    <cellStyle name="Normal 4 4 2 4 2" xfId="18440" xr:uid="{00000000-0005-0000-0000-0000C4480000}"/>
    <cellStyle name="Normal 4 4 2 4 3" xfId="18441" xr:uid="{00000000-0005-0000-0000-0000C5480000}"/>
    <cellStyle name="Normal 4 4 2 4 4" xfId="18442" xr:uid="{00000000-0005-0000-0000-0000C6480000}"/>
    <cellStyle name="Normal 4 4 2 5" xfId="18443" xr:uid="{00000000-0005-0000-0000-0000C7480000}"/>
    <cellStyle name="Normal 4 4 2 6" xfId="18444" xr:uid="{00000000-0005-0000-0000-0000C8480000}"/>
    <cellStyle name="Normal 4 4 2 7" xfId="18445" xr:uid="{00000000-0005-0000-0000-0000C9480000}"/>
    <cellStyle name="Normal 4 4 2 8" xfId="18446" xr:uid="{00000000-0005-0000-0000-0000CA480000}"/>
    <cellStyle name="Normal 4 4 3" xfId="18447" xr:uid="{00000000-0005-0000-0000-0000CB480000}"/>
    <cellStyle name="Normal 4 4 3 2" xfId="18448" xr:uid="{00000000-0005-0000-0000-0000CC480000}"/>
    <cellStyle name="Normal 4 4 3 2 2" xfId="18449" xr:uid="{00000000-0005-0000-0000-0000CD480000}"/>
    <cellStyle name="Normal 4 4 3 2 2 2" xfId="18450" xr:uid="{00000000-0005-0000-0000-0000CE480000}"/>
    <cellStyle name="Normal 4 4 3 2 2 3" xfId="18451" xr:uid="{00000000-0005-0000-0000-0000CF480000}"/>
    <cellStyle name="Normal 4 4 3 2 2 4" xfId="18452" xr:uid="{00000000-0005-0000-0000-0000D0480000}"/>
    <cellStyle name="Normal 4 4 3 2 3" xfId="18453" xr:uid="{00000000-0005-0000-0000-0000D1480000}"/>
    <cellStyle name="Normal 4 4 3 2 4" xfId="18454" xr:uid="{00000000-0005-0000-0000-0000D2480000}"/>
    <cellStyle name="Normal 4 4 3 2 5" xfId="18455" xr:uid="{00000000-0005-0000-0000-0000D3480000}"/>
    <cellStyle name="Normal 4 4 3 3" xfId="18456" xr:uid="{00000000-0005-0000-0000-0000D4480000}"/>
    <cellStyle name="Normal 4 4 3 3 2" xfId="18457" xr:uid="{00000000-0005-0000-0000-0000D5480000}"/>
    <cellStyle name="Normal 4 4 3 3 3" xfId="18458" xr:uid="{00000000-0005-0000-0000-0000D6480000}"/>
    <cellStyle name="Normal 4 4 3 3 4" xfId="18459" xr:uid="{00000000-0005-0000-0000-0000D7480000}"/>
    <cellStyle name="Normal 4 4 3 4" xfId="18460" xr:uid="{00000000-0005-0000-0000-0000D8480000}"/>
    <cellStyle name="Normal 4 4 3 5" xfId="18461" xr:uid="{00000000-0005-0000-0000-0000D9480000}"/>
    <cellStyle name="Normal 4 4 3 6" xfId="18462" xr:uid="{00000000-0005-0000-0000-0000DA480000}"/>
    <cellStyle name="Normal 4 4 4" xfId="18463" xr:uid="{00000000-0005-0000-0000-0000DB480000}"/>
    <cellStyle name="Normal 4 4 4 2" xfId="18464" xr:uid="{00000000-0005-0000-0000-0000DC480000}"/>
    <cellStyle name="Normal 4 4 4 2 2" xfId="18465" xr:uid="{00000000-0005-0000-0000-0000DD480000}"/>
    <cellStyle name="Normal 4 4 4 2 3" xfId="18466" xr:uid="{00000000-0005-0000-0000-0000DE480000}"/>
    <cellStyle name="Normal 4 4 4 2 4" xfId="18467" xr:uid="{00000000-0005-0000-0000-0000DF480000}"/>
    <cellStyle name="Normal 4 4 4 3" xfId="18468" xr:uid="{00000000-0005-0000-0000-0000E0480000}"/>
    <cellStyle name="Normal 4 4 4 4" xfId="18469" xr:uid="{00000000-0005-0000-0000-0000E1480000}"/>
    <cellStyle name="Normal 4 4 4 5" xfId="18470" xr:uid="{00000000-0005-0000-0000-0000E2480000}"/>
    <cellStyle name="Normal 4 4 5" xfId="18471" xr:uid="{00000000-0005-0000-0000-0000E3480000}"/>
    <cellStyle name="Normal 4 4 5 2" xfId="18472" xr:uid="{00000000-0005-0000-0000-0000E4480000}"/>
    <cellStyle name="Normal 4 4 5 3" xfId="18473" xr:uid="{00000000-0005-0000-0000-0000E5480000}"/>
    <cellStyle name="Normal 4 4 5 4" xfId="18474" xr:uid="{00000000-0005-0000-0000-0000E6480000}"/>
    <cellStyle name="Normal 4 4 6" xfId="18475" xr:uid="{00000000-0005-0000-0000-0000E7480000}"/>
    <cellStyle name="Normal 4 4 6 2" xfId="18476" xr:uid="{00000000-0005-0000-0000-0000E8480000}"/>
    <cellStyle name="Normal 4 4 6 3" xfId="18477" xr:uid="{00000000-0005-0000-0000-0000E9480000}"/>
    <cellStyle name="Normal 4 4 6 4" xfId="18478" xr:uid="{00000000-0005-0000-0000-0000EA480000}"/>
    <cellStyle name="Normal 4 5" xfId="18479" xr:uid="{00000000-0005-0000-0000-0000EB480000}"/>
    <cellStyle name="Normal 4 5 10" xfId="18480" xr:uid="{00000000-0005-0000-0000-0000EC480000}"/>
    <cellStyle name="Normal 4 5 11" xfId="18481" xr:uid="{00000000-0005-0000-0000-0000ED480000}"/>
    <cellStyle name="Normal 4 5 12" xfId="18482" xr:uid="{00000000-0005-0000-0000-0000EE480000}"/>
    <cellStyle name="Normal 4 5 13" xfId="18483" xr:uid="{00000000-0005-0000-0000-0000EF480000}"/>
    <cellStyle name="Normal 4 5 14" xfId="18484" xr:uid="{00000000-0005-0000-0000-0000F0480000}"/>
    <cellStyle name="Normal 4 5 15" xfId="18485" xr:uid="{00000000-0005-0000-0000-0000F1480000}"/>
    <cellStyle name="Normal 4 5 16" xfId="18486" xr:uid="{00000000-0005-0000-0000-0000F2480000}"/>
    <cellStyle name="Normal 4 5 17" xfId="18487" xr:uid="{00000000-0005-0000-0000-0000F3480000}"/>
    <cellStyle name="Normal 4 5 18" xfId="18488" xr:uid="{00000000-0005-0000-0000-0000F4480000}"/>
    <cellStyle name="Normal 4 5 19" xfId="18489" xr:uid="{00000000-0005-0000-0000-0000F5480000}"/>
    <cellStyle name="Normal 4 5 2" xfId="18490" xr:uid="{00000000-0005-0000-0000-0000F6480000}"/>
    <cellStyle name="Normal 4 5 2 2" xfId="18491" xr:uid="{00000000-0005-0000-0000-0000F7480000}"/>
    <cellStyle name="Normal 4 5 2 2 2" xfId="18492" xr:uid="{00000000-0005-0000-0000-0000F8480000}"/>
    <cellStyle name="Normal 4 5 2 2 2 2" xfId="18493" xr:uid="{00000000-0005-0000-0000-0000F9480000}"/>
    <cellStyle name="Normal 4 5 2 2 2 3" xfId="18494" xr:uid="{00000000-0005-0000-0000-0000FA480000}"/>
    <cellStyle name="Normal 4 5 2 2 2 4" xfId="18495" xr:uid="{00000000-0005-0000-0000-0000FB480000}"/>
    <cellStyle name="Normal 4 5 2 2 3" xfId="18496" xr:uid="{00000000-0005-0000-0000-0000FC480000}"/>
    <cellStyle name="Normal 4 5 2 2 4" xfId="18497" xr:uid="{00000000-0005-0000-0000-0000FD480000}"/>
    <cellStyle name="Normal 4 5 2 2 5" xfId="18498" xr:uid="{00000000-0005-0000-0000-0000FE480000}"/>
    <cellStyle name="Normal 4 5 2 3" xfId="18499" xr:uid="{00000000-0005-0000-0000-0000FF480000}"/>
    <cellStyle name="Normal 4 5 2 3 2" xfId="18500" xr:uid="{00000000-0005-0000-0000-000000490000}"/>
    <cellStyle name="Normal 4 5 2 3 3" xfId="18501" xr:uid="{00000000-0005-0000-0000-000001490000}"/>
    <cellStyle name="Normal 4 5 2 3 4" xfId="18502" xr:uid="{00000000-0005-0000-0000-000002490000}"/>
    <cellStyle name="Normal 4 5 2 4" xfId="18503" xr:uid="{00000000-0005-0000-0000-000003490000}"/>
    <cellStyle name="Normal 4 5 2 4 2" xfId="18504" xr:uid="{00000000-0005-0000-0000-000004490000}"/>
    <cellStyle name="Normal 4 5 2 4 3" xfId="18505" xr:uid="{00000000-0005-0000-0000-000005490000}"/>
    <cellStyle name="Normal 4 5 2 4 4" xfId="18506" xr:uid="{00000000-0005-0000-0000-000006490000}"/>
    <cellStyle name="Normal 4 5 20" xfId="18507" xr:uid="{00000000-0005-0000-0000-000007490000}"/>
    <cellStyle name="Normal 4 5 21" xfId="18508" xr:uid="{00000000-0005-0000-0000-000008490000}"/>
    <cellStyle name="Normal 4 5 22" xfId="18509" xr:uid="{00000000-0005-0000-0000-000009490000}"/>
    <cellStyle name="Normal 4 5 23" xfId="18510" xr:uid="{00000000-0005-0000-0000-00000A490000}"/>
    <cellStyle name="Normal 4 5 24" xfId="18511" xr:uid="{00000000-0005-0000-0000-00000B490000}"/>
    <cellStyle name="Normal 4 5 25" xfId="18512" xr:uid="{00000000-0005-0000-0000-00000C490000}"/>
    <cellStyle name="Normal 4 5 26" xfId="18513" xr:uid="{00000000-0005-0000-0000-00000D490000}"/>
    <cellStyle name="Normal 4 5 27" xfId="18514" xr:uid="{00000000-0005-0000-0000-00000E490000}"/>
    <cellStyle name="Normal 4 5 28" xfId="18515" xr:uid="{00000000-0005-0000-0000-00000F490000}"/>
    <cellStyle name="Normal 4 5 29" xfId="18516" xr:uid="{00000000-0005-0000-0000-000010490000}"/>
    <cellStyle name="Normal 4 5 3" xfId="18517" xr:uid="{00000000-0005-0000-0000-000011490000}"/>
    <cellStyle name="Normal 4 5 3 2" xfId="18518" xr:uid="{00000000-0005-0000-0000-000012490000}"/>
    <cellStyle name="Normal 4 5 3 2 2" xfId="18519" xr:uid="{00000000-0005-0000-0000-000013490000}"/>
    <cellStyle name="Normal 4 5 3 2 2 2" xfId="18520" xr:uid="{00000000-0005-0000-0000-000014490000}"/>
    <cellStyle name="Normal 4 5 3 2 2 3" xfId="18521" xr:uid="{00000000-0005-0000-0000-000015490000}"/>
    <cellStyle name="Normal 4 5 3 2 2 4" xfId="18522" xr:uid="{00000000-0005-0000-0000-000016490000}"/>
    <cellStyle name="Normal 4 5 3 2 3" xfId="18523" xr:uid="{00000000-0005-0000-0000-000017490000}"/>
    <cellStyle name="Normal 4 5 3 2 4" xfId="18524" xr:uid="{00000000-0005-0000-0000-000018490000}"/>
    <cellStyle name="Normal 4 5 3 2 5" xfId="18525" xr:uid="{00000000-0005-0000-0000-000019490000}"/>
    <cellStyle name="Normal 4 5 3 3" xfId="18526" xr:uid="{00000000-0005-0000-0000-00001A490000}"/>
    <cellStyle name="Normal 4 5 3 3 2" xfId="18527" xr:uid="{00000000-0005-0000-0000-00001B490000}"/>
    <cellStyle name="Normal 4 5 3 3 3" xfId="18528" xr:uid="{00000000-0005-0000-0000-00001C490000}"/>
    <cellStyle name="Normal 4 5 3 3 4" xfId="18529" xr:uid="{00000000-0005-0000-0000-00001D490000}"/>
    <cellStyle name="Normal 4 5 3 4" xfId="18530" xr:uid="{00000000-0005-0000-0000-00001E490000}"/>
    <cellStyle name="Normal 4 5 3 4 2" xfId="18531" xr:uid="{00000000-0005-0000-0000-00001F490000}"/>
    <cellStyle name="Normal 4 5 3 4 3" xfId="18532" xr:uid="{00000000-0005-0000-0000-000020490000}"/>
    <cellStyle name="Normal 4 5 3 4 4" xfId="18533" xr:uid="{00000000-0005-0000-0000-000021490000}"/>
    <cellStyle name="Normal 4 5 30" xfId="18534" xr:uid="{00000000-0005-0000-0000-000022490000}"/>
    <cellStyle name="Normal 4 5 31" xfId="18535" xr:uid="{00000000-0005-0000-0000-000023490000}"/>
    <cellStyle name="Normal 4 5 32" xfId="18536" xr:uid="{00000000-0005-0000-0000-000024490000}"/>
    <cellStyle name="Normal 4 5 33" xfId="18537" xr:uid="{00000000-0005-0000-0000-000025490000}"/>
    <cellStyle name="Normal 4 5 34" xfId="18538" xr:uid="{00000000-0005-0000-0000-000026490000}"/>
    <cellStyle name="Normal 4 5 35" xfId="18539" xr:uid="{00000000-0005-0000-0000-000027490000}"/>
    <cellStyle name="Normal 4 5 36" xfId="18540" xr:uid="{00000000-0005-0000-0000-000028490000}"/>
    <cellStyle name="Normal 4 5 37" xfId="18541" xr:uid="{00000000-0005-0000-0000-000029490000}"/>
    <cellStyle name="Normal 4 5 38" xfId="18542" xr:uid="{00000000-0005-0000-0000-00002A490000}"/>
    <cellStyle name="Normal 4 5 39" xfId="18543" xr:uid="{00000000-0005-0000-0000-00002B490000}"/>
    <cellStyle name="Normal 4 5 4" xfId="18544" xr:uid="{00000000-0005-0000-0000-00002C490000}"/>
    <cellStyle name="Normal 4 5 4 2" xfId="18545" xr:uid="{00000000-0005-0000-0000-00002D490000}"/>
    <cellStyle name="Normal 4 5 4 2 2" xfId="18546" xr:uid="{00000000-0005-0000-0000-00002E490000}"/>
    <cellStyle name="Normal 4 5 4 2 3" xfId="18547" xr:uid="{00000000-0005-0000-0000-00002F490000}"/>
    <cellStyle name="Normal 4 5 4 2 4" xfId="18548" xr:uid="{00000000-0005-0000-0000-000030490000}"/>
    <cellStyle name="Normal 4 5 4 3" xfId="18549" xr:uid="{00000000-0005-0000-0000-000031490000}"/>
    <cellStyle name="Normal 4 5 4 3 2" xfId="18550" xr:uid="{00000000-0005-0000-0000-000032490000}"/>
    <cellStyle name="Normal 4 5 4 3 3" xfId="18551" xr:uid="{00000000-0005-0000-0000-000033490000}"/>
    <cellStyle name="Normal 4 5 4 3 4" xfId="18552" xr:uid="{00000000-0005-0000-0000-000034490000}"/>
    <cellStyle name="Normal 4 5 40" xfId="18553" xr:uid="{00000000-0005-0000-0000-000035490000}"/>
    <cellStyle name="Normal 4 5 41" xfId="18554" xr:uid="{00000000-0005-0000-0000-000036490000}"/>
    <cellStyle name="Normal 4 5 42" xfId="18555" xr:uid="{00000000-0005-0000-0000-000037490000}"/>
    <cellStyle name="Normal 4 5 43" xfId="18556" xr:uid="{00000000-0005-0000-0000-000038490000}"/>
    <cellStyle name="Normal 4 5 44" xfId="18557" xr:uid="{00000000-0005-0000-0000-000039490000}"/>
    <cellStyle name="Normal 4 5 45" xfId="18558" xr:uid="{00000000-0005-0000-0000-00003A490000}"/>
    <cellStyle name="Normal 4 5 46" xfId="18559" xr:uid="{00000000-0005-0000-0000-00003B490000}"/>
    <cellStyle name="Normal 4 5 47" xfId="18560" xr:uid="{00000000-0005-0000-0000-00003C490000}"/>
    <cellStyle name="Normal 4 5 48" xfId="18561" xr:uid="{00000000-0005-0000-0000-00003D490000}"/>
    <cellStyle name="Normal 4 5 49" xfId="18562" xr:uid="{00000000-0005-0000-0000-00003E490000}"/>
    <cellStyle name="Normal 4 5 5" xfId="18563" xr:uid="{00000000-0005-0000-0000-00003F490000}"/>
    <cellStyle name="Normal 4 5 5 2" xfId="18564" xr:uid="{00000000-0005-0000-0000-000040490000}"/>
    <cellStyle name="Normal 4 5 5 2 2" xfId="18565" xr:uid="{00000000-0005-0000-0000-000041490000}"/>
    <cellStyle name="Normal 4 5 5 2 3" xfId="18566" xr:uid="{00000000-0005-0000-0000-000042490000}"/>
    <cellStyle name="Normal 4 5 5 2 4" xfId="18567" xr:uid="{00000000-0005-0000-0000-000043490000}"/>
    <cellStyle name="Normal 4 5 50" xfId="18568" xr:uid="{00000000-0005-0000-0000-000044490000}"/>
    <cellStyle name="Normal 4 5 51" xfId="18569" xr:uid="{00000000-0005-0000-0000-000045490000}"/>
    <cellStyle name="Normal 4 5 52" xfId="18570" xr:uid="{00000000-0005-0000-0000-000046490000}"/>
    <cellStyle name="Normal 4 5 53" xfId="18571" xr:uid="{00000000-0005-0000-0000-000047490000}"/>
    <cellStyle name="Normal 4 5 54" xfId="18572" xr:uid="{00000000-0005-0000-0000-000048490000}"/>
    <cellStyle name="Normal 4 5 55" xfId="18573" xr:uid="{00000000-0005-0000-0000-000049490000}"/>
    <cellStyle name="Normal 4 5 56" xfId="18574" xr:uid="{00000000-0005-0000-0000-00004A490000}"/>
    <cellStyle name="Normal 4 5 57" xfId="18575" xr:uid="{00000000-0005-0000-0000-00004B490000}"/>
    <cellStyle name="Normal 4 5 58" xfId="18576" xr:uid="{00000000-0005-0000-0000-00004C490000}"/>
    <cellStyle name="Normal 4 5 59" xfId="18577" xr:uid="{00000000-0005-0000-0000-00004D490000}"/>
    <cellStyle name="Normal 4 5 6" xfId="18578" xr:uid="{00000000-0005-0000-0000-00004E490000}"/>
    <cellStyle name="Normal 4 5 60" xfId="18579" xr:uid="{00000000-0005-0000-0000-00004F490000}"/>
    <cellStyle name="Normal 4 5 61" xfId="18580" xr:uid="{00000000-0005-0000-0000-000050490000}"/>
    <cellStyle name="Normal 4 5 62" xfId="18581" xr:uid="{00000000-0005-0000-0000-000051490000}"/>
    <cellStyle name="Normal 4 5 63" xfId="18582" xr:uid="{00000000-0005-0000-0000-000052490000}"/>
    <cellStyle name="Normal 4 5 64" xfId="18583" xr:uid="{00000000-0005-0000-0000-000053490000}"/>
    <cellStyle name="Normal 4 5 65" xfId="18584" xr:uid="{00000000-0005-0000-0000-000054490000}"/>
    <cellStyle name="Normal 4 5 66" xfId="18585" xr:uid="{00000000-0005-0000-0000-000055490000}"/>
    <cellStyle name="Normal 4 5 67" xfId="18586" xr:uid="{00000000-0005-0000-0000-000056490000}"/>
    <cellStyle name="Normal 4 5 68" xfId="18587" xr:uid="{00000000-0005-0000-0000-000057490000}"/>
    <cellStyle name="Normal 4 5 69" xfId="18588" xr:uid="{00000000-0005-0000-0000-000058490000}"/>
    <cellStyle name="Normal 4 5 7" xfId="18589" xr:uid="{00000000-0005-0000-0000-000059490000}"/>
    <cellStyle name="Normal 4 5 70" xfId="18590" xr:uid="{00000000-0005-0000-0000-00005A490000}"/>
    <cellStyle name="Normal 4 5 71" xfId="18591" xr:uid="{00000000-0005-0000-0000-00005B490000}"/>
    <cellStyle name="Normal 4 5 72" xfId="18592" xr:uid="{00000000-0005-0000-0000-00005C490000}"/>
    <cellStyle name="Normal 4 5 73" xfId="18593" xr:uid="{00000000-0005-0000-0000-00005D490000}"/>
    <cellStyle name="Normal 4 5 74" xfId="18594" xr:uid="{00000000-0005-0000-0000-00005E490000}"/>
    <cellStyle name="Normal 4 5 75" xfId="18595" xr:uid="{00000000-0005-0000-0000-00005F490000}"/>
    <cellStyle name="Normal 4 5 76" xfId="18596" xr:uid="{00000000-0005-0000-0000-000060490000}"/>
    <cellStyle name="Normal 4 5 77" xfId="18597" xr:uid="{00000000-0005-0000-0000-000061490000}"/>
    <cellStyle name="Normal 4 5 78" xfId="18598" xr:uid="{00000000-0005-0000-0000-000062490000}"/>
    <cellStyle name="Normal 4 5 79" xfId="18599" xr:uid="{00000000-0005-0000-0000-000063490000}"/>
    <cellStyle name="Normal 4 5 8" xfId="18600" xr:uid="{00000000-0005-0000-0000-000064490000}"/>
    <cellStyle name="Normal 4 5 80" xfId="18601" xr:uid="{00000000-0005-0000-0000-000065490000}"/>
    <cellStyle name="Normal 4 5 81" xfId="18602" xr:uid="{00000000-0005-0000-0000-000066490000}"/>
    <cellStyle name="Normal 4 5 82" xfId="18603" xr:uid="{00000000-0005-0000-0000-000067490000}"/>
    <cellStyle name="Normal 4 5 83" xfId="18604" xr:uid="{00000000-0005-0000-0000-000068490000}"/>
    <cellStyle name="Normal 4 5 84" xfId="18605" xr:uid="{00000000-0005-0000-0000-000069490000}"/>
    <cellStyle name="Normal 4 5 85" xfId="18606" xr:uid="{00000000-0005-0000-0000-00006A490000}"/>
    <cellStyle name="Normal 4 5 86" xfId="18607" xr:uid="{00000000-0005-0000-0000-00006B490000}"/>
    <cellStyle name="Normal 4 5 87" xfId="18608" xr:uid="{00000000-0005-0000-0000-00006C490000}"/>
    <cellStyle name="Normal 4 5 88" xfId="18609" xr:uid="{00000000-0005-0000-0000-00006D490000}"/>
    <cellStyle name="Normal 4 5 89" xfId="18610" xr:uid="{00000000-0005-0000-0000-00006E490000}"/>
    <cellStyle name="Normal 4 5 9" xfId="18611" xr:uid="{00000000-0005-0000-0000-00006F490000}"/>
    <cellStyle name="Normal 4 5 90" xfId="18612" xr:uid="{00000000-0005-0000-0000-000070490000}"/>
    <cellStyle name="Normal 4 5 91" xfId="18613" xr:uid="{00000000-0005-0000-0000-000071490000}"/>
    <cellStyle name="Normal 4 5 92" xfId="18614" xr:uid="{00000000-0005-0000-0000-000072490000}"/>
    <cellStyle name="Normal 4 5 93" xfId="18615" xr:uid="{00000000-0005-0000-0000-000073490000}"/>
    <cellStyle name="Normal 4 5 94" xfId="18616" xr:uid="{00000000-0005-0000-0000-000074490000}"/>
    <cellStyle name="Normal 4 5 94 2" xfId="18617" xr:uid="{00000000-0005-0000-0000-000075490000}"/>
    <cellStyle name="Normal 4 5 94 3" xfId="18618" xr:uid="{00000000-0005-0000-0000-000076490000}"/>
    <cellStyle name="Normal 4 5 94 4" xfId="18619" xr:uid="{00000000-0005-0000-0000-000077490000}"/>
    <cellStyle name="Normal 4 6" xfId="18620" xr:uid="{00000000-0005-0000-0000-000078490000}"/>
    <cellStyle name="Normal 4 6 2" xfId="18621" xr:uid="{00000000-0005-0000-0000-000079490000}"/>
    <cellStyle name="Normal 4 6 2 2" xfId="18622" xr:uid="{00000000-0005-0000-0000-00007A490000}"/>
    <cellStyle name="Normal 4 6 2 2 2" xfId="18623" xr:uid="{00000000-0005-0000-0000-00007B490000}"/>
    <cellStyle name="Normal 4 6 2 2 3" xfId="18624" xr:uid="{00000000-0005-0000-0000-00007C490000}"/>
    <cellStyle name="Normal 4 6 2 2 4" xfId="18625" xr:uid="{00000000-0005-0000-0000-00007D490000}"/>
    <cellStyle name="Normal 4 6 2 3" xfId="18626" xr:uid="{00000000-0005-0000-0000-00007E490000}"/>
    <cellStyle name="Normal 4 6 2 3 2" xfId="18627" xr:uid="{00000000-0005-0000-0000-00007F490000}"/>
    <cellStyle name="Normal 4 6 2 3 3" xfId="18628" xr:uid="{00000000-0005-0000-0000-000080490000}"/>
    <cellStyle name="Normal 4 6 2 3 4" xfId="18629" xr:uid="{00000000-0005-0000-0000-000081490000}"/>
    <cellStyle name="Normal 4 6 3" xfId="18630" xr:uid="{00000000-0005-0000-0000-000082490000}"/>
    <cellStyle name="Normal 4 6 3 2" xfId="18631" xr:uid="{00000000-0005-0000-0000-000083490000}"/>
    <cellStyle name="Normal 4 6 3 3" xfId="18632" xr:uid="{00000000-0005-0000-0000-000084490000}"/>
    <cellStyle name="Normal 4 6 3 4" xfId="18633" xr:uid="{00000000-0005-0000-0000-000085490000}"/>
    <cellStyle name="Normal 4 6 4" xfId="18634" xr:uid="{00000000-0005-0000-0000-000086490000}"/>
    <cellStyle name="Normal 4 6 4 2" xfId="18635" xr:uid="{00000000-0005-0000-0000-000087490000}"/>
    <cellStyle name="Normal 4 6 4 3" xfId="18636" xr:uid="{00000000-0005-0000-0000-000088490000}"/>
    <cellStyle name="Normal 4 6 4 4" xfId="18637" xr:uid="{00000000-0005-0000-0000-000089490000}"/>
    <cellStyle name="Normal 4 7" xfId="18638" xr:uid="{00000000-0005-0000-0000-00008A490000}"/>
    <cellStyle name="Normal 4 7 2" xfId="18639" xr:uid="{00000000-0005-0000-0000-00008B490000}"/>
    <cellStyle name="Normal 4 7 2 2" xfId="18640" xr:uid="{00000000-0005-0000-0000-00008C490000}"/>
    <cellStyle name="Normal 4 7 2 2 2" xfId="18641" xr:uid="{00000000-0005-0000-0000-00008D490000}"/>
    <cellStyle name="Normal 4 7 2 2 3" xfId="18642" xr:uid="{00000000-0005-0000-0000-00008E490000}"/>
    <cellStyle name="Normal 4 7 2 2 4" xfId="18643" xr:uid="{00000000-0005-0000-0000-00008F490000}"/>
    <cellStyle name="Normal 4 7 2 3" xfId="18644" xr:uid="{00000000-0005-0000-0000-000090490000}"/>
    <cellStyle name="Normal 4 7 2 3 2" xfId="18645" xr:uid="{00000000-0005-0000-0000-000091490000}"/>
    <cellStyle name="Normal 4 7 2 3 3" xfId="18646" xr:uid="{00000000-0005-0000-0000-000092490000}"/>
    <cellStyle name="Normal 4 7 2 3 4" xfId="18647" xr:uid="{00000000-0005-0000-0000-000093490000}"/>
    <cellStyle name="Normal 4 7 3" xfId="18648" xr:uid="{00000000-0005-0000-0000-000094490000}"/>
    <cellStyle name="Normal 4 7 3 2" xfId="18649" xr:uid="{00000000-0005-0000-0000-000095490000}"/>
    <cellStyle name="Normal 4 7 3 3" xfId="18650" xr:uid="{00000000-0005-0000-0000-000096490000}"/>
    <cellStyle name="Normal 4 7 3 4" xfId="18651" xr:uid="{00000000-0005-0000-0000-000097490000}"/>
    <cellStyle name="Normal 4 7 4" xfId="18652" xr:uid="{00000000-0005-0000-0000-000098490000}"/>
    <cellStyle name="Normal 4 7 4 2" xfId="18653" xr:uid="{00000000-0005-0000-0000-000099490000}"/>
    <cellStyle name="Normal 4 7 4 3" xfId="18654" xr:uid="{00000000-0005-0000-0000-00009A490000}"/>
    <cellStyle name="Normal 4 7 4 4" xfId="18655" xr:uid="{00000000-0005-0000-0000-00009B490000}"/>
    <cellStyle name="Normal 4 8" xfId="18656" xr:uid="{00000000-0005-0000-0000-00009C490000}"/>
    <cellStyle name="Normal 4 8 2" xfId="18657" xr:uid="{00000000-0005-0000-0000-00009D490000}"/>
    <cellStyle name="Normal 4 8 2 2" xfId="18658" xr:uid="{00000000-0005-0000-0000-00009E490000}"/>
    <cellStyle name="Normal 4 8 2 2 2" xfId="18659" xr:uid="{00000000-0005-0000-0000-00009F490000}"/>
    <cellStyle name="Normal 4 8 2 2 3" xfId="18660" xr:uid="{00000000-0005-0000-0000-0000A0490000}"/>
    <cellStyle name="Normal 4 8 2 2 4" xfId="18661" xr:uid="{00000000-0005-0000-0000-0000A1490000}"/>
    <cellStyle name="Normal 4 8 3" xfId="18662" xr:uid="{00000000-0005-0000-0000-0000A2490000}"/>
    <cellStyle name="Normal 4 8 3 2" xfId="18663" xr:uid="{00000000-0005-0000-0000-0000A3490000}"/>
    <cellStyle name="Normal 4 8 3 3" xfId="18664" xr:uid="{00000000-0005-0000-0000-0000A4490000}"/>
    <cellStyle name="Normal 4 8 3 4" xfId="18665" xr:uid="{00000000-0005-0000-0000-0000A5490000}"/>
    <cellStyle name="Normal 4 9" xfId="18666" xr:uid="{00000000-0005-0000-0000-0000A6490000}"/>
    <cellStyle name="Normal 4 9 2" xfId="18667" xr:uid="{00000000-0005-0000-0000-0000A7490000}"/>
    <cellStyle name="Normal 4 9 2 2" xfId="18668" xr:uid="{00000000-0005-0000-0000-0000A8490000}"/>
    <cellStyle name="Normal 4 9 2 3" xfId="18669" xr:uid="{00000000-0005-0000-0000-0000A9490000}"/>
    <cellStyle name="Normal 4 9 2 4" xfId="18670" xr:uid="{00000000-0005-0000-0000-0000AA490000}"/>
    <cellStyle name="Normal 4 9 3" xfId="18671" xr:uid="{00000000-0005-0000-0000-0000AB490000}"/>
    <cellStyle name="Normal 40" xfId="18672" xr:uid="{00000000-0005-0000-0000-0000AC490000}"/>
    <cellStyle name="Normal 40 2" xfId="18673" xr:uid="{00000000-0005-0000-0000-0000AD490000}"/>
    <cellStyle name="Normal 40 3" xfId="18674" xr:uid="{00000000-0005-0000-0000-0000AE490000}"/>
    <cellStyle name="Normal 40 3 2" xfId="18675" xr:uid="{00000000-0005-0000-0000-0000AF490000}"/>
    <cellStyle name="Normal 40 3 2 2" xfId="18676" xr:uid="{00000000-0005-0000-0000-0000B0490000}"/>
    <cellStyle name="Normal 40 3 2 2 2" xfId="18677" xr:uid="{00000000-0005-0000-0000-0000B1490000}"/>
    <cellStyle name="Normal 40 3 2 2 3" xfId="18678" xr:uid="{00000000-0005-0000-0000-0000B2490000}"/>
    <cellStyle name="Normal 40 3 2 2 4" xfId="18679" xr:uid="{00000000-0005-0000-0000-0000B3490000}"/>
    <cellStyle name="Normal 40 3 2 3" xfId="18680" xr:uid="{00000000-0005-0000-0000-0000B4490000}"/>
    <cellStyle name="Normal 40 3 2 4" xfId="18681" xr:uid="{00000000-0005-0000-0000-0000B5490000}"/>
    <cellStyle name="Normal 40 3 2 5" xfId="18682" xr:uid="{00000000-0005-0000-0000-0000B6490000}"/>
    <cellStyle name="Normal 40 3 3" xfId="18683" xr:uid="{00000000-0005-0000-0000-0000B7490000}"/>
    <cellStyle name="Normal 40 3 3 2" xfId="18684" xr:uid="{00000000-0005-0000-0000-0000B8490000}"/>
    <cellStyle name="Normal 40 3 3 3" xfId="18685" xr:uid="{00000000-0005-0000-0000-0000B9490000}"/>
    <cellStyle name="Normal 40 3 3 4" xfId="18686" xr:uid="{00000000-0005-0000-0000-0000BA490000}"/>
    <cellStyle name="Normal 40 3 4" xfId="18687" xr:uid="{00000000-0005-0000-0000-0000BB490000}"/>
    <cellStyle name="Normal 40 3 5" xfId="18688" xr:uid="{00000000-0005-0000-0000-0000BC490000}"/>
    <cellStyle name="Normal 40 3 6" xfId="18689" xr:uid="{00000000-0005-0000-0000-0000BD490000}"/>
    <cellStyle name="Normal 41" xfId="18690" xr:uid="{00000000-0005-0000-0000-0000BE490000}"/>
    <cellStyle name="Normal 41 2" xfId="18691" xr:uid="{00000000-0005-0000-0000-0000BF490000}"/>
    <cellStyle name="Normal 41 3" xfId="18692" xr:uid="{00000000-0005-0000-0000-0000C0490000}"/>
    <cellStyle name="Normal 41 3 2" xfId="18693" xr:uid="{00000000-0005-0000-0000-0000C1490000}"/>
    <cellStyle name="Normal 41 3 2 2" xfId="18694" xr:uid="{00000000-0005-0000-0000-0000C2490000}"/>
    <cellStyle name="Normal 41 3 2 2 2" xfId="18695" xr:uid="{00000000-0005-0000-0000-0000C3490000}"/>
    <cellStyle name="Normal 41 3 2 2 3" xfId="18696" xr:uid="{00000000-0005-0000-0000-0000C4490000}"/>
    <cellStyle name="Normal 41 3 2 2 4" xfId="18697" xr:uid="{00000000-0005-0000-0000-0000C5490000}"/>
    <cellStyle name="Normal 41 3 2 3" xfId="18698" xr:uid="{00000000-0005-0000-0000-0000C6490000}"/>
    <cellStyle name="Normal 41 3 2 4" xfId="18699" xr:uid="{00000000-0005-0000-0000-0000C7490000}"/>
    <cellStyle name="Normal 41 3 2 5" xfId="18700" xr:uid="{00000000-0005-0000-0000-0000C8490000}"/>
    <cellStyle name="Normal 41 3 3" xfId="18701" xr:uid="{00000000-0005-0000-0000-0000C9490000}"/>
    <cellStyle name="Normal 41 3 3 2" xfId="18702" xr:uid="{00000000-0005-0000-0000-0000CA490000}"/>
    <cellStyle name="Normal 41 3 3 3" xfId="18703" xr:uid="{00000000-0005-0000-0000-0000CB490000}"/>
    <cellStyle name="Normal 41 3 3 4" xfId="18704" xr:uid="{00000000-0005-0000-0000-0000CC490000}"/>
    <cellStyle name="Normal 41 3 4" xfId="18705" xr:uid="{00000000-0005-0000-0000-0000CD490000}"/>
    <cellStyle name="Normal 41 3 5" xfId="18706" xr:uid="{00000000-0005-0000-0000-0000CE490000}"/>
    <cellStyle name="Normal 41 3 6" xfId="18707" xr:uid="{00000000-0005-0000-0000-0000CF490000}"/>
    <cellStyle name="Normal 42" xfId="18708" xr:uid="{00000000-0005-0000-0000-0000D0490000}"/>
    <cellStyle name="Normal 42 2" xfId="18709" xr:uid="{00000000-0005-0000-0000-0000D1490000}"/>
    <cellStyle name="Normal 42 3" xfId="18710" xr:uid="{00000000-0005-0000-0000-0000D2490000}"/>
    <cellStyle name="Normal 42 3 2" xfId="18711" xr:uid="{00000000-0005-0000-0000-0000D3490000}"/>
    <cellStyle name="Normal 42 3 2 2" xfId="18712" xr:uid="{00000000-0005-0000-0000-0000D4490000}"/>
    <cellStyle name="Normal 42 3 2 2 2" xfId="18713" xr:uid="{00000000-0005-0000-0000-0000D5490000}"/>
    <cellStyle name="Normal 42 3 2 2 3" xfId="18714" xr:uid="{00000000-0005-0000-0000-0000D6490000}"/>
    <cellStyle name="Normal 42 3 2 2 4" xfId="18715" xr:uid="{00000000-0005-0000-0000-0000D7490000}"/>
    <cellStyle name="Normal 42 3 2 3" xfId="18716" xr:uid="{00000000-0005-0000-0000-0000D8490000}"/>
    <cellStyle name="Normal 42 3 2 4" xfId="18717" xr:uid="{00000000-0005-0000-0000-0000D9490000}"/>
    <cellStyle name="Normal 42 3 2 5" xfId="18718" xr:uid="{00000000-0005-0000-0000-0000DA490000}"/>
    <cellStyle name="Normal 42 3 3" xfId="18719" xr:uid="{00000000-0005-0000-0000-0000DB490000}"/>
    <cellStyle name="Normal 42 3 3 2" xfId="18720" xr:uid="{00000000-0005-0000-0000-0000DC490000}"/>
    <cellStyle name="Normal 42 3 3 3" xfId="18721" xr:uid="{00000000-0005-0000-0000-0000DD490000}"/>
    <cellStyle name="Normal 42 3 3 4" xfId="18722" xr:uid="{00000000-0005-0000-0000-0000DE490000}"/>
    <cellStyle name="Normal 42 3 4" xfId="18723" xr:uid="{00000000-0005-0000-0000-0000DF490000}"/>
    <cellStyle name="Normal 42 3 5" xfId="18724" xr:uid="{00000000-0005-0000-0000-0000E0490000}"/>
    <cellStyle name="Normal 42 3 6" xfId="18725" xr:uid="{00000000-0005-0000-0000-0000E1490000}"/>
    <cellStyle name="Normal 43" xfId="18726" xr:uid="{00000000-0005-0000-0000-0000E2490000}"/>
    <cellStyle name="Normal 43 2" xfId="18727" xr:uid="{00000000-0005-0000-0000-0000E3490000}"/>
    <cellStyle name="Normal 43 3" xfId="18728" xr:uid="{00000000-0005-0000-0000-0000E4490000}"/>
    <cellStyle name="Normal 43 3 2" xfId="18729" xr:uid="{00000000-0005-0000-0000-0000E5490000}"/>
    <cellStyle name="Normal 43 3 2 2" xfId="18730" xr:uid="{00000000-0005-0000-0000-0000E6490000}"/>
    <cellStyle name="Normal 43 3 2 2 2" xfId="18731" xr:uid="{00000000-0005-0000-0000-0000E7490000}"/>
    <cellStyle name="Normal 43 3 2 2 3" xfId="18732" xr:uid="{00000000-0005-0000-0000-0000E8490000}"/>
    <cellStyle name="Normal 43 3 2 2 4" xfId="18733" xr:uid="{00000000-0005-0000-0000-0000E9490000}"/>
    <cellStyle name="Normal 43 3 2 3" xfId="18734" xr:uid="{00000000-0005-0000-0000-0000EA490000}"/>
    <cellStyle name="Normal 43 3 2 4" xfId="18735" xr:uid="{00000000-0005-0000-0000-0000EB490000}"/>
    <cellStyle name="Normal 43 3 2 5" xfId="18736" xr:uid="{00000000-0005-0000-0000-0000EC490000}"/>
    <cellStyle name="Normal 43 3 3" xfId="18737" xr:uid="{00000000-0005-0000-0000-0000ED490000}"/>
    <cellStyle name="Normal 43 3 3 2" xfId="18738" xr:uid="{00000000-0005-0000-0000-0000EE490000}"/>
    <cellStyle name="Normal 43 3 3 3" xfId="18739" xr:uid="{00000000-0005-0000-0000-0000EF490000}"/>
    <cellStyle name="Normal 43 3 3 4" xfId="18740" xr:uid="{00000000-0005-0000-0000-0000F0490000}"/>
    <cellStyle name="Normal 43 3 4" xfId="18741" xr:uid="{00000000-0005-0000-0000-0000F1490000}"/>
    <cellStyle name="Normal 43 3 5" xfId="18742" xr:uid="{00000000-0005-0000-0000-0000F2490000}"/>
    <cellStyle name="Normal 43 3 6" xfId="18743" xr:uid="{00000000-0005-0000-0000-0000F3490000}"/>
    <cellStyle name="Normal 44" xfId="18744" xr:uid="{00000000-0005-0000-0000-0000F4490000}"/>
    <cellStyle name="Normal 44 2" xfId="18745" xr:uid="{00000000-0005-0000-0000-0000F5490000}"/>
    <cellStyle name="Normal 44 2 2" xfId="18746" xr:uid="{00000000-0005-0000-0000-0000F6490000}"/>
    <cellStyle name="Normal 44 2 2 2" xfId="18747" xr:uid="{00000000-0005-0000-0000-0000F7490000}"/>
    <cellStyle name="Normal 44 2 2 2 2" xfId="18748" xr:uid="{00000000-0005-0000-0000-0000F8490000}"/>
    <cellStyle name="Normal 44 2 2 2 2 2" xfId="18749" xr:uid="{00000000-0005-0000-0000-0000F9490000}"/>
    <cellStyle name="Normal 44 2 2 2 2 3" xfId="18750" xr:uid="{00000000-0005-0000-0000-0000FA490000}"/>
    <cellStyle name="Normal 44 2 2 2 2 4" xfId="18751" xr:uid="{00000000-0005-0000-0000-0000FB490000}"/>
    <cellStyle name="Normal 44 2 2 2 3" xfId="18752" xr:uid="{00000000-0005-0000-0000-0000FC490000}"/>
    <cellStyle name="Normal 44 2 2 2 4" xfId="18753" xr:uid="{00000000-0005-0000-0000-0000FD490000}"/>
    <cellStyle name="Normal 44 2 2 2 5" xfId="18754" xr:uid="{00000000-0005-0000-0000-0000FE490000}"/>
    <cellStyle name="Normal 44 2 2 3" xfId="18755" xr:uid="{00000000-0005-0000-0000-0000FF490000}"/>
    <cellStyle name="Normal 44 2 2 3 2" xfId="18756" xr:uid="{00000000-0005-0000-0000-0000004A0000}"/>
    <cellStyle name="Normal 44 2 2 3 3" xfId="18757" xr:uid="{00000000-0005-0000-0000-0000014A0000}"/>
    <cellStyle name="Normal 44 2 2 3 4" xfId="18758" xr:uid="{00000000-0005-0000-0000-0000024A0000}"/>
    <cellStyle name="Normal 44 2 2 4" xfId="18759" xr:uid="{00000000-0005-0000-0000-0000034A0000}"/>
    <cellStyle name="Normal 44 2 2 5" xfId="18760" xr:uid="{00000000-0005-0000-0000-0000044A0000}"/>
    <cellStyle name="Normal 44 2 2 6" xfId="18761" xr:uid="{00000000-0005-0000-0000-0000054A0000}"/>
    <cellStyle name="Normal 44 3" xfId="18762" xr:uid="{00000000-0005-0000-0000-0000064A0000}"/>
    <cellStyle name="Normal 44 3 2" xfId="18763" xr:uid="{00000000-0005-0000-0000-0000074A0000}"/>
    <cellStyle name="Normal 44 3 2 2" xfId="18764" xr:uid="{00000000-0005-0000-0000-0000084A0000}"/>
    <cellStyle name="Normal 44 3 2 2 2" xfId="18765" xr:uid="{00000000-0005-0000-0000-0000094A0000}"/>
    <cellStyle name="Normal 44 3 2 2 3" xfId="18766" xr:uid="{00000000-0005-0000-0000-00000A4A0000}"/>
    <cellStyle name="Normal 44 3 2 2 4" xfId="18767" xr:uid="{00000000-0005-0000-0000-00000B4A0000}"/>
    <cellStyle name="Normal 44 3 2 3" xfId="18768" xr:uid="{00000000-0005-0000-0000-00000C4A0000}"/>
    <cellStyle name="Normal 44 3 2 4" xfId="18769" xr:uid="{00000000-0005-0000-0000-00000D4A0000}"/>
    <cellStyle name="Normal 44 3 2 5" xfId="18770" xr:uid="{00000000-0005-0000-0000-00000E4A0000}"/>
    <cellStyle name="Normal 44 3 3" xfId="18771" xr:uid="{00000000-0005-0000-0000-00000F4A0000}"/>
    <cellStyle name="Normal 44 3 3 2" xfId="18772" xr:uid="{00000000-0005-0000-0000-0000104A0000}"/>
    <cellStyle name="Normal 44 3 3 3" xfId="18773" xr:uid="{00000000-0005-0000-0000-0000114A0000}"/>
    <cellStyle name="Normal 44 3 3 4" xfId="18774" xr:uid="{00000000-0005-0000-0000-0000124A0000}"/>
    <cellStyle name="Normal 44 3 4" xfId="18775" xr:uid="{00000000-0005-0000-0000-0000134A0000}"/>
    <cellStyle name="Normal 44 3 5" xfId="18776" xr:uid="{00000000-0005-0000-0000-0000144A0000}"/>
    <cellStyle name="Normal 44 3 6" xfId="18777" xr:uid="{00000000-0005-0000-0000-0000154A0000}"/>
    <cellStyle name="Normal 44 4" xfId="18778" xr:uid="{00000000-0005-0000-0000-0000164A0000}"/>
    <cellStyle name="Normal 44 4 2" xfId="18779" xr:uid="{00000000-0005-0000-0000-0000174A0000}"/>
    <cellStyle name="Normal 44 4 2 2" xfId="18780" xr:uid="{00000000-0005-0000-0000-0000184A0000}"/>
    <cellStyle name="Normal 44 4 2 2 2" xfId="18781" xr:uid="{00000000-0005-0000-0000-0000194A0000}"/>
    <cellStyle name="Normal 44 4 2 2 3" xfId="18782" xr:uid="{00000000-0005-0000-0000-00001A4A0000}"/>
    <cellStyle name="Normal 44 4 2 2 4" xfId="18783" xr:uid="{00000000-0005-0000-0000-00001B4A0000}"/>
    <cellStyle name="Normal 44 4 2 3" xfId="18784" xr:uid="{00000000-0005-0000-0000-00001C4A0000}"/>
    <cellStyle name="Normal 44 4 2 4" xfId="18785" xr:uid="{00000000-0005-0000-0000-00001D4A0000}"/>
    <cellStyle name="Normal 44 4 2 5" xfId="18786" xr:uid="{00000000-0005-0000-0000-00001E4A0000}"/>
    <cellStyle name="Normal 44 4 3" xfId="18787" xr:uid="{00000000-0005-0000-0000-00001F4A0000}"/>
    <cellStyle name="Normal 44 4 3 2" xfId="18788" xr:uid="{00000000-0005-0000-0000-0000204A0000}"/>
    <cellStyle name="Normal 44 4 3 3" xfId="18789" xr:uid="{00000000-0005-0000-0000-0000214A0000}"/>
    <cellStyle name="Normal 44 4 3 4" xfId="18790" xr:uid="{00000000-0005-0000-0000-0000224A0000}"/>
    <cellStyle name="Normal 44 4 4" xfId="18791" xr:uid="{00000000-0005-0000-0000-0000234A0000}"/>
    <cellStyle name="Normal 44 4 5" xfId="18792" xr:uid="{00000000-0005-0000-0000-0000244A0000}"/>
    <cellStyle name="Normal 44 4 6" xfId="18793" xr:uid="{00000000-0005-0000-0000-0000254A0000}"/>
    <cellStyle name="Normal 44 5" xfId="18794" xr:uid="{00000000-0005-0000-0000-0000264A0000}"/>
    <cellStyle name="Normal 44 5 2" xfId="18795" xr:uid="{00000000-0005-0000-0000-0000274A0000}"/>
    <cellStyle name="Normal 44 5 2 2" xfId="18796" xr:uid="{00000000-0005-0000-0000-0000284A0000}"/>
    <cellStyle name="Normal 44 5 2 2 2" xfId="18797" xr:uid="{00000000-0005-0000-0000-0000294A0000}"/>
    <cellStyle name="Normal 44 5 2 2 3" xfId="18798" xr:uid="{00000000-0005-0000-0000-00002A4A0000}"/>
    <cellStyle name="Normal 44 5 2 2 4" xfId="18799" xr:uid="{00000000-0005-0000-0000-00002B4A0000}"/>
    <cellStyle name="Normal 44 5 2 3" xfId="18800" xr:uid="{00000000-0005-0000-0000-00002C4A0000}"/>
    <cellStyle name="Normal 44 5 2 4" xfId="18801" xr:uid="{00000000-0005-0000-0000-00002D4A0000}"/>
    <cellStyle name="Normal 44 5 2 5" xfId="18802" xr:uid="{00000000-0005-0000-0000-00002E4A0000}"/>
    <cellStyle name="Normal 44 5 3" xfId="18803" xr:uid="{00000000-0005-0000-0000-00002F4A0000}"/>
    <cellStyle name="Normal 44 5 3 2" xfId="18804" xr:uid="{00000000-0005-0000-0000-0000304A0000}"/>
    <cellStyle name="Normal 44 5 3 3" xfId="18805" xr:uid="{00000000-0005-0000-0000-0000314A0000}"/>
    <cellStyle name="Normal 44 5 3 4" xfId="18806" xr:uid="{00000000-0005-0000-0000-0000324A0000}"/>
    <cellStyle name="Normal 44 5 4" xfId="18807" xr:uid="{00000000-0005-0000-0000-0000334A0000}"/>
    <cellStyle name="Normal 44 5 5" xfId="18808" xr:uid="{00000000-0005-0000-0000-0000344A0000}"/>
    <cellStyle name="Normal 44 5 6" xfId="18809" xr:uid="{00000000-0005-0000-0000-0000354A0000}"/>
    <cellStyle name="Normal 45" xfId="18810" xr:uid="{00000000-0005-0000-0000-0000364A0000}"/>
    <cellStyle name="Normal 45 2" xfId="18811" xr:uid="{00000000-0005-0000-0000-0000374A0000}"/>
    <cellStyle name="Normal 45 2 2" xfId="18812" xr:uid="{00000000-0005-0000-0000-0000384A0000}"/>
    <cellStyle name="Normal 45 2 2 2" xfId="18813" xr:uid="{00000000-0005-0000-0000-0000394A0000}"/>
    <cellStyle name="Normal 45 2 2 3" xfId="18814" xr:uid="{00000000-0005-0000-0000-00003A4A0000}"/>
    <cellStyle name="Normal 45 2 2 4" xfId="18815" xr:uid="{00000000-0005-0000-0000-00003B4A0000}"/>
    <cellStyle name="Normal 45 2 3" xfId="18816" xr:uid="{00000000-0005-0000-0000-00003C4A0000}"/>
    <cellStyle name="Normal 45 2 4" xfId="18817" xr:uid="{00000000-0005-0000-0000-00003D4A0000}"/>
    <cellStyle name="Normal 45 2 5" xfId="18818" xr:uid="{00000000-0005-0000-0000-00003E4A0000}"/>
    <cellStyle name="Normal 45 3" xfId="18819" xr:uid="{00000000-0005-0000-0000-00003F4A0000}"/>
    <cellStyle name="Normal 45 4" xfId="18820" xr:uid="{00000000-0005-0000-0000-0000404A0000}"/>
    <cellStyle name="Normal 45 4 2" xfId="18821" xr:uid="{00000000-0005-0000-0000-0000414A0000}"/>
    <cellStyle name="Normal 45 4 3" xfId="18822" xr:uid="{00000000-0005-0000-0000-0000424A0000}"/>
    <cellStyle name="Normal 45 4 4" xfId="18823" xr:uid="{00000000-0005-0000-0000-0000434A0000}"/>
    <cellStyle name="Normal 45 5" xfId="18824" xr:uid="{00000000-0005-0000-0000-0000444A0000}"/>
    <cellStyle name="Normal 45 6" xfId="18825" xr:uid="{00000000-0005-0000-0000-0000454A0000}"/>
    <cellStyle name="Normal 45 7" xfId="18826" xr:uid="{00000000-0005-0000-0000-0000464A0000}"/>
    <cellStyle name="Normal 46" xfId="18827" xr:uid="{00000000-0005-0000-0000-0000474A0000}"/>
    <cellStyle name="Normal 46 2" xfId="18828" xr:uid="{00000000-0005-0000-0000-0000484A0000}"/>
    <cellStyle name="Normal 46 2 2" xfId="18829" xr:uid="{00000000-0005-0000-0000-0000494A0000}"/>
    <cellStyle name="Normal 46 2 2 2" xfId="18830" xr:uid="{00000000-0005-0000-0000-00004A4A0000}"/>
    <cellStyle name="Normal 46 2 2 3" xfId="18831" xr:uid="{00000000-0005-0000-0000-00004B4A0000}"/>
    <cellStyle name="Normal 46 2 2 4" xfId="18832" xr:uid="{00000000-0005-0000-0000-00004C4A0000}"/>
    <cellStyle name="Normal 46 2 3" xfId="18833" xr:uid="{00000000-0005-0000-0000-00004D4A0000}"/>
    <cellStyle name="Normal 46 2 4" xfId="18834" xr:uid="{00000000-0005-0000-0000-00004E4A0000}"/>
    <cellStyle name="Normal 46 2 5" xfId="18835" xr:uid="{00000000-0005-0000-0000-00004F4A0000}"/>
    <cellStyle name="Normal 46 3" xfId="18836" xr:uid="{00000000-0005-0000-0000-0000504A0000}"/>
    <cellStyle name="Normal 46 4" xfId="18837" xr:uid="{00000000-0005-0000-0000-0000514A0000}"/>
    <cellStyle name="Normal 46 4 2" xfId="18838" xr:uid="{00000000-0005-0000-0000-0000524A0000}"/>
    <cellStyle name="Normal 46 4 3" xfId="18839" xr:uid="{00000000-0005-0000-0000-0000534A0000}"/>
    <cellStyle name="Normal 46 4 4" xfId="18840" xr:uid="{00000000-0005-0000-0000-0000544A0000}"/>
    <cellStyle name="Normal 46 5" xfId="18841" xr:uid="{00000000-0005-0000-0000-0000554A0000}"/>
    <cellStyle name="Normal 46 6" xfId="18842" xr:uid="{00000000-0005-0000-0000-0000564A0000}"/>
    <cellStyle name="Normal 46 7" xfId="18843" xr:uid="{00000000-0005-0000-0000-0000574A0000}"/>
    <cellStyle name="Normal 47" xfId="18844" xr:uid="{00000000-0005-0000-0000-0000584A0000}"/>
    <cellStyle name="Normal 47 2" xfId="18845" xr:uid="{00000000-0005-0000-0000-0000594A0000}"/>
    <cellStyle name="Normal 47 2 2" xfId="18846" xr:uid="{00000000-0005-0000-0000-00005A4A0000}"/>
    <cellStyle name="Normal 47 2 2 2" xfId="18847" xr:uid="{00000000-0005-0000-0000-00005B4A0000}"/>
    <cellStyle name="Normal 47 2 2 3" xfId="18848" xr:uid="{00000000-0005-0000-0000-00005C4A0000}"/>
    <cellStyle name="Normal 47 2 2 4" xfId="18849" xr:uid="{00000000-0005-0000-0000-00005D4A0000}"/>
    <cellStyle name="Normal 47 2 3" xfId="18850" xr:uid="{00000000-0005-0000-0000-00005E4A0000}"/>
    <cellStyle name="Normal 47 2 4" xfId="18851" xr:uid="{00000000-0005-0000-0000-00005F4A0000}"/>
    <cellStyle name="Normal 47 2 5" xfId="18852" xr:uid="{00000000-0005-0000-0000-0000604A0000}"/>
    <cellStyle name="Normal 47 3" xfId="18853" xr:uid="{00000000-0005-0000-0000-0000614A0000}"/>
    <cellStyle name="Normal 47 4" xfId="18854" xr:uid="{00000000-0005-0000-0000-0000624A0000}"/>
    <cellStyle name="Normal 47 4 2" xfId="18855" xr:uid="{00000000-0005-0000-0000-0000634A0000}"/>
    <cellStyle name="Normal 47 4 3" xfId="18856" xr:uid="{00000000-0005-0000-0000-0000644A0000}"/>
    <cellStyle name="Normal 47 4 4" xfId="18857" xr:uid="{00000000-0005-0000-0000-0000654A0000}"/>
    <cellStyle name="Normal 47 5" xfId="18858" xr:uid="{00000000-0005-0000-0000-0000664A0000}"/>
    <cellStyle name="Normal 47 6" xfId="18859" xr:uid="{00000000-0005-0000-0000-0000674A0000}"/>
    <cellStyle name="Normal 47 7" xfId="18860" xr:uid="{00000000-0005-0000-0000-0000684A0000}"/>
    <cellStyle name="Normal 48" xfId="18861" xr:uid="{00000000-0005-0000-0000-0000694A0000}"/>
    <cellStyle name="Normal 48 2" xfId="18862" xr:uid="{00000000-0005-0000-0000-00006A4A0000}"/>
    <cellStyle name="Normal 48 2 2" xfId="18863" xr:uid="{00000000-0005-0000-0000-00006B4A0000}"/>
    <cellStyle name="Normal 48 2 2 2" xfId="18864" xr:uid="{00000000-0005-0000-0000-00006C4A0000}"/>
    <cellStyle name="Normal 48 2 2 3" xfId="18865" xr:uid="{00000000-0005-0000-0000-00006D4A0000}"/>
    <cellStyle name="Normal 48 2 2 4" xfId="18866" xr:uid="{00000000-0005-0000-0000-00006E4A0000}"/>
    <cellStyle name="Normal 48 2 3" xfId="18867" xr:uid="{00000000-0005-0000-0000-00006F4A0000}"/>
    <cellStyle name="Normal 48 2 4" xfId="18868" xr:uid="{00000000-0005-0000-0000-0000704A0000}"/>
    <cellStyle name="Normal 48 2 5" xfId="18869" xr:uid="{00000000-0005-0000-0000-0000714A0000}"/>
    <cellStyle name="Normal 48 3" xfId="18870" xr:uid="{00000000-0005-0000-0000-0000724A0000}"/>
    <cellStyle name="Normal 48 4" xfId="18871" xr:uid="{00000000-0005-0000-0000-0000734A0000}"/>
    <cellStyle name="Normal 48 4 2" xfId="18872" xr:uid="{00000000-0005-0000-0000-0000744A0000}"/>
    <cellStyle name="Normal 48 4 3" xfId="18873" xr:uid="{00000000-0005-0000-0000-0000754A0000}"/>
    <cellStyle name="Normal 48 4 4" xfId="18874" xr:uid="{00000000-0005-0000-0000-0000764A0000}"/>
    <cellStyle name="Normal 48 5" xfId="18875" xr:uid="{00000000-0005-0000-0000-0000774A0000}"/>
    <cellStyle name="Normal 48 6" xfId="18876" xr:uid="{00000000-0005-0000-0000-0000784A0000}"/>
    <cellStyle name="Normal 48 7" xfId="18877" xr:uid="{00000000-0005-0000-0000-0000794A0000}"/>
    <cellStyle name="Normal 49" xfId="18878" xr:uid="{00000000-0005-0000-0000-00007A4A0000}"/>
    <cellStyle name="Normal 49 2" xfId="18879" xr:uid="{00000000-0005-0000-0000-00007B4A0000}"/>
    <cellStyle name="Normal 49 2 2" xfId="18880" xr:uid="{00000000-0005-0000-0000-00007C4A0000}"/>
    <cellStyle name="Normal 49 2 2 2" xfId="18881" xr:uid="{00000000-0005-0000-0000-00007D4A0000}"/>
    <cellStyle name="Normal 49 2 2 3" xfId="18882" xr:uid="{00000000-0005-0000-0000-00007E4A0000}"/>
    <cellStyle name="Normal 49 2 2 4" xfId="18883" xr:uid="{00000000-0005-0000-0000-00007F4A0000}"/>
    <cellStyle name="Normal 49 2 3" xfId="18884" xr:uid="{00000000-0005-0000-0000-0000804A0000}"/>
    <cellStyle name="Normal 49 2 4" xfId="18885" xr:uid="{00000000-0005-0000-0000-0000814A0000}"/>
    <cellStyle name="Normal 49 2 5" xfId="18886" xr:uid="{00000000-0005-0000-0000-0000824A0000}"/>
    <cellStyle name="Normal 49 3" xfId="18887" xr:uid="{00000000-0005-0000-0000-0000834A0000}"/>
    <cellStyle name="Normal 49 4" xfId="18888" xr:uid="{00000000-0005-0000-0000-0000844A0000}"/>
    <cellStyle name="Normal 49 4 2" xfId="18889" xr:uid="{00000000-0005-0000-0000-0000854A0000}"/>
    <cellStyle name="Normal 49 4 3" xfId="18890" xr:uid="{00000000-0005-0000-0000-0000864A0000}"/>
    <cellStyle name="Normal 49 4 4" xfId="18891" xr:uid="{00000000-0005-0000-0000-0000874A0000}"/>
    <cellStyle name="Normal 49 5" xfId="18892" xr:uid="{00000000-0005-0000-0000-0000884A0000}"/>
    <cellStyle name="Normal 49 6" xfId="18893" xr:uid="{00000000-0005-0000-0000-0000894A0000}"/>
    <cellStyle name="Normal 49 7" xfId="18894" xr:uid="{00000000-0005-0000-0000-00008A4A0000}"/>
    <cellStyle name="Normal 5" xfId="18895" xr:uid="{00000000-0005-0000-0000-00008B4A0000}"/>
    <cellStyle name="Normal 5 10" xfId="18896" xr:uid="{00000000-0005-0000-0000-00008C4A0000}"/>
    <cellStyle name="Normal 5 10 2" xfId="18897" xr:uid="{00000000-0005-0000-0000-00008D4A0000}"/>
    <cellStyle name="Normal 5 100" xfId="18898" xr:uid="{00000000-0005-0000-0000-00008E4A0000}"/>
    <cellStyle name="Normal 5 101" xfId="18899" xr:uid="{00000000-0005-0000-0000-00008F4A0000}"/>
    <cellStyle name="Normal 5 102" xfId="18900" xr:uid="{00000000-0005-0000-0000-0000904A0000}"/>
    <cellStyle name="Normal 5 103" xfId="18901" xr:uid="{00000000-0005-0000-0000-0000914A0000}"/>
    <cellStyle name="Normal 5 104" xfId="18902" xr:uid="{00000000-0005-0000-0000-0000924A0000}"/>
    <cellStyle name="Normal 5 105" xfId="18903" xr:uid="{00000000-0005-0000-0000-0000934A0000}"/>
    <cellStyle name="Normal 5 106" xfId="18904" xr:uid="{00000000-0005-0000-0000-0000944A0000}"/>
    <cellStyle name="Normal 5 107" xfId="18905" xr:uid="{00000000-0005-0000-0000-0000954A0000}"/>
    <cellStyle name="Normal 5 108" xfId="18906" xr:uid="{00000000-0005-0000-0000-0000964A0000}"/>
    <cellStyle name="Normal 5 109" xfId="18907" xr:uid="{00000000-0005-0000-0000-0000974A0000}"/>
    <cellStyle name="Normal 5 11" xfId="18908" xr:uid="{00000000-0005-0000-0000-0000984A0000}"/>
    <cellStyle name="Normal 5 11 2" xfId="18909" xr:uid="{00000000-0005-0000-0000-0000994A0000}"/>
    <cellStyle name="Normal 5 11 3" xfId="18910" xr:uid="{00000000-0005-0000-0000-00009A4A0000}"/>
    <cellStyle name="Normal 5 11 3 2" xfId="18911" xr:uid="{00000000-0005-0000-0000-00009B4A0000}"/>
    <cellStyle name="Normal 5 11 3 3" xfId="18912" xr:uid="{00000000-0005-0000-0000-00009C4A0000}"/>
    <cellStyle name="Normal 5 11 3 4" xfId="18913" xr:uid="{00000000-0005-0000-0000-00009D4A0000}"/>
    <cellStyle name="Normal 5 110" xfId="18914" xr:uid="{00000000-0005-0000-0000-00009E4A0000}"/>
    <cellStyle name="Normal 5 111" xfId="18915" xr:uid="{00000000-0005-0000-0000-00009F4A0000}"/>
    <cellStyle name="Normal 5 112" xfId="18916" xr:uid="{00000000-0005-0000-0000-0000A04A0000}"/>
    <cellStyle name="Normal 5 113" xfId="18917" xr:uid="{00000000-0005-0000-0000-0000A14A0000}"/>
    <cellStyle name="Normal 5 12" xfId="18918" xr:uid="{00000000-0005-0000-0000-0000A24A0000}"/>
    <cellStyle name="Normal 5 12 2" xfId="18919" xr:uid="{00000000-0005-0000-0000-0000A34A0000}"/>
    <cellStyle name="Normal 5 12 3" xfId="18920" xr:uid="{00000000-0005-0000-0000-0000A44A0000}"/>
    <cellStyle name="Normal 5 12 3 2" xfId="18921" xr:uid="{00000000-0005-0000-0000-0000A54A0000}"/>
    <cellStyle name="Normal 5 12 3 3" xfId="18922" xr:uid="{00000000-0005-0000-0000-0000A64A0000}"/>
    <cellStyle name="Normal 5 12 3 4" xfId="18923" xr:uid="{00000000-0005-0000-0000-0000A74A0000}"/>
    <cellStyle name="Normal 5 13" xfId="18924" xr:uid="{00000000-0005-0000-0000-0000A84A0000}"/>
    <cellStyle name="Normal 5 13 2" xfId="18925" xr:uid="{00000000-0005-0000-0000-0000A94A0000}"/>
    <cellStyle name="Normal 5 13 3" xfId="18926" xr:uid="{00000000-0005-0000-0000-0000AA4A0000}"/>
    <cellStyle name="Normal 5 13 4" xfId="18927" xr:uid="{00000000-0005-0000-0000-0000AB4A0000}"/>
    <cellStyle name="Normal 5 13 5" xfId="18928" xr:uid="{00000000-0005-0000-0000-0000AC4A0000}"/>
    <cellStyle name="Normal 5 14" xfId="18929" xr:uid="{00000000-0005-0000-0000-0000AD4A0000}"/>
    <cellStyle name="Normal 5 14 2" xfId="18930" xr:uid="{00000000-0005-0000-0000-0000AE4A0000}"/>
    <cellStyle name="Normal 5 15" xfId="18931" xr:uid="{00000000-0005-0000-0000-0000AF4A0000}"/>
    <cellStyle name="Normal 5 15 2" xfId="18932" xr:uid="{00000000-0005-0000-0000-0000B04A0000}"/>
    <cellStyle name="Normal 5 16" xfId="18933" xr:uid="{00000000-0005-0000-0000-0000B14A0000}"/>
    <cellStyle name="Normal 5 16 2" xfId="18934" xr:uid="{00000000-0005-0000-0000-0000B24A0000}"/>
    <cellStyle name="Normal 5 17" xfId="18935" xr:uid="{00000000-0005-0000-0000-0000B34A0000}"/>
    <cellStyle name="Normal 5 17 2" xfId="18936" xr:uid="{00000000-0005-0000-0000-0000B44A0000}"/>
    <cellStyle name="Normal 5 18" xfId="18937" xr:uid="{00000000-0005-0000-0000-0000B54A0000}"/>
    <cellStyle name="Normal 5 18 2" xfId="18938" xr:uid="{00000000-0005-0000-0000-0000B64A0000}"/>
    <cellStyle name="Normal 5 19" xfId="18939" xr:uid="{00000000-0005-0000-0000-0000B74A0000}"/>
    <cellStyle name="Normal 5 19 2" xfId="18940" xr:uid="{00000000-0005-0000-0000-0000B84A0000}"/>
    <cellStyle name="Normal 5 2" xfId="18941" xr:uid="{00000000-0005-0000-0000-0000B94A0000}"/>
    <cellStyle name="Normal 5 2 2" xfId="18942" xr:uid="{00000000-0005-0000-0000-0000BA4A0000}"/>
    <cellStyle name="Normal 5 2 2 2" xfId="18943" xr:uid="{00000000-0005-0000-0000-0000BB4A0000}"/>
    <cellStyle name="Normal 5 2 2 3" xfId="18944" xr:uid="{00000000-0005-0000-0000-0000BC4A0000}"/>
    <cellStyle name="Normal 5 2 3" xfId="18945" xr:uid="{00000000-0005-0000-0000-0000BD4A0000}"/>
    <cellStyle name="Normal 5 2 3 2" xfId="18946" xr:uid="{00000000-0005-0000-0000-0000BE4A0000}"/>
    <cellStyle name="Normal 5 2 4" xfId="18947" xr:uid="{00000000-0005-0000-0000-0000BF4A0000}"/>
    <cellStyle name="Normal 5 20" xfId="18948" xr:uid="{00000000-0005-0000-0000-0000C04A0000}"/>
    <cellStyle name="Normal 5 20 2" xfId="18949" xr:uid="{00000000-0005-0000-0000-0000C14A0000}"/>
    <cellStyle name="Normal 5 21" xfId="18950" xr:uid="{00000000-0005-0000-0000-0000C24A0000}"/>
    <cellStyle name="Normal 5 21 2" xfId="18951" xr:uid="{00000000-0005-0000-0000-0000C34A0000}"/>
    <cellStyle name="Normal 5 22" xfId="18952" xr:uid="{00000000-0005-0000-0000-0000C44A0000}"/>
    <cellStyle name="Normal 5 22 2" xfId="18953" xr:uid="{00000000-0005-0000-0000-0000C54A0000}"/>
    <cellStyle name="Normal 5 23" xfId="18954" xr:uid="{00000000-0005-0000-0000-0000C64A0000}"/>
    <cellStyle name="Normal 5 23 2" xfId="18955" xr:uid="{00000000-0005-0000-0000-0000C74A0000}"/>
    <cellStyle name="Normal 5 24" xfId="18956" xr:uid="{00000000-0005-0000-0000-0000C84A0000}"/>
    <cellStyle name="Normal 5 24 2" xfId="18957" xr:uid="{00000000-0005-0000-0000-0000C94A0000}"/>
    <cellStyle name="Normal 5 25" xfId="18958" xr:uid="{00000000-0005-0000-0000-0000CA4A0000}"/>
    <cellStyle name="Normal 5 25 2" xfId="18959" xr:uid="{00000000-0005-0000-0000-0000CB4A0000}"/>
    <cellStyle name="Normal 5 26" xfId="18960" xr:uid="{00000000-0005-0000-0000-0000CC4A0000}"/>
    <cellStyle name="Normal 5 26 2" xfId="18961" xr:uid="{00000000-0005-0000-0000-0000CD4A0000}"/>
    <cellStyle name="Normal 5 27" xfId="18962" xr:uid="{00000000-0005-0000-0000-0000CE4A0000}"/>
    <cellStyle name="Normal 5 27 2" xfId="18963" xr:uid="{00000000-0005-0000-0000-0000CF4A0000}"/>
    <cellStyle name="Normal 5 28" xfId="18964" xr:uid="{00000000-0005-0000-0000-0000D04A0000}"/>
    <cellStyle name="Normal 5 28 2" xfId="18965" xr:uid="{00000000-0005-0000-0000-0000D14A0000}"/>
    <cellStyle name="Normal 5 29" xfId="18966" xr:uid="{00000000-0005-0000-0000-0000D24A0000}"/>
    <cellStyle name="Normal 5 29 2" xfId="18967" xr:uid="{00000000-0005-0000-0000-0000D34A0000}"/>
    <cellStyle name="Normal 5 3" xfId="18968" xr:uid="{00000000-0005-0000-0000-0000D44A0000}"/>
    <cellStyle name="Normal 5 3 2" xfId="18969" xr:uid="{00000000-0005-0000-0000-0000D54A0000}"/>
    <cellStyle name="Normal 5 3 2 2" xfId="18970" xr:uid="{00000000-0005-0000-0000-0000D64A0000}"/>
    <cellStyle name="Normal 5 3 2 2 2" xfId="18971" xr:uid="{00000000-0005-0000-0000-0000D74A0000}"/>
    <cellStyle name="Normal 5 3 2 2 3" xfId="18972" xr:uid="{00000000-0005-0000-0000-0000D84A0000}"/>
    <cellStyle name="Normal 5 3 2 2 3 2" xfId="18973" xr:uid="{00000000-0005-0000-0000-0000D94A0000}"/>
    <cellStyle name="Normal 5 3 2 2 3 3" xfId="18974" xr:uid="{00000000-0005-0000-0000-0000DA4A0000}"/>
    <cellStyle name="Normal 5 3 2 2 3 4" xfId="18975" xr:uid="{00000000-0005-0000-0000-0000DB4A0000}"/>
    <cellStyle name="Normal 5 3 2 2 4" xfId="18976" xr:uid="{00000000-0005-0000-0000-0000DC4A0000}"/>
    <cellStyle name="Normal 5 3 2 2 5" xfId="18977" xr:uid="{00000000-0005-0000-0000-0000DD4A0000}"/>
    <cellStyle name="Normal 5 3 2 2 6" xfId="18978" xr:uid="{00000000-0005-0000-0000-0000DE4A0000}"/>
    <cellStyle name="Normal 5 3 2 3" xfId="18979" xr:uid="{00000000-0005-0000-0000-0000DF4A0000}"/>
    <cellStyle name="Normal 5 3 2 4" xfId="18980" xr:uid="{00000000-0005-0000-0000-0000E04A0000}"/>
    <cellStyle name="Normal 5 3 2 4 2" xfId="18981" xr:uid="{00000000-0005-0000-0000-0000E14A0000}"/>
    <cellStyle name="Normal 5 3 2 4 3" xfId="18982" xr:uid="{00000000-0005-0000-0000-0000E24A0000}"/>
    <cellStyle name="Normal 5 3 2 4 4" xfId="18983" xr:uid="{00000000-0005-0000-0000-0000E34A0000}"/>
    <cellStyle name="Normal 5 3 2 5" xfId="18984" xr:uid="{00000000-0005-0000-0000-0000E44A0000}"/>
    <cellStyle name="Normal 5 3 2 6" xfId="18985" xr:uid="{00000000-0005-0000-0000-0000E54A0000}"/>
    <cellStyle name="Normal 5 3 2 7" xfId="18986" xr:uid="{00000000-0005-0000-0000-0000E64A0000}"/>
    <cellStyle name="Normal 5 3 3" xfId="18987" xr:uid="{00000000-0005-0000-0000-0000E74A0000}"/>
    <cellStyle name="Normal 5 3 3 2" xfId="18988" xr:uid="{00000000-0005-0000-0000-0000E84A0000}"/>
    <cellStyle name="Normal 5 3 3 2 2" xfId="18989" xr:uid="{00000000-0005-0000-0000-0000E94A0000}"/>
    <cellStyle name="Normal 5 3 3 2 2 2" xfId="18990" xr:uid="{00000000-0005-0000-0000-0000EA4A0000}"/>
    <cellStyle name="Normal 5 3 3 2 2 3" xfId="18991" xr:uid="{00000000-0005-0000-0000-0000EB4A0000}"/>
    <cellStyle name="Normal 5 3 3 2 2 4" xfId="18992" xr:uid="{00000000-0005-0000-0000-0000EC4A0000}"/>
    <cellStyle name="Normal 5 3 3 2 3" xfId="18993" xr:uid="{00000000-0005-0000-0000-0000ED4A0000}"/>
    <cellStyle name="Normal 5 3 3 2 4" xfId="18994" xr:uid="{00000000-0005-0000-0000-0000EE4A0000}"/>
    <cellStyle name="Normal 5 3 3 2 5" xfId="18995" xr:uid="{00000000-0005-0000-0000-0000EF4A0000}"/>
    <cellStyle name="Normal 5 3 3 3" xfId="18996" xr:uid="{00000000-0005-0000-0000-0000F04A0000}"/>
    <cellStyle name="Normal 5 3 3 4" xfId="18997" xr:uid="{00000000-0005-0000-0000-0000F14A0000}"/>
    <cellStyle name="Normal 5 3 3 4 2" xfId="18998" xr:uid="{00000000-0005-0000-0000-0000F24A0000}"/>
    <cellStyle name="Normal 5 3 3 4 3" xfId="18999" xr:uid="{00000000-0005-0000-0000-0000F34A0000}"/>
    <cellStyle name="Normal 5 3 3 4 4" xfId="19000" xr:uid="{00000000-0005-0000-0000-0000F44A0000}"/>
    <cellStyle name="Normal 5 3 3 5" xfId="19001" xr:uid="{00000000-0005-0000-0000-0000F54A0000}"/>
    <cellStyle name="Normal 5 3 3 6" xfId="19002" xr:uid="{00000000-0005-0000-0000-0000F64A0000}"/>
    <cellStyle name="Normal 5 3 3 7" xfId="19003" xr:uid="{00000000-0005-0000-0000-0000F74A0000}"/>
    <cellStyle name="Normal 5 3 4" xfId="19004" xr:uid="{00000000-0005-0000-0000-0000F84A0000}"/>
    <cellStyle name="Normal 5 30" xfId="19005" xr:uid="{00000000-0005-0000-0000-0000F94A0000}"/>
    <cellStyle name="Normal 5 30 2" xfId="19006" xr:uid="{00000000-0005-0000-0000-0000FA4A0000}"/>
    <cellStyle name="Normal 5 31" xfId="19007" xr:uid="{00000000-0005-0000-0000-0000FB4A0000}"/>
    <cellStyle name="Normal 5 31 2" xfId="19008" xr:uid="{00000000-0005-0000-0000-0000FC4A0000}"/>
    <cellStyle name="Normal 5 32" xfId="19009" xr:uid="{00000000-0005-0000-0000-0000FD4A0000}"/>
    <cellStyle name="Normal 5 32 2" xfId="19010" xr:uid="{00000000-0005-0000-0000-0000FE4A0000}"/>
    <cellStyle name="Normal 5 33" xfId="19011" xr:uid="{00000000-0005-0000-0000-0000FF4A0000}"/>
    <cellStyle name="Normal 5 33 2" xfId="19012" xr:uid="{00000000-0005-0000-0000-0000004B0000}"/>
    <cellStyle name="Normal 5 34" xfId="19013" xr:uid="{00000000-0005-0000-0000-0000014B0000}"/>
    <cellStyle name="Normal 5 34 2" xfId="19014" xr:uid="{00000000-0005-0000-0000-0000024B0000}"/>
    <cellStyle name="Normal 5 35" xfId="19015" xr:uid="{00000000-0005-0000-0000-0000034B0000}"/>
    <cellStyle name="Normal 5 35 2" xfId="19016" xr:uid="{00000000-0005-0000-0000-0000044B0000}"/>
    <cellStyle name="Normal 5 36" xfId="19017" xr:uid="{00000000-0005-0000-0000-0000054B0000}"/>
    <cellStyle name="Normal 5 36 2" xfId="19018" xr:uid="{00000000-0005-0000-0000-0000064B0000}"/>
    <cellStyle name="Normal 5 37" xfId="19019" xr:uid="{00000000-0005-0000-0000-0000074B0000}"/>
    <cellStyle name="Normal 5 37 2" xfId="19020" xr:uid="{00000000-0005-0000-0000-0000084B0000}"/>
    <cellStyle name="Normal 5 38" xfId="19021" xr:uid="{00000000-0005-0000-0000-0000094B0000}"/>
    <cellStyle name="Normal 5 38 2" xfId="19022" xr:uid="{00000000-0005-0000-0000-00000A4B0000}"/>
    <cellStyle name="Normal 5 39" xfId="19023" xr:uid="{00000000-0005-0000-0000-00000B4B0000}"/>
    <cellStyle name="Normal 5 39 2" xfId="19024" xr:uid="{00000000-0005-0000-0000-00000C4B0000}"/>
    <cellStyle name="Normal 5 4" xfId="19025" xr:uid="{00000000-0005-0000-0000-00000D4B0000}"/>
    <cellStyle name="Normal 5 4 2" xfId="19026" xr:uid="{00000000-0005-0000-0000-00000E4B0000}"/>
    <cellStyle name="Normal 5 4 2 2" xfId="19027" xr:uid="{00000000-0005-0000-0000-00000F4B0000}"/>
    <cellStyle name="Normal 5 4 2 2 2" xfId="19028" xr:uid="{00000000-0005-0000-0000-0000104B0000}"/>
    <cellStyle name="Normal 5 4 2 2 2 2" xfId="19029" xr:uid="{00000000-0005-0000-0000-0000114B0000}"/>
    <cellStyle name="Normal 5 4 2 2 2 3" xfId="19030" xr:uid="{00000000-0005-0000-0000-0000124B0000}"/>
    <cellStyle name="Normal 5 4 2 2 2 4" xfId="19031" xr:uid="{00000000-0005-0000-0000-0000134B0000}"/>
    <cellStyle name="Normal 5 4 2 2 3" xfId="19032" xr:uid="{00000000-0005-0000-0000-0000144B0000}"/>
    <cellStyle name="Normal 5 4 2 2 4" xfId="19033" xr:uid="{00000000-0005-0000-0000-0000154B0000}"/>
    <cellStyle name="Normal 5 4 2 2 5" xfId="19034" xr:uid="{00000000-0005-0000-0000-0000164B0000}"/>
    <cellStyle name="Normal 5 4 2 3" xfId="19035" xr:uid="{00000000-0005-0000-0000-0000174B0000}"/>
    <cellStyle name="Normal 5 4 2 4" xfId="19036" xr:uid="{00000000-0005-0000-0000-0000184B0000}"/>
    <cellStyle name="Normal 5 4 2 4 2" xfId="19037" xr:uid="{00000000-0005-0000-0000-0000194B0000}"/>
    <cellStyle name="Normal 5 4 2 4 3" xfId="19038" xr:uid="{00000000-0005-0000-0000-00001A4B0000}"/>
    <cellStyle name="Normal 5 4 2 4 4" xfId="19039" xr:uid="{00000000-0005-0000-0000-00001B4B0000}"/>
    <cellStyle name="Normal 5 4 2 5" xfId="19040" xr:uid="{00000000-0005-0000-0000-00001C4B0000}"/>
    <cellStyle name="Normal 5 4 2 6" xfId="19041" xr:uid="{00000000-0005-0000-0000-00001D4B0000}"/>
    <cellStyle name="Normal 5 4 2 7" xfId="19042" xr:uid="{00000000-0005-0000-0000-00001E4B0000}"/>
    <cellStyle name="Normal 5 4 3" xfId="19043" xr:uid="{00000000-0005-0000-0000-00001F4B0000}"/>
    <cellStyle name="Normal 5 4 3 2" xfId="19044" xr:uid="{00000000-0005-0000-0000-0000204B0000}"/>
    <cellStyle name="Normal 5 4 3 3" xfId="19045" xr:uid="{00000000-0005-0000-0000-0000214B0000}"/>
    <cellStyle name="Normal 5 4 3 3 2" xfId="19046" xr:uid="{00000000-0005-0000-0000-0000224B0000}"/>
    <cellStyle name="Normal 5 4 3 3 3" xfId="19047" xr:uid="{00000000-0005-0000-0000-0000234B0000}"/>
    <cellStyle name="Normal 5 4 3 3 4" xfId="19048" xr:uid="{00000000-0005-0000-0000-0000244B0000}"/>
    <cellStyle name="Normal 5 4 3 4" xfId="19049" xr:uid="{00000000-0005-0000-0000-0000254B0000}"/>
    <cellStyle name="Normal 5 4 3 5" xfId="19050" xr:uid="{00000000-0005-0000-0000-0000264B0000}"/>
    <cellStyle name="Normal 5 4 3 6" xfId="19051" xr:uid="{00000000-0005-0000-0000-0000274B0000}"/>
    <cellStyle name="Normal 5 4 4" xfId="19052" xr:uid="{00000000-0005-0000-0000-0000284B0000}"/>
    <cellStyle name="Normal 5 4 5" xfId="19053" xr:uid="{00000000-0005-0000-0000-0000294B0000}"/>
    <cellStyle name="Normal 5 4 5 2" xfId="19054" xr:uid="{00000000-0005-0000-0000-00002A4B0000}"/>
    <cellStyle name="Normal 5 4 5 3" xfId="19055" xr:uid="{00000000-0005-0000-0000-00002B4B0000}"/>
    <cellStyle name="Normal 5 4 5 4" xfId="19056" xr:uid="{00000000-0005-0000-0000-00002C4B0000}"/>
    <cellStyle name="Normal 5 4 6" xfId="19057" xr:uid="{00000000-0005-0000-0000-00002D4B0000}"/>
    <cellStyle name="Normal 5 4 7" xfId="19058" xr:uid="{00000000-0005-0000-0000-00002E4B0000}"/>
    <cellStyle name="Normal 5 4 8" xfId="19059" xr:uid="{00000000-0005-0000-0000-00002F4B0000}"/>
    <cellStyle name="Normal 5 40" xfId="19060" xr:uid="{00000000-0005-0000-0000-0000304B0000}"/>
    <cellStyle name="Normal 5 40 2" xfId="19061" xr:uid="{00000000-0005-0000-0000-0000314B0000}"/>
    <cellStyle name="Normal 5 41" xfId="19062" xr:uid="{00000000-0005-0000-0000-0000324B0000}"/>
    <cellStyle name="Normal 5 41 2" xfId="19063" xr:uid="{00000000-0005-0000-0000-0000334B0000}"/>
    <cellStyle name="Normal 5 42" xfId="19064" xr:uid="{00000000-0005-0000-0000-0000344B0000}"/>
    <cellStyle name="Normal 5 42 2" xfId="19065" xr:uid="{00000000-0005-0000-0000-0000354B0000}"/>
    <cellStyle name="Normal 5 43" xfId="19066" xr:uid="{00000000-0005-0000-0000-0000364B0000}"/>
    <cellStyle name="Normal 5 43 2" xfId="19067" xr:uid="{00000000-0005-0000-0000-0000374B0000}"/>
    <cellStyle name="Normal 5 44" xfId="19068" xr:uid="{00000000-0005-0000-0000-0000384B0000}"/>
    <cellStyle name="Normal 5 44 2" xfId="19069" xr:uid="{00000000-0005-0000-0000-0000394B0000}"/>
    <cellStyle name="Normal 5 45" xfId="19070" xr:uid="{00000000-0005-0000-0000-00003A4B0000}"/>
    <cellStyle name="Normal 5 45 2" xfId="19071" xr:uid="{00000000-0005-0000-0000-00003B4B0000}"/>
    <cellStyle name="Normal 5 46" xfId="19072" xr:uid="{00000000-0005-0000-0000-00003C4B0000}"/>
    <cellStyle name="Normal 5 46 2" xfId="19073" xr:uid="{00000000-0005-0000-0000-00003D4B0000}"/>
    <cellStyle name="Normal 5 47" xfId="19074" xr:uid="{00000000-0005-0000-0000-00003E4B0000}"/>
    <cellStyle name="Normal 5 48" xfId="19075" xr:uid="{00000000-0005-0000-0000-00003F4B0000}"/>
    <cellStyle name="Normal 5 49" xfId="19076" xr:uid="{00000000-0005-0000-0000-0000404B0000}"/>
    <cellStyle name="Normal 5 5" xfId="19077" xr:uid="{00000000-0005-0000-0000-0000414B0000}"/>
    <cellStyle name="Normal 5 5 10" xfId="19078" xr:uid="{00000000-0005-0000-0000-0000424B0000}"/>
    <cellStyle name="Normal 5 5 11" xfId="19079" xr:uid="{00000000-0005-0000-0000-0000434B0000}"/>
    <cellStyle name="Normal 5 5 12" xfId="19080" xr:uid="{00000000-0005-0000-0000-0000444B0000}"/>
    <cellStyle name="Normal 5 5 13" xfId="19081" xr:uid="{00000000-0005-0000-0000-0000454B0000}"/>
    <cellStyle name="Normal 5 5 14" xfId="19082" xr:uid="{00000000-0005-0000-0000-0000464B0000}"/>
    <cellStyle name="Normal 5 5 15" xfId="19083" xr:uid="{00000000-0005-0000-0000-0000474B0000}"/>
    <cellStyle name="Normal 5 5 16" xfId="19084" xr:uid="{00000000-0005-0000-0000-0000484B0000}"/>
    <cellStyle name="Normal 5 5 17" xfId="19085" xr:uid="{00000000-0005-0000-0000-0000494B0000}"/>
    <cellStyle name="Normal 5 5 18" xfId="19086" xr:uid="{00000000-0005-0000-0000-00004A4B0000}"/>
    <cellStyle name="Normal 5 5 19" xfId="19087" xr:uid="{00000000-0005-0000-0000-00004B4B0000}"/>
    <cellStyle name="Normal 5 5 2" xfId="19088" xr:uid="{00000000-0005-0000-0000-00004C4B0000}"/>
    <cellStyle name="Normal 5 5 20" xfId="19089" xr:uid="{00000000-0005-0000-0000-00004D4B0000}"/>
    <cellStyle name="Normal 5 5 21" xfId="19090" xr:uid="{00000000-0005-0000-0000-00004E4B0000}"/>
    <cellStyle name="Normal 5 5 22" xfId="19091" xr:uid="{00000000-0005-0000-0000-00004F4B0000}"/>
    <cellStyle name="Normal 5 5 23" xfId="19092" xr:uid="{00000000-0005-0000-0000-0000504B0000}"/>
    <cellStyle name="Normal 5 5 24" xfId="19093" xr:uid="{00000000-0005-0000-0000-0000514B0000}"/>
    <cellStyle name="Normal 5 5 25" xfId="19094" xr:uid="{00000000-0005-0000-0000-0000524B0000}"/>
    <cellStyle name="Normal 5 5 26" xfId="19095" xr:uid="{00000000-0005-0000-0000-0000534B0000}"/>
    <cellStyle name="Normal 5 5 27" xfId="19096" xr:uid="{00000000-0005-0000-0000-0000544B0000}"/>
    <cellStyle name="Normal 5 5 28" xfId="19097" xr:uid="{00000000-0005-0000-0000-0000554B0000}"/>
    <cellStyle name="Normal 5 5 29" xfId="19098" xr:uid="{00000000-0005-0000-0000-0000564B0000}"/>
    <cellStyle name="Normal 5 5 3" xfId="19099" xr:uid="{00000000-0005-0000-0000-0000574B0000}"/>
    <cellStyle name="Normal 5 5 30" xfId="19100" xr:uid="{00000000-0005-0000-0000-0000584B0000}"/>
    <cellStyle name="Normal 5 5 31" xfId="19101" xr:uid="{00000000-0005-0000-0000-0000594B0000}"/>
    <cellStyle name="Normal 5 5 32" xfId="19102" xr:uid="{00000000-0005-0000-0000-00005A4B0000}"/>
    <cellStyle name="Normal 5 5 33" xfId="19103" xr:uid="{00000000-0005-0000-0000-00005B4B0000}"/>
    <cellStyle name="Normal 5 5 34" xfId="19104" xr:uid="{00000000-0005-0000-0000-00005C4B0000}"/>
    <cellStyle name="Normal 5 5 35" xfId="19105" xr:uid="{00000000-0005-0000-0000-00005D4B0000}"/>
    <cellStyle name="Normal 5 5 36" xfId="19106" xr:uid="{00000000-0005-0000-0000-00005E4B0000}"/>
    <cellStyle name="Normal 5 5 37" xfId="19107" xr:uid="{00000000-0005-0000-0000-00005F4B0000}"/>
    <cellStyle name="Normal 5 5 38" xfId="19108" xr:uid="{00000000-0005-0000-0000-0000604B0000}"/>
    <cellStyle name="Normal 5 5 39" xfId="19109" xr:uid="{00000000-0005-0000-0000-0000614B0000}"/>
    <cellStyle name="Normal 5 5 4" xfId="19110" xr:uid="{00000000-0005-0000-0000-0000624B0000}"/>
    <cellStyle name="Normal 5 5 40" xfId="19111" xr:uid="{00000000-0005-0000-0000-0000634B0000}"/>
    <cellStyle name="Normal 5 5 41" xfId="19112" xr:uid="{00000000-0005-0000-0000-0000644B0000}"/>
    <cellStyle name="Normal 5 5 42" xfId="19113" xr:uid="{00000000-0005-0000-0000-0000654B0000}"/>
    <cellStyle name="Normal 5 5 43" xfId="19114" xr:uid="{00000000-0005-0000-0000-0000664B0000}"/>
    <cellStyle name="Normal 5 5 44" xfId="19115" xr:uid="{00000000-0005-0000-0000-0000674B0000}"/>
    <cellStyle name="Normal 5 5 45" xfId="19116" xr:uid="{00000000-0005-0000-0000-0000684B0000}"/>
    <cellStyle name="Normal 5 5 46" xfId="19117" xr:uid="{00000000-0005-0000-0000-0000694B0000}"/>
    <cellStyle name="Normal 5 5 47" xfId="19118" xr:uid="{00000000-0005-0000-0000-00006A4B0000}"/>
    <cellStyle name="Normal 5 5 48" xfId="19119" xr:uid="{00000000-0005-0000-0000-00006B4B0000}"/>
    <cellStyle name="Normal 5 5 49" xfId="19120" xr:uid="{00000000-0005-0000-0000-00006C4B0000}"/>
    <cellStyle name="Normal 5 5 5" xfId="19121" xr:uid="{00000000-0005-0000-0000-00006D4B0000}"/>
    <cellStyle name="Normal 5 5 50" xfId="19122" xr:uid="{00000000-0005-0000-0000-00006E4B0000}"/>
    <cellStyle name="Normal 5 5 51" xfId="19123" xr:uid="{00000000-0005-0000-0000-00006F4B0000}"/>
    <cellStyle name="Normal 5 5 52" xfId="19124" xr:uid="{00000000-0005-0000-0000-0000704B0000}"/>
    <cellStyle name="Normal 5 5 53" xfId="19125" xr:uid="{00000000-0005-0000-0000-0000714B0000}"/>
    <cellStyle name="Normal 5 5 54" xfId="19126" xr:uid="{00000000-0005-0000-0000-0000724B0000}"/>
    <cellStyle name="Normal 5 5 55" xfId="19127" xr:uid="{00000000-0005-0000-0000-0000734B0000}"/>
    <cellStyle name="Normal 5 5 56" xfId="19128" xr:uid="{00000000-0005-0000-0000-0000744B0000}"/>
    <cellStyle name="Normal 5 5 57" xfId="19129" xr:uid="{00000000-0005-0000-0000-0000754B0000}"/>
    <cellStyle name="Normal 5 5 58" xfId="19130" xr:uid="{00000000-0005-0000-0000-0000764B0000}"/>
    <cellStyle name="Normal 5 5 59" xfId="19131" xr:uid="{00000000-0005-0000-0000-0000774B0000}"/>
    <cellStyle name="Normal 5 5 6" xfId="19132" xr:uid="{00000000-0005-0000-0000-0000784B0000}"/>
    <cellStyle name="Normal 5 5 60" xfId="19133" xr:uid="{00000000-0005-0000-0000-0000794B0000}"/>
    <cellStyle name="Normal 5 5 61" xfId="19134" xr:uid="{00000000-0005-0000-0000-00007A4B0000}"/>
    <cellStyle name="Normal 5 5 62" xfId="19135" xr:uid="{00000000-0005-0000-0000-00007B4B0000}"/>
    <cellStyle name="Normal 5 5 63" xfId="19136" xr:uid="{00000000-0005-0000-0000-00007C4B0000}"/>
    <cellStyle name="Normal 5 5 64" xfId="19137" xr:uid="{00000000-0005-0000-0000-00007D4B0000}"/>
    <cellStyle name="Normal 5 5 65" xfId="19138" xr:uid="{00000000-0005-0000-0000-00007E4B0000}"/>
    <cellStyle name="Normal 5 5 66" xfId="19139" xr:uid="{00000000-0005-0000-0000-00007F4B0000}"/>
    <cellStyle name="Normal 5 5 67" xfId="19140" xr:uid="{00000000-0005-0000-0000-0000804B0000}"/>
    <cellStyle name="Normal 5 5 68" xfId="19141" xr:uid="{00000000-0005-0000-0000-0000814B0000}"/>
    <cellStyle name="Normal 5 5 69" xfId="19142" xr:uid="{00000000-0005-0000-0000-0000824B0000}"/>
    <cellStyle name="Normal 5 5 7" xfId="19143" xr:uid="{00000000-0005-0000-0000-0000834B0000}"/>
    <cellStyle name="Normal 5 5 70" xfId="19144" xr:uid="{00000000-0005-0000-0000-0000844B0000}"/>
    <cellStyle name="Normal 5 5 71" xfId="19145" xr:uid="{00000000-0005-0000-0000-0000854B0000}"/>
    <cellStyle name="Normal 5 5 72" xfId="19146" xr:uid="{00000000-0005-0000-0000-0000864B0000}"/>
    <cellStyle name="Normal 5 5 73" xfId="19147" xr:uid="{00000000-0005-0000-0000-0000874B0000}"/>
    <cellStyle name="Normal 5 5 74" xfId="19148" xr:uid="{00000000-0005-0000-0000-0000884B0000}"/>
    <cellStyle name="Normal 5 5 75" xfId="19149" xr:uid="{00000000-0005-0000-0000-0000894B0000}"/>
    <cellStyle name="Normal 5 5 76" xfId="19150" xr:uid="{00000000-0005-0000-0000-00008A4B0000}"/>
    <cellStyle name="Normal 5 5 77" xfId="19151" xr:uid="{00000000-0005-0000-0000-00008B4B0000}"/>
    <cellStyle name="Normal 5 5 78" xfId="19152" xr:uid="{00000000-0005-0000-0000-00008C4B0000}"/>
    <cellStyle name="Normal 5 5 79" xfId="19153" xr:uid="{00000000-0005-0000-0000-00008D4B0000}"/>
    <cellStyle name="Normal 5 5 8" xfId="19154" xr:uid="{00000000-0005-0000-0000-00008E4B0000}"/>
    <cellStyle name="Normal 5 5 80" xfId="19155" xr:uid="{00000000-0005-0000-0000-00008F4B0000}"/>
    <cellStyle name="Normal 5 5 81" xfId="19156" xr:uid="{00000000-0005-0000-0000-0000904B0000}"/>
    <cellStyle name="Normal 5 5 82" xfId="19157" xr:uid="{00000000-0005-0000-0000-0000914B0000}"/>
    <cellStyle name="Normal 5 5 83" xfId="19158" xr:uid="{00000000-0005-0000-0000-0000924B0000}"/>
    <cellStyle name="Normal 5 5 84" xfId="19159" xr:uid="{00000000-0005-0000-0000-0000934B0000}"/>
    <cellStyle name="Normal 5 5 85" xfId="19160" xr:uid="{00000000-0005-0000-0000-0000944B0000}"/>
    <cellStyle name="Normal 5 5 86" xfId="19161" xr:uid="{00000000-0005-0000-0000-0000954B0000}"/>
    <cellStyle name="Normal 5 5 87" xfId="19162" xr:uid="{00000000-0005-0000-0000-0000964B0000}"/>
    <cellStyle name="Normal 5 5 88" xfId="19163" xr:uid="{00000000-0005-0000-0000-0000974B0000}"/>
    <cellStyle name="Normal 5 5 89" xfId="19164" xr:uid="{00000000-0005-0000-0000-0000984B0000}"/>
    <cellStyle name="Normal 5 5 9" xfId="19165" xr:uid="{00000000-0005-0000-0000-0000994B0000}"/>
    <cellStyle name="Normal 5 5 90" xfId="19166" xr:uid="{00000000-0005-0000-0000-00009A4B0000}"/>
    <cellStyle name="Normal 5 5 91" xfId="19167" xr:uid="{00000000-0005-0000-0000-00009B4B0000}"/>
    <cellStyle name="Normal 5 5 92" xfId="19168" xr:uid="{00000000-0005-0000-0000-00009C4B0000}"/>
    <cellStyle name="Normal 5 5 93" xfId="19169" xr:uid="{00000000-0005-0000-0000-00009D4B0000}"/>
    <cellStyle name="Normal 5 50" xfId="19170" xr:uid="{00000000-0005-0000-0000-00009E4B0000}"/>
    <cellStyle name="Normal 5 51" xfId="19171" xr:uid="{00000000-0005-0000-0000-00009F4B0000}"/>
    <cellStyle name="Normal 5 52" xfId="19172" xr:uid="{00000000-0005-0000-0000-0000A04B0000}"/>
    <cellStyle name="Normal 5 53" xfId="19173" xr:uid="{00000000-0005-0000-0000-0000A14B0000}"/>
    <cellStyle name="Normal 5 54" xfId="19174" xr:uid="{00000000-0005-0000-0000-0000A24B0000}"/>
    <cellStyle name="Normal 5 55" xfId="19175" xr:uid="{00000000-0005-0000-0000-0000A34B0000}"/>
    <cellStyle name="Normal 5 56" xfId="19176" xr:uid="{00000000-0005-0000-0000-0000A44B0000}"/>
    <cellStyle name="Normal 5 57" xfId="19177" xr:uid="{00000000-0005-0000-0000-0000A54B0000}"/>
    <cellStyle name="Normal 5 58" xfId="19178" xr:uid="{00000000-0005-0000-0000-0000A64B0000}"/>
    <cellStyle name="Normal 5 59" xfId="19179" xr:uid="{00000000-0005-0000-0000-0000A74B0000}"/>
    <cellStyle name="Normal 5 6" xfId="19180" xr:uid="{00000000-0005-0000-0000-0000A84B0000}"/>
    <cellStyle name="Normal 5 6 2" xfId="19181" xr:uid="{00000000-0005-0000-0000-0000A94B0000}"/>
    <cellStyle name="Normal 5 60" xfId="19182" xr:uid="{00000000-0005-0000-0000-0000AA4B0000}"/>
    <cellStyle name="Normal 5 61" xfId="19183" xr:uid="{00000000-0005-0000-0000-0000AB4B0000}"/>
    <cellStyle name="Normal 5 62" xfId="19184" xr:uid="{00000000-0005-0000-0000-0000AC4B0000}"/>
    <cellStyle name="Normal 5 63" xfId="19185" xr:uid="{00000000-0005-0000-0000-0000AD4B0000}"/>
    <cellStyle name="Normal 5 64" xfId="19186" xr:uid="{00000000-0005-0000-0000-0000AE4B0000}"/>
    <cellStyle name="Normal 5 65" xfId="19187" xr:uid="{00000000-0005-0000-0000-0000AF4B0000}"/>
    <cellStyle name="Normal 5 66" xfId="19188" xr:uid="{00000000-0005-0000-0000-0000B04B0000}"/>
    <cellStyle name="Normal 5 67" xfId="19189" xr:uid="{00000000-0005-0000-0000-0000B14B0000}"/>
    <cellStyle name="Normal 5 68" xfId="19190" xr:uid="{00000000-0005-0000-0000-0000B24B0000}"/>
    <cellStyle name="Normal 5 69" xfId="19191" xr:uid="{00000000-0005-0000-0000-0000B34B0000}"/>
    <cellStyle name="Normal 5 7" xfId="19192" xr:uid="{00000000-0005-0000-0000-0000B44B0000}"/>
    <cellStyle name="Normal 5 7 2" xfId="19193" xr:uid="{00000000-0005-0000-0000-0000B54B0000}"/>
    <cellStyle name="Normal 5 70" xfId="19194" xr:uid="{00000000-0005-0000-0000-0000B64B0000}"/>
    <cellStyle name="Normal 5 71" xfId="19195" xr:uid="{00000000-0005-0000-0000-0000B74B0000}"/>
    <cellStyle name="Normal 5 72" xfId="19196" xr:uid="{00000000-0005-0000-0000-0000B84B0000}"/>
    <cellStyle name="Normal 5 73" xfId="19197" xr:uid="{00000000-0005-0000-0000-0000B94B0000}"/>
    <cellStyle name="Normal 5 74" xfId="19198" xr:uid="{00000000-0005-0000-0000-0000BA4B0000}"/>
    <cellStyle name="Normal 5 75" xfId="19199" xr:uid="{00000000-0005-0000-0000-0000BB4B0000}"/>
    <cellStyle name="Normal 5 76" xfId="19200" xr:uid="{00000000-0005-0000-0000-0000BC4B0000}"/>
    <cellStyle name="Normal 5 77" xfId="19201" xr:uid="{00000000-0005-0000-0000-0000BD4B0000}"/>
    <cellStyle name="Normal 5 78" xfId="19202" xr:uid="{00000000-0005-0000-0000-0000BE4B0000}"/>
    <cellStyle name="Normal 5 79" xfId="19203" xr:uid="{00000000-0005-0000-0000-0000BF4B0000}"/>
    <cellStyle name="Normal 5 8" xfId="19204" xr:uid="{00000000-0005-0000-0000-0000C04B0000}"/>
    <cellStyle name="Normal 5 8 2" xfId="19205" xr:uid="{00000000-0005-0000-0000-0000C14B0000}"/>
    <cellStyle name="Normal 5 80" xfId="19206" xr:uid="{00000000-0005-0000-0000-0000C24B0000}"/>
    <cellStyle name="Normal 5 81" xfId="19207" xr:uid="{00000000-0005-0000-0000-0000C34B0000}"/>
    <cellStyle name="Normal 5 82" xfId="19208" xr:uid="{00000000-0005-0000-0000-0000C44B0000}"/>
    <cellStyle name="Normal 5 83" xfId="19209" xr:uid="{00000000-0005-0000-0000-0000C54B0000}"/>
    <cellStyle name="Normal 5 84" xfId="19210" xr:uid="{00000000-0005-0000-0000-0000C64B0000}"/>
    <cellStyle name="Normal 5 85" xfId="19211" xr:uid="{00000000-0005-0000-0000-0000C74B0000}"/>
    <cellStyle name="Normal 5 86" xfId="19212" xr:uid="{00000000-0005-0000-0000-0000C84B0000}"/>
    <cellStyle name="Normal 5 87" xfId="19213" xr:uid="{00000000-0005-0000-0000-0000C94B0000}"/>
    <cellStyle name="Normal 5 88" xfId="19214" xr:uid="{00000000-0005-0000-0000-0000CA4B0000}"/>
    <cellStyle name="Normal 5 89" xfId="19215" xr:uid="{00000000-0005-0000-0000-0000CB4B0000}"/>
    <cellStyle name="Normal 5 9" xfId="19216" xr:uid="{00000000-0005-0000-0000-0000CC4B0000}"/>
    <cellStyle name="Normal 5 9 2" xfId="19217" xr:uid="{00000000-0005-0000-0000-0000CD4B0000}"/>
    <cellStyle name="Normal 5 90" xfId="19218" xr:uid="{00000000-0005-0000-0000-0000CE4B0000}"/>
    <cellStyle name="Normal 5 91" xfId="19219" xr:uid="{00000000-0005-0000-0000-0000CF4B0000}"/>
    <cellStyle name="Normal 5 92" xfId="19220" xr:uid="{00000000-0005-0000-0000-0000D04B0000}"/>
    <cellStyle name="Normal 5 93" xfId="19221" xr:uid="{00000000-0005-0000-0000-0000D14B0000}"/>
    <cellStyle name="Normal 5 94" xfId="19222" xr:uid="{00000000-0005-0000-0000-0000D24B0000}"/>
    <cellStyle name="Normal 5 95" xfId="19223" xr:uid="{00000000-0005-0000-0000-0000D34B0000}"/>
    <cellStyle name="Normal 5 96" xfId="19224" xr:uid="{00000000-0005-0000-0000-0000D44B0000}"/>
    <cellStyle name="Normal 5 97" xfId="19225" xr:uid="{00000000-0005-0000-0000-0000D54B0000}"/>
    <cellStyle name="Normal 5 98" xfId="19226" xr:uid="{00000000-0005-0000-0000-0000D64B0000}"/>
    <cellStyle name="Normal 5 99" xfId="19227" xr:uid="{00000000-0005-0000-0000-0000D74B0000}"/>
    <cellStyle name="Normal 50" xfId="19228" xr:uid="{00000000-0005-0000-0000-0000D84B0000}"/>
    <cellStyle name="Normal 50 2" xfId="19229" xr:uid="{00000000-0005-0000-0000-0000D94B0000}"/>
    <cellStyle name="Normal 50 2 2" xfId="19230" xr:uid="{00000000-0005-0000-0000-0000DA4B0000}"/>
    <cellStyle name="Normal 50 2 2 2" xfId="19231" xr:uid="{00000000-0005-0000-0000-0000DB4B0000}"/>
    <cellStyle name="Normal 50 2 2 3" xfId="19232" xr:uid="{00000000-0005-0000-0000-0000DC4B0000}"/>
    <cellStyle name="Normal 50 2 2 4" xfId="19233" xr:uid="{00000000-0005-0000-0000-0000DD4B0000}"/>
    <cellStyle name="Normal 50 2 3" xfId="19234" xr:uid="{00000000-0005-0000-0000-0000DE4B0000}"/>
    <cellStyle name="Normal 50 2 4" xfId="19235" xr:uid="{00000000-0005-0000-0000-0000DF4B0000}"/>
    <cellStyle name="Normal 50 2 5" xfId="19236" xr:uid="{00000000-0005-0000-0000-0000E04B0000}"/>
    <cellStyle name="Normal 50 3" xfId="19237" xr:uid="{00000000-0005-0000-0000-0000E14B0000}"/>
    <cellStyle name="Normal 50 4" xfId="19238" xr:uid="{00000000-0005-0000-0000-0000E24B0000}"/>
    <cellStyle name="Normal 50 4 2" xfId="19239" xr:uid="{00000000-0005-0000-0000-0000E34B0000}"/>
    <cellStyle name="Normal 50 4 3" xfId="19240" xr:uid="{00000000-0005-0000-0000-0000E44B0000}"/>
    <cellStyle name="Normal 50 4 4" xfId="19241" xr:uid="{00000000-0005-0000-0000-0000E54B0000}"/>
    <cellStyle name="Normal 50 5" xfId="19242" xr:uid="{00000000-0005-0000-0000-0000E64B0000}"/>
    <cellStyle name="Normal 50 6" xfId="19243" xr:uid="{00000000-0005-0000-0000-0000E74B0000}"/>
    <cellStyle name="Normal 50 7" xfId="19244" xr:uid="{00000000-0005-0000-0000-0000E84B0000}"/>
    <cellStyle name="Normal 51" xfId="19245" xr:uid="{00000000-0005-0000-0000-0000E94B0000}"/>
    <cellStyle name="Normal 51 2" xfId="19246" xr:uid="{00000000-0005-0000-0000-0000EA4B0000}"/>
    <cellStyle name="Normal 51 2 2" xfId="19247" xr:uid="{00000000-0005-0000-0000-0000EB4B0000}"/>
    <cellStyle name="Normal 51 2 2 2" xfId="19248" xr:uid="{00000000-0005-0000-0000-0000EC4B0000}"/>
    <cellStyle name="Normal 51 2 2 3" xfId="19249" xr:uid="{00000000-0005-0000-0000-0000ED4B0000}"/>
    <cellStyle name="Normal 51 2 2 4" xfId="19250" xr:uid="{00000000-0005-0000-0000-0000EE4B0000}"/>
    <cellStyle name="Normal 51 2 3" xfId="19251" xr:uid="{00000000-0005-0000-0000-0000EF4B0000}"/>
    <cellStyle name="Normal 51 2 4" xfId="19252" xr:uid="{00000000-0005-0000-0000-0000F04B0000}"/>
    <cellStyle name="Normal 51 2 5" xfId="19253" xr:uid="{00000000-0005-0000-0000-0000F14B0000}"/>
    <cellStyle name="Normal 51 3" xfId="19254" xr:uid="{00000000-0005-0000-0000-0000F24B0000}"/>
    <cellStyle name="Normal 51 4" xfId="19255" xr:uid="{00000000-0005-0000-0000-0000F34B0000}"/>
    <cellStyle name="Normal 51 4 2" xfId="19256" xr:uid="{00000000-0005-0000-0000-0000F44B0000}"/>
    <cellStyle name="Normal 51 4 3" xfId="19257" xr:uid="{00000000-0005-0000-0000-0000F54B0000}"/>
    <cellStyle name="Normal 51 4 4" xfId="19258" xr:uid="{00000000-0005-0000-0000-0000F64B0000}"/>
    <cellStyle name="Normal 51 5" xfId="19259" xr:uid="{00000000-0005-0000-0000-0000F74B0000}"/>
    <cellStyle name="Normal 51 6" xfId="19260" xr:uid="{00000000-0005-0000-0000-0000F84B0000}"/>
    <cellStyle name="Normal 51 7" xfId="19261" xr:uid="{00000000-0005-0000-0000-0000F94B0000}"/>
    <cellStyle name="Normal 52" xfId="19262" xr:uid="{00000000-0005-0000-0000-0000FA4B0000}"/>
    <cellStyle name="Normal 53" xfId="19263" xr:uid="{00000000-0005-0000-0000-0000FB4B0000}"/>
    <cellStyle name="Normal 54" xfId="19264" xr:uid="{00000000-0005-0000-0000-0000FC4B0000}"/>
    <cellStyle name="Normal 55" xfId="19265" xr:uid="{00000000-0005-0000-0000-0000FD4B0000}"/>
    <cellStyle name="Normal 55 2" xfId="19266" xr:uid="{00000000-0005-0000-0000-0000FE4B0000}"/>
    <cellStyle name="Normal 55 2 2" xfId="19267" xr:uid="{00000000-0005-0000-0000-0000FF4B0000}"/>
    <cellStyle name="Normal 55 2 2 2" xfId="19268" xr:uid="{00000000-0005-0000-0000-0000004C0000}"/>
    <cellStyle name="Normal 55 2 2 3" xfId="19269" xr:uid="{00000000-0005-0000-0000-0000014C0000}"/>
    <cellStyle name="Normal 55 2 2 4" xfId="19270" xr:uid="{00000000-0005-0000-0000-0000024C0000}"/>
    <cellStyle name="Normal 55 2 3" xfId="19271" xr:uid="{00000000-0005-0000-0000-0000034C0000}"/>
    <cellStyle name="Normal 55 2 4" xfId="19272" xr:uid="{00000000-0005-0000-0000-0000044C0000}"/>
    <cellStyle name="Normal 55 2 5" xfId="19273" xr:uid="{00000000-0005-0000-0000-0000054C0000}"/>
    <cellStyle name="Normal 55 3" xfId="19274" xr:uid="{00000000-0005-0000-0000-0000064C0000}"/>
    <cellStyle name="Normal 55 4" xfId="19275" xr:uid="{00000000-0005-0000-0000-0000074C0000}"/>
    <cellStyle name="Normal 55 4 2" xfId="19276" xr:uid="{00000000-0005-0000-0000-0000084C0000}"/>
    <cellStyle name="Normal 55 4 3" xfId="19277" xr:uid="{00000000-0005-0000-0000-0000094C0000}"/>
    <cellStyle name="Normal 55 4 4" xfId="19278" xr:uid="{00000000-0005-0000-0000-00000A4C0000}"/>
    <cellStyle name="Normal 55 5" xfId="19279" xr:uid="{00000000-0005-0000-0000-00000B4C0000}"/>
    <cellStyle name="Normal 55 6" xfId="19280" xr:uid="{00000000-0005-0000-0000-00000C4C0000}"/>
    <cellStyle name="Normal 55 7" xfId="19281" xr:uid="{00000000-0005-0000-0000-00000D4C0000}"/>
    <cellStyle name="Normal 56" xfId="19282" xr:uid="{00000000-0005-0000-0000-00000E4C0000}"/>
    <cellStyle name="Normal 56 2" xfId="19283" xr:uid="{00000000-0005-0000-0000-00000F4C0000}"/>
    <cellStyle name="Normal 56 2 2" xfId="19284" xr:uid="{00000000-0005-0000-0000-0000104C0000}"/>
    <cellStyle name="Normal 56 2 2 2" xfId="19285" xr:uid="{00000000-0005-0000-0000-0000114C0000}"/>
    <cellStyle name="Normal 56 2 2 3" xfId="19286" xr:uid="{00000000-0005-0000-0000-0000124C0000}"/>
    <cellStyle name="Normal 56 2 2 4" xfId="19287" xr:uid="{00000000-0005-0000-0000-0000134C0000}"/>
    <cellStyle name="Normal 56 2 3" xfId="19288" xr:uid="{00000000-0005-0000-0000-0000144C0000}"/>
    <cellStyle name="Normal 56 2 4" xfId="19289" xr:uid="{00000000-0005-0000-0000-0000154C0000}"/>
    <cellStyle name="Normal 56 2 5" xfId="19290" xr:uid="{00000000-0005-0000-0000-0000164C0000}"/>
    <cellStyle name="Normal 56 3" xfId="19291" xr:uid="{00000000-0005-0000-0000-0000174C0000}"/>
    <cellStyle name="Normal 56 4" xfId="19292" xr:uid="{00000000-0005-0000-0000-0000184C0000}"/>
    <cellStyle name="Normal 56 4 2" xfId="19293" xr:uid="{00000000-0005-0000-0000-0000194C0000}"/>
    <cellStyle name="Normal 56 4 3" xfId="19294" xr:uid="{00000000-0005-0000-0000-00001A4C0000}"/>
    <cellStyle name="Normal 56 4 4" xfId="19295" xr:uid="{00000000-0005-0000-0000-00001B4C0000}"/>
    <cellStyle name="Normal 56 5" xfId="19296" xr:uid="{00000000-0005-0000-0000-00001C4C0000}"/>
    <cellStyle name="Normal 56 6" xfId="19297" xr:uid="{00000000-0005-0000-0000-00001D4C0000}"/>
    <cellStyle name="Normal 56 7" xfId="19298" xr:uid="{00000000-0005-0000-0000-00001E4C0000}"/>
    <cellStyle name="Normal 57" xfId="19299" xr:uid="{00000000-0005-0000-0000-00001F4C0000}"/>
    <cellStyle name="Normal 57 2" xfId="19300" xr:uid="{00000000-0005-0000-0000-0000204C0000}"/>
    <cellStyle name="Normal 58" xfId="19301" xr:uid="{00000000-0005-0000-0000-0000214C0000}"/>
    <cellStyle name="Normal 58 2" xfId="19302" xr:uid="{00000000-0005-0000-0000-0000224C0000}"/>
    <cellStyle name="Normal 58 3" xfId="19303" xr:uid="{00000000-0005-0000-0000-0000234C0000}"/>
    <cellStyle name="Normal 58 4" xfId="19304" xr:uid="{00000000-0005-0000-0000-0000244C0000}"/>
    <cellStyle name="Normal 59" xfId="19305" xr:uid="{00000000-0005-0000-0000-0000254C0000}"/>
    <cellStyle name="Normal 59 2" xfId="19306" xr:uid="{00000000-0005-0000-0000-0000264C0000}"/>
    <cellStyle name="Normal 59 3" xfId="19307" xr:uid="{00000000-0005-0000-0000-0000274C0000}"/>
    <cellStyle name="Normal 59 4" xfId="19308" xr:uid="{00000000-0005-0000-0000-0000284C0000}"/>
    <cellStyle name="Normal 6" xfId="19309" xr:uid="{00000000-0005-0000-0000-0000294C0000}"/>
    <cellStyle name="Normal 6 2" xfId="19310" xr:uid="{00000000-0005-0000-0000-00002A4C0000}"/>
    <cellStyle name="Normal 6 2 10" xfId="19311" xr:uid="{00000000-0005-0000-0000-00002B4C0000}"/>
    <cellStyle name="Normal 6 2 11" xfId="19312" xr:uid="{00000000-0005-0000-0000-00002C4C0000}"/>
    <cellStyle name="Normal 6 2 12" xfId="19313" xr:uid="{00000000-0005-0000-0000-00002D4C0000}"/>
    <cellStyle name="Normal 6 2 13" xfId="19314" xr:uid="{00000000-0005-0000-0000-00002E4C0000}"/>
    <cellStyle name="Normal 6 2 14" xfId="19315" xr:uid="{00000000-0005-0000-0000-00002F4C0000}"/>
    <cellStyle name="Normal 6 2 15" xfId="19316" xr:uid="{00000000-0005-0000-0000-0000304C0000}"/>
    <cellStyle name="Normal 6 2 16" xfId="19317" xr:uid="{00000000-0005-0000-0000-0000314C0000}"/>
    <cellStyle name="Normal 6 2 17" xfId="19318" xr:uid="{00000000-0005-0000-0000-0000324C0000}"/>
    <cellStyle name="Normal 6 2 18" xfId="19319" xr:uid="{00000000-0005-0000-0000-0000334C0000}"/>
    <cellStyle name="Normal 6 2 19" xfId="19320" xr:uid="{00000000-0005-0000-0000-0000344C0000}"/>
    <cellStyle name="Normal 6 2 2" xfId="19321" xr:uid="{00000000-0005-0000-0000-0000354C0000}"/>
    <cellStyle name="Normal 6 2 2 2" xfId="19322" xr:uid="{00000000-0005-0000-0000-0000364C0000}"/>
    <cellStyle name="Normal 6 2 2 3" xfId="19323" xr:uid="{00000000-0005-0000-0000-0000374C0000}"/>
    <cellStyle name="Normal 6 2 20" xfId="19324" xr:uid="{00000000-0005-0000-0000-0000384C0000}"/>
    <cellStyle name="Normal 6 2 21" xfId="19325" xr:uid="{00000000-0005-0000-0000-0000394C0000}"/>
    <cellStyle name="Normal 6 2 22" xfId="19326" xr:uid="{00000000-0005-0000-0000-00003A4C0000}"/>
    <cellStyle name="Normal 6 2 23" xfId="19327" xr:uid="{00000000-0005-0000-0000-00003B4C0000}"/>
    <cellStyle name="Normal 6 2 24" xfId="19328" xr:uid="{00000000-0005-0000-0000-00003C4C0000}"/>
    <cellStyle name="Normal 6 2 25" xfId="19329" xr:uid="{00000000-0005-0000-0000-00003D4C0000}"/>
    <cellStyle name="Normal 6 2 26" xfId="19330" xr:uid="{00000000-0005-0000-0000-00003E4C0000}"/>
    <cellStyle name="Normal 6 2 27" xfId="19331" xr:uid="{00000000-0005-0000-0000-00003F4C0000}"/>
    <cellStyle name="Normal 6 2 28" xfId="19332" xr:uid="{00000000-0005-0000-0000-0000404C0000}"/>
    <cellStyle name="Normal 6 2 29" xfId="19333" xr:uid="{00000000-0005-0000-0000-0000414C0000}"/>
    <cellStyle name="Normal 6 2 3" xfId="19334" xr:uid="{00000000-0005-0000-0000-0000424C0000}"/>
    <cellStyle name="Normal 6 2 3 2" xfId="19335" xr:uid="{00000000-0005-0000-0000-0000434C0000}"/>
    <cellStyle name="Normal 6 2 3 2 2" xfId="19336" xr:uid="{00000000-0005-0000-0000-0000444C0000}"/>
    <cellStyle name="Normal 6 2 3 2 2 2" xfId="19337" xr:uid="{00000000-0005-0000-0000-0000454C0000}"/>
    <cellStyle name="Normal 6 2 3 2 2 3" xfId="19338" xr:uid="{00000000-0005-0000-0000-0000464C0000}"/>
    <cellStyle name="Normal 6 2 3 2 2 4" xfId="19339" xr:uid="{00000000-0005-0000-0000-0000474C0000}"/>
    <cellStyle name="Normal 6 2 3 2 3" xfId="19340" xr:uid="{00000000-0005-0000-0000-0000484C0000}"/>
    <cellStyle name="Normal 6 2 3 2 4" xfId="19341" xr:uid="{00000000-0005-0000-0000-0000494C0000}"/>
    <cellStyle name="Normal 6 2 3 2 5" xfId="19342" xr:uid="{00000000-0005-0000-0000-00004A4C0000}"/>
    <cellStyle name="Normal 6 2 3 3" xfId="19343" xr:uid="{00000000-0005-0000-0000-00004B4C0000}"/>
    <cellStyle name="Normal 6 2 3 4" xfId="19344" xr:uid="{00000000-0005-0000-0000-00004C4C0000}"/>
    <cellStyle name="Normal 6 2 3 4 2" xfId="19345" xr:uid="{00000000-0005-0000-0000-00004D4C0000}"/>
    <cellStyle name="Normal 6 2 3 4 3" xfId="19346" xr:uid="{00000000-0005-0000-0000-00004E4C0000}"/>
    <cellStyle name="Normal 6 2 3 4 4" xfId="19347" xr:uid="{00000000-0005-0000-0000-00004F4C0000}"/>
    <cellStyle name="Normal 6 2 3 5" xfId="19348" xr:uid="{00000000-0005-0000-0000-0000504C0000}"/>
    <cellStyle name="Normal 6 2 3 6" xfId="19349" xr:uid="{00000000-0005-0000-0000-0000514C0000}"/>
    <cellStyle name="Normal 6 2 3 7" xfId="19350" xr:uid="{00000000-0005-0000-0000-0000524C0000}"/>
    <cellStyle name="Normal 6 2 30" xfId="19351" xr:uid="{00000000-0005-0000-0000-0000534C0000}"/>
    <cellStyle name="Normal 6 2 31" xfId="19352" xr:uid="{00000000-0005-0000-0000-0000544C0000}"/>
    <cellStyle name="Normal 6 2 32" xfId="19353" xr:uid="{00000000-0005-0000-0000-0000554C0000}"/>
    <cellStyle name="Normal 6 2 33" xfId="19354" xr:uid="{00000000-0005-0000-0000-0000564C0000}"/>
    <cellStyle name="Normal 6 2 34" xfId="19355" xr:uid="{00000000-0005-0000-0000-0000574C0000}"/>
    <cellStyle name="Normal 6 2 35" xfId="19356" xr:uid="{00000000-0005-0000-0000-0000584C0000}"/>
    <cellStyle name="Normal 6 2 36" xfId="19357" xr:uid="{00000000-0005-0000-0000-0000594C0000}"/>
    <cellStyle name="Normal 6 2 37" xfId="19358" xr:uid="{00000000-0005-0000-0000-00005A4C0000}"/>
    <cellStyle name="Normal 6 2 38" xfId="19359" xr:uid="{00000000-0005-0000-0000-00005B4C0000}"/>
    <cellStyle name="Normal 6 2 39" xfId="19360" xr:uid="{00000000-0005-0000-0000-00005C4C0000}"/>
    <cellStyle name="Normal 6 2 4" xfId="19361" xr:uid="{00000000-0005-0000-0000-00005D4C0000}"/>
    <cellStyle name="Normal 6 2 40" xfId="19362" xr:uid="{00000000-0005-0000-0000-00005E4C0000}"/>
    <cellStyle name="Normal 6 2 41" xfId="19363" xr:uid="{00000000-0005-0000-0000-00005F4C0000}"/>
    <cellStyle name="Normal 6 2 42" xfId="19364" xr:uid="{00000000-0005-0000-0000-0000604C0000}"/>
    <cellStyle name="Normal 6 2 43" xfId="19365" xr:uid="{00000000-0005-0000-0000-0000614C0000}"/>
    <cellStyle name="Normal 6 2 44" xfId="19366" xr:uid="{00000000-0005-0000-0000-0000624C0000}"/>
    <cellStyle name="Normal 6 2 45" xfId="19367" xr:uid="{00000000-0005-0000-0000-0000634C0000}"/>
    <cellStyle name="Normal 6 2 46" xfId="19368" xr:uid="{00000000-0005-0000-0000-0000644C0000}"/>
    <cellStyle name="Normal 6 2 47" xfId="19369" xr:uid="{00000000-0005-0000-0000-0000654C0000}"/>
    <cellStyle name="Normal 6 2 48" xfId="19370" xr:uid="{00000000-0005-0000-0000-0000664C0000}"/>
    <cellStyle name="Normal 6 2 49" xfId="19371" xr:uid="{00000000-0005-0000-0000-0000674C0000}"/>
    <cellStyle name="Normal 6 2 5" xfId="19372" xr:uid="{00000000-0005-0000-0000-0000684C0000}"/>
    <cellStyle name="Normal 6 2 50" xfId="19373" xr:uid="{00000000-0005-0000-0000-0000694C0000}"/>
    <cellStyle name="Normal 6 2 51" xfId="19374" xr:uid="{00000000-0005-0000-0000-00006A4C0000}"/>
    <cellStyle name="Normal 6 2 52" xfId="19375" xr:uid="{00000000-0005-0000-0000-00006B4C0000}"/>
    <cellStyle name="Normal 6 2 53" xfId="19376" xr:uid="{00000000-0005-0000-0000-00006C4C0000}"/>
    <cellStyle name="Normal 6 2 54" xfId="19377" xr:uid="{00000000-0005-0000-0000-00006D4C0000}"/>
    <cellStyle name="Normal 6 2 55" xfId="19378" xr:uid="{00000000-0005-0000-0000-00006E4C0000}"/>
    <cellStyle name="Normal 6 2 56" xfId="19379" xr:uid="{00000000-0005-0000-0000-00006F4C0000}"/>
    <cellStyle name="Normal 6 2 57" xfId="19380" xr:uid="{00000000-0005-0000-0000-0000704C0000}"/>
    <cellStyle name="Normal 6 2 58" xfId="19381" xr:uid="{00000000-0005-0000-0000-0000714C0000}"/>
    <cellStyle name="Normal 6 2 59" xfId="19382" xr:uid="{00000000-0005-0000-0000-0000724C0000}"/>
    <cellStyle name="Normal 6 2 6" xfId="19383" xr:uid="{00000000-0005-0000-0000-0000734C0000}"/>
    <cellStyle name="Normal 6 2 60" xfId="19384" xr:uid="{00000000-0005-0000-0000-0000744C0000}"/>
    <cellStyle name="Normal 6 2 61" xfId="19385" xr:uid="{00000000-0005-0000-0000-0000754C0000}"/>
    <cellStyle name="Normal 6 2 62" xfId="19386" xr:uid="{00000000-0005-0000-0000-0000764C0000}"/>
    <cellStyle name="Normal 6 2 63" xfId="19387" xr:uid="{00000000-0005-0000-0000-0000774C0000}"/>
    <cellStyle name="Normal 6 2 64" xfId="19388" xr:uid="{00000000-0005-0000-0000-0000784C0000}"/>
    <cellStyle name="Normal 6 2 65" xfId="19389" xr:uid="{00000000-0005-0000-0000-0000794C0000}"/>
    <cellStyle name="Normal 6 2 66" xfId="19390" xr:uid="{00000000-0005-0000-0000-00007A4C0000}"/>
    <cellStyle name="Normal 6 2 67" xfId="19391" xr:uid="{00000000-0005-0000-0000-00007B4C0000}"/>
    <cellStyle name="Normal 6 2 68" xfId="19392" xr:uid="{00000000-0005-0000-0000-00007C4C0000}"/>
    <cellStyle name="Normal 6 2 69" xfId="19393" xr:uid="{00000000-0005-0000-0000-00007D4C0000}"/>
    <cellStyle name="Normal 6 2 7" xfId="19394" xr:uid="{00000000-0005-0000-0000-00007E4C0000}"/>
    <cellStyle name="Normal 6 2 70" xfId="19395" xr:uid="{00000000-0005-0000-0000-00007F4C0000}"/>
    <cellStyle name="Normal 6 2 71" xfId="19396" xr:uid="{00000000-0005-0000-0000-0000804C0000}"/>
    <cellStyle name="Normal 6 2 72" xfId="19397" xr:uid="{00000000-0005-0000-0000-0000814C0000}"/>
    <cellStyle name="Normal 6 2 73" xfId="19398" xr:uid="{00000000-0005-0000-0000-0000824C0000}"/>
    <cellStyle name="Normal 6 2 74" xfId="19399" xr:uid="{00000000-0005-0000-0000-0000834C0000}"/>
    <cellStyle name="Normal 6 2 75" xfId="19400" xr:uid="{00000000-0005-0000-0000-0000844C0000}"/>
    <cellStyle name="Normal 6 2 76" xfId="19401" xr:uid="{00000000-0005-0000-0000-0000854C0000}"/>
    <cellStyle name="Normal 6 2 77" xfId="19402" xr:uid="{00000000-0005-0000-0000-0000864C0000}"/>
    <cellStyle name="Normal 6 2 78" xfId="19403" xr:uid="{00000000-0005-0000-0000-0000874C0000}"/>
    <cellStyle name="Normal 6 2 79" xfId="19404" xr:uid="{00000000-0005-0000-0000-0000884C0000}"/>
    <cellStyle name="Normal 6 2 8" xfId="19405" xr:uid="{00000000-0005-0000-0000-0000894C0000}"/>
    <cellStyle name="Normal 6 2 80" xfId="19406" xr:uid="{00000000-0005-0000-0000-00008A4C0000}"/>
    <cellStyle name="Normal 6 2 81" xfId="19407" xr:uid="{00000000-0005-0000-0000-00008B4C0000}"/>
    <cellStyle name="Normal 6 2 82" xfId="19408" xr:uid="{00000000-0005-0000-0000-00008C4C0000}"/>
    <cellStyle name="Normal 6 2 83" xfId="19409" xr:uid="{00000000-0005-0000-0000-00008D4C0000}"/>
    <cellStyle name="Normal 6 2 84" xfId="19410" xr:uid="{00000000-0005-0000-0000-00008E4C0000}"/>
    <cellStyle name="Normal 6 2 85" xfId="19411" xr:uid="{00000000-0005-0000-0000-00008F4C0000}"/>
    <cellStyle name="Normal 6 2 86" xfId="19412" xr:uid="{00000000-0005-0000-0000-0000904C0000}"/>
    <cellStyle name="Normal 6 2 87" xfId="19413" xr:uid="{00000000-0005-0000-0000-0000914C0000}"/>
    <cellStyle name="Normal 6 2 88" xfId="19414" xr:uid="{00000000-0005-0000-0000-0000924C0000}"/>
    <cellStyle name="Normal 6 2 89" xfId="19415" xr:uid="{00000000-0005-0000-0000-0000934C0000}"/>
    <cellStyle name="Normal 6 2 9" xfId="19416" xr:uid="{00000000-0005-0000-0000-0000944C0000}"/>
    <cellStyle name="Normal 6 2 90" xfId="19417" xr:uid="{00000000-0005-0000-0000-0000954C0000}"/>
    <cellStyle name="Normal 6 2 91" xfId="19418" xr:uid="{00000000-0005-0000-0000-0000964C0000}"/>
    <cellStyle name="Normal 6 2 92" xfId="19419" xr:uid="{00000000-0005-0000-0000-0000974C0000}"/>
    <cellStyle name="Normal 6 2 93" xfId="19420" xr:uid="{00000000-0005-0000-0000-0000984C0000}"/>
    <cellStyle name="Normal 6 2 94" xfId="19421" xr:uid="{00000000-0005-0000-0000-0000994C0000}"/>
    <cellStyle name="Normal 6 2 95" xfId="19422" xr:uid="{00000000-0005-0000-0000-00009A4C0000}"/>
    <cellStyle name="Normal 6 2 95 2" xfId="19423" xr:uid="{00000000-0005-0000-0000-00009B4C0000}"/>
    <cellStyle name="Normal 6 2 95 3" xfId="19424" xr:uid="{00000000-0005-0000-0000-00009C4C0000}"/>
    <cellStyle name="Normal 6 2 95 4" xfId="19425" xr:uid="{00000000-0005-0000-0000-00009D4C0000}"/>
    <cellStyle name="Normal 6 3" xfId="19426" xr:uid="{00000000-0005-0000-0000-00009E4C0000}"/>
    <cellStyle name="Normal 6 3 2" xfId="19427" xr:uid="{00000000-0005-0000-0000-00009F4C0000}"/>
    <cellStyle name="Normal 6 3 3" xfId="19428" xr:uid="{00000000-0005-0000-0000-0000A04C0000}"/>
    <cellStyle name="Normal 6 3 3 2" xfId="19429" xr:uid="{00000000-0005-0000-0000-0000A14C0000}"/>
    <cellStyle name="Normal 6 3 3 2 2" xfId="19430" xr:uid="{00000000-0005-0000-0000-0000A24C0000}"/>
    <cellStyle name="Normal 6 3 3 2 2 2" xfId="19431" xr:uid="{00000000-0005-0000-0000-0000A34C0000}"/>
    <cellStyle name="Normal 6 3 3 2 2 3" xfId="19432" xr:uid="{00000000-0005-0000-0000-0000A44C0000}"/>
    <cellStyle name="Normal 6 3 3 2 2 4" xfId="19433" xr:uid="{00000000-0005-0000-0000-0000A54C0000}"/>
    <cellStyle name="Normal 6 3 3 2 3" xfId="19434" xr:uid="{00000000-0005-0000-0000-0000A64C0000}"/>
    <cellStyle name="Normal 6 3 3 2 4" xfId="19435" xr:uid="{00000000-0005-0000-0000-0000A74C0000}"/>
    <cellStyle name="Normal 6 3 3 2 5" xfId="19436" xr:uid="{00000000-0005-0000-0000-0000A84C0000}"/>
    <cellStyle name="Normal 6 3 3 3" xfId="19437" xr:uid="{00000000-0005-0000-0000-0000A94C0000}"/>
    <cellStyle name="Normal 6 3 3 4" xfId="19438" xr:uid="{00000000-0005-0000-0000-0000AA4C0000}"/>
    <cellStyle name="Normal 6 3 3 4 2" xfId="19439" xr:uid="{00000000-0005-0000-0000-0000AB4C0000}"/>
    <cellStyle name="Normal 6 3 3 4 3" xfId="19440" xr:uid="{00000000-0005-0000-0000-0000AC4C0000}"/>
    <cellStyle name="Normal 6 3 3 4 4" xfId="19441" xr:uid="{00000000-0005-0000-0000-0000AD4C0000}"/>
    <cellStyle name="Normal 6 3 3 5" xfId="19442" xr:uid="{00000000-0005-0000-0000-0000AE4C0000}"/>
    <cellStyle name="Normal 6 3 3 6" xfId="19443" xr:uid="{00000000-0005-0000-0000-0000AF4C0000}"/>
    <cellStyle name="Normal 6 3 3 7" xfId="19444" xr:uid="{00000000-0005-0000-0000-0000B04C0000}"/>
    <cellStyle name="Normal 6 3 4" xfId="19445" xr:uid="{00000000-0005-0000-0000-0000B14C0000}"/>
    <cellStyle name="Normal 6 4" xfId="19446" xr:uid="{00000000-0005-0000-0000-0000B24C0000}"/>
    <cellStyle name="Normal 6 4 2" xfId="19447" xr:uid="{00000000-0005-0000-0000-0000B34C0000}"/>
    <cellStyle name="Normal 6 4 3" xfId="19448" xr:uid="{00000000-0005-0000-0000-0000B44C0000}"/>
    <cellStyle name="Normal 6 4 3 2" xfId="19449" xr:uid="{00000000-0005-0000-0000-0000B54C0000}"/>
    <cellStyle name="Normal 6 4 3 2 2" xfId="19450" xr:uid="{00000000-0005-0000-0000-0000B64C0000}"/>
    <cellStyle name="Normal 6 4 3 2 2 2" xfId="19451" xr:uid="{00000000-0005-0000-0000-0000B74C0000}"/>
    <cellStyle name="Normal 6 4 3 2 2 3" xfId="19452" xr:uid="{00000000-0005-0000-0000-0000B84C0000}"/>
    <cellStyle name="Normal 6 4 3 2 2 4" xfId="19453" xr:uid="{00000000-0005-0000-0000-0000B94C0000}"/>
    <cellStyle name="Normal 6 4 3 2 3" xfId="19454" xr:uid="{00000000-0005-0000-0000-0000BA4C0000}"/>
    <cellStyle name="Normal 6 4 3 2 4" xfId="19455" xr:uid="{00000000-0005-0000-0000-0000BB4C0000}"/>
    <cellStyle name="Normal 6 4 3 2 5" xfId="19456" xr:uid="{00000000-0005-0000-0000-0000BC4C0000}"/>
    <cellStyle name="Normal 6 4 3 3" xfId="19457" xr:uid="{00000000-0005-0000-0000-0000BD4C0000}"/>
    <cellStyle name="Normal 6 4 3 3 2" xfId="19458" xr:uid="{00000000-0005-0000-0000-0000BE4C0000}"/>
    <cellStyle name="Normal 6 4 3 3 3" xfId="19459" xr:uid="{00000000-0005-0000-0000-0000BF4C0000}"/>
    <cellStyle name="Normal 6 4 3 3 4" xfId="19460" xr:uid="{00000000-0005-0000-0000-0000C04C0000}"/>
    <cellStyle name="Normal 6 4 3 4" xfId="19461" xr:uid="{00000000-0005-0000-0000-0000C14C0000}"/>
    <cellStyle name="Normal 6 4 3 5" xfId="19462" xr:uid="{00000000-0005-0000-0000-0000C24C0000}"/>
    <cellStyle name="Normal 6 4 3 6" xfId="19463" xr:uid="{00000000-0005-0000-0000-0000C34C0000}"/>
    <cellStyle name="Normal 6 5" xfId="19464" xr:uid="{00000000-0005-0000-0000-0000C44C0000}"/>
    <cellStyle name="Normal 6 5 2" xfId="19465" xr:uid="{00000000-0005-0000-0000-0000C54C0000}"/>
    <cellStyle name="Normal 6 5 2 2" xfId="19466" xr:uid="{00000000-0005-0000-0000-0000C64C0000}"/>
    <cellStyle name="Normal 6 5 2 2 2" xfId="19467" xr:uid="{00000000-0005-0000-0000-0000C74C0000}"/>
    <cellStyle name="Normal 6 5 2 2 3" xfId="19468" xr:uid="{00000000-0005-0000-0000-0000C84C0000}"/>
    <cellStyle name="Normal 6 5 2 2 4" xfId="19469" xr:uid="{00000000-0005-0000-0000-0000C94C0000}"/>
    <cellStyle name="Normal 6 5 2 3" xfId="19470" xr:uid="{00000000-0005-0000-0000-0000CA4C0000}"/>
    <cellStyle name="Normal 6 5 2 4" xfId="19471" xr:uid="{00000000-0005-0000-0000-0000CB4C0000}"/>
    <cellStyle name="Normal 6 5 2 5" xfId="19472" xr:uid="{00000000-0005-0000-0000-0000CC4C0000}"/>
    <cellStyle name="Normal 6 5 3" xfId="19473" xr:uid="{00000000-0005-0000-0000-0000CD4C0000}"/>
    <cellStyle name="Normal 6 5 4" xfId="19474" xr:uid="{00000000-0005-0000-0000-0000CE4C0000}"/>
    <cellStyle name="Normal 6 5 4 2" xfId="19475" xr:uid="{00000000-0005-0000-0000-0000CF4C0000}"/>
    <cellStyle name="Normal 6 5 4 3" xfId="19476" xr:uid="{00000000-0005-0000-0000-0000D04C0000}"/>
    <cellStyle name="Normal 6 5 4 4" xfId="19477" xr:uid="{00000000-0005-0000-0000-0000D14C0000}"/>
    <cellStyle name="Normal 6 5 5" xfId="19478" xr:uid="{00000000-0005-0000-0000-0000D24C0000}"/>
    <cellStyle name="Normal 6 5 6" xfId="19479" xr:uid="{00000000-0005-0000-0000-0000D34C0000}"/>
    <cellStyle name="Normal 6 5 7" xfId="19480" xr:uid="{00000000-0005-0000-0000-0000D44C0000}"/>
    <cellStyle name="Normal 6 6" xfId="19481" xr:uid="{00000000-0005-0000-0000-0000D54C0000}"/>
    <cellStyle name="Normal 6 6 2" xfId="19482" xr:uid="{00000000-0005-0000-0000-0000D64C0000}"/>
    <cellStyle name="Normal 6 6 3" xfId="19483" xr:uid="{00000000-0005-0000-0000-0000D74C0000}"/>
    <cellStyle name="Normal 6 6 4" xfId="19484" xr:uid="{00000000-0005-0000-0000-0000D84C0000}"/>
    <cellStyle name="Normal 60" xfId="19485" xr:uid="{00000000-0005-0000-0000-0000D94C0000}"/>
    <cellStyle name="Normal 60 2" xfId="19486" xr:uid="{00000000-0005-0000-0000-0000DA4C0000}"/>
    <cellStyle name="Normal 60 3" xfId="19487" xr:uid="{00000000-0005-0000-0000-0000DB4C0000}"/>
    <cellStyle name="Normal 60 4" xfId="19488" xr:uid="{00000000-0005-0000-0000-0000DC4C0000}"/>
    <cellStyle name="Normal 61" xfId="19489" xr:uid="{00000000-0005-0000-0000-0000DD4C0000}"/>
    <cellStyle name="Normal 61 2" xfId="19490" xr:uid="{00000000-0005-0000-0000-0000DE4C0000}"/>
    <cellStyle name="Normal 61 3" xfId="19491" xr:uid="{00000000-0005-0000-0000-0000DF4C0000}"/>
    <cellStyle name="Normal 61 4" xfId="19492" xr:uid="{00000000-0005-0000-0000-0000E04C0000}"/>
    <cellStyle name="Normal 62" xfId="19493" xr:uid="{00000000-0005-0000-0000-0000E14C0000}"/>
    <cellStyle name="Normal 62 2" xfId="19494" xr:uid="{00000000-0005-0000-0000-0000E24C0000}"/>
    <cellStyle name="Normal 62 3" xfId="19495" xr:uid="{00000000-0005-0000-0000-0000E34C0000}"/>
    <cellStyle name="Normal 62 4" xfId="19496" xr:uid="{00000000-0005-0000-0000-0000E44C0000}"/>
    <cellStyle name="Normal 63" xfId="19497" xr:uid="{00000000-0005-0000-0000-0000E54C0000}"/>
    <cellStyle name="Normal 63 2" xfId="19498" xr:uid="{00000000-0005-0000-0000-0000E64C0000}"/>
    <cellStyle name="Normal 63 3" xfId="19499" xr:uid="{00000000-0005-0000-0000-0000E74C0000}"/>
    <cellStyle name="Normal 63 4" xfId="19500" xr:uid="{00000000-0005-0000-0000-0000E84C0000}"/>
    <cellStyle name="Normal 64" xfId="19501" xr:uid="{00000000-0005-0000-0000-0000E94C0000}"/>
    <cellStyle name="Normal 64 2" xfId="19502" xr:uid="{00000000-0005-0000-0000-0000EA4C0000}"/>
    <cellStyle name="Normal 64 3" xfId="19503" xr:uid="{00000000-0005-0000-0000-0000EB4C0000}"/>
    <cellStyle name="Normal 64 4" xfId="19504" xr:uid="{00000000-0005-0000-0000-0000EC4C0000}"/>
    <cellStyle name="Normal 65" xfId="19505" xr:uid="{00000000-0005-0000-0000-0000ED4C0000}"/>
    <cellStyle name="Normal 65 2" xfId="19506" xr:uid="{00000000-0005-0000-0000-0000EE4C0000}"/>
    <cellStyle name="Normal 65 3" xfId="19507" xr:uid="{00000000-0005-0000-0000-0000EF4C0000}"/>
    <cellStyle name="Normal 65 4" xfId="19508" xr:uid="{00000000-0005-0000-0000-0000F04C0000}"/>
    <cellStyle name="Normal 66" xfId="19509" xr:uid="{00000000-0005-0000-0000-0000F14C0000}"/>
    <cellStyle name="Normal 66 2" xfId="19510" xr:uid="{00000000-0005-0000-0000-0000F24C0000}"/>
    <cellStyle name="Normal 66 3" xfId="19511" xr:uid="{00000000-0005-0000-0000-0000F34C0000}"/>
    <cellStyle name="Normal 66 4" xfId="19512" xr:uid="{00000000-0005-0000-0000-0000F44C0000}"/>
    <cellStyle name="Normal 67" xfId="19513" xr:uid="{00000000-0005-0000-0000-0000F54C0000}"/>
    <cellStyle name="Normal 67 2" xfId="19514" xr:uid="{00000000-0005-0000-0000-0000F64C0000}"/>
    <cellStyle name="Normal 67 3" xfId="19515" xr:uid="{00000000-0005-0000-0000-0000F74C0000}"/>
    <cellStyle name="Normal 67 4" xfId="19516" xr:uid="{00000000-0005-0000-0000-0000F84C0000}"/>
    <cellStyle name="Normal 68" xfId="19517" xr:uid="{00000000-0005-0000-0000-0000F94C0000}"/>
    <cellStyle name="Normal 68 2" xfId="19518" xr:uid="{00000000-0005-0000-0000-0000FA4C0000}"/>
    <cellStyle name="Normal 68 3" xfId="19519" xr:uid="{00000000-0005-0000-0000-0000FB4C0000}"/>
    <cellStyle name="Normal 68 4" xfId="19520" xr:uid="{00000000-0005-0000-0000-0000FC4C0000}"/>
    <cellStyle name="Normal 69" xfId="19521" xr:uid="{00000000-0005-0000-0000-0000FD4C0000}"/>
    <cellStyle name="Normal 69 2" xfId="19522" xr:uid="{00000000-0005-0000-0000-0000FE4C0000}"/>
    <cellStyle name="Normal 69 3" xfId="19523" xr:uid="{00000000-0005-0000-0000-0000FF4C0000}"/>
    <cellStyle name="Normal 69 4" xfId="19524" xr:uid="{00000000-0005-0000-0000-0000004D0000}"/>
    <cellStyle name="Normal 7" xfId="19525" xr:uid="{00000000-0005-0000-0000-0000014D0000}"/>
    <cellStyle name="Normal 7 10" xfId="19526" xr:uid="{00000000-0005-0000-0000-0000024D0000}"/>
    <cellStyle name="Normal 7 10 2" xfId="19527" xr:uid="{00000000-0005-0000-0000-0000034D0000}"/>
    <cellStyle name="Normal 7 10 2 2" xfId="19528" xr:uid="{00000000-0005-0000-0000-0000044D0000}"/>
    <cellStyle name="Normal 7 10 2 2 2" xfId="19529" xr:uid="{00000000-0005-0000-0000-0000054D0000}"/>
    <cellStyle name="Normal 7 10 2 2 3" xfId="19530" xr:uid="{00000000-0005-0000-0000-0000064D0000}"/>
    <cellStyle name="Normal 7 10 2 2 4" xfId="19531" xr:uid="{00000000-0005-0000-0000-0000074D0000}"/>
    <cellStyle name="Normal 7 10 2 3" xfId="19532" xr:uid="{00000000-0005-0000-0000-0000084D0000}"/>
    <cellStyle name="Normal 7 10 2 4" xfId="19533" xr:uid="{00000000-0005-0000-0000-0000094D0000}"/>
    <cellStyle name="Normal 7 10 2 5" xfId="19534" xr:uid="{00000000-0005-0000-0000-00000A4D0000}"/>
    <cellStyle name="Normal 7 10 3" xfId="19535" xr:uid="{00000000-0005-0000-0000-00000B4D0000}"/>
    <cellStyle name="Normal 7 10 3 2" xfId="19536" xr:uid="{00000000-0005-0000-0000-00000C4D0000}"/>
    <cellStyle name="Normal 7 10 3 3" xfId="19537" xr:uid="{00000000-0005-0000-0000-00000D4D0000}"/>
    <cellStyle name="Normal 7 10 3 4" xfId="19538" xr:uid="{00000000-0005-0000-0000-00000E4D0000}"/>
    <cellStyle name="Normal 7 10 4" xfId="19539" xr:uid="{00000000-0005-0000-0000-00000F4D0000}"/>
    <cellStyle name="Normal 7 10 5" xfId="19540" xr:uid="{00000000-0005-0000-0000-0000104D0000}"/>
    <cellStyle name="Normal 7 10 6" xfId="19541" xr:uid="{00000000-0005-0000-0000-0000114D0000}"/>
    <cellStyle name="Normal 7 11" xfId="19542" xr:uid="{00000000-0005-0000-0000-0000124D0000}"/>
    <cellStyle name="Normal 7 11 2" xfId="19543" xr:uid="{00000000-0005-0000-0000-0000134D0000}"/>
    <cellStyle name="Normal 7 11 2 2" xfId="19544" xr:uid="{00000000-0005-0000-0000-0000144D0000}"/>
    <cellStyle name="Normal 7 11 2 2 2" xfId="19545" xr:uid="{00000000-0005-0000-0000-0000154D0000}"/>
    <cellStyle name="Normal 7 11 2 2 3" xfId="19546" xr:uid="{00000000-0005-0000-0000-0000164D0000}"/>
    <cellStyle name="Normal 7 11 2 2 4" xfId="19547" xr:uid="{00000000-0005-0000-0000-0000174D0000}"/>
    <cellStyle name="Normal 7 11 2 3" xfId="19548" xr:uid="{00000000-0005-0000-0000-0000184D0000}"/>
    <cellStyle name="Normal 7 11 2 4" xfId="19549" xr:uid="{00000000-0005-0000-0000-0000194D0000}"/>
    <cellStyle name="Normal 7 11 2 5" xfId="19550" xr:uid="{00000000-0005-0000-0000-00001A4D0000}"/>
    <cellStyle name="Normal 7 11 3" xfId="19551" xr:uid="{00000000-0005-0000-0000-00001B4D0000}"/>
    <cellStyle name="Normal 7 11 3 2" xfId="19552" xr:uid="{00000000-0005-0000-0000-00001C4D0000}"/>
    <cellStyle name="Normal 7 11 3 3" xfId="19553" xr:uid="{00000000-0005-0000-0000-00001D4D0000}"/>
    <cellStyle name="Normal 7 11 3 4" xfId="19554" xr:uid="{00000000-0005-0000-0000-00001E4D0000}"/>
    <cellStyle name="Normal 7 11 4" xfId="19555" xr:uid="{00000000-0005-0000-0000-00001F4D0000}"/>
    <cellStyle name="Normal 7 11 5" xfId="19556" xr:uid="{00000000-0005-0000-0000-0000204D0000}"/>
    <cellStyle name="Normal 7 11 6" xfId="19557" xr:uid="{00000000-0005-0000-0000-0000214D0000}"/>
    <cellStyle name="Normal 7 12" xfId="19558" xr:uid="{00000000-0005-0000-0000-0000224D0000}"/>
    <cellStyle name="Normal 7 12 2" xfId="19559" xr:uid="{00000000-0005-0000-0000-0000234D0000}"/>
    <cellStyle name="Normal 7 12 2 2" xfId="19560" xr:uid="{00000000-0005-0000-0000-0000244D0000}"/>
    <cellStyle name="Normal 7 12 2 2 2" xfId="19561" xr:uid="{00000000-0005-0000-0000-0000254D0000}"/>
    <cellStyle name="Normal 7 12 2 2 3" xfId="19562" xr:uid="{00000000-0005-0000-0000-0000264D0000}"/>
    <cellStyle name="Normal 7 12 2 2 4" xfId="19563" xr:uid="{00000000-0005-0000-0000-0000274D0000}"/>
    <cellStyle name="Normal 7 12 2 3" xfId="19564" xr:uid="{00000000-0005-0000-0000-0000284D0000}"/>
    <cellStyle name="Normal 7 12 2 4" xfId="19565" xr:uid="{00000000-0005-0000-0000-0000294D0000}"/>
    <cellStyle name="Normal 7 12 2 5" xfId="19566" xr:uid="{00000000-0005-0000-0000-00002A4D0000}"/>
    <cellStyle name="Normal 7 12 3" xfId="19567" xr:uid="{00000000-0005-0000-0000-00002B4D0000}"/>
    <cellStyle name="Normal 7 12 3 2" xfId="19568" xr:uid="{00000000-0005-0000-0000-00002C4D0000}"/>
    <cellStyle name="Normal 7 12 3 3" xfId="19569" xr:uid="{00000000-0005-0000-0000-00002D4D0000}"/>
    <cellStyle name="Normal 7 12 3 4" xfId="19570" xr:uid="{00000000-0005-0000-0000-00002E4D0000}"/>
    <cellStyle name="Normal 7 12 4" xfId="19571" xr:uid="{00000000-0005-0000-0000-00002F4D0000}"/>
    <cellStyle name="Normal 7 12 5" xfId="19572" xr:uid="{00000000-0005-0000-0000-0000304D0000}"/>
    <cellStyle name="Normal 7 12 6" xfId="19573" xr:uid="{00000000-0005-0000-0000-0000314D0000}"/>
    <cellStyle name="Normal 7 2" xfId="19574" xr:uid="{00000000-0005-0000-0000-0000324D0000}"/>
    <cellStyle name="Normal 7 2 10" xfId="19575" xr:uid="{00000000-0005-0000-0000-0000334D0000}"/>
    <cellStyle name="Normal 7 2 11" xfId="19576" xr:uid="{00000000-0005-0000-0000-0000344D0000}"/>
    <cellStyle name="Normal 7 2 12" xfId="19577" xr:uid="{00000000-0005-0000-0000-0000354D0000}"/>
    <cellStyle name="Normal 7 2 13" xfId="19578" xr:uid="{00000000-0005-0000-0000-0000364D0000}"/>
    <cellStyle name="Normal 7 2 14" xfId="19579" xr:uid="{00000000-0005-0000-0000-0000374D0000}"/>
    <cellStyle name="Normal 7 2 15" xfId="19580" xr:uid="{00000000-0005-0000-0000-0000384D0000}"/>
    <cellStyle name="Normal 7 2 16" xfId="19581" xr:uid="{00000000-0005-0000-0000-0000394D0000}"/>
    <cellStyle name="Normal 7 2 17" xfId="19582" xr:uid="{00000000-0005-0000-0000-00003A4D0000}"/>
    <cellStyle name="Normal 7 2 18" xfId="19583" xr:uid="{00000000-0005-0000-0000-00003B4D0000}"/>
    <cellStyle name="Normal 7 2 19" xfId="19584" xr:uid="{00000000-0005-0000-0000-00003C4D0000}"/>
    <cellStyle name="Normal 7 2 2" xfId="19585" xr:uid="{00000000-0005-0000-0000-00003D4D0000}"/>
    <cellStyle name="Normal 7 2 2 2" xfId="19586" xr:uid="{00000000-0005-0000-0000-00003E4D0000}"/>
    <cellStyle name="Normal 7 2 2 3" xfId="19587" xr:uid="{00000000-0005-0000-0000-00003F4D0000}"/>
    <cellStyle name="Normal 7 2 20" xfId="19588" xr:uid="{00000000-0005-0000-0000-0000404D0000}"/>
    <cellStyle name="Normal 7 2 21" xfId="19589" xr:uid="{00000000-0005-0000-0000-0000414D0000}"/>
    <cellStyle name="Normal 7 2 22" xfId="19590" xr:uid="{00000000-0005-0000-0000-0000424D0000}"/>
    <cellStyle name="Normal 7 2 23" xfId="19591" xr:uid="{00000000-0005-0000-0000-0000434D0000}"/>
    <cellStyle name="Normal 7 2 24" xfId="19592" xr:uid="{00000000-0005-0000-0000-0000444D0000}"/>
    <cellStyle name="Normal 7 2 25" xfId="19593" xr:uid="{00000000-0005-0000-0000-0000454D0000}"/>
    <cellStyle name="Normal 7 2 26" xfId="19594" xr:uid="{00000000-0005-0000-0000-0000464D0000}"/>
    <cellStyle name="Normal 7 2 27" xfId="19595" xr:uid="{00000000-0005-0000-0000-0000474D0000}"/>
    <cellStyle name="Normal 7 2 28" xfId="19596" xr:uid="{00000000-0005-0000-0000-0000484D0000}"/>
    <cellStyle name="Normal 7 2 29" xfId="19597" xr:uid="{00000000-0005-0000-0000-0000494D0000}"/>
    <cellStyle name="Normal 7 2 3" xfId="19598" xr:uid="{00000000-0005-0000-0000-00004A4D0000}"/>
    <cellStyle name="Normal 7 2 3 2" xfId="19599" xr:uid="{00000000-0005-0000-0000-00004B4D0000}"/>
    <cellStyle name="Normal 7 2 3 2 2" xfId="19600" xr:uid="{00000000-0005-0000-0000-00004C4D0000}"/>
    <cellStyle name="Normal 7 2 3 2 3" xfId="19601" xr:uid="{00000000-0005-0000-0000-00004D4D0000}"/>
    <cellStyle name="Normal 7 2 3 2 3 2" xfId="19602" xr:uid="{00000000-0005-0000-0000-00004E4D0000}"/>
    <cellStyle name="Normal 7 2 3 2 3 3" xfId="19603" xr:uid="{00000000-0005-0000-0000-00004F4D0000}"/>
    <cellStyle name="Normal 7 2 3 2 3 4" xfId="19604" xr:uid="{00000000-0005-0000-0000-0000504D0000}"/>
    <cellStyle name="Normal 7 2 3 2 4" xfId="19605" xr:uid="{00000000-0005-0000-0000-0000514D0000}"/>
    <cellStyle name="Normal 7 2 3 2 5" xfId="19606" xr:uid="{00000000-0005-0000-0000-0000524D0000}"/>
    <cellStyle name="Normal 7 2 3 2 6" xfId="19607" xr:uid="{00000000-0005-0000-0000-0000534D0000}"/>
    <cellStyle name="Normal 7 2 3 3" xfId="19608" xr:uid="{00000000-0005-0000-0000-0000544D0000}"/>
    <cellStyle name="Normal 7 2 3 3 2" xfId="19609" xr:uid="{00000000-0005-0000-0000-0000554D0000}"/>
    <cellStyle name="Normal 7 2 3 3 3" xfId="19610" xr:uid="{00000000-0005-0000-0000-0000564D0000}"/>
    <cellStyle name="Normal 7 2 3 3 4" xfId="19611" xr:uid="{00000000-0005-0000-0000-0000574D0000}"/>
    <cellStyle name="Normal 7 2 3 4" xfId="19612" xr:uid="{00000000-0005-0000-0000-0000584D0000}"/>
    <cellStyle name="Normal 7 2 3 5" xfId="19613" xr:uid="{00000000-0005-0000-0000-0000594D0000}"/>
    <cellStyle name="Normal 7 2 3 6" xfId="19614" xr:uid="{00000000-0005-0000-0000-00005A4D0000}"/>
    <cellStyle name="Normal 7 2 30" xfId="19615" xr:uid="{00000000-0005-0000-0000-00005B4D0000}"/>
    <cellStyle name="Normal 7 2 31" xfId="19616" xr:uid="{00000000-0005-0000-0000-00005C4D0000}"/>
    <cellStyle name="Normal 7 2 32" xfId="19617" xr:uid="{00000000-0005-0000-0000-00005D4D0000}"/>
    <cellStyle name="Normal 7 2 33" xfId="19618" xr:uid="{00000000-0005-0000-0000-00005E4D0000}"/>
    <cellStyle name="Normal 7 2 34" xfId="19619" xr:uid="{00000000-0005-0000-0000-00005F4D0000}"/>
    <cellStyle name="Normal 7 2 35" xfId="19620" xr:uid="{00000000-0005-0000-0000-0000604D0000}"/>
    <cellStyle name="Normal 7 2 36" xfId="19621" xr:uid="{00000000-0005-0000-0000-0000614D0000}"/>
    <cellStyle name="Normal 7 2 37" xfId="19622" xr:uid="{00000000-0005-0000-0000-0000624D0000}"/>
    <cellStyle name="Normal 7 2 38" xfId="19623" xr:uid="{00000000-0005-0000-0000-0000634D0000}"/>
    <cellStyle name="Normal 7 2 39" xfId="19624" xr:uid="{00000000-0005-0000-0000-0000644D0000}"/>
    <cellStyle name="Normal 7 2 4" xfId="19625" xr:uid="{00000000-0005-0000-0000-0000654D0000}"/>
    <cellStyle name="Normal 7 2 40" xfId="19626" xr:uid="{00000000-0005-0000-0000-0000664D0000}"/>
    <cellStyle name="Normal 7 2 41" xfId="19627" xr:uid="{00000000-0005-0000-0000-0000674D0000}"/>
    <cellStyle name="Normal 7 2 42" xfId="19628" xr:uid="{00000000-0005-0000-0000-0000684D0000}"/>
    <cellStyle name="Normal 7 2 43" xfId="19629" xr:uid="{00000000-0005-0000-0000-0000694D0000}"/>
    <cellStyle name="Normal 7 2 44" xfId="19630" xr:uid="{00000000-0005-0000-0000-00006A4D0000}"/>
    <cellStyle name="Normal 7 2 45" xfId="19631" xr:uid="{00000000-0005-0000-0000-00006B4D0000}"/>
    <cellStyle name="Normal 7 2 46" xfId="19632" xr:uid="{00000000-0005-0000-0000-00006C4D0000}"/>
    <cellStyle name="Normal 7 2 47" xfId="19633" xr:uid="{00000000-0005-0000-0000-00006D4D0000}"/>
    <cellStyle name="Normal 7 2 48" xfId="19634" xr:uid="{00000000-0005-0000-0000-00006E4D0000}"/>
    <cellStyle name="Normal 7 2 49" xfId="19635" xr:uid="{00000000-0005-0000-0000-00006F4D0000}"/>
    <cellStyle name="Normal 7 2 5" xfId="19636" xr:uid="{00000000-0005-0000-0000-0000704D0000}"/>
    <cellStyle name="Normal 7 2 50" xfId="19637" xr:uid="{00000000-0005-0000-0000-0000714D0000}"/>
    <cellStyle name="Normal 7 2 51" xfId="19638" xr:uid="{00000000-0005-0000-0000-0000724D0000}"/>
    <cellStyle name="Normal 7 2 52" xfId="19639" xr:uid="{00000000-0005-0000-0000-0000734D0000}"/>
    <cellStyle name="Normal 7 2 53" xfId="19640" xr:uid="{00000000-0005-0000-0000-0000744D0000}"/>
    <cellStyle name="Normal 7 2 54" xfId="19641" xr:uid="{00000000-0005-0000-0000-0000754D0000}"/>
    <cellStyle name="Normal 7 2 55" xfId="19642" xr:uid="{00000000-0005-0000-0000-0000764D0000}"/>
    <cellStyle name="Normal 7 2 56" xfId="19643" xr:uid="{00000000-0005-0000-0000-0000774D0000}"/>
    <cellStyle name="Normal 7 2 57" xfId="19644" xr:uid="{00000000-0005-0000-0000-0000784D0000}"/>
    <cellStyle name="Normal 7 2 58" xfId="19645" xr:uid="{00000000-0005-0000-0000-0000794D0000}"/>
    <cellStyle name="Normal 7 2 59" xfId="19646" xr:uid="{00000000-0005-0000-0000-00007A4D0000}"/>
    <cellStyle name="Normal 7 2 6" xfId="19647" xr:uid="{00000000-0005-0000-0000-00007B4D0000}"/>
    <cellStyle name="Normal 7 2 60" xfId="19648" xr:uid="{00000000-0005-0000-0000-00007C4D0000}"/>
    <cellStyle name="Normal 7 2 61" xfId="19649" xr:uid="{00000000-0005-0000-0000-00007D4D0000}"/>
    <cellStyle name="Normal 7 2 62" xfId="19650" xr:uid="{00000000-0005-0000-0000-00007E4D0000}"/>
    <cellStyle name="Normal 7 2 63" xfId="19651" xr:uid="{00000000-0005-0000-0000-00007F4D0000}"/>
    <cellStyle name="Normal 7 2 64" xfId="19652" xr:uid="{00000000-0005-0000-0000-0000804D0000}"/>
    <cellStyle name="Normal 7 2 65" xfId="19653" xr:uid="{00000000-0005-0000-0000-0000814D0000}"/>
    <cellStyle name="Normal 7 2 66" xfId="19654" xr:uid="{00000000-0005-0000-0000-0000824D0000}"/>
    <cellStyle name="Normal 7 2 67" xfId="19655" xr:uid="{00000000-0005-0000-0000-0000834D0000}"/>
    <cellStyle name="Normal 7 2 68" xfId="19656" xr:uid="{00000000-0005-0000-0000-0000844D0000}"/>
    <cellStyle name="Normal 7 2 69" xfId="19657" xr:uid="{00000000-0005-0000-0000-0000854D0000}"/>
    <cellStyle name="Normal 7 2 7" xfId="19658" xr:uid="{00000000-0005-0000-0000-0000864D0000}"/>
    <cellStyle name="Normal 7 2 70" xfId="19659" xr:uid="{00000000-0005-0000-0000-0000874D0000}"/>
    <cellStyle name="Normal 7 2 71" xfId="19660" xr:uid="{00000000-0005-0000-0000-0000884D0000}"/>
    <cellStyle name="Normal 7 2 72" xfId="19661" xr:uid="{00000000-0005-0000-0000-0000894D0000}"/>
    <cellStyle name="Normal 7 2 73" xfId="19662" xr:uid="{00000000-0005-0000-0000-00008A4D0000}"/>
    <cellStyle name="Normal 7 2 74" xfId="19663" xr:uid="{00000000-0005-0000-0000-00008B4D0000}"/>
    <cellStyle name="Normal 7 2 75" xfId="19664" xr:uid="{00000000-0005-0000-0000-00008C4D0000}"/>
    <cellStyle name="Normal 7 2 76" xfId="19665" xr:uid="{00000000-0005-0000-0000-00008D4D0000}"/>
    <cellStyle name="Normal 7 2 77" xfId="19666" xr:uid="{00000000-0005-0000-0000-00008E4D0000}"/>
    <cellStyle name="Normal 7 2 78" xfId="19667" xr:uid="{00000000-0005-0000-0000-00008F4D0000}"/>
    <cellStyle name="Normal 7 2 79" xfId="19668" xr:uid="{00000000-0005-0000-0000-0000904D0000}"/>
    <cellStyle name="Normal 7 2 8" xfId="19669" xr:uid="{00000000-0005-0000-0000-0000914D0000}"/>
    <cellStyle name="Normal 7 2 80" xfId="19670" xr:uid="{00000000-0005-0000-0000-0000924D0000}"/>
    <cellStyle name="Normal 7 2 81" xfId="19671" xr:uid="{00000000-0005-0000-0000-0000934D0000}"/>
    <cellStyle name="Normal 7 2 82" xfId="19672" xr:uid="{00000000-0005-0000-0000-0000944D0000}"/>
    <cellStyle name="Normal 7 2 83" xfId="19673" xr:uid="{00000000-0005-0000-0000-0000954D0000}"/>
    <cellStyle name="Normal 7 2 84" xfId="19674" xr:uid="{00000000-0005-0000-0000-0000964D0000}"/>
    <cellStyle name="Normal 7 2 85" xfId="19675" xr:uid="{00000000-0005-0000-0000-0000974D0000}"/>
    <cellStyle name="Normal 7 2 86" xfId="19676" xr:uid="{00000000-0005-0000-0000-0000984D0000}"/>
    <cellStyle name="Normal 7 2 87" xfId="19677" xr:uid="{00000000-0005-0000-0000-0000994D0000}"/>
    <cellStyle name="Normal 7 2 88" xfId="19678" xr:uid="{00000000-0005-0000-0000-00009A4D0000}"/>
    <cellStyle name="Normal 7 2 89" xfId="19679" xr:uid="{00000000-0005-0000-0000-00009B4D0000}"/>
    <cellStyle name="Normal 7 2 9" xfId="19680" xr:uid="{00000000-0005-0000-0000-00009C4D0000}"/>
    <cellStyle name="Normal 7 2 90" xfId="19681" xr:uid="{00000000-0005-0000-0000-00009D4D0000}"/>
    <cellStyle name="Normal 7 2 91" xfId="19682" xr:uid="{00000000-0005-0000-0000-00009E4D0000}"/>
    <cellStyle name="Normal 7 2 92" xfId="19683" xr:uid="{00000000-0005-0000-0000-00009F4D0000}"/>
    <cellStyle name="Normal 7 2 93" xfId="19684" xr:uid="{00000000-0005-0000-0000-0000A04D0000}"/>
    <cellStyle name="Normal 7 3" xfId="19685" xr:uid="{00000000-0005-0000-0000-0000A14D0000}"/>
    <cellStyle name="Normal 7 3 2" xfId="19686" xr:uid="{00000000-0005-0000-0000-0000A24D0000}"/>
    <cellStyle name="Normal 7 3 3" xfId="19687" xr:uid="{00000000-0005-0000-0000-0000A34D0000}"/>
    <cellStyle name="Normal 7 3 3 2" xfId="19688" xr:uid="{00000000-0005-0000-0000-0000A44D0000}"/>
    <cellStyle name="Normal 7 4" xfId="19689" xr:uid="{00000000-0005-0000-0000-0000A54D0000}"/>
    <cellStyle name="Normal 7 4 2" xfId="19690" xr:uid="{00000000-0005-0000-0000-0000A64D0000}"/>
    <cellStyle name="Normal 7 4 2 2" xfId="19691" xr:uid="{00000000-0005-0000-0000-0000A74D0000}"/>
    <cellStyle name="Normal 7 5" xfId="19692" xr:uid="{00000000-0005-0000-0000-0000A84D0000}"/>
    <cellStyle name="Normal 7 6" xfId="19693" xr:uid="{00000000-0005-0000-0000-0000A94D0000}"/>
    <cellStyle name="Normal 7 7" xfId="19694" xr:uid="{00000000-0005-0000-0000-0000AA4D0000}"/>
    <cellStyle name="Normal 7 8" xfId="19695" xr:uid="{00000000-0005-0000-0000-0000AB4D0000}"/>
    <cellStyle name="Normal 7 9" xfId="19696" xr:uid="{00000000-0005-0000-0000-0000AC4D0000}"/>
    <cellStyle name="Normal 7 9 2" xfId="19697" xr:uid="{00000000-0005-0000-0000-0000AD4D0000}"/>
    <cellStyle name="Normal 70" xfId="19698" xr:uid="{00000000-0005-0000-0000-0000AE4D0000}"/>
    <cellStyle name="Normal 70 2" xfId="19699" xr:uid="{00000000-0005-0000-0000-0000AF4D0000}"/>
    <cellStyle name="Normal 70 3" xfId="19700" xr:uid="{00000000-0005-0000-0000-0000B04D0000}"/>
    <cellStyle name="Normal 70 4" xfId="19701" xr:uid="{00000000-0005-0000-0000-0000B14D0000}"/>
    <cellStyle name="Normal 71" xfId="19702" xr:uid="{00000000-0005-0000-0000-0000B24D0000}"/>
    <cellStyle name="Normal 71 2" xfId="19703" xr:uid="{00000000-0005-0000-0000-0000B34D0000}"/>
    <cellStyle name="Normal 71 3" xfId="19704" xr:uid="{00000000-0005-0000-0000-0000B44D0000}"/>
    <cellStyle name="Normal 71 4" xfId="19705" xr:uid="{00000000-0005-0000-0000-0000B54D0000}"/>
    <cellStyle name="Normal 72" xfId="19706" xr:uid="{00000000-0005-0000-0000-0000B64D0000}"/>
    <cellStyle name="Normal 72 2" xfId="19707" xr:uid="{00000000-0005-0000-0000-0000B74D0000}"/>
    <cellStyle name="Normal 72 3" xfId="19708" xr:uid="{00000000-0005-0000-0000-0000B84D0000}"/>
    <cellStyle name="Normal 72 4" xfId="19709" xr:uid="{00000000-0005-0000-0000-0000B94D0000}"/>
    <cellStyle name="Normal 73" xfId="19710" xr:uid="{00000000-0005-0000-0000-0000BA4D0000}"/>
    <cellStyle name="Normal 73 2" xfId="19711" xr:uid="{00000000-0005-0000-0000-0000BB4D0000}"/>
    <cellStyle name="Normal 73 3" xfId="19712" xr:uid="{00000000-0005-0000-0000-0000BC4D0000}"/>
    <cellStyle name="Normal 73 4" xfId="19713" xr:uid="{00000000-0005-0000-0000-0000BD4D0000}"/>
    <cellStyle name="Normal 74" xfId="19714" xr:uid="{00000000-0005-0000-0000-0000BE4D0000}"/>
    <cellStyle name="Normal 74 2" xfId="19715" xr:uid="{00000000-0005-0000-0000-0000BF4D0000}"/>
    <cellStyle name="Normal 74 3" xfId="19716" xr:uid="{00000000-0005-0000-0000-0000C04D0000}"/>
    <cellStyle name="Normal 74 4" xfId="19717" xr:uid="{00000000-0005-0000-0000-0000C14D0000}"/>
    <cellStyle name="Normal 75" xfId="19718" xr:uid="{00000000-0005-0000-0000-0000C24D0000}"/>
    <cellStyle name="Normal 75 2" xfId="19719" xr:uid="{00000000-0005-0000-0000-0000C34D0000}"/>
    <cellStyle name="Normal 75 3" xfId="19720" xr:uid="{00000000-0005-0000-0000-0000C44D0000}"/>
    <cellStyle name="Normal 75 4" xfId="19721" xr:uid="{00000000-0005-0000-0000-0000C54D0000}"/>
    <cellStyle name="Normal 76" xfId="19722" xr:uid="{00000000-0005-0000-0000-0000C64D0000}"/>
    <cellStyle name="Normal 76 2" xfId="19723" xr:uid="{00000000-0005-0000-0000-0000C74D0000}"/>
    <cellStyle name="Normal 76 3" xfId="19724" xr:uid="{00000000-0005-0000-0000-0000C84D0000}"/>
    <cellStyle name="Normal 76 4" xfId="19725" xr:uid="{00000000-0005-0000-0000-0000C94D0000}"/>
    <cellStyle name="Normal 77" xfId="19726" xr:uid="{00000000-0005-0000-0000-0000CA4D0000}"/>
    <cellStyle name="Normal 77 2" xfId="19727" xr:uid="{00000000-0005-0000-0000-0000CB4D0000}"/>
    <cellStyle name="Normal 77 3" xfId="19728" xr:uid="{00000000-0005-0000-0000-0000CC4D0000}"/>
    <cellStyle name="Normal 77 4" xfId="19729" xr:uid="{00000000-0005-0000-0000-0000CD4D0000}"/>
    <cellStyle name="Normal 78" xfId="19730" xr:uid="{00000000-0005-0000-0000-0000CE4D0000}"/>
    <cellStyle name="Normal 78 2" xfId="19731" xr:uid="{00000000-0005-0000-0000-0000CF4D0000}"/>
    <cellStyle name="Normal 78 3" xfId="19732" xr:uid="{00000000-0005-0000-0000-0000D04D0000}"/>
    <cellStyle name="Normal 78 4" xfId="19733" xr:uid="{00000000-0005-0000-0000-0000D14D0000}"/>
    <cellStyle name="Normal 79" xfId="19734" xr:uid="{00000000-0005-0000-0000-0000D24D0000}"/>
    <cellStyle name="Normal 79 2" xfId="19735" xr:uid="{00000000-0005-0000-0000-0000D34D0000}"/>
    <cellStyle name="Normal 79 3" xfId="19736" xr:uid="{00000000-0005-0000-0000-0000D44D0000}"/>
    <cellStyle name="Normal 79 4" xfId="19737" xr:uid="{00000000-0005-0000-0000-0000D54D0000}"/>
    <cellStyle name="Normal 8" xfId="19738" xr:uid="{00000000-0005-0000-0000-0000D64D0000}"/>
    <cellStyle name="Normal 8 10" xfId="19739" xr:uid="{00000000-0005-0000-0000-0000D74D0000}"/>
    <cellStyle name="Normal 8 10 2" xfId="19740" xr:uid="{00000000-0005-0000-0000-0000D84D0000}"/>
    <cellStyle name="Normal 8 11" xfId="19741" xr:uid="{00000000-0005-0000-0000-0000D94D0000}"/>
    <cellStyle name="Normal 8 11 2" xfId="19742" xr:uid="{00000000-0005-0000-0000-0000DA4D0000}"/>
    <cellStyle name="Normal 8 11 2 2" xfId="19743" xr:uid="{00000000-0005-0000-0000-0000DB4D0000}"/>
    <cellStyle name="Normal 8 11 2 2 2" xfId="19744" xr:uid="{00000000-0005-0000-0000-0000DC4D0000}"/>
    <cellStyle name="Normal 8 11 2 2 3" xfId="19745" xr:uid="{00000000-0005-0000-0000-0000DD4D0000}"/>
    <cellStyle name="Normal 8 11 2 2 4" xfId="19746" xr:uid="{00000000-0005-0000-0000-0000DE4D0000}"/>
    <cellStyle name="Normal 8 11 2 3" xfId="19747" xr:uid="{00000000-0005-0000-0000-0000DF4D0000}"/>
    <cellStyle name="Normal 8 11 2 4" xfId="19748" xr:uid="{00000000-0005-0000-0000-0000E04D0000}"/>
    <cellStyle name="Normal 8 11 2 5" xfId="19749" xr:uid="{00000000-0005-0000-0000-0000E14D0000}"/>
    <cellStyle name="Normal 8 11 3" xfId="19750" xr:uid="{00000000-0005-0000-0000-0000E24D0000}"/>
    <cellStyle name="Normal 8 11 4" xfId="19751" xr:uid="{00000000-0005-0000-0000-0000E34D0000}"/>
    <cellStyle name="Normal 8 11 4 2" xfId="19752" xr:uid="{00000000-0005-0000-0000-0000E44D0000}"/>
    <cellStyle name="Normal 8 11 4 3" xfId="19753" xr:uid="{00000000-0005-0000-0000-0000E54D0000}"/>
    <cellStyle name="Normal 8 11 4 4" xfId="19754" xr:uid="{00000000-0005-0000-0000-0000E64D0000}"/>
    <cellStyle name="Normal 8 11 5" xfId="19755" xr:uid="{00000000-0005-0000-0000-0000E74D0000}"/>
    <cellStyle name="Normal 8 11 6" xfId="19756" xr:uid="{00000000-0005-0000-0000-0000E84D0000}"/>
    <cellStyle name="Normal 8 11 7" xfId="19757" xr:uid="{00000000-0005-0000-0000-0000E94D0000}"/>
    <cellStyle name="Normal 8 12" xfId="19758" xr:uid="{00000000-0005-0000-0000-0000EA4D0000}"/>
    <cellStyle name="Normal 8 13" xfId="19759" xr:uid="{00000000-0005-0000-0000-0000EB4D0000}"/>
    <cellStyle name="Normal 8 14" xfId="19760" xr:uid="{00000000-0005-0000-0000-0000EC4D0000}"/>
    <cellStyle name="Normal 8 15" xfId="19761" xr:uid="{00000000-0005-0000-0000-0000ED4D0000}"/>
    <cellStyle name="Normal 8 16" xfId="19762" xr:uid="{00000000-0005-0000-0000-0000EE4D0000}"/>
    <cellStyle name="Normal 8 17" xfId="19763" xr:uid="{00000000-0005-0000-0000-0000EF4D0000}"/>
    <cellStyle name="Normal 8 18" xfId="19764" xr:uid="{00000000-0005-0000-0000-0000F04D0000}"/>
    <cellStyle name="Normal 8 19" xfId="19765" xr:uid="{00000000-0005-0000-0000-0000F14D0000}"/>
    <cellStyle name="Normal 8 2" xfId="19766" xr:uid="{00000000-0005-0000-0000-0000F24D0000}"/>
    <cellStyle name="Normal 8 2 2" xfId="19767" xr:uid="{00000000-0005-0000-0000-0000F34D0000}"/>
    <cellStyle name="Normal 8 2 2 2" xfId="19768" xr:uid="{00000000-0005-0000-0000-0000F44D0000}"/>
    <cellStyle name="Normal 8 2 2 2 2" xfId="19769" xr:uid="{00000000-0005-0000-0000-0000F54D0000}"/>
    <cellStyle name="Normal 8 2 2 2 2 2" xfId="19770" xr:uid="{00000000-0005-0000-0000-0000F64D0000}"/>
    <cellStyle name="Normal 8 2 2 2 2 3" xfId="19771" xr:uid="{00000000-0005-0000-0000-0000F74D0000}"/>
    <cellStyle name="Normal 8 2 2 2 2 4" xfId="19772" xr:uid="{00000000-0005-0000-0000-0000F84D0000}"/>
    <cellStyle name="Normal 8 2 2 2 3" xfId="19773" xr:uid="{00000000-0005-0000-0000-0000F94D0000}"/>
    <cellStyle name="Normal 8 2 2 2 4" xfId="19774" xr:uid="{00000000-0005-0000-0000-0000FA4D0000}"/>
    <cellStyle name="Normal 8 2 2 2 5" xfId="19775" xr:uid="{00000000-0005-0000-0000-0000FB4D0000}"/>
    <cellStyle name="Normal 8 2 2 3" xfId="19776" xr:uid="{00000000-0005-0000-0000-0000FC4D0000}"/>
    <cellStyle name="Normal 8 2 2 4" xfId="19777" xr:uid="{00000000-0005-0000-0000-0000FD4D0000}"/>
    <cellStyle name="Normal 8 2 2 4 2" xfId="19778" xr:uid="{00000000-0005-0000-0000-0000FE4D0000}"/>
    <cellStyle name="Normal 8 2 2 4 3" xfId="19779" xr:uid="{00000000-0005-0000-0000-0000FF4D0000}"/>
    <cellStyle name="Normal 8 2 2 4 4" xfId="19780" xr:uid="{00000000-0005-0000-0000-0000004E0000}"/>
    <cellStyle name="Normal 8 2 2 5" xfId="19781" xr:uid="{00000000-0005-0000-0000-0000014E0000}"/>
    <cellStyle name="Normal 8 2 2 6" xfId="19782" xr:uid="{00000000-0005-0000-0000-0000024E0000}"/>
    <cellStyle name="Normal 8 2 2 7" xfId="19783" xr:uid="{00000000-0005-0000-0000-0000034E0000}"/>
    <cellStyle name="Normal 8 2 3" xfId="19784" xr:uid="{00000000-0005-0000-0000-0000044E0000}"/>
    <cellStyle name="Normal 8 2 3 2" xfId="19785" xr:uid="{00000000-0005-0000-0000-0000054E0000}"/>
    <cellStyle name="Normal 8 2 3 2 2" xfId="19786" xr:uid="{00000000-0005-0000-0000-0000064E0000}"/>
    <cellStyle name="Normal 8 2 3 2 2 2" xfId="19787" xr:uid="{00000000-0005-0000-0000-0000074E0000}"/>
    <cellStyle name="Normal 8 2 3 2 2 3" xfId="19788" xr:uid="{00000000-0005-0000-0000-0000084E0000}"/>
    <cellStyle name="Normal 8 2 3 2 2 4" xfId="19789" xr:uid="{00000000-0005-0000-0000-0000094E0000}"/>
    <cellStyle name="Normal 8 2 3 2 3" xfId="19790" xr:uid="{00000000-0005-0000-0000-00000A4E0000}"/>
    <cellStyle name="Normal 8 2 3 2 4" xfId="19791" xr:uid="{00000000-0005-0000-0000-00000B4E0000}"/>
    <cellStyle name="Normal 8 2 3 2 5" xfId="19792" xr:uid="{00000000-0005-0000-0000-00000C4E0000}"/>
    <cellStyle name="Normal 8 2 3 3" xfId="19793" xr:uid="{00000000-0005-0000-0000-00000D4E0000}"/>
    <cellStyle name="Normal 8 2 3 4" xfId="19794" xr:uid="{00000000-0005-0000-0000-00000E4E0000}"/>
    <cellStyle name="Normal 8 2 3 4 2" xfId="19795" xr:uid="{00000000-0005-0000-0000-00000F4E0000}"/>
    <cellStyle name="Normal 8 2 3 4 3" xfId="19796" xr:uid="{00000000-0005-0000-0000-0000104E0000}"/>
    <cellStyle name="Normal 8 2 3 4 4" xfId="19797" xr:uid="{00000000-0005-0000-0000-0000114E0000}"/>
    <cellStyle name="Normal 8 2 3 5" xfId="19798" xr:uid="{00000000-0005-0000-0000-0000124E0000}"/>
    <cellStyle name="Normal 8 2 3 6" xfId="19799" xr:uid="{00000000-0005-0000-0000-0000134E0000}"/>
    <cellStyle name="Normal 8 2 3 7" xfId="19800" xr:uid="{00000000-0005-0000-0000-0000144E0000}"/>
    <cellStyle name="Normal 8 2 4" xfId="19801" xr:uid="{00000000-0005-0000-0000-0000154E0000}"/>
    <cellStyle name="Normal 8 20" xfId="19802" xr:uid="{00000000-0005-0000-0000-0000164E0000}"/>
    <cellStyle name="Normal 8 21" xfId="19803" xr:uid="{00000000-0005-0000-0000-0000174E0000}"/>
    <cellStyle name="Normal 8 22" xfId="19804" xr:uid="{00000000-0005-0000-0000-0000184E0000}"/>
    <cellStyle name="Normal 8 23" xfId="19805" xr:uid="{00000000-0005-0000-0000-0000194E0000}"/>
    <cellStyle name="Normal 8 24" xfId="19806" xr:uid="{00000000-0005-0000-0000-00001A4E0000}"/>
    <cellStyle name="Normal 8 25" xfId="19807" xr:uid="{00000000-0005-0000-0000-00001B4E0000}"/>
    <cellStyle name="Normal 8 26" xfId="19808" xr:uid="{00000000-0005-0000-0000-00001C4E0000}"/>
    <cellStyle name="Normal 8 27" xfId="19809" xr:uid="{00000000-0005-0000-0000-00001D4E0000}"/>
    <cellStyle name="Normal 8 28" xfId="19810" xr:uid="{00000000-0005-0000-0000-00001E4E0000}"/>
    <cellStyle name="Normal 8 29" xfId="19811" xr:uid="{00000000-0005-0000-0000-00001F4E0000}"/>
    <cellStyle name="Normal 8 3" xfId="19812" xr:uid="{00000000-0005-0000-0000-0000204E0000}"/>
    <cellStyle name="Normal 8 3 2" xfId="19813" xr:uid="{00000000-0005-0000-0000-0000214E0000}"/>
    <cellStyle name="Normal 8 3 3" xfId="19814" xr:uid="{00000000-0005-0000-0000-0000224E0000}"/>
    <cellStyle name="Normal 8 3 3 2" xfId="19815" xr:uid="{00000000-0005-0000-0000-0000234E0000}"/>
    <cellStyle name="Normal 8 3 4" xfId="19816" xr:uid="{00000000-0005-0000-0000-0000244E0000}"/>
    <cellStyle name="Normal 8 30" xfId="19817" xr:uid="{00000000-0005-0000-0000-0000254E0000}"/>
    <cellStyle name="Normal 8 31" xfId="19818" xr:uid="{00000000-0005-0000-0000-0000264E0000}"/>
    <cellStyle name="Normal 8 32" xfId="19819" xr:uid="{00000000-0005-0000-0000-0000274E0000}"/>
    <cellStyle name="Normal 8 33" xfId="19820" xr:uid="{00000000-0005-0000-0000-0000284E0000}"/>
    <cellStyle name="Normal 8 34" xfId="19821" xr:uid="{00000000-0005-0000-0000-0000294E0000}"/>
    <cellStyle name="Normal 8 35" xfId="19822" xr:uid="{00000000-0005-0000-0000-00002A4E0000}"/>
    <cellStyle name="Normal 8 36" xfId="19823" xr:uid="{00000000-0005-0000-0000-00002B4E0000}"/>
    <cellStyle name="Normal 8 37" xfId="19824" xr:uid="{00000000-0005-0000-0000-00002C4E0000}"/>
    <cellStyle name="Normal 8 38" xfId="19825" xr:uid="{00000000-0005-0000-0000-00002D4E0000}"/>
    <cellStyle name="Normal 8 39" xfId="19826" xr:uid="{00000000-0005-0000-0000-00002E4E0000}"/>
    <cellStyle name="Normal 8 4" xfId="19827" xr:uid="{00000000-0005-0000-0000-00002F4E0000}"/>
    <cellStyle name="Normal 8 4 2" xfId="19828" xr:uid="{00000000-0005-0000-0000-0000304E0000}"/>
    <cellStyle name="Normal 8 4 2 2" xfId="19829" xr:uid="{00000000-0005-0000-0000-0000314E0000}"/>
    <cellStyle name="Normal 8 4 2 2 2" xfId="19830" xr:uid="{00000000-0005-0000-0000-0000324E0000}"/>
    <cellStyle name="Normal 8 4 2 2 2 2" xfId="19831" xr:uid="{00000000-0005-0000-0000-0000334E0000}"/>
    <cellStyle name="Normal 8 4 2 2 2 3" xfId="19832" xr:uid="{00000000-0005-0000-0000-0000344E0000}"/>
    <cellStyle name="Normal 8 4 2 2 2 4" xfId="19833" xr:uid="{00000000-0005-0000-0000-0000354E0000}"/>
    <cellStyle name="Normal 8 4 2 2 3" xfId="19834" xr:uid="{00000000-0005-0000-0000-0000364E0000}"/>
    <cellStyle name="Normal 8 4 2 2 4" xfId="19835" xr:uid="{00000000-0005-0000-0000-0000374E0000}"/>
    <cellStyle name="Normal 8 4 2 2 5" xfId="19836" xr:uid="{00000000-0005-0000-0000-0000384E0000}"/>
    <cellStyle name="Normal 8 4 2 3" xfId="19837" xr:uid="{00000000-0005-0000-0000-0000394E0000}"/>
    <cellStyle name="Normal 8 4 2 4" xfId="19838" xr:uid="{00000000-0005-0000-0000-00003A4E0000}"/>
    <cellStyle name="Normal 8 4 2 4 2" xfId="19839" xr:uid="{00000000-0005-0000-0000-00003B4E0000}"/>
    <cellStyle name="Normal 8 4 2 4 3" xfId="19840" xr:uid="{00000000-0005-0000-0000-00003C4E0000}"/>
    <cellStyle name="Normal 8 4 2 4 4" xfId="19841" xr:uid="{00000000-0005-0000-0000-00003D4E0000}"/>
    <cellStyle name="Normal 8 4 2 5" xfId="19842" xr:uid="{00000000-0005-0000-0000-00003E4E0000}"/>
    <cellStyle name="Normal 8 4 2 6" xfId="19843" xr:uid="{00000000-0005-0000-0000-00003F4E0000}"/>
    <cellStyle name="Normal 8 4 2 7" xfId="19844" xr:uid="{00000000-0005-0000-0000-0000404E0000}"/>
    <cellStyle name="Normal 8 4 3" xfId="19845" xr:uid="{00000000-0005-0000-0000-0000414E0000}"/>
    <cellStyle name="Normal 8 40" xfId="19846" xr:uid="{00000000-0005-0000-0000-0000424E0000}"/>
    <cellStyle name="Normal 8 41" xfId="19847" xr:uid="{00000000-0005-0000-0000-0000434E0000}"/>
    <cellStyle name="Normal 8 42" xfId="19848" xr:uid="{00000000-0005-0000-0000-0000444E0000}"/>
    <cellStyle name="Normal 8 43" xfId="19849" xr:uid="{00000000-0005-0000-0000-0000454E0000}"/>
    <cellStyle name="Normal 8 44" xfId="19850" xr:uid="{00000000-0005-0000-0000-0000464E0000}"/>
    <cellStyle name="Normal 8 45" xfId="19851" xr:uid="{00000000-0005-0000-0000-0000474E0000}"/>
    <cellStyle name="Normal 8 46" xfId="19852" xr:uid="{00000000-0005-0000-0000-0000484E0000}"/>
    <cellStyle name="Normal 8 47" xfId="19853" xr:uid="{00000000-0005-0000-0000-0000494E0000}"/>
    <cellStyle name="Normal 8 48" xfId="19854" xr:uid="{00000000-0005-0000-0000-00004A4E0000}"/>
    <cellStyle name="Normal 8 49" xfId="19855" xr:uid="{00000000-0005-0000-0000-00004B4E0000}"/>
    <cellStyle name="Normal 8 5" xfId="19856" xr:uid="{00000000-0005-0000-0000-00004C4E0000}"/>
    <cellStyle name="Normal 8 5 2" xfId="19857" xr:uid="{00000000-0005-0000-0000-00004D4E0000}"/>
    <cellStyle name="Normal 8 5 2 2" xfId="19858" xr:uid="{00000000-0005-0000-0000-00004E4E0000}"/>
    <cellStyle name="Normal 8 5 2 2 2" xfId="19859" xr:uid="{00000000-0005-0000-0000-00004F4E0000}"/>
    <cellStyle name="Normal 8 5 2 2 3" xfId="19860" xr:uid="{00000000-0005-0000-0000-0000504E0000}"/>
    <cellStyle name="Normal 8 5 2 2 4" xfId="19861" xr:uid="{00000000-0005-0000-0000-0000514E0000}"/>
    <cellStyle name="Normal 8 5 2 3" xfId="19862" xr:uid="{00000000-0005-0000-0000-0000524E0000}"/>
    <cellStyle name="Normal 8 5 2 4" xfId="19863" xr:uid="{00000000-0005-0000-0000-0000534E0000}"/>
    <cellStyle name="Normal 8 5 2 5" xfId="19864" xr:uid="{00000000-0005-0000-0000-0000544E0000}"/>
    <cellStyle name="Normal 8 5 3" xfId="19865" xr:uid="{00000000-0005-0000-0000-0000554E0000}"/>
    <cellStyle name="Normal 8 5 4" xfId="19866" xr:uid="{00000000-0005-0000-0000-0000564E0000}"/>
    <cellStyle name="Normal 8 5 4 2" xfId="19867" xr:uid="{00000000-0005-0000-0000-0000574E0000}"/>
    <cellStyle name="Normal 8 5 4 3" xfId="19868" xr:uid="{00000000-0005-0000-0000-0000584E0000}"/>
    <cellStyle name="Normal 8 5 4 4" xfId="19869" xr:uid="{00000000-0005-0000-0000-0000594E0000}"/>
    <cellStyle name="Normal 8 5 5" xfId="19870" xr:uid="{00000000-0005-0000-0000-00005A4E0000}"/>
    <cellStyle name="Normal 8 5 6" xfId="19871" xr:uid="{00000000-0005-0000-0000-00005B4E0000}"/>
    <cellStyle name="Normal 8 5 7" xfId="19872" xr:uid="{00000000-0005-0000-0000-00005C4E0000}"/>
    <cellStyle name="Normal 8 50" xfId="19873" xr:uid="{00000000-0005-0000-0000-00005D4E0000}"/>
    <cellStyle name="Normal 8 51" xfId="19874" xr:uid="{00000000-0005-0000-0000-00005E4E0000}"/>
    <cellStyle name="Normal 8 52" xfId="19875" xr:uid="{00000000-0005-0000-0000-00005F4E0000}"/>
    <cellStyle name="Normal 8 53" xfId="19876" xr:uid="{00000000-0005-0000-0000-0000604E0000}"/>
    <cellStyle name="Normal 8 54" xfId="19877" xr:uid="{00000000-0005-0000-0000-0000614E0000}"/>
    <cellStyle name="Normal 8 55" xfId="19878" xr:uid="{00000000-0005-0000-0000-0000624E0000}"/>
    <cellStyle name="Normal 8 56" xfId="19879" xr:uid="{00000000-0005-0000-0000-0000634E0000}"/>
    <cellStyle name="Normal 8 57" xfId="19880" xr:uid="{00000000-0005-0000-0000-0000644E0000}"/>
    <cellStyle name="Normal 8 58" xfId="19881" xr:uid="{00000000-0005-0000-0000-0000654E0000}"/>
    <cellStyle name="Normal 8 59" xfId="19882" xr:uid="{00000000-0005-0000-0000-0000664E0000}"/>
    <cellStyle name="Normal 8 6" xfId="19883" xr:uid="{00000000-0005-0000-0000-0000674E0000}"/>
    <cellStyle name="Normal 8 6 2" xfId="19884" xr:uid="{00000000-0005-0000-0000-0000684E0000}"/>
    <cellStyle name="Normal 8 6 2 2" xfId="19885" xr:uid="{00000000-0005-0000-0000-0000694E0000}"/>
    <cellStyle name="Normal 8 6 2 2 2" xfId="19886" xr:uid="{00000000-0005-0000-0000-00006A4E0000}"/>
    <cellStyle name="Normal 8 6 2 2 3" xfId="19887" xr:uid="{00000000-0005-0000-0000-00006B4E0000}"/>
    <cellStyle name="Normal 8 6 2 2 4" xfId="19888" xr:uid="{00000000-0005-0000-0000-00006C4E0000}"/>
    <cellStyle name="Normal 8 6 2 3" xfId="19889" xr:uid="{00000000-0005-0000-0000-00006D4E0000}"/>
    <cellStyle name="Normal 8 6 2 4" xfId="19890" xr:uid="{00000000-0005-0000-0000-00006E4E0000}"/>
    <cellStyle name="Normal 8 6 2 5" xfId="19891" xr:uid="{00000000-0005-0000-0000-00006F4E0000}"/>
    <cellStyle name="Normal 8 6 3" xfId="19892" xr:uid="{00000000-0005-0000-0000-0000704E0000}"/>
    <cellStyle name="Normal 8 6 4" xfId="19893" xr:uid="{00000000-0005-0000-0000-0000714E0000}"/>
    <cellStyle name="Normal 8 6 4 2" xfId="19894" xr:uid="{00000000-0005-0000-0000-0000724E0000}"/>
    <cellStyle name="Normal 8 6 4 3" xfId="19895" xr:uid="{00000000-0005-0000-0000-0000734E0000}"/>
    <cellStyle name="Normal 8 6 4 4" xfId="19896" xr:uid="{00000000-0005-0000-0000-0000744E0000}"/>
    <cellStyle name="Normal 8 6 5" xfId="19897" xr:uid="{00000000-0005-0000-0000-0000754E0000}"/>
    <cellStyle name="Normal 8 6 6" xfId="19898" xr:uid="{00000000-0005-0000-0000-0000764E0000}"/>
    <cellStyle name="Normal 8 6 7" xfId="19899" xr:uid="{00000000-0005-0000-0000-0000774E0000}"/>
    <cellStyle name="Normal 8 60" xfId="19900" xr:uid="{00000000-0005-0000-0000-0000784E0000}"/>
    <cellStyle name="Normal 8 61" xfId="19901" xr:uid="{00000000-0005-0000-0000-0000794E0000}"/>
    <cellStyle name="Normal 8 62" xfId="19902" xr:uid="{00000000-0005-0000-0000-00007A4E0000}"/>
    <cellStyle name="Normal 8 63" xfId="19903" xr:uid="{00000000-0005-0000-0000-00007B4E0000}"/>
    <cellStyle name="Normal 8 64" xfId="19904" xr:uid="{00000000-0005-0000-0000-00007C4E0000}"/>
    <cellStyle name="Normal 8 65" xfId="19905" xr:uid="{00000000-0005-0000-0000-00007D4E0000}"/>
    <cellStyle name="Normal 8 66" xfId="19906" xr:uid="{00000000-0005-0000-0000-00007E4E0000}"/>
    <cellStyle name="Normal 8 67" xfId="19907" xr:uid="{00000000-0005-0000-0000-00007F4E0000}"/>
    <cellStyle name="Normal 8 68" xfId="19908" xr:uid="{00000000-0005-0000-0000-0000804E0000}"/>
    <cellStyle name="Normal 8 69" xfId="19909" xr:uid="{00000000-0005-0000-0000-0000814E0000}"/>
    <cellStyle name="Normal 8 7" xfId="19910" xr:uid="{00000000-0005-0000-0000-0000824E0000}"/>
    <cellStyle name="Normal 8 7 2" xfId="19911" xr:uid="{00000000-0005-0000-0000-0000834E0000}"/>
    <cellStyle name="Normal 8 7 2 2" xfId="19912" xr:uid="{00000000-0005-0000-0000-0000844E0000}"/>
    <cellStyle name="Normal 8 7 2 2 2" xfId="19913" xr:uid="{00000000-0005-0000-0000-0000854E0000}"/>
    <cellStyle name="Normal 8 7 2 2 3" xfId="19914" xr:uid="{00000000-0005-0000-0000-0000864E0000}"/>
    <cellStyle name="Normal 8 7 2 2 4" xfId="19915" xr:uid="{00000000-0005-0000-0000-0000874E0000}"/>
    <cellStyle name="Normal 8 7 2 3" xfId="19916" xr:uid="{00000000-0005-0000-0000-0000884E0000}"/>
    <cellStyle name="Normal 8 7 2 4" xfId="19917" xr:uid="{00000000-0005-0000-0000-0000894E0000}"/>
    <cellStyle name="Normal 8 7 2 5" xfId="19918" xr:uid="{00000000-0005-0000-0000-00008A4E0000}"/>
    <cellStyle name="Normal 8 7 3" xfId="19919" xr:uid="{00000000-0005-0000-0000-00008B4E0000}"/>
    <cellStyle name="Normal 8 7 4" xfId="19920" xr:uid="{00000000-0005-0000-0000-00008C4E0000}"/>
    <cellStyle name="Normal 8 7 4 2" xfId="19921" xr:uid="{00000000-0005-0000-0000-00008D4E0000}"/>
    <cellStyle name="Normal 8 7 4 3" xfId="19922" xr:uid="{00000000-0005-0000-0000-00008E4E0000}"/>
    <cellStyle name="Normal 8 7 4 4" xfId="19923" xr:uid="{00000000-0005-0000-0000-00008F4E0000}"/>
    <cellStyle name="Normal 8 7 5" xfId="19924" xr:uid="{00000000-0005-0000-0000-0000904E0000}"/>
    <cellStyle name="Normal 8 7 6" xfId="19925" xr:uid="{00000000-0005-0000-0000-0000914E0000}"/>
    <cellStyle name="Normal 8 7 7" xfId="19926" xr:uid="{00000000-0005-0000-0000-0000924E0000}"/>
    <cellStyle name="Normal 8 70" xfId="19927" xr:uid="{00000000-0005-0000-0000-0000934E0000}"/>
    <cellStyle name="Normal 8 71" xfId="19928" xr:uid="{00000000-0005-0000-0000-0000944E0000}"/>
    <cellStyle name="Normal 8 72" xfId="19929" xr:uid="{00000000-0005-0000-0000-0000954E0000}"/>
    <cellStyle name="Normal 8 73" xfId="19930" xr:uid="{00000000-0005-0000-0000-0000964E0000}"/>
    <cellStyle name="Normal 8 74" xfId="19931" xr:uid="{00000000-0005-0000-0000-0000974E0000}"/>
    <cellStyle name="Normal 8 75" xfId="19932" xr:uid="{00000000-0005-0000-0000-0000984E0000}"/>
    <cellStyle name="Normal 8 76" xfId="19933" xr:uid="{00000000-0005-0000-0000-0000994E0000}"/>
    <cellStyle name="Normal 8 77" xfId="19934" xr:uid="{00000000-0005-0000-0000-00009A4E0000}"/>
    <cellStyle name="Normal 8 78" xfId="19935" xr:uid="{00000000-0005-0000-0000-00009B4E0000}"/>
    <cellStyle name="Normal 8 79" xfId="19936" xr:uid="{00000000-0005-0000-0000-00009C4E0000}"/>
    <cellStyle name="Normal 8 8" xfId="19937" xr:uid="{00000000-0005-0000-0000-00009D4E0000}"/>
    <cellStyle name="Normal 8 8 2" xfId="19938" xr:uid="{00000000-0005-0000-0000-00009E4E0000}"/>
    <cellStyle name="Normal 8 8 2 2" xfId="19939" xr:uid="{00000000-0005-0000-0000-00009F4E0000}"/>
    <cellStyle name="Normal 8 8 2 2 2" xfId="19940" xr:uid="{00000000-0005-0000-0000-0000A04E0000}"/>
    <cellStyle name="Normal 8 8 2 2 3" xfId="19941" xr:uid="{00000000-0005-0000-0000-0000A14E0000}"/>
    <cellStyle name="Normal 8 8 2 2 4" xfId="19942" xr:uid="{00000000-0005-0000-0000-0000A24E0000}"/>
    <cellStyle name="Normal 8 8 2 3" xfId="19943" xr:uid="{00000000-0005-0000-0000-0000A34E0000}"/>
    <cellStyle name="Normal 8 8 2 4" xfId="19944" xr:uid="{00000000-0005-0000-0000-0000A44E0000}"/>
    <cellStyle name="Normal 8 8 2 5" xfId="19945" xr:uid="{00000000-0005-0000-0000-0000A54E0000}"/>
    <cellStyle name="Normal 8 8 3" xfId="19946" xr:uid="{00000000-0005-0000-0000-0000A64E0000}"/>
    <cellStyle name="Normal 8 8 4" xfId="19947" xr:uid="{00000000-0005-0000-0000-0000A74E0000}"/>
    <cellStyle name="Normal 8 8 4 2" xfId="19948" xr:uid="{00000000-0005-0000-0000-0000A84E0000}"/>
    <cellStyle name="Normal 8 8 4 3" xfId="19949" xr:uid="{00000000-0005-0000-0000-0000A94E0000}"/>
    <cellStyle name="Normal 8 8 4 4" xfId="19950" xr:uid="{00000000-0005-0000-0000-0000AA4E0000}"/>
    <cellStyle name="Normal 8 8 5" xfId="19951" xr:uid="{00000000-0005-0000-0000-0000AB4E0000}"/>
    <cellStyle name="Normal 8 8 6" xfId="19952" xr:uid="{00000000-0005-0000-0000-0000AC4E0000}"/>
    <cellStyle name="Normal 8 8 7" xfId="19953" xr:uid="{00000000-0005-0000-0000-0000AD4E0000}"/>
    <cellStyle name="Normal 8 80" xfId="19954" xr:uid="{00000000-0005-0000-0000-0000AE4E0000}"/>
    <cellStyle name="Normal 8 81" xfId="19955" xr:uid="{00000000-0005-0000-0000-0000AF4E0000}"/>
    <cellStyle name="Normal 8 82" xfId="19956" xr:uid="{00000000-0005-0000-0000-0000B04E0000}"/>
    <cellStyle name="Normal 8 83" xfId="19957" xr:uid="{00000000-0005-0000-0000-0000B14E0000}"/>
    <cellStyle name="Normal 8 84" xfId="19958" xr:uid="{00000000-0005-0000-0000-0000B24E0000}"/>
    <cellStyle name="Normal 8 85" xfId="19959" xr:uid="{00000000-0005-0000-0000-0000B34E0000}"/>
    <cellStyle name="Normal 8 86" xfId="19960" xr:uid="{00000000-0005-0000-0000-0000B44E0000}"/>
    <cellStyle name="Normal 8 87" xfId="19961" xr:uid="{00000000-0005-0000-0000-0000B54E0000}"/>
    <cellStyle name="Normal 8 88" xfId="19962" xr:uid="{00000000-0005-0000-0000-0000B64E0000}"/>
    <cellStyle name="Normal 8 89" xfId="19963" xr:uid="{00000000-0005-0000-0000-0000B74E0000}"/>
    <cellStyle name="Normal 8 9" xfId="19964" xr:uid="{00000000-0005-0000-0000-0000B84E0000}"/>
    <cellStyle name="Normal 8 9 2" xfId="19965" xr:uid="{00000000-0005-0000-0000-0000B94E0000}"/>
    <cellStyle name="Normal 8 90" xfId="19966" xr:uid="{00000000-0005-0000-0000-0000BA4E0000}"/>
    <cellStyle name="Normal 8 91" xfId="19967" xr:uid="{00000000-0005-0000-0000-0000BB4E0000}"/>
    <cellStyle name="Normal 8 92" xfId="19968" xr:uid="{00000000-0005-0000-0000-0000BC4E0000}"/>
    <cellStyle name="Normal 8 93" xfId="19969" xr:uid="{00000000-0005-0000-0000-0000BD4E0000}"/>
    <cellStyle name="Normal 8 94" xfId="19970" xr:uid="{00000000-0005-0000-0000-0000BE4E0000}"/>
    <cellStyle name="Normal 8 95" xfId="19971" xr:uid="{00000000-0005-0000-0000-0000BF4E0000}"/>
    <cellStyle name="Normal 8 95 2" xfId="19972" xr:uid="{00000000-0005-0000-0000-0000C04E0000}"/>
    <cellStyle name="Normal 8 95 3" xfId="19973" xr:uid="{00000000-0005-0000-0000-0000C14E0000}"/>
    <cellStyle name="Normal 8 95 4" xfId="19974" xr:uid="{00000000-0005-0000-0000-0000C24E0000}"/>
    <cellStyle name="Normal 80" xfId="19975" xr:uid="{00000000-0005-0000-0000-0000C34E0000}"/>
    <cellStyle name="Normal 80 2" xfId="19976" xr:uid="{00000000-0005-0000-0000-0000C44E0000}"/>
    <cellStyle name="Normal 80 3" xfId="19977" xr:uid="{00000000-0005-0000-0000-0000C54E0000}"/>
    <cellStyle name="Normal 80 4" xfId="19978" xr:uid="{00000000-0005-0000-0000-0000C64E0000}"/>
    <cellStyle name="Normal 81" xfId="19979" xr:uid="{00000000-0005-0000-0000-0000C74E0000}"/>
    <cellStyle name="Normal 81 2" xfId="19980" xr:uid="{00000000-0005-0000-0000-0000C84E0000}"/>
    <cellStyle name="Normal 81 3" xfId="19981" xr:uid="{00000000-0005-0000-0000-0000C94E0000}"/>
    <cellStyle name="Normal 81 4" xfId="19982" xr:uid="{00000000-0005-0000-0000-0000CA4E0000}"/>
    <cellStyle name="Normal 82" xfId="19983" xr:uid="{00000000-0005-0000-0000-0000CB4E0000}"/>
    <cellStyle name="Normal 82 2" xfId="19984" xr:uid="{00000000-0005-0000-0000-0000CC4E0000}"/>
    <cellStyle name="Normal 82 3" xfId="19985" xr:uid="{00000000-0005-0000-0000-0000CD4E0000}"/>
    <cellStyle name="Normal 82 4" xfId="19986" xr:uid="{00000000-0005-0000-0000-0000CE4E0000}"/>
    <cellStyle name="Normal 83" xfId="19987" xr:uid="{00000000-0005-0000-0000-0000CF4E0000}"/>
    <cellStyle name="Normal 83 2" xfId="19988" xr:uid="{00000000-0005-0000-0000-0000D04E0000}"/>
    <cellStyle name="Normal 83 3" xfId="19989" xr:uid="{00000000-0005-0000-0000-0000D14E0000}"/>
    <cellStyle name="Normal 83 4" xfId="19990" xr:uid="{00000000-0005-0000-0000-0000D24E0000}"/>
    <cellStyle name="Normal 84" xfId="19991" xr:uid="{00000000-0005-0000-0000-0000D34E0000}"/>
    <cellStyle name="Normal 84 2" xfId="19992" xr:uid="{00000000-0005-0000-0000-0000D44E0000}"/>
    <cellStyle name="Normal 84 3" xfId="19993" xr:uid="{00000000-0005-0000-0000-0000D54E0000}"/>
    <cellStyle name="Normal 84 4" xfId="19994" xr:uid="{00000000-0005-0000-0000-0000D64E0000}"/>
    <cellStyle name="Normal 85" xfId="19995" xr:uid="{00000000-0005-0000-0000-0000D74E0000}"/>
    <cellStyle name="Normal 85 2" xfId="19996" xr:uid="{00000000-0005-0000-0000-0000D84E0000}"/>
    <cellStyle name="Normal 85 3" xfId="19997" xr:uid="{00000000-0005-0000-0000-0000D94E0000}"/>
    <cellStyle name="Normal 85 4" xfId="19998" xr:uid="{00000000-0005-0000-0000-0000DA4E0000}"/>
    <cellStyle name="Normal 86" xfId="19999" xr:uid="{00000000-0005-0000-0000-0000DB4E0000}"/>
    <cellStyle name="Normal 86 2" xfId="20000" xr:uid="{00000000-0005-0000-0000-0000DC4E0000}"/>
    <cellStyle name="Normal 86 3" xfId="20001" xr:uid="{00000000-0005-0000-0000-0000DD4E0000}"/>
    <cellStyle name="Normal 86 4" xfId="20002" xr:uid="{00000000-0005-0000-0000-0000DE4E0000}"/>
    <cellStyle name="Normal 87" xfId="20003" xr:uid="{00000000-0005-0000-0000-0000DF4E0000}"/>
    <cellStyle name="Normal 87 2" xfId="20004" xr:uid="{00000000-0005-0000-0000-0000E04E0000}"/>
    <cellStyle name="Normal 87 3" xfId="20005" xr:uid="{00000000-0005-0000-0000-0000E14E0000}"/>
    <cellStyle name="Normal 87 4" xfId="20006" xr:uid="{00000000-0005-0000-0000-0000E24E0000}"/>
    <cellStyle name="Normal 88" xfId="20007" xr:uid="{00000000-0005-0000-0000-0000E34E0000}"/>
    <cellStyle name="Normal 88 2" xfId="20008" xr:uid="{00000000-0005-0000-0000-0000E44E0000}"/>
    <cellStyle name="Normal 88 3" xfId="20009" xr:uid="{00000000-0005-0000-0000-0000E54E0000}"/>
    <cellStyle name="Normal 88 4" xfId="20010" xr:uid="{00000000-0005-0000-0000-0000E64E0000}"/>
    <cellStyle name="Normal 89" xfId="20011" xr:uid="{00000000-0005-0000-0000-0000E74E0000}"/>
    <cellStyle name="Normal 89 2" xfId="20012" xr:uid="{00000000-0005-0000-0000-0000E84E0000}"/>
    <cellStyle name="Normal 89 3" xfId="20013" xr:uid="{00000000-0005-0000-0000-0000E94E0000}"/>
    <cellStyle name="Normal 89 4" xfId="20014" xr:uid="{00000000-0005-0000-0000-0000EA4E0000}"/>
    <cellStyle name="Normal 9" xfId="20015" xr:uid="{00000000-0005-0000-0000-0000EB4E0000}"/>
    <cellStyle name="Normal 9 10" xfId="20016" xr:uid="{00000000-0005-0000-0000-0000EC4E0000}"/>
    <cellStyle name="Normal 9 10 2" xfId="20017" xr:uid="{00000000-0005-0000-0000-0000ED4E0000}"/>
    <cellStyle name="Normal 9 11" xfId="20018" xr:uid="{00000000-0005-0000-0000-0000EE4E0000}"/>
    <cellStyle name="Normal 9 11 2" xfId="20019" xr:uid="{00000000-0005-0000-0000-0000EF4E0000}"/>
    <cellStyle name="Normal 9 11 3" xfId="20020" xr:uid="{00000000-0005-0000-0000-0000F04E0000}"/>
    <cellStyle name="Normal 9 11 3 2" xfId="20021" xr:uid="{00000000-0005-0000-0000-0000F14E0000}"/>
    <cellStyle name="Normal 9 11 3 3" xfId="20022" xr:uid="{00000000-0005-0000-0000-0000F24E0000}"/>
    <cellStyle name="Normal 9 11 3 4" xfId="20023" xr:uid="{00000000-0005-0000-0000-0000F34E0000}"/>
    <cellStyle name="Normal 9 11 4" xfId="20024" xr:uid="{00000000-0005-0000-0000-0000F44E0000}"/>
    <cellStyle name="Normal 9 11 5" xfId="20025" xr:uid="{00000000-0005-0000-0000-0000F54E0000}"/>
    <cellStyle name="Normal 9 11 6" xfId="20026" xr:uid="{00000000-0005-0000-0000-0000F64E0000}"/>
    <cellStyle name="Normal 9 12" xfId="20027" xr:uid="{00000000-0005-0000-0000-0000F74E0000}"/>
    <cellStyle name="Normal 9 13" xfId="20028" xr:uid="{00000000-0005-0000-0000-0000F84E0000}"/>
    <cellStyle name="Normal 9 14" xfId="20029" xr:uid="{00000000-0005-0000-0000-0000F94E0000}"/>
    <cellStyle name="Normal 9 15" xfId="20030" xr:uid="{00000000-0005-0000-0000-0000FA4E0000}"/>
    <cellStyle name="Normal 9 16" xfId="20031" xr:uid="{00000000-0005-0000-0000-0000FB4E0000}"/>
    <cellStyle name="Normal 9 17" xfId="20032" xr:uid="{00000000-0005-0000-0000-0000FC4E0000}"/>
    <cellStyle name="Normal 9 18" xfId="20033" xr:uid="{00000000-0005-0000-0000-0000FD4E0000}"/>
    <cellStyle name="Normal 9 19" xfId="20034" xr:uid="{00000000-0005-0000-0000-0000FE4E0000}"/>
    <cellStyle name="Normal 9 2" xfId="20035" xr:uid="{00000000-0005-0000-0000-0000FF4E0000}"/>
    <cellStyle name="Normal 9 2 2" xfId="20036" xr:uid="{00000000-0005-0000-0000-0000004F0000}"/>
    <cellStyle name="Normal 9 2 3" xfId="20037" xr:uid="{00000000-0005-0000-0000-0000014F0000}"/>
    <cellStyle name="Normal 9 2 3 2" xfId="20038" xr:uid="{00000000-0005-0000-0000-0000024F0000}"/>
    <cellStyle name="Normal 9 2 3 2 2" xfId="20039" xr:uid="{00000000-0005-0000-0000-0000034F0000}"/>
    <cellStyle name="Normal 9 2 3 2 2 2" xfId="20040" xr:uid="{00000000-0005-0000-0000-0000044F0000}"/>
    <cellStyle name="Normal 9 2 3 2 2 3" xfId="20041" xr:uid="{00000000-0005-0000-0000-0000054F0000}"/>
    <cellStyle name="Normal 9 2 3 2 2 4" xfId="20042" xr:uid="{00000000-0005-0000-0000-0000064F0000}"/>
    <cellStyle name="Normal 9 2 3 2 3" xfId="20043" xr:uid="{00000000-0005-0000-0000-0000074F0000}"/>
    <cellStyle name="Normal 9 2 3 2 4" xfId="20044" xr:uid="{00000000-0005-0000-0000-0000084F0000}"/>
    <cellStyle name="Normal 9 2 3 2 5" xfId="20045" xr:uid="{00000000-0005-0000-0000-0000094F0000}"/>
    <cellStyle name="Normal 9 2 3 3" xfId="20046" xr:uid="{00000000-0005-0000-0000-00000A4F0000}"/>
    <cellStyle name="Normal 9 2 3 4" xfId="20047" xr:uid="{00000000-0005-0000-0000-00000B4F0000}"/>
    <cellStyle name="Normal 9 2 3 4 2" xfId="20048" xr:uid="{00000000-0005-0000-0000-00000C4F0000}"/>
    <cellStyle name="Normal 9 2 3 4 3" xfId="20049" xr:uid="{00000000-0005-0000-0000-00000D4F0000}"/>
    <cellStyle name="Normal 9 2 3 4 4" xfId="20050" xr:uid="{00000000-0005-0000-0000-00000E4F0000}"/>
    <cellStyle name="Normal 9 2 3 5" xfId="20051" xr:uid="{00000000-0005-0000-0000-00000F4F0000}"/>
    <cellStyle name="Normal 9 2 3 6" xfId="20052" xr:uid="{00000000-0005-0000-0000-0000104F0000}"/>
    <cellStyle name="Normal 9 2 3 7" xfId="20053" xr:uid="{00000000-0005-0000-0000-0000114F0000}"/>
    <cellStyle name="Normal 9 2 4" xfId="20054" xr:uid="{00000000-0005-0000-0000-0000124F0000}"/>
    <cellStyle name="Normal 9 20" xfId="20055" xr:uid="{00000000-0005-0000-0000-0000134F0000}"/>
    <cellStyle name="Normal 9 21" xfId="20056" xr:uid="{00000000-0005-0000-0000-0000144F0000}"/>
    <cellStyle name="Normal 9 22" xfId="20057" xr:uid="{00000000-0005-0000-0000-0000154F0000}"/>
    <cellStyle name="Normal 9 23" xfId="20058" xr:uid="{00000000-0005-0000-0000-0000164F0000}"/>
    <cellStyle name="Normal 9 24" xfId="20059" xr:uid="{00000000-0005-0000-0000-0000174F0000}"/>
    <cellStyle name="Normal 9 25" xfId="20060" xr:uid="{00000000-0005-0000-0000-0000184F0000}"/>
    <cellStyle name="Normal 9 26" xfId="20061" xr:uid="{00000000-0005-0000-0000-0000194F0000}"/>
    <cellStyle name="Normal 9 27" xfId="20062" xr:uid="{00000000-0005-0000-0000-00001A4F0000}"/>
    <cellStyle name="Normal 9 28" xfId="20063" xr:uid="{00000000-0005-0000-0000-00001B4F0000}"/>
    <cellStyle name="Normal 9 29" xfId="20064" xr:uid="{00000000-0005-0000-0000-00001C4F0000}"/>
    <cellStyle name="Normal 9 3" xfId="20065" xr:uid="{00000000-0005-0000-0000-00001D4F0000}"/>
    <cellStyle name="Normal 9 3 2" xfId="20066" xr:uid="{00000000-0005-0000-0000-00001E4F0000}"/>
    <cellStyle name="Normal 9 3 2 2" xfId="20067" xr:uid="{00000000-0005-0000-0000-00001F4F0000}"/>
    <cellStyle name="Normal 9 3 2 2 2" xfId="20068" xr:uid="{00000000-0005-0000-0000-0000204F0000}"/>
    <cellStyle name="Normal 9 3 2 2 2 2" xfId="20069" xr:uid="{00000000-0005-0000-0000-0000214F0000}"/>
    <cellStyle name="Normal 9 3 2 2 2 3" xfId="20070" xr:uid="{00000000-0005-0000-0000-0000224F0000}"/>
    <cellStyle name="Normal 9 3 2 2 2 4" xfId="20071" xr:uid="{00000000-0005-0000-0000-0000234F0000}"/>
    <cellStyle name="Normal 9 3 2 2 3" xfId="20072" xr:uid="{00000000-0005-0000-0000-0000244F0000}"/>
    <cellStyle name="Normal 9 3 2 2 4" xfId="20073" xr:uid="{00000000-0005-0000-0000-0000254F0000}"/>
    <cellStyle name="Normal 9 3 2 2 5" xfId="20074" xr:uid="{00000000-0005-0000-0000-0000264F0000}"/>
    <cellStyle name="Normal 9 3 2 3" xfId="20075" xr:uid="{00000000-0005-0000-0000-0000274F0000}"/>
    <cellStyle name="Normal 9 3 2 4" xfId="20076" xr:uid="{00000000-0005-0000-0000-0000284F0000}"/>
    <cellStyle name="Normal 9 3 2 4 2" xfId="20077" xr:uid="{00000000-0005-0000-0000-0000294F0000}"/>
    <cellStyle name="Normal 9 3 2 4 3" xfId="20078" xr:uid="{00000000-0005-0000-0000-00002A4F0000}"/>
    <cellStyle name="Normal 9 3 2 4 4" xfId="20079" xr:uid="{00000000-0005-0000-0000-00002B4F0000}"/>
    <cellStyle name="Normal 9 3 2 5" xfId="20080" xr:uid="{00000000-0005-0000-0000-00002C4F0000}"/>
    <cellStyle name="Normal 9 3 2 6" xfId="20081" xr:uid="{00000000-0005-0000-0000-00002D4F0000}"/>
    <cellStyle name="Normal 9 3 2 7" xfId="20082" xr:uid="{00000000-0005-0000-0000-00002E4F0000}"/>
    <cellStyle name="Normal 9 3 3" xfId="20083" xr:uid="{00000000-0005-0000-0000-00002F4F0000}"/>
    <cellStyle name="Normal 9 3 4" xfId="20084" xr:uid="{00000000-0005-0000-0000-0000304F0000}"/>
    <cellStyle name="Normal 9 30" xfId="20085" xr:uid="{00000000-0005-0000-0000-0000314F0000}"/>
    <cellStyle name="Normal 9 31" xfId="20086" xr:uid="{00000000-0005-0000-0000-0000324F0000}"/>
    <cellStyle name="Normal 9 32" xfId="20087" xr:uid="{00000000-0005-0000-0000-0000334F0000}"/>
    <cellStyle name="Normal 9 33" xfId="20088" xr:uid="{00000000-0005-0000-0000-0000344F0000}"/>
    <cellStyle name="Normal 9 34" xfId="20089" xr:uid="{00000000-0005-0000-0000-0000354F0000}"/>
    <cellStyle name="Normal 9 35" xfId="20090" xr:uid="{00000000-0005-0000-0000-0000364F0000}"/>
    <cellStyle name="Normal 9 36" xfId="20091" xr:uid="{00000000-0005-0000-0000-0000374F0000}"/>
    <cellStyle name="Normal 9 37" xfId="20092" xr:uid="{00000000-0005-0000-0000-0000384F0000}"/>
    <cellStyle name="Normal 9 38" xfId="20093" xr:uid="{00000000-0005-0000-0000-0000394F0000}"/>
    <cellStyle name="Normal 9 39" xfId="20094" xr:uid="{00000000-0005-0000-0000-00003A4F0000}"/>
    <cellStyle name="Normal 9 4" xfId="20095" xr:uid="{00000000-0005-0000-0000-00003B4F0000}"/>
    <cellStyle name="Normal 9 4 2" xfId="20096" xr:uid="{00000000-0005-0000-0000-00003C4F0000}"/>
    <cellStyle name="Normal 9 4 3" xfId="20097" xr:uid="{00000000-0005-0000-0000-00003D4F0000}"/>
    <cellStyle name="Normal 9 4 3 2" xfId="20098" xr:uid="{00000000-0005-0000-0000-00003E4F0000}"/>
    <cellStyle name="Normal 9 4 3 2 2" xfId="20099" xr:uid="{00000000-0005-0000-0000-00003F4F0000}"/>
    <cellStyle name="Normal 9 4 3 2 2 2" xfId="20100" xr:uid="{00000000-0005-0000-0000-0000404F0000}"/>
    <cellStyle name="Normal 9 4 3 2 2 3" xfId="20101" xr:uid="{00000000-0005-0000-0000-0000414F0000}"/>
    <cellStyle name="Normal 9 4 3 2 2 4" xfId="20102" xr:uid="{00000000-0005-0000-0000-0000424F0000}"/>
    <cellStyle name="Normal 9 4 3 2 3" xfId="20103" xr:uid="{00000000-0005-0000-0000-0000434F0000}"/>
    <cellStyle name="Normal 9 4 3 2 4" xfId="20104" xr:uid="{00000000-0005-0000-0000-0000444F0000}"/>
    <cellStyle name="Normal 9 4 3 2 5" xfId="20105" xr:uid="{00000000-0005-0000-0000-0000454F0000}"/>
    <cellStyle name="Normal 9 4 3 3" xfId="20106" xr:uid="{00000000-0005-0000-0000-0000464F0000}"/>
    <cellStyle name="Normal 9 4 3 4" xfId="20107" xr:uid="{00000000-0005-0000-0000-0000474F0000}"/>
    <cellStyle name="Normal 9 4 3 4 2" xfId="20108" xr:uid="{00000000-0005-0000-0000-0000484F0000}"/>
    <cellStyle name="Normal 9 4 3 4 3" xfId="20109" xr:uid="{00000000-0005-0000-0000-0000494F0000}"/>
    <cellStyle name="Normal 9 4 3 4 4" xfId="20110" xr:uid="{00000000-0005-0000-0000-00004A4F0000}"/>
    <cellStyle name="Normal 9 4 3 5" xfId="20111" xr:uid="{00000000-0005-0000-0000-00004B4F0000}"/>
    <cellStyle name="Normal 9 4 3 6" xfId="20112" xr:uid="{00000000-0005-0000-0000-00004C4F0000}"/>
    <cellStyle name="Normal 9 4 3 7" xfId="20113" xr:uid="{00000000-0005-0000-0000-00004D4F0000}"/>
    <cellStyle name="Normal 9 4 4" xfId="20114" xr:uid="{00000000-0005-0000-0000-00004E4F0000}"/>
    <cellStyle name="Normal 9 40" xfId="20115" xr:uid="{00000000-0005-0000-0000-00004F4F0000}"/>
    <cellStyle name="Normal 9 41" xfId="20116" xr:uid="{00000000-0005-0000-0000-0000504F0000}"/>
    <cellStyle name="Normal 9 42" xfId="20117" xr:uid="{00000000-0005-0000-0000-0000514F0000}"/>
    <cellStyle name="Normal 9 43" xfId="20118" xr:uid="{00000000-0005-0000-0000-0000524F0000}"/>
    <cellStyle name="Normal 9 44" xfId="20119" xr:uid="{00000000-0005-0000-0000-0000534F0000}"/>
    <cellStyle name="Normal 9 45" xfId="20120" xr:uid="{00000000-0005-0000-0000-0000544F0000}"/>
    <cellStyle name="Normal 9 46" xfId="20121" xr:uid="{00000000-0005-0000-0000-0000554F0000}"/>
    <cellStyle name="Normal 9 47" xfId="20122" xr:uid="{00000000-0005-0000-0000-0000564F0000}"/>
    <cellStyle name="Normal 9 48" xfId="20123" xr:uid="{00000000-0005-0000-0000-0000574F0000}"/>
    <cellStyle name="Normal 9 49" xfId="20124" xr:uid="{00000000-0005-0000-0000-0000584F0000}"/>
    <cellStyle name="Normal 9 5" xfId="20125" xr:uid="{00000000-0005-0000-0000-0000594F0000}"/>
    <cellStyle name="Normal 9 5 10" xfId="20126" xr:uid="{00000000-0005-0000-0000-00005A4F0000}"/>
    <cellStyle name="Normal 9 5 2" xfId="20127" xr:uid="{00000000-0005-0000-0000-00005B4F0000}"/>
    <cellStyle name="Normal 9 5 2 2" xfId="20128" xr:uid="{00000000-0005-0000-0000-00005C4F0000}"/>
    <cellStyle name="Normal 9 5 2 2 2" xfId="20129" xr:uid="{00000000-0005-0000-0000-00005D4F0000}"/>
    <cellStyle name="Normal 9 5 2 2 2 2" xfId="20130" xr:uid="{00000000-0005-0000-0000-00005E4F0000}"/>
    <cellStyle name="Normal 9 5 2 2 2 3" xfId="20131" xr:uid="{00000000-0005-0000-0000-00005F4F0000}"/>
    <cellStyle name="Normal 9 5 2 2 2 4" xfId="20132" xr:uid="{00000000-0005-0000-0000-0000604F0000}"/>
    <cellStyle name="Normal 9 5 2 2 3" xfId="20133" xr:uid="{00000000-0005-0000-0000-0000614F0000}"/>
    <cellStyle name="Normal 9 5 2 2 4" xfId="20134" xr:uid="{00000000-0005-0000-0000-0000624F0000}"/>
    <cellStyle name="Normal 9 5 2 2 5" xfId="20135" xr:uid="{00000000-0005-0000-0000-0000634F0000}"/>
    <cellStyle name="Normal 9 5 2 3" xfId="20136" xr:uid="{00000000-0005-0000-0000-0000644F0000}"/>
    <cellStyle name="Normal 9 5 2 4" xfId="20137" xr:uid="{00000000-0005-0000-0000-0000654F0000}"/>
    <cellStyle name="Normal 9 5 2 4 2" xfId="20138" xr:uid="{00000000-0005-0000-0000-0000664F0000}"/>
    <cellStyle name="Normal 9 5 2 4 3" xfId="20139" xr:uid="{00000000-0005-0000-0000-0000674F0000}"/>
    <cellStyle name="Normal 9 5 2 4 4" xfId="20140" xr:uid="{00000000-0005-0000-0000-0000684F0000}"/>
    <cellStyle name="Normal 9 5 2 5" xfId="20141" xr:uid="{00000000-0005-0000-0000-0000694F0000}"/>
    <cellStyle name="Normal 9 5 2 6" xfId="20142" xr:uid="{00000000-0005-0000-0000-00006A4F0000}"/>
    <cellStyle name="Normal 9 5 2 7" xfId="20143" xr:uid="{00000000-0005-0000-0000-00006B4F0000}"/>
    <cellStyle name="Normal 9 5 3" xfId="20144" xr:uid="{00000000-0005-0000-0000-00006C4F0000}"/>
    <cellStyle name="Normal 9 5 3 2" xfId="20145" xr:uid="{00000000-0005-0000-0000-00006D4F0000}"/>
    <cellStyle name="Normal 9 5 3 2 2" xfId="20146" xr:uid="{00000000-0005-0000-0000-00006E4F0000}"/>
    <cellStyle name="Normal 9 5 3 2 2 2" xfId="20147" xr:uid="{00000000-0005-0000-0000-00006F4F0000}"/>
    <cellStyle name="Normal 9 5 3 2 2 3" xfId="20148" xr:uid="{00000000-0005-0000-0000-0000704F0000}"/>
    <cellStyle name="Normal 9 5 3 2 2 4" xfId="20149" xr:uid="{00000000-0005-0000-0000-0000714F0000}"/>
    <cellStyle name="Normal 9 5 3 2 3" xfId="20150" xr:uid="{00000000-0005-0000-0000-0000724F0000}"/>
    <cellStyle name="Normal 9 5 3 2 4" xfId="20151" xr:uid="{00000000-0005-0000-0000-0000734F0000}"/>
    <cellStyle name="Normal 9 5 3 2 5" xfId="20152" xr:uid="{00000000-0005-0000-0000-0000744F0000}"/>
    <cellStyle name="Normal 9 5 3 3" xfId="20153" xr:uid="{00000000-0005-0000-0000-0000754F0000}"/>
    <cellStyle name="Normal 9 5 3 3 2" xfId="20154" xr:uid="{00000000-0005-0000-0000-0000764F0000}"/>
    <cellStyle name="Normal 9 5 3 3 3" xfId="20155" xr:uid="{00000000-0005-0000-0000-0000774F0000}"/>
    <cellStyle name="Normal 9 5 3 3 4" xfId="20156" xr:uid="{00000000-0005-0000-0000-0000784F0000}"/>
    <cellStyle name="Normal 9 5 3 4" xfId="20157" xr:uid="{00000000-0005-0000-0000-0000794F0000}"/>
    <cellStyle name="Normal 9 5 3 5" xfId="20158" xr:uid="{00000000-0005-0000-0000-00007A4F0000}"/>
    <cellStyle name="Normal 9 5 3 6" xfId="20159" xr:uid="{00000000-0005-0000-0000-00007B4F0000}"/>
    <cellStyle name="Normal 9 5 4" xfId="20160" xr:uid="{00000000-0005-0000-0000-00007C4F0000}"/>
    <cellStyle name="Normal 9 5 4 2" xfId="20161" xr:uid="{00000000-0005-0000-0000-00007D4F0000}"/>
    <cellStyle name="Normal 9 5 4 2 2" xfId="20162" xr:uid="{00000000-0005-0000-0000-00007E4F0000}"/>
    <cellStyle name="Normal 9 5 4 2 2 2" xfId="20163" xr:uid="{00000000-0005-0000-0000-00007F4F0000}"/>
    <cellStyle name="Normal 9 5 4 2 2 3" xfId="20164" xr:uid="{00000000-0005-0000-0000-0000804F0000}"/>
    <cellStyle name="Normal 9 5 4 2 2 4" xfId="20165" xr:uid="{00000000-0005-0000-0000-0000814F0000}"/>
    <cellStyle name="Normal 9 5 4 2 3" xfId="20166" xr:uid="{00000000-0005-0000-0000-0000824F0000}"/>
    <cellStyle name="Normal 9 5 4 2 4" xfId="20167" xr:uid="{00000000-0005-0000-0000-0000834F0000}"/>
    <cellStyle name="Normal 9 5 4 2 5" xfId="20168" xr:uid="{00000000-0005-0000-0000-0000844F0000}"/>
    <cellStyle name="Normal 9 5 4 3" xfId="20169" xr:uid="{00000000-0005-0000-0000-0000854F0000}"/>
    <cellStyle name="Normal 9 5 4 3 2" xfId="20170" xr:uid="{00000000-0005-0000-0000-0000864F0000}"/>
    <cellStyle name="Normal 9 5 4 3 3" xfId="20171" xr:uid="{00000000-0005-0000-0000-0000874F0000}"/>
    <cellStyle name="Normal 9 5 4 3 4" xfId="20172" xr:uid="{00000000-0005-0000-0000-0000884F0000}"/>
    <cellStyle name="Normal 9 5 4 4" xfId="20173" xr:uid="{00000000-0005-0000-0000-0000894F0000}"/>
    <cellStyle name="Normal 9 5 4 5" xfId="20174" xr:uid="{00000000-0005-0000-0000-00008A4F0000}"/>
    <cellStyle name="Normal 9 5 4 6" xfId="20175" xr:uid="{00000000-0005-0000-0000-00008B4F0000}"/>
    <cellStyle name="Normal 9 5 5" xfId="20176" xr:uid="{00000000-0005-0000-0000-00008C4F0000}"/>
    <cellStyle name="Normal 9 5 5 2" xfId="20177" xr:uid="{00000000-0005-0000-0000-00008D4F0000}"/>
    <cellStyle name="Normal 9 5 5 2 2" xfId="20178" xr:uid="{00000000-0005-0000-0000-00008E4F0000}"/>
    <cellStyle name="Normal 9 5 5 2 3" xfId="20179" xr:uid="{00000000-0005-0000-0000-00008F4F0000}"/>
    <cellStyle name="Normal 9 5 5 2 4" xfId="20180" xr:uid="{00000000-0005-0000-0000-0000904F0000}"/>
    <cellStyle name="Normal 9 5 5 3" xfId="20181" xr:uid="{00000000-0005-0000-0000-0000914F0000}"/>
    <cellStyle name="Normal 9 5 5 4" xfId="20182" xr:uid="{00000000-0005-0000-0000-0000924F0000}"/>
    <cellStyle name="Normal 9 5 5 5" xfId="20183" xr:uid="{00000000-0005-0000-0000-0000934F0000}"/>
    <cellStyle name="Normal 9 5 6" xfId="20184" xr:uid="{00000000-0005-0000-0000-0000944F0000}"/>
    <cellStyle name="Normal 9 5 7" xfId="20185" xr:uid="{00000000-0005-0000-0000-0000954F0000}"/>
    <cellStyle name="Normal 9 5 7 2" xfId="20186" xr:uid="{00000000-0005-0000-0000-0000964F0000}"/>
    <cellStyle name="Normal 9 5 7 3" xfId="20187" xr:uid="{00000000-0005-0000-0000-0000974F0000}"/>
    <cellStyle name="Normal 9 5 7 4" xfId="20188" xr:uid="{00000000-0005-0000-0000-0000984F0000}"/>
    <cellStyle name="Normal 9 5 8" xfId="20189" xr:uid="{00000000-0005-0000-0000-0000994F0000}"/>
    <cellStyle name="Normal 9 5 9" xfId="20190" xr:uid="{00000000-0005-0000-0000-00009A4F0000}"/>
    <cellStyle name="Normal 9 50" xfId="20191" xr:uid="{00000000-0005-0000-0000-00009B4F0000}"/>
    <cellStyle name="Normal 9 51" xfId="20192" xr:uid="{00000000-0005-0000-0000-00009C4F0000}"/>
    <cellStyle name="Normal 9 52" xfId="20193" xr:uid="{00000000-0005-0000-0000-00009D4F0000}"/>
    <cellStyle name="Normal 9 53" xfId="20194" xr:uid="{00000000-0005-0000-0000-00009E4F0000}"/>
    <cellStyle name="Normal 9 54" xfId="20195" xr:uid="{00000000-0005-0000-0000-00009F4F0000}"/>
    <cellStyle name="Normal 9 55" xfId="20196" xr:uid="{00000000-0005-0000-0000-0000A04F0000}"/>
    <cellStyle name="Normal 9 56" xfId="20197" xr:uid="{00000000-0005-0000-0000-0000A14F0000}"/>
    <cellStyle name="Normal 9 57" xfId="20198" xr:uid="{00000000-0005-0000-0000-0000A24F0000}"/>
    <cellStyle name="Normal 9 58" xfId="20199" xr:uid="{00000000-0005-0000-0000-0000A34F0000}"/>
    <cellStyle name="Normal 9 59" xfId="20200" xr:uid="{00000000-0005-0000-0000-0000A44F0000}"/>
    <cellStyle name="Normal 9 6" xfId="20201" xr:uid="{00000000-0005-0000-0000-0000A54F0000}"/>
    <cellStyle name="Normal 9 6 2" xfId="20202" xr:uid="{00000000-0005-0000-0000-0000A64F0000}"/>
    <cellStyle name="Normal 9 6 2 2" xfId="20203" xr:uid="{00000000-0005-0000-0000-0000A74F0000}"/>
    <cellStyle name="Normal 9 6 2 2 2" xfId="20204" xr:uid="{00000000-0005-0000-0000-0000A84F0000}"/>
    <cellStyle name="Normal 9 6 2 2 2 2" xfId="20205" xr:uid="{00000000-0005-0000-0000-0000A94F0000}"/>
    <cellStyle name="Normal 9 6 2 2 2 3" xfId="20206" xr:uid="{00000000-0005-0000-0000-0000AA4F0000}"/>
    <cellStyle name="Normal 9 6 2 2 2 4" xfId="20207" xr:uid="{00000000-0005-0000-0000-0000AB4F0000}"/>
    <cellStyle name="Normal 9 6 2 2 3" xfId="20208" xr:uid="{00000000-0005-0000-0000-0000AC4F0000}"/>
    <cellStyle name="Normal 9 6 2 2 4" xfId="20209" xr:uid="{00000000-0005-0000-0000-0000AD4F0000}"/>
    <cellStyle name="Normal 9 6 2 2 5" xfId="20210" xr:uid="{00000000-0005-0000-0000-0000AE4F0000}"/>
    <cellStyle name="Normal 9 6 2 3" xfId="20211" xr:uid="{00000000-0005-0000-0000-0000AF4F0000}"/>
    <cellStyle name="Normal 9 6 2 3 2" xfId="20212" xr:uid="{00000000-0005-0000-0000-0000B04F0000}"/>
    <cellStyle name="Normal 9 6 2 3 3" xfId="20213" xr:uid="{00000000-0005-0000-0000-0000B14F0000}"/>
    <cellStyle name="Normal 9 6 2 3 4" xfId="20214" xr:uid="{00000000-0005-0000-0000-0000B24F0000}"/>
    <cellStyle name="Normal 9 6 2 4" xfId="20215" xr:uid="{00000000-0005-0000-0000-0000B34F0000}"/>
    <cellStyle name="Normal 9 6 2 5" xfId="20216" xr:uid="{00000000-0005-0000-0000-0000B44F0000}"/>
    <cellStyle name="Normal 9 6 2 6" xfId="20217" xr:uid="{00000000-0005-0000-0000-0000B54F0000}"/>
    <cellStyle name="Normal 9 6 3" xfId="20218" xr:uid="{00000000-0005-0000-0000-0000B64F0000}"/>
    <cellStyle name="Normal 9 6 3 2" xfId="20219" xr:uid="{00000000-0005-0000-0000-0000B74F0000}"/>
    <cellStyle name="Normal 9 6 3 2 2" xfId="20220" xr:uid="{00000000-0005-0000-0000-0000B84F0000}"/>
    <cellStyle name="Normal 9 6 3 2 3" xfId="20221" xr:uid="{00000000-0005-0000-0000-0000B94F0000}"/>
    <cellStyle name="Normal 9 6 3 2 4" xfId="20222" xr:uid="{00000000-0005-0000-0000-0000BA4F0000}"/>
    <cellStyle name="Normal 9 6 3 3" xfId="20223" xr:uid="{00000000-0005-0000-0000-0000BB4F0000}"/>
    <cellStyle name="Normal 9 6 3 4" xfId="20224" xr:uid="{00000000-0005-0000-0000-0000BC4F0000}"/>
    <cellStyle name="Normal 9 6 3 5" xfId="20225" xr:uid="{00000000-0005-0000-0000-0000BD4F0000}"/>
    <cellStyle name="Normal 9 6 4" xfId="20226" xr:uid="{00000000-0005-0000-0000-0000BE4F0000}"/>
    <cellStyle name="Normal 9 6 5" xfId="20227" xr:uid="{00000000-0005-0000-0000-0000BF4F0000}"/>
    <cellStyle name="Normal 9 6 5 2" xfId="20228" xr:uid="{00000000-0005-0000-0000-0000C04F0000}"/>
    <cellStyle name="Normal 9 6 5 3" xfId="20229" xr:uid="{00000000-0005-0000-0000-0000C14F0000}"/>
    <cellStyle name="Normal 9 6 5 4" xfId="20230" xr:uid="{00000000-0005-0000-0000-0000C24F0000}"/>
    <cellStyle name="Normal 9 6 6" xfId="20231" xr:uid="{00000000-0005-0000-0000-0000C34F0000}"/>
    <cellStyle name="Normal 9 6 7" xfId="20232" xr:uid="{00000000-0005-0000-0000-0000C44F0000}"/>
    <cellStyle name="Normal 9 6 8" xfId="20233" xr:uid="{00000000-0005-0000-0000-0000C54F0000}"/>
    <cellStyle name="Normal 9 60" xfId="20234" xr:uid="{00000000-0005-0000-0000-0000C64F0000}"/>
    <cellStyle name="Normal 9 61" xfId="20235" xr:uid="{00000000-0005-0000-0000-0000C74F0000}"/>
    <cellStyle name="Normal 9 62" xfId="20236" xr:uid="{00000000-0005-0000-0000-0000C84F0000}"/>
    <cellStyle name="Normal 9 63" xfId="20237" xr:uid="{00000000-0005-0000-0000-0000C94F0000}"/>
    <cellStyle name="Normal 9 64" xfId="20238" xr:uid="{00000000-0005-0000-0000-0000CA4F0000}"/>
    <cellStyle name="Normal 9 65" xfId="20239" xr:uid="{00000000-0005-0000-0000-0000CB4F0000}"/>
    <cellStyle name="Normal 9 66" xfId="20240" xr:uid="{00000000-0005-0000-0000-0000CC4F0000}"/>
    <cellStyle name="Normal 9 67" xfId="20241" xr:uid="{00000000-0005-0000-0000-0000CD4F0000}"/>
    <cellStyle name="Normal 9 68" xfId="20242" xr:uid="{00000000-0005-0000-0000-0000CE4F0000}"/>
    <cellStyle name="Normal 9 69" xfId="20243" xr:uid="{00000000-0005-0000-0000-0000CF4F0000}"/>
    <cellStyle name="Normal 9 7" xfId="20244" xr:uid="{00000000-0005-0000-0000-0000D04F0000}"/>
    <cellStyle name="Normal 9 7 2" xfId="20245" xr:uid="{00000000-0005-0000-0000-0000D14F0000}"/>
    <cellStyle name="Normal 9 7 2 2" xfId="20246" xr:uid="{00000000-0005-0000-0000-0000D24F0000}"/>
    <cellStyle name="Normal 9 7 2 2 2" xfId="20247" xr:uid="{00000000-0005-0000-0000-0000D34F0000}"/>
    <cellStyle name="Normal 9 7 2 2 2 2" xfId="20248" xr:uid="{00000000-0005-0000-0000-0000D44F0000}"/>
    <cellStyle name="Normal 9 7 2 2 2 3" xfId="20249" xr:uid="{00000000-0005-0000-0000-0000D54F0000}"/>
    <cellStyle name="Normal 9 7 2 2 2 4" xfId="20250" xr:uid="{00000000-0005-0000-0000-0000D64F0000}"/>
    <cellStyle name="Normal 9 7 2 2 3" xfId="20251" xr:uid="{00000000-0005-0000-0000-0000D74F0000}"/>
    <cellStyle name="Normal 9 7 2 2 4" xfId="20252" xr:uid="{00000000-0005-0000-0000-0000D84F0000}"/>
    <cellStyle name="Normal 9 7 2 2 5" xfId="20253" xr:uid="{00000000-0005-0000-0000-0000D94F0000}"/>
    <cellStyle name="Normal 9 7 2 3" xfId="20254" xr:uid="{00000000-0005-0000-0000-0000DA4F0000}"/>
    <cellStyle name="Normal 9 7 2 3 2" xfId="20255" xr:uid="{00000000-0005-0000-0000-0000DB4F0000}"/>
    <cellStyle name="Normal 9 7 2 3 3" xfId="20256" xr:uid="{00000000-0005-0000-0000-0000DC4F0000}"/>
    <cellStyle name="Normal 9 7 2 3 4" xfId="20257" xr:uid="{00000000-0005-0000-0000-0000DD4F0000}"/>
    <cellStyle name="Normal 9 7 2 4" xfId="20258" xr:uid="{00000000-0005-0000-0000-0000DE4F0000}"/>
    <cellStyle name="Normal 9 7 2 5" xfId="20259" xr:uid="{00000000-0005-0000-0000-0000DF4F0000}"/>
    <cellStyle name="Normal 9 7 2 6" xfId="20260" xr:uid="{00000000-0005-0000-0000-0000E04F0000}"/>
    <cellStyle name="Normal 9 7 3" xfId="20261" xr:uid="{00000000-0005-0000-0000-0000E14F0000}"/>
    <cellStyle name="Normal 9 7 3 2" xfId="20262" xr:uid="{00000000-0005-0000-0000-0000E24F0000}"/>
    <cellStyle name="Normal 9 7 3 2 2" xfId="20263" xr:uid="{00000000-0005-0000-0000-0000E34F0000}"/>
    <cellStyle name="Normal 9 7 3 2 3" xfId="20264" xr:uid="{00000000-0005-0000-0000-0000E44F0000}"/>
    <cellStyle name="Normal 9 7 3 2 4" xfId="20265" xr:uid="{00000000-0005-0000-0000-0000E54F0000}"/>
    <cellStyle name="Normal 9 7 3 3" xfId="20266" xr:uid="{00000000-0005-0000-0000-0000E64F0000}"/>
    <cellStyle name="Normal 9 7 3 4" xfId="20267" xr:uid="{00000000-0005-0000-0000-0000E74F0000}"/>
    <cellStyle name="Normal 9 7 3 5" xfId="20268" xr:uid="{00000000-0005-0000-0000-0000E84F0000}"/>
    <cellStyle name="Normal 9 7 4" xfId="20269" xr:uid="{00000000-0005-0000-0000-0000E94F0000}"/>
    <cellStyle name="Normal 9 7 5" xfId="20270" xr:uid="{00000000-0005-0000-0000-0000EA4F0000}"/>
    <cellStyle name="Normal 9 7 5 2" xfId="20271" xr:uid="{00000000-0005-0000-0000-0000EB4F0000}"/>
    <cellStyle name="Normal 9 7 5 3" xfId="20272" xr:uid="{00000000-0005-0000-0000-0000EC4F0000}"/>
    <cellStyle name="Normal 9 7 5 4" xfId="20273" xr:uid="{00000000-0005-0000-0000-0000ED4F0000}"/>
    <cellStyle name="Normal 9 7 6" xfId="20274" xr:uid="{00000000-0005-0000-0000-0000EE4F0000}"/>
    <cellStyle name="Normal 9 7 7" xfId="20275" xr:uid="{00000000-0005-0000-0000-0000EF4F0000}"/>
    <cellStyle name="Normal 9 7 8" xfId="20276" xr:uid="{00000000-0005-0000-0000-0000F04F0000}"/>
    <cellStyle name="Normal 9 70" xfId="20277" xr:uid="{00000000-0005-0000-0000-0000F14F0000}"/>
    <cellStyle name="Normal 9 71" xfId="20278" xr:uid="{00000000-0005-0000-0000-0000F24F0000}"/>
    <cellStyle name="Normal 9 72" xfId="20279" xr:uid="{00000000-0005-0000-0000-0000F34F0000}"/>
    <cellStyle name="Normal 9 73" xfId="20280" xr:uid="{00000000-0005-0000-0000-0000F44F0000}"/>
    <cellStyle name="Normal 9 74" xfId="20281" xr:uid="{00000000-0005-0000-0000-0000F54F0000}"/>
    <cellStyle name="Normal 9 75" xfId="20282" xr:uid="{00000000-0005-0000-0000-0000F64F0000}"/>
    <cellStyle name="Normal 9 76" xfId="20283" xr:uid="{00000000-0005-0000-0000-0000F74F0000}"/>
    <cellStyle name="Normal 9 77" xfId="20284" xr:uid="{00000000-0005-0000-0000-0000F84F0000}"/>
    <cellStyle name="Normal 9 78" xfId="20285" xr:uid="{00000000-0005-0000-0000-0000F94F0000}"/>
    <cellStyle name="Normal 9 79" xfId="20286" xr:uid="{00000000-0005-0000-0000-0000FA4F0000}"/>
    <cellStyle name="Normal 9 8" xfId="20287" xr:uid="{00000000-0005-0000-0000-0000FB4F0000}"/>
    <cellStyle name="Normal 9 8 2" xfId="20288" xr:uid="{00000000-0005-0000-0000-0000FC4F0000}"/>
    <cellStyle name="Normal 9 8 2 2" xfId="20289" xr:uid="{00000000-0005-0000-0000-0000FD4F0000}"/>
    <cellStyle name="Normal 9 8 2 2 2" xfId="20290" xr:uid="{00000000-0005-0000-0000-0000FE4F0000}"/>
    <cellStyle name="Normal 9 8 2 2 3" xfId="20291" xr:uid="{00000000-0005-0000-0000-0000FF4F0000}"/>
    <cellStyle name="Normal 9 8 2 2 4" xfId="20292" xr:uid="{00000000-0005-0000-0000-000000500000}"/>
    <cellStyle name="Normal 9 8 2 3" xfId="20293" xr:uid="{00000000-0005-0000-0000-000001500000}"/>
    <cellStyle name="Normal 9 8 2 4" xfId="20294" xr:uid="{00000000-0005-0000-0000-000002500000}"/>
    <cellStyle name="Normal 9 8 2 5" xfId="20295" xr:uid="{00000000-0005-0000-0000-000003500000}"/>
    <cellStyle name="Normal 9 8 3" xfId="20296" xr:uid="{00000000-0005-0000-0000-000004500000}"/>
    <cellStyle name="Normal 9 8 4" xfId="20297" xr:uid="{00000000-0005-0000-0000-000005500000}"/>
    <cellStyle name="Normal 9 8 4 2" xfId="20298" xr:uid="{00000000-0005-0000-0000-000006500000}"/>
    <cellStyle name="Normal 9 8 4 3" xfId="20299" xr:uid="{00000000-0005-0000-0000-000007500000}"/>
    <cellStyle name="Normal 9 8 4 4" xfId="20300" xr:uid="{00000000-0005-0000-0000-000008500000}"/>
    <cellStyle name="Normal 9 8 5" xfId="20301" xr:uid="{00000000-0005-0000-0000-000009500000}"/>
    <cellStyle name="Normal 9 8 6" xfId="20302" xr:uid="{00000000-0005-0000-0000-00000A500000}"/>
    <cellStyle name="Normal 9 8 7" xfId="20303" xr:uid="{00000000-0005-0000-0000-00000B500000}"/>
    <cellStyle name="Normal 9 80" xfId="20304" xr:uid="{00000000-0005-0000-0000-00000C500000}"/>
    <cellStyle name="Normal 9 81" xfId="20305" xr:uid="{00000000-0005-0000-0000-00000D500000}"/>
    <cellStyle name="Normal 9 82" xfId="20306" xr:uid="{00000000-0005-0000-0000-00000E500000}"/>
    <cellStyle name="Normal 9 83" xfId="20307" xr:uid="{00000000-0005-0000-0000-00000F500000}"/>
    <cellStyle name="Normal 9 84" xfId="20308" xr:uid="{00000000-0005-0000-0000-000010500000}"/>
    <cellStyle name="Normal 9 85" xfId="20309" xr:uid="{00000000-0005-0000-0000-000011500000}"/>
    <cellStyle name="Normal 9 86" xfId="20310" xr:uid="{00000000-0005-0000-0000-000012500000}"/>
    <cellStyle name="Normal 9 87" xfId="20311" xr:uid="{00000000-0005-0000-0000-000013500000}"/>
    <cellStyle name="Normal 9 88" xfId="20312" xr:uid="{00000000-0005-0000-0000-000014500000}"/>
    <cellStyle name="Normal 9 89" xfId="20313" xr:uid="{00000000-0005-0000-0000-000015500000}"/>
    <cellStyle name="Normal 9 9" xfId="20314" xr:uid="{00000000-0005-0000-0000-000016500000}"/>
    <cellStyle name="Normal 9 9 2" xfId="20315" xr:uid="{00000000-0005-0000-0000-000017500000}"/>
    <cellStyle name="Normal 9 90" xfId="20316" xr:uid="{00000000-0005-0000-0000-000018500000}"/>
    <cellStyle name="Normal 9 91" xfId="20317" xr:uid="{00000000-0005-0000-0000-000019500000}"/>
    <cellStyle name="Normal 9 92" xfId="20318" xr:uid="{00000000-0005-0000-0000-00001A500000}"/>
    <cellStyle name="Normal 9 93" xfId="20319" xr:uid="{00000000-0005-0000-0000-00001B500000}"/>
    <cellStyle name="Normal 9 94" xfId="20320" xr:uid="{00000000-0005-0000-0000-00001C500000}"/>
    <cellStyle name="Normal 9 95" xfId="20321" xr:uid="{00000000-0005-0000-0000-00001D500000}"/>
    <cellStyle name="Normal 9 95 2" xfId="20322" xr:uid="{00000000-0005-0000-0000-00001E500000}"/>
    <cellStyle name="Normal 9 95 3" xfId="20323" xr:uid="{00000000-0005-0000-0000-00001F500000}"/>
    <cellStyle name="Normal 9 95 4" xfId="20324" xr:uid="{00000000-0005-0000-0000-000020500000}"/>
    <cellStyle name="Normal 9 96" xfId="20325" xr:uid="{00000000-0005-0000-0000-000021500000}"/>
    <cellStyle name="Normal 9 97" xfId="20326" xr:uid="{00000000-0005-0000-0000-000022500000}"/>
    <cellStyle name="Normal 9 98" xfId="20327" xr:uid="{00000000-0005-0000-0000-000023500000}"/>
    <cellStyle name="Normal 90" xfId="20328" xr:uid="{00000000-0005-0000-0000-000024500000}"/>
    <cellStyle name="Normal 90 2" xfId="20329" xr:uid="{00000000-0005-0000-0000-000025500000}"/>
    <cellStyle name="Normal 90 3" xfId="20330" xr:uid="{00000000-0005-0000-0000-000026500000}"/>
    <cellStyle name="Normal 90 4" xfId="20331" xr:uid="{00000000-0005-0000-0000-000027500000}"/>
    <cellStyle name="Normal 91" xfId="20332" xr:uid="{00000000-0005-0000-0000-000028500000}"/>
    <cellStyle name="Normal 91 2" xfId="20333" xr:uid="{00000000-0005-0000-0000-000029500000}"/>
    <cellStyle name="Normal 91 3" xfId="20334" xr:uid="{00000000-0005-0000-0000-00002A500000}"/>
    <cellStyle name="Normal 91 4" xfId="20335" xr:uid="{00000000-0005-0000-0000-00002B500000}"/>
    <cellStyle name="Normal 92" xfId="20336" xr:uid="{00000000-0005-0000-0000-00002C500000}"/>
    <cellStyle name="Normal 92 2" xfId="20337" xr:uid="{00000000-0005-0000-0000-00002D500000}"/>
    <cellStyle name="Normal 92 3" xfId="20338" xr:uid="{00000000-0005-0000-0000-00002E500000}"/>
    <cellStyle name="Normal 92 4" xfId="20339" xr:uid="{00000000-0005-0000-0000-00002F500000}"/>
    <cellStyle name="Normal 93" xfId="20340" xr:uid="{00000000-0005-0000-0000-000030500000}"/>
    <cellStyle name="Normal 93 2" xfId="20341" xr:uid="{00000000-0005-0000-0000-000031500000}"/>
    <cellStyle name="Normal 94" xfId="20342" xr:uid="{00000000-0005-0000-0000-000032500000}"/>
    <cellStyle name="Normal 94 2" xfId="20343" xr:uid="{00000000-0005-0000-0000-000033500000}"/>
    <cellStyle name="Normal 94 3" xfId="20344" xr:uid="{00000000-0005-0000-0000-000034500000}"/>
    <cellStyle name="Normal 94 4" xfId="20345" xr:uid="{00000000-0005-0000-0000-000035500000}"/>
    <cellStyle name="Normal 95" xfId="20346" xr:uid="{00000000-0005-0000-0000-000036500000}"/>
    <cellStyle name="Normal 95 2" xfId="20347" xr:uid="{00000000-0005-0000-0000-000037500000}"/>
    <cellStyle name="Normal 95 3" xfId="20348" xr:uid="{00000000-0005-0000-0000-000038500000}"/>
    <cellStyle name="Normal 95 4" xfId="20349" xr:uid="{00000000-0005-0000-0000-000039500000}"/>
    <cellStyle name="Normal 96" xfId="20350" xr:uid="{00000000-0005-0000-0000-00003A500000}"/>
    <cellStyle name="Normal 96 2" xfId="20351" xr:uid="{00000000-0005-0000-0000-00003B500000}"/>
    <cellStyle name="Normal 96 2 2" xfId="20352" xr:uid="{00000000-0005-0000-0000-00003C500000}"/>
    <cellStyle name="Normal 96 2 2 2" xfId="20353" xr:uid="{00000000-0005-0000-0000-00003D500000}"/>
    <cellStyle name="Normal 96 2 2 3" xfId="20354" xr:uid="{00000000-0005-0000-0000-00003E500000}"/>
    <cellStyle name="Normal 96 2 2 4" xfId="20355" xr:uid="{00000000-0005-0000-0000-00003F500000}"/>
    <cellStyle name="Normal 96 2 3" xfId="20356" xr:uid="{00000000-0005-0000-0000-000040500000}"/>
    <cellStyle name="Normal 96 2 4" xfId="20357" xr:uid="{00000000-0005-0000-0000-000041500000}"/>
    <cellStyle name="Normal 96 2 5" xfId="20358" xr:uid="{00000000-0005-0000-0000-000042500000}"/>
    <cellStyle name="Normal 96 3" xfId="20359" xr:uid="{00000000-0005-0000-0000-000043500000}"/>
    <cellStyle name="Normal 96 3 2" xfId="20360" xr:uid="{00000000-0005-0000-0000-000044500000}"/>
    <cellStyle name="Normal 96 3 3" xfId="20361" xr:uid="{00000000-0005-0000-0000-000045500000}"/>
    <cellStyle name="Normal 96 3 4" xfId="20362" xr:uid="{00000000-0005-0000-0000-000046500000}"/>
    <cellStyle name="Normal 96 4" xfId="20363" xr:uid="{00000000-0005-0000-0000-000047500000}"/>
    <cellStyle name="Normal 96 4 2" xfId="20364" xr:uid="{00000000-0005-0000-0000-000048500000}"/>
    <cellStyle name="Normal 96 4 3" xfId="20365" xr:uid="{00000000-0005-0000-0000-000049500000}"/>
    <cellStyle name="Normal 96 4 4" xfId="20366" xr:uid="{00000000-0005-0000-0000-00004A500000}"/>
    <cellStyle name="Normal 96 5" xfId="20367" xr:uid="{00000000-0005-0000-0000-00004B500000}"/>
    <cellStyle name="Normal 96 6" xfId="20368" xr:uid="{00000000-0005-0000-0000-00004C500000}"/>
    <cellStyle name="Normal 96 7" xfId="20369" xr:uid="{00000000-0005-0000-0000-00004D500000}"/>
    <cellStyle name="Normal 97" xfId="20370" xr:uid="{00000000-0005-0000-0000-00004E500000}"/>
    <cellStyle name="Normal 97 2" xfId="20371" xr:uid="{00000000-0005-0000-0000-00004F500000}"/>
    <cellStyle name="Normal 97 3" xfId="20372" xr:uid="{00000000-0005-0000-0000-000050500000}"/>
    <cellStyle name="Normal 97 4" xfId="20373" xr:uid="{00000000-0005-0000-0000-000051500000}"/>
    <cellStyle name="Normal 98" xfId="20374" xr:uid="{00000000-0005-0000-0000-000052500000}"/>
    <cellStyle name="Normal 98 2" xfId="20375" xr:uid="{00000000-0005-0000-0000-000053500000}"/>
    <cellStyle name="Normal 98 3" xfId="20376" xr:uid="{00000000-0005-0000-0000-000054500000}"/>
    <cellStyle name="Normal 98 4" xfId="20377" xr:uid="{00000000-0005-0000-0000-000055500000}"/>
    <cellStyle name="Normal 99" xfId="20378" xr:uid="{00000000-0005-0000-0000-000056500000}"/>
    <cellStyle name="Normal 99 2" xfId="20379" xr:uid="{00000000-0005-0000-0000-000057500000}"/>
    <cellStyle name="Normal 99 3" xfId="20380" xr:uid="{00000000-0005-0000-0000-000058500000}"/>
    <cellStyle name="Normal 99 4" xfId="20381" xr:uid="{00000000-0005-0000-0000-000059500000}"/>
    <cellStyle name="Normal_Capital &amp; RWA N" xfId="8" xr:uid="{00000000-0005-0000-0000-00005A500000}"/>
    <cellStyle name="Normal_Capital &amp; RWA N 2" xfId="16" xr:uid="{00000000-0005-0000-0000-00005B500000}"/>
    <cellStyle name="Normal_Casestdy draft" xfId="15" xr:uid="{00000000-0005-0000-0000-00005C500000}"/>
    <cellStyle name="Normal_Casestdy draft 2" xfId="9" xr:uid="{00000000-0005-0000-0000-00005D500000}"/>
    <cellStyle name="Normalny_Eksport 2000 - F" xfId="20382" xr:uid="{00000000-0005-0000-0000-00005E500000}"/>
    <cellStyle name="Note 2" xfId="20383" xr:uid="{00000000-0005-0000-0000-00005F500000}"/>
    <cellStyle name="Note 2 10" xfId="20384" xr:uid="{00000000-0005-0000-0000-000060500000}"/>
    <cellStyle name="Note 2 10 2" xfId="20385" xr:uid="{00000000-0005-0000-0000-000061500000}"/>
    <cellStyle name="Note 2 10 2 2" xfId="21221" xr:uid="{00000000-0005-0000-0000-000062500000}"/>
    <cellStyle name="Note 2 10 3" xfId="20386" xr:uid="{00000000-0005-0000-0000-000063500000}"/>
    <cellStyle name="Note 2 10 3 2" xfId="21220" xr:uid="{00000000-0005-0000-0000-000064500000}"/>
    <cellStyle name="Note 2 10 4" xfId="20387" xr:uid="{00000000-0005-0000-0000-000065500000}"/>
    <cellStyle name="Note 2 10 4 2" xfId="21219" xr:uid="{00000000-0005-0000-0000-000066500000}"/>
    <cellStyle name="Note 2 10 5" xfId="20388" xr:uid="{00000000-0005-0000-0000-000067500000}"/>
    <cellStyle name="Note 2 10 5 2" xfId="21218" xr:uid="{00000000-0005-0000-0000-000068500000}"/>
    <cellStyle name="Note 2 11" xfId="20389" xr:uid="{00000000-0005-0000-0000-000069500000}"/>
    <cellStyle name="Note 2 11 2" xfId="20390" xr:uid="{00000000-0005-0000-0000-00006A500000}"/>
    <cellStyle name="Note 2 11 2 2" xfId="21217" xr:uid="{00000000-0005-0000-0000-00006B500000}"/>
    <cellStyle name="Note 2 11 3" xfId="20391" xr:uid="{00000000-0005-0000-0000-00006C500000}"/>
    <cellStyle name="Note 2 11 3 2" xfId="21216" xr:uid="{00000000-0005-0000-0000-00006D500000}"/>
    <cellStyle name="Note 2 11 4" xfId="20392" xr:uid="{00000000-0005-0000-0000-00006E500000}"/>
    <cellStyle name="Note 2 11 4 2" xfId="21215" xr:uid="{00000000-0005-0000-0000-00006F500000}"/>
    <cellStyle name="Note 2 11 5" xfId="20393" xr:uid="{00000000-0005-0000-0000-000070500000}"/>
    <cellStyle name="Note 2 11 5 2" xfId="21214" xr:uid="{00000000-0005-0000-0000-000071500000}"/>
    <cellStyle name="Note 2 12" xfId="20394" xr:uid="{00000000-0005-0000-0000-000072500000}"/>
    <cellStyle name="Note 2 12 2" xfId="20395" xr:uid="{00000000-0005-0000-0000-000073500000}"/>
    <cellStyle name="Note 2 12 2 2" xfId="21213" xr:uid="{00000000-0005-0000-0000-000074500000}"/>
    <cellStyle name="Note 2 12 3" xfId="20396" xr:uid="{00000000-0005-0000-0000-000075500000}"/>
    <cellStyle name="Note 2 12 3 2" xfId="21212" xr:uid="{00000000-0005-0000-0000-000076500000}"/>
    <cellStyle name="Note 2 12 4" xfId="20397" xr:uid="{00000000-0005-0000-0000-000077500000}"/>
    <cellStyle name="Note 2 12 4 2" xfId="21211" xr:uid="{00000000-0005-0000-0000-000078500000}"/>
    <cellStyle name="Note 2 12 5" xfId="20398" xr:uid="{00000000-0005-0000-0000-000079500000}"/>
    <cellStyle name="Note 2 12 5 2" xfId="21210" xr:uid="{00000000-0005-0000-0000-00007A500000}"/>
    <cellStyle name="Note 2 13" xfId="20399" xr:uid="{00000000-0005-0000-0000-00007B500000}"/>
    <cellStyle name="Note 2 13 2" xfId="20400" xr:uid="{00000000-0005-0000-0000-00007C500000}"/>
    <cellStyle name="Note 2 13 2 2" xfId="21209" xr:uid="{00000000-0005-0000-0000-00007D500000}"/>
    <cellStyle name="Note 2 13 3" xfId="20401" xr:uid="{00000000-0005-0000-0000-00007E500000}"/>
    <cellStyle name="Note 2 13 3 2" xfId="21208" xr:uid="{00000000-0005-0000-0000-00007F500000}"/>
    <cellStyle name="Note 2 13 4" xfId="20402" xr:uid="{00000000-0005-0000-0000-000080500000}"/>
    <cellStyle name="Note 2 13 4 2" xfId="21207" xr:uid="{00000000-0005-0000-0000-000081500000}"/>
    <cellStyle name="Note 2 13 5" xfId="20403" xr:uid="{00000000-0005-0000-0000-000082500000}"/>
    <cellStyle name="Note 2 13 5 2" xfId="21206" xr:uid="{00000000-0005-0000-0000-000083500000}"/>
    <cellStyle name="Note 2 14" xfId="20404" xr:uid="{00000000-0005-0000-0000-000084500000}"/>
    <cellStyle name="Note 2 14 2" xfId="20405" xr:uid="{00000000-0005-0000-0000-000085500000}"/>
    <cellStyle name="Note 2 14 2 2" xfId="21204" xr:uid="{00000000-0005-0000-0000-000086500000}"/>
    <cellStyle name="Note 2 14 3" xfId="21205" xr:uid="{00000000-0005-0000-0000-000087500000}"/>
    <cellStyle name="Note 2 15" xfId="20406" xr:uid="{00000000-0005-0000-0000-000088500000}"/>
    <cellStyle name="Note 2 15 2" xfId="20407" xr:uid="{00000000-0005-0000-0000-000089500000}"/>
    <cellStyle name="Note 2 15 2 2" xfId="21203" xr:uid="{00000000-0005-0000-0000-00008A500000}"/>
    <cellStyle name="Note 2 16" xfId="20408" xr:uid="{00000000-0005-0000-0000-00008B500000}"/>
    <cellStyle name="Note 2 16 2" xfId="21202" xr:uid="{00000000-0005-0000-0000-00008C500000}"/>
    <cellStyle name="Note 2 17" xfId="20409" xr:uid="{00000000-0005-0000-0000-00008D500000}"/>
    <cellStyle name="Note 2 17 2" xfId="21201" xr:uid="{00000000-0005-0000-0000-00008E500000}"/>
    <cellStyle name="Note 2 18" xfId="21222" xr:uid="{00000000-0005-0000-0000-00008F500000}"/>
    <cellStyle name="Note 2 2" xfId="20410" xr:uid="{00000000-0005-0000-0000-000090500000}"/>
    <cellStyle name="Note 2 2 10" xfId="20411" xr:uid="{00000000-0005-0000-0000-000091500000}"/>
    <cellStyle name="Note 2 2 10 2" xfId="21199" xr:uid="{00000000-0005-0000-0000-000092500000}"/>
    <cellStyle name="Note 2 2 11" xfId="21200" xr:uid="{00000000-0005-0000-0000-000093500000}"/>
    <cellStyle name="Note 2 2 2" xfId="20412" xr:uid="{00000000-0005-0000-0000-000094500000}"/>
    <cellStyle name="Note 2 2 2 2" xfId="20413" xr:uid="{00000000-0005-0000-0000-000095500000}"/>
    <cellStyle name="Note 2 2 2 2 2" xfId="21197" xr:uid="{00000000-0005-0000-0000-000096500000}"/>
    <cellStyle name="Note 2 2 2 3" xfId="20414" xr:uid="{00000000-0005-0000-0000-000097500000}"/>
    <cellStyle name="Note 2 2 2 3 2" xfId="21196" xr:uid="{00000000-0005-0000-0000-000098500000}"/>
    <cellStyle name="Note 2 2 2 4" xfId="20415" xr:uid="{00000000-0005-0000-0000-000099500000}"/>
    <cellStyle name="Note 2 2 2 4 2" xfId="21195" xr:uid="{00000000-0005-0000-0000-00009A500000}"/>
    <cellStyle name="Note 2 2 2 5" xfId="20416" xr:uid="{00000000-0005-0000-0000-00009B500000}"/>
    <cellStyle name="Note 2 2 2 5 2" xfId="21194" xr:uid="{00000000-0005-0000-0000-00009C500000}"/>
    <cellStyle name="Note 2 2 2 6" xfId="21198" xr:uid="{00000000-0005-0000-0000-00009D500000}"/>
    <cellStyle name="Note 2 2 3" xfId="20417" xr:uid="{00000000-0005-0000-0000-00009E500000}"/>
    <cellStyle name="Note 2 2 3 2" xfId="20418" xr:uid="{00000000-0005-0000-0000-00009F500000}"/>
    <cellStyle name="Note 2 2 3 2 2" xfId="21193" xr:uid="{00000000-0005-0000-0000-0000A0500000}"/>
    <cellStyle name="Note 2 2 3 3" xfId="20419" xr:uid="{00000000-0005-0000-0000-0000A1500000}"/>
    <cellStyle name="Note 2 2 3 3 2" xfId="21192" xr:uid="{00000000-0005-0000-0000-0000A2500000}"/>
    <cellStyle name="Note 2 2 3 4" xfId="20420" xr:uid="{00000000-0005-0000-0000-0000A3500000}"/>
    <cellStyle name="Note 2 2 3 4 2" xfId="21191" xr:uid="{00000000-0005-0000-0000-0000A4500000}"/>
    <cellStyle name="Note 2 2 3 5" xfId="20421" xr:uid="{00000000-0005-0000-0000-0000A5500000}"/>
    <cellStyle name="Note 2 2 3 5 2" xfId="21190" xr:uid="{00000000-0005-0000-0000-0000A6500000}"/>
    <cellStyle name="Note 2 2 4" xfId="20422" xr:uid="{00000000-0005-0000-0000-0000A7500000}"/>
    <cellStyle name="Note 2 2 4 2" xfId="20423" xr:uid="{00000000-0005-0000-0000-0000A8500000}"/>
    <cellStyle name="Note 2 2 4 2 2" xfId="21188" xr:uid="{00000000-0005-0000-0000-0000A9500000}"/>
    <cellStyle name="Note 2 2 4 3" xfId="20424" xr:uid="{00000000-0005-0000-0000-0000AA500000}"/>
    <cellStyle name="Note 2 2 4 3 2" xfId="21187" xr:uid="{00000000-0005-0000-0000-0000AB500000}"/>
    <cellStyle name="Note 2 2 4 4" xfId="20425" xr:uid="{00000000-0005-0000-0000-0000AC500000}"/>
    <cellStyle name="Note 2 2 4 4 2" xfId="21186" xr:uid="{00000000-0005-0000-0000-0000AD500000}"/>
    <cellStyle name="Note 2 2 4 5" xfId="21189" xr:uid="{00000000-0005-0000-0000-0000AE500000}"/>
    <cellStyle name="Note 2 2 5" xfId="20426" xr:uid="{00000000-0005-0000-0000-0000AF500000}"/>
    <cellStyle name="Note 2 2 5 2" xfId="20427" xr:uid="{00000000-0005-0000-0000-0000B0500000}"/>
    <cellStyle name="Note 2 2 5 2 2" xfId="21184" xr:uid="{00000000-0005-0000-0000-0000B1500000}"/>
    <cellStyle name="Note 2 2 5 3" xfId="20428" xr:uid="{00000000-0005-0000-0000-0000B2500000}"/>
    <cellStyle name="Note 2 2 5 3 2" xfId="21183" xr:uid="{00000000-0005-0000-0000-0000B3500000}"/>
    <cellStyle name="Note 2 2 5 4" xfId="20429" xr:uid="{00000000-0005-0000-0000-0000B4500000}"/>
    <cellStyle name="Note 2 2 5 4 2" xfId="21182" xr:uid="{00000000-0005-0000-0000-0000B5500000}"/>
    <cellStyle name="Note 2 2 5 5" xfId="21185" xr:uid="{00000000-0005-0000-0000-0000B6500000}"/>
    <cellStyle name="Note 2 2 6" xfId="20430" xr:uid="{00000000-0005-0000-0000-0000B7500000}"/>
    <cellStyle name="Note 2 2 6 2" xfId="21181" xr:uid="{00000000-0005-0000-0000-0000B8500000}"/>
    <cellStyle name="Note 2 2 7" xfId="20431" xr:uid="{00000000-0005-0000-0000-0000B9500000}"/>
    <cellStyle name="Note 2 2 7 2" xfId="21180" xr:uid="{00000000-0005-0000-0000-0000BA500000}"/>
    <cellStyle name="Note 2 2 8" xfId="20432" xr:uid="{00000000-0005-0000-0000-0000BB500000}"/>
    <cellStyle name="Note 2 2 8 2" xfId="21179" xr:uid="{00000000-0005-0000-0000-0000BC500000}"/>
    <cellStyle name="Note 2 2 9" xfId="20433" xr:uid="{00000000-0005-0000-0000-0000BD500000}"/>
    <cellStyle name="Note 2 2 9 2" xfId="21178" xr:uid="{00000000-0005-0000-0000-0000BE500000}"/>
    <cellStyle name="Note 2 3" xfId="20434" xr:uid="{00000000-0005-0000-0000-0000BF500000}"/>
    <cellStyle name="Note 2 3 2" xfId="20435" xr:uid="{00000000-0005-0000-0000-0000C0500000}"/>
    <cellStyle name="Note 2 3 2 2" xfId="21177" xr:uid="{00000000-0005-0000-0000-0000C1500000}"/>
    <cellStyle name="Note 2 3 3" xfId="20436" xr:uid="{00000000-0005-0000-0000-0000C2500000}"/>
    <cellStyle name="Note 2 3 3 2" xfId="21176" xr:uid="{00000000-0005-0000-0000-0000C3500000}"/>
    <cellStyle name="Note 2 3 4" xfId="20437" xr:uid="{00000000-0005-0000-0000-0000C4500000}"/>
    <cellStyle name="Note 2 3 4 2" xfId="21175" xr:uid="{00000000-0005-0000-0000-0000C5500000}"/>
    <cellStyle name="Note 2 3 5" xfId="20438" xr:uid="{00000000-0005-0000-0000-0000C6500000}"/>
    <cellStyle name="Note 2 3 5 2" xfId="21174" xr:uid="{00000000-0005-0000-0000-0000C7500000}"/>
    <cellStyle name="Note 2 4" xfId="20439" xr:uid="{00000000-0005-0000-0000-0000C8500000}"/>
    <cellStyle name="Note 2 4 2" xfId="20440" xr:uid="{00000000-0005-0000-0000-0000C9500000}"/>
    <cellStyle name="Note 2 4 2 2" xfId="20441" xr:uid="{00000000-0005-0000-0000-0000CA500000}"/>
    <cellStyle name="Note 2 4 2 2 2" xfId="21173" xr:uid="{00000000-0005-0000-0000-0000CB500000}"/>
    <cellStyle name="Note 2 4 3" xfId="20442" xr:uid="{00000000-0005-0000-0000-0000CC500000}"/>
    <cellStyle name="Note 2 4 3 2" xfId="20443" xr:uid="{00000000-0005-0000-0000-0000CD500000}"/>
    <cellStyle name="Note 2 4 3 2 2" xfId="21172" xr:uid="{00000000-0005-0000-0000-0000CE500000}"/>
    <cellStyle name="Note 2 4 4" xfId="20444" xr:uid="{00000000-0005-0000-0000-0000CF500000}"/>
    <cellStyle name="Note 2 4 4 2" xfId="20445" xr:uid="{00000000-0005-0000-0000-0000D0500000}"/>
    <cellStyle name="Note 2 4 4 2 2" xfId="21171" xr:uid="{00000000-0005-0000-0000-0000D1500000}"/>
    <cellStyle name="Note 2 4 5" xfId="20446" xr:uid="{00000000-0005-0000-0000-0000D2500000}"/>
    <cellStyle name="Note 2 4 6" xfId="20447" xr:uid="{00000000-0005-0000-0000-0000D3500000}"/>
    <cellStyle name="Note 2 4 7" xfId="20448" xr:uid="{00000000-0005-0000-0000-0000D4500000}"/>
    <cellStyle name="Note 2 4 7 2" xfId="21170" xr:uid="{00000000-0005-0000-0000-0000D5500000}"/>
    <cellStyle name="Note 2 5" xfId="20449" xr:uid="{00000000-0005-0000-0000-0000D6500000}"/>
    <cellStyle name="Note 2 5 2" xfId="20450" xr:uid="{00000000-0005-0000-0000-0000D7500000}"/>
    <cellStyle name="Note 2 5 2 2" xfId="20451" xr:uid="{00000000-0005-0000-0000-0000D8500000}"/>
    <cellStyle name="Note 2 5 2 2 2" xfId="21169" xr:uid="{00000000-0005-0000-0000-0000D9500000}"/>
    <cellStyle name="Note 2 5 3" xfId="20452" xr:uid="{00000000-0005-0000-0000-0000DA500000}"/>
    <cellStyle name="Note 2 5 3 2" xfId="20453" xr:uid="{00000000-0005-0000-0000-0000DB500000}"/>
    <cellStyle name="Note 2 5 3 2 2" xfId="21168" xr:uid="{00000000-0005-0000-0000-0000DC500000}"/>
    <cellStyle name="Note 2 5 4" xfId="20454" xr:uid="{00000000-0005-0000-0000-0000DD500000}"/>
    <cellStyle name="Note 2 5 4 2" xfId="20455" xr:uid="{00000000-0005-0000-0000-0000DE500000}"/>
    <cellStyle name="Note 2 5 4 2 2" xfId="21167" xr:uid="{00000000-0005-0000-0000-0000DF500000}"/>
    <cellStyle name="Note 2 5 5" xfId="20456" xr:uid="{00000000-0005-0000-0000-0000E0500000}"/>
    <cellStyle name="Note 2 5 6" xfId="20457" xr:uid="{00000000-0005-0000-0000-0000E1500000}"/>
    <cellStyle name="Note 2 5 7" xfId="20458" xr:uid="{00000000-0005-0000-0000-0000E2500000}"/>
    <cellStyle name="Note 2 5 7 2" xfId="21166" xr:uid="{00000000-0005-0000-0000-0000E3500000}"/>
    <cellStyle name="Note 2 6" xfId="20459" xr:uid="{00000000-0005-0000-0000-0000E4500000}"/>
    <cellStyle name="Note 2 6 2" xfId="20460" xr:uid="{00000000-0005-0000-0000-0000E5500000}"/>
    <cellStyle name="Note 2 6 2 2" xfId="20461" xr:uid="{00000000-0005-0000-0000-0000E6500000}"/>
    <cellStyle name="Note 2 6 2 2 2" xfId="21165" xr:uid="{00000000-0005-0000-0000-0000E7500000}"/>
    <cellStyle name="Note 2 6 3" xfId="20462" xr:uid="{00000000-0005-0000-0000-0000E8500000}"/>
    <cellStyle name="Note 2 6 3 2" xfId="20463" xr:uid="{00000000-0005-0000-0000-0000E9500000}"/>
    <cellStyle name="Note 2 6 3 2 2" xfId="21164" xr:uid="{00000000-0005-0000-0000-0000EA500000}"/>
    <cellStyle name="Note 2 6 4" xfId="20464" xr:uid="{00000000-0005-0000-0000-0000EB500000}"/>
    <cellStyle name="Note 2 6 4 2" xfId="20465" xr:uid="{00000000-0005-0000-0000-0000EC500000}"/>
    <cellStyle name="Note 2 6 4 2 2" xfId="21163" xr:uid="{00000000-0005-0000-0000-0000ED500000}"/>
    <cellStyle name="Note 2 6 5" xfId="20466" xr:uid="{00000000-0005-0000-0000-0000EE500000}"/>
    <cellStyle name="Note 2 6 6" xfId="20467" xr:uid="{00000000-0005-0000-0000-0000EF500000}"/>
    <cellStyle name="Note 2 6 7" xfId="20468" xr:uid="{00000000-0005-0000-0000-0000F0500000}"/>
    <cellStyle name="Note 2 6 7 2" xfId="21162" xr:uid="{00000000-0005-0000-0000-0000F1500000}"/>
    <cellStyle name="Note 2 7" xfId="20469" xr:uid="{00000000-0005-0000-0000-0000F2500000}"/>
    <cellStyle name="Note 2 7 2" xfId="20470" xr:uid="{00000000-0005-0000-0000-0000F3500000}"/>
    <cellStyle name="Note 2 7 2 2" xfId="20471" xr:uid="{00000000-0005-0000-0000-0000F4500000}"/>
    <cellStyle name="Note 2 7 2 2 2" xfId="21161" xr:uid="{00000000-0005-0000-0000-0000F5500000}"/>
    <cellStyle name="Note 2 7 3" xfId="20472" xr:uid="{00000000-0005-0000-0000-0000F6500000}"/>
    <cellStyle name="Note 2 7 3 2" xfId="20473" xr:uid="{00000000-0005-0000-0000-0000F7500000}"/>
    <cellStyle name="Note 2 7 3 2 2" xfId="21160" xr:uid="{00000000-0005-0000-0000-0000F8500000}"/>
    <cellStyle name="Note 2 7 4" xfId="20474" xr:uid="{00000000-0005-0000-0000-0000F9500000}"/>
    <cellStyle name="Note 2 7 4 2" xfId="20475" xr:uid="{00000000-0005-0000-0000-0000FA500000}"/>
    <cellStyle name="Note 2 7 4 2 2" xfId="21159" xr:uid="{00000000-0005-0000-0000-0000FB500000}"/>
    <cellStyle name="Note 2 7 5" xfId="20476" xr:uid="{00000000-0005-0000-0000-0000FC500000}"/>
    <cellStyle name="Note 2 7 6" xfId="20477" xr:uid="{00000000-0005-0000-0000-0000FD500000}"/>
    <cellStyle name="Note 2 7 7" xfId="20478" xr:uid="{00000000-0005-0000-0000-0000FE500000}"/>
    <cellStyle name="Note 2 7 7 2" xfId="21158" xr:uid="{00000000-0005-0000-0000-0000FF500000}"/>
    <cellStyle name="Note 2 8" xfId="20479" xr:uid="{00000000-0005-0000-0000-000000510000}"/>
    <cellStyle name="Note 2 8 2" xfId="20480" xr:uid="{00000000-0005-0000-0000-000001510000}"/>
    <cellStyle name="Note 2 8 2 2" xfId="21157" xr:uid="{00000000-0005-0000-0000-000002510000}"/>
    <cellStyle name="Note 2 8 3" xfId="20481" xr:uid="{00000000-0005-0000-0000-000003510000}"/>
    <cellStyle name="Note 2 8 3 2" xfId="21156" xr:uid="{00000000-0005-0000-0000-000004510000}"/>
    <cellStyle name="Note 2 8 4" xfId="20482" xr:uid="{00000000-0005-0000-0000-000005510000}"/>
    <cellStyle name="Note 2 8 4 2" xfId="21155" xr:uid="{00000000-0005-0000-0000-000006510000}"/>
    <cellStyle name="Note 2 8 5" xfId="20483" xr:uid="{00000000-0005-0000-0000-000007510000}"/>
    <cellStyle name="Note 2 8 5 2" xfId="21154" xr:uid="{00000000-0005-0000-0000-000008510000}"/>
    <cellStyle name="Note 2 9" xfId="20484" xr:uid="{00000000-0005-0000-0000-000009510000}"/>
    <cellStyle name="Note 2 9 2" xfId="20485" xr:uid="{00000000-0005-0000-0000-00000A510000}"/>
    <cellStyle name="Note 2 9 2 2" xfId="21153" xr:uid="{00000000-0005-0000-0000-00000B510000}"/>
    <cellStyle name="Note 2 9 3" xfId="20486" xr:uid="{00000000-0005-0000-0000-00000C510000}"/>
    <cellStyle name="Note 2 9 3 2" xfId="21152" xr:uid="{00000000-0005-0000-0000-00000D510000}"/>
    <cellStyle name="Note 2 9 4" xfId="20487" xr:uid="{00000000-0005-0000-0000-00000E510000}"/>
    <cellStyle name="Note 2 9 4 2" xfId="21151" xr:uid="{00000000-0005-0000-0000-00000F510000}"/>
    <cellStyle name="Note 2 9 5" xfId="20488" xr:uid="{00000000-0005-0000-0000-000010510000}"/>
    <cellStyle name="Note 2 9 5 2" xfId="21150" xr:uid="{00000000-0005-0000-0000-000011510000}"/>
    <cellStyle name="Note 3 2" xfId="20489" xr:uid="{00000000-0005-0000-0000-000012510000}"/>
    <cellStyle name="Note 3 2 2" xfId="20490" xr:uid="{00000000-0005-0000-0000-000013510000}"/>
    <cellStyle name="Note 3 2 2 2" xfId="21148" xr:uid="{00000000-0005-0000-0000-000014510000}"/>
    <cellStyle name="Note 3 2 3" xfId="20491" xr:uid="{00000000-0005-0000-0000-000015510000}"/>
    <cellStyle name="Note 3 2 4" xfId="21149" xr:uid="{00000000-0005-0000-0000-000016510000}"/>
    <cellStyle name="Note 3 3" xfId="20492" xr:uid="{00000000-0005-0000-0000-000017510000}"/>
    <cellStyle name="Note 3 3 2" xfId="20493" xr:uid="{00000000-0005-0000-0000-000018510000}"/>
    <cellStyle name="Note 3 3 3" xfId="21147" xr:uid="{00000000-0005-0000-0000-000019510000}"/>
    <cellStyle name="Note 3 4" xfId="20494" xr:uid="{00000000-0005-0000-0000-00001A510000}"/>
    <cellStyle name="Note 3 4 2" xfId="21146" xr:uid="{00000000-0005-0000-0000-00001B510000}"/>
    <cellStyle name="Note 3 5" xfId="20495" xr:uid="{00000000-0005-0000-0000-00001C510000}"/>
    <cellStyle name="Note 4 2" xfId="20496" xr:uid="{00000000-0005-0000-0000-00001D510000}"/>
    <cellStyle name="Note 4 2 2" xfId="20497" xr:uid="{00000000-0005-0000-0000-00001E510000}"/>
    <cellStyle name="Note 4 2 2 2" xfId="21144" xr:uid="{00000000-0005-0000-0000-00001F510000}"/>
    <cellStyle name="Note 4 2 3" xfId="20498" xr:uid="{00000000-0005-0000-0000-000020510000}"/>
    <cellStyle name="Note 4 2 4" xfId="21145" xr:uid="{00000000-0005-0000-0000-000021510000}"/>
    <cellStyle name="Note 4 3" xfId="20499" xr:uid="{00000000-0005-0000-0000-000022510000}"/>
    <cellStyle name="Note 4 4" xfId="20500" xr:uid="{00000000-0005-0000-0000-000023510000}"/>
    <cellStyle name="Note 4 4 2" xfId="21143" xr:uid="{00000000-0005-0000-0000-000024510000}"/>
    <cellStyle name="Note 4 5" xfId="20501" xr:uid="{00000000-0005-0000-0000-000025510000}"/>
    <cellStyle name="Note 5" xfId="20502" xr:uid="{00000000-0005-0000-0000-000026510000}"/>
    <cellStyle name="Note 5 2" xfId="20503" xr:uid="{00000000-0005-0000-0000-000027510000}"/>
    <cellStyle name="Note 5 2 2" xfId="20504" xr:uid="{00000000-0005-0000-0000-000028510000}"/>
    <cellStyle name="Note 5 2 3" xfId="21141" xr:uid="{00000000-0005-0000-0000-000029510000}"/>
    <cellStyle name="Note 5 3" xfId="20505" xr:uid="{00000000-0005-0000-0000-00002A510000}"/>
    <cellStyle name="Note 5 3 2" xfId="20506" xr:uid="{00000000-0005-0000-0000-00002B510000}"/>
    <cellStyle name="Note 5 3 3" xfId="21140" xr:uid="{00000000-0005-0000-0000-00002C510000}"/>
    <cellStyle name="Note 5 4" xfId="20507" xr:uid="{00000000-0005-0000-0000-00002D510000}"/>
    <cellStyle name="Note 5 4 2" xfId="21139" xr:uid="{00000000-0005-0000-0000-00002E510000}"/>
    <cellStyle name="Note 5 5" xfId="20508" xr:uid="{00000000-0005-0000-0000-00002F510000}"/>
    <cellStyle name="Note 5 6" xfId="21142" xr:uid="{00000000-0005-0000-0000-000030510000}"/>
    <cellStyle name="Note 6" xfId="20509" xr:uid="{00000000-0005-0000-0000-000031510000}"/>
    <cellStyle name="Note 6 2" xfId="20510" xr:uid="{00000000-0005-0000-0000-000032510000}"/>
    <cellStyle name="Note 6 2 2" xfId="20511" xr:uid="{00000000-0005-0000-0000-000033510000}"/>
    <cellStyle name="Note 6 2 3" xfId="21137" xr:uid="{00000000-0005-0000-0000-000034510000}"/>
    <cellStyle name="Note 6 3" xfId="20512" xr:uid="{00000000-0005-0000-0000-000035510000}"/>
    <cellStyle name="Note 6 4" xfId="20513" xr:uid="{00000000-0005-0000-0000-000036510000}"/>
    <cellStyle name="Note 6 5" xfId="21138" xr:uid="{00000000-0005-0000-0000-000037510000}"/>
    <cellStyle name="Note 7" xfId="20514" xr:uid="{00000000-0005-0000-0000-000038510000}"/>
    <cellStyle name="Note 7 2" xfId="21136" xr:uid="{00000000-0005-0000-0000-000039510000}"/>
    <cellStyle name="Note 8" xfId="20515" xr:uid="{00000000-0005-0000-0000-00003A510000}"/>
    <cellStyle name="Note 8 2" xfId="20516" xr:uid="{00000000-0005-0000-0000-00003B510000}"/>
    <cellStyle name="Note 8 2 2" xfId="21134" xr:uid="{00000000-0005-0000-0000-00003C510000}"/>
    <cellStyle name="Note 8 3" xfId="21135" xr:uid="{00000000-0005-0000-0000-00003D510000}"/>
    <cellStyle name="Note 9" xfId="20517" xr:uid="{00000000-0005-0000-0000-00003E510000}"/>
    <cellStyle name="Note 9 2" xfId="21133" xr:uid="{00000000-0005-0000-0000-00003F510000}"/>
    <cellStyle name="Ôèíàíñîâûé [0]_Ëèñò1" xfId="20518" xr:uid="{00000000-0005-0000-0000-000040510000}"/>
    <cellStyle name="Ôèíàíñîâûé_Ëèñò1" xfId="20519" xr:uid="{00000000-0005-0000-0000-000041510000}"/>
    <cellStyle name="Option" xfId="20520" xr:uid="{00000000-0005-0000-0000-000042510000}"/>
    <cellStyle name="Option 2" xfId="20521" xr:uid="{00000000-0005-0000-0000-000043510000}"/>
    <cellStyle name="Option 3" xfId="20522" xr:uid="{00000000-0005-0000-0000-000044510000}"/>
    <cellStyle name="Option 4" xfId="20523" xr:uid="{00000000-0005-0000-0000-000045510000}"/>
    <cellStyle name="optionalExposure" xfId="20524" xr:uid="{00000000-0005-0000-0000-000046510000}"/>
    <cellStyle name="optionalExposure 2" xfId="21132" xr:uid="{00000000-0005-0000-0000-000047510000}"/>
    <cellStyle name="OptionHeading" xfId="20525" xr:uid="{00000000-0005-0000-0000-000048510000}"/>
    <cellStyle name="OptionHeading 2" xfId="20526" xr:uid="{00000000-0005-0000-0000-000049510000}"/>
    <cellStyle name="OptionHeading 3" xfId="20527" xr:uid="{00000000-0005-0000-0000-00004A510000}"/>
    <cellStyle name="Output 2" xfId="20528" xr:uid="{00000000-0005-0000-0000-00004B510000}"/>
    <cellStyle name="Output 2 10" xfId="20529" xr:uid="{00000000-0005-0000-0000-00004C510000}"/>
    <cellStyle name="Output 2 10 2" xfId="20530" xr:uid="{00000000-0005-0000-0000-00004D510000}"/>
    <cellStyle name="Output 2 10 2 2" xfId="21130" xr:uid="{00000000-0005-0000-0000-00004E510000}"/>
    <cellStyle name="Output 2 10 3" xfId="20531" xr:uid="{00000000-0005-0000-0000-00004F510000}"/>
    <cellStyle name="Output 2 10 3 2" xfId="21129" xr:uid="{00000000-0005-0000-0000-000050510000}"/>
    <cellStyle name="Output 2 10 4" xfId="20532" xr:uid="{00000000-0005-0000-0000-000051510000}"/>
    <cellStyle name="Output 2 10 4 2" xfId="21128" xr:uid="{00000000-0005-0000-0000-000052510000}"/>
    <cellStyle name="Output 2 10 5" xfId="20533" xr:uid="{00000000-0005-0000-0000-000053510000}"/>
    <cellStyle name="Output 2 10 5 2" xfId="21127" xr:uid="{00000000-0005-0000-0000-000054510000}"/>
    <cellStyle name="Output 2 11" xfId="20534" xr:uid="{00000000-0005-0000-0000-000055510000}"/>
    <cellStyle name="Output 2 11 2" xfId="20535" xr:uid="{00000000-0005-0000-0000-000056510000}"/>
    <cellStyle name="Output 2 11 2 2" xfId="21125" xr:uid="{00000000-0005-0000-0000-000057510000}"/>
    <cellStyle name="Output 2 11 3" xfId="20536" xr:uid="{00000000-0005-0000-0000-000058510000}"/>
    <cellStyle name="Output 2 11 3 2" xfId="21124" xr:uid="{00000000-0005-0000-0000-000059510000}"/>
    <cellStyle name="Output 2 11 4" xfId="20537" xr:uid="{00000000-0005-0000-0000-00005A510000}"/>
    <cellStyle name="Output 2 11 4 2" xfId="21123" xr:uid="{00000000-0005-0000-0000-00005B510000}"/>
    <cellStyle name="Output 2 11 5" xfId="20538" xr:uid="{00000000-0005-0000-0000-00005C510000}"/>
    <cellStyle name="Output 2 11 5 2" xfId="21122" xr:uid="{00000000-0005-0000-0000-00005D510000}"/>
    <cellStyle name="Output 2 11 6" xfId="21126" xr:uid="{00000000-0005-0000-0000-00005E510000}"/>
    <cellStyle name="Output 2 12" xfId="20539" xr:uid="{00000000-0005-0000-0000-00005F510000}"/>
    <cellStyle name="Output 2 12 2" xfId="20540" xr:uid="{00000000-0005-0000-0000-000060510000}"/>
    <cellStyle name="Output 2 12 2 2" xfId="21120" xr:uid="{00000000-0005-0000-0000-000061510000}"/>
    <cellStyle name="Output 2 12 3" xfId="20541" xr:uid="{00000000-0005-0000-0000-000062510000}"/>
    <cellStyle name="Output 2 12 3 2" xfId="21119" xr:uid="{00000000-0005-0000-0000-000063510000}"/>
    <cellStyle name="Output 2 12 4" xfId="20542" xr:uid="{00000000-0005-0000-0000-000064510000}"/>
    <cellStyle name="Output 2 12 4 2" xfId="21118" xr:uid="{00000000-0005-0000-0000-000065510000}"/>
    <cellStyle name="Output 2 12 5" xfId="20543" xr:uid="{00000000-0005-0000-0000-000066510000}"/>
    <cellStyle name="Output 2 12 5 2" xfId="21117" xr:uid="{00000000-0005-0000-0000-000067510000}"/>
    <cellStyle name="Output 2 12 6" xfId="21121" xr:uid="{00000000-0005-0000-0000-000068510000}"/>
    <cellStyle name="Output 2 13" xfId="20544" xr:uid="{00000000-0005-0000-0000-000069510000}"/>
    <cellStyle name="Output 2 13 2" xfId="20545" xr:uid="{00000000-0005-0000-0000-00006A510000}"/>
    <cellStyle name="Output 2 13 2 2" xfId="21115" xr:uid="{00000000-0005-0000-0000-00006B510000}"/>
    <cellStyle name="Output 2 13 3" xfId="20546" xr:uid="{00000000-0005-0000-0000-00006C510000}"/>
    <cellStyle name="Output 2 13 3 2" xfId="21114" xr:uid="{00000000-0005-0000-0000-00006D510000}"/>
    <cellStyle name="Output 2 13 4" xfId="20547" xr:uid="{00000000-0005-0000-0000-00006E510000}"/>
    <cellStyle name="Output 2 13 4 2" xfId="21113" xr:uid="{00000000-0005-0000-0000-00006F510000}"/>
    <cellStyle name="Output 2 13 5" xfId="21116" xr:uid="{00000000-0005-0000-0000-000070510000}"/>
    <cellStyle name="Output 2 14" xfId="20548" xr:uid="{00000000-0005-0000-0000-000071510000}"/>
    <cellStyle name="Output 2 14 2" xfId="21112" xr:uid="{00000000-0005-0000-0000-000072510000}"/>
    <cellStyle name="Output 2 15" xfId="20549" xr:uid="{00000000-0005-0000-0000-000073510000}"/>
    <cellStyle name="Output 2 15 2" xfId="21111" xr:uid="{00000000-0005-0000-0000-000074510000}"/>
    <cellStyle name="Output 2 16" xfId="20550" xr:uid="{00000000-0005-0000-0000-000075510000}"/>
    <cellStyle name="Output 2 16 2" xfId="21110" xr:uid="{00000000-0005-0000-0000-000076510000}"/>
    <cellStyle name="Output 2 17" xfId="21131" xr:uid="{00000000-0005-0000-0000-000077510000}"/>
    <cellStyle name="Output 2 2" xfId="20551" xr:uid="{00000000-0005-0000-0000-000078510000}"/>
    <cellStyle name="Output 2 2 10" xfId="21109" xr:uid="{00000000-0005-0000-0000-000079510000}"/>
    <cellStyle name="Output 2 2 2" xfId="20552" xr:uid="{00000000-0005-0000-0000-00007A510000}"/>
    <cellStyle name="Output 2 2 2 2" xfId="20553" xr:uid="{00000000-0005-0000-0000-00007B510000}"/>
    <cellStyle name="Output 2 2 2 2 2" xfId="21107" xr:uid="{00000000-0005-0000-0000-00007C510000}"/>
    <cellStyle name="Output 2 2 2 3" xfId="20554" xr:uid="{00000000-0005-0000-0000-00007D510000}"/>
    <cellStyle name="Output 2 2 2 3 2" xfId="21106" xr:uid="{00000000-0005-0000-0000-00007E510000}"/>
    <cellStyle name="Output 2 2 2 4" xfId="20555" xr:uid="{00000000-0005-0000-0000-00007F510000}"/>
    <cellStyle name="Output 2 2 2 4 2" xfId="21105" xr:uid="{00000000-0005-0000-0000-000080510000}"/>
    <cellStyle name="Output 2 2 2 5" xfId="21108" xr:uid="{00000000-0005-0000-0000-000081510000}"/>
    <cellStyle name="Output 2 2 3" xfId="20556" xr:uid="{00000000-0005-0000-0000-000082510000}"/>
    <cellStyle name="Output 2 2 3 2" xfId="20557" xr:uid="{00000000-0005-0000-0000-000083510000}"/>
    <cellStyle name="Output 2 2 3 2 2" xfId="21103" xr:uid="{00000000-0005-0000-0000-000084510000}"/>
    <cellStyle name="Output 2 2 3 3" xfId="20558" xr:uid="{00000000-0005-0000-0000-000085510000}"/>
    <cellStyle name="Output 2 2 3 3 2" xfId="21102" xr:uid="{00000000-0005-0000-0000-000086510000}"/>
    <cellStyle name="Output 2 2 3 4" xfId="20559" xr:uid="{00000000-0005-0000-0000-000087510000}"/>
    <cellStyle name="Output 2 2 3 4 2" xfId="21101" xr:uid="{00000000-0005-0000-0000-000088510000}"/>
    <cellStyle name="Output 2 2 3 5" xfId="21104" xr:uid="{00000000-0005-0000-0000-000089510000}"/>
    <cellStyle name="Output 2 2 4" xfId="20560" xr:uid="{00000000-0005-0000-0000-00008A510000}"/>
    <cellStyle name="Output 2 2 4 2" xfId="20561" xr:uid="{00000000-0005-0000-0000-00008B510000}"/>
    <cellStyle name="Output 2 2 4 2 2" xfId="21099" xr:uid="{00000000-0005-0000-0000-00008C510000}"/>
    <cellStyle name="Output 2 2 4 3" xfId="20562" xr:uid="{00000000-0005-0000-0000-00008D510000}"/>
    <cellStyle name="Output 2 2 4 3 2" xfId="21098" xr:uid="{00000000-0005-0000-0000-00008E510000}"/>
    <cellStyle name="Output 2 2 4 4" xfId="20563" xr:uid="{00000000-0005-0000-0000-00008F510000}"/>
    <cellStyle name="Output 2 2 4 4 2" xfId="21097" xr:uid="{00000000-0005-0000-0000-000090510000}"/>
    <cellStyle name="Output 2 2 4 5" xfId="21100" xr:uid="{00000000-0005-0000-0000-000091510000}"/>
    <cellStyle name="Output 2 2 5" xfId="20564" xr:uid="{00000000-0005-0000-0000-000092510000}"/>
    <cellStyle name="Output 2 2 5 2" xfId="20565" xr:uid="{00000000-0005-0000-0000-000093510000}"/>
    <cellStyle name="Output 2 2 5 2 2" xfId="21095" xr:uid="{00000000-0005-0000-0000-000094510000}"/>
    <cellStyle name="Output 2 2 5 3" xfId="20566" xr:uid="{00000000-0005-0000-0000-000095510000}"/>
    <cellStyle name="Output 2 2 5 3 2" xfId="21094" xr:uid="{00000000-0005-0000-0000-000096510000}"/>
    <cellStyle name="Output 2 2 5 4" xfId="20567" xr:uid="{00000000-0005-0000-0000-000097510000}"/>
    <cellStyle name="Output 2 2 5 4 2" xfId="21093" xr:uid="{00000000-0005-0000-0000-000098510000}"/>
    <cellStyle name="Output 2 2 5 5" xfId="21096" xr:uid="{00000000-0005-0000-0000-000099510000}"/>
    <cellStyle name="Output 2 2 6" xfId="20568" xr:uid="{00000000-0005-0000-0000-00009A510000}"/>
    <cellStyle name="Output 2 2 6 2" xfId="21092" xr:uid="{00000000-0005-0000-0000-00009B510000}"/>
    <cellStyle name="Output 2 2 7" xfId="20569" xr:uid="{00000000-0005-0000-0000-00009C510000}"/>
    <cellStyle name="Output 2 2 7 2" xfId="21091" xr:uid="{00000000-0005-0000-0000-00009D510000}"/>
    <cellStyle name="Output 2 2 8" xfId="20570" xr:uid="{00000000-0005-0000-0000-00009E510000}"/>
    <cellStyle name="Output 2 2 8 2" xfId="21090" xr:uid="{00000000-0005-0000-0000-00009F510000}"/>
    <cellStyle name="Output 2 2 9" xfId="20571" xr:uid="{00000000-0005-0000-0000-0000A0510000}"/>
    <cellStyle name="Output 2 2 9 2" xfId="21089" xr:uid="{00000000-0005-0000-0000-0000A1510000}"/>
    <cellStyle name="Output 2 3" xfId="20572" xr:uid="{00000000-0005-0000-0000-0000A2510000}"/>
    <cellStyle name="Output 2 3 2" xfId="20573" xr:uid="{00000000-0005-0000-0000-0000A3510000}"/>
    <cellStyle name="Output 2 3 2 2" xfId="21088" xr:uid="{00000000-0005-0000-0000-0000A4510000}"/>
    <cellStyle name="Output 2 3 3" xfId="20574" xr:uid="{00000000-0005-0000-0000-0000A5510000}"/>
    <cellStyle name="Output 2 3 3 2" xfId="21087" xr:uid="{00000000-0005-0000-0000-0000A6510000}"/>
    <cellStyle name="Output 2 3 4" xfId="20575" xr:uid="{00000000-0005-0000-0000-0000A7510000}"/>
    <cellStyle name="Output 2 3 4 2" xfId="21086" xr:uid="{00000000-0005-0000-0000-0000A8510000}"/>
    <cellStyle name="Output 2 3 5" xfId="20576" xr:uid="{00000000-0005-0000-0000-0000A9510000}"/>
    <cellStyle name="Output 2 3 5 2" xfId="21085" xr:uid="{00000000-0005-0000-0000-0000AA510000}"/>
    <cellStyle name="Output 2 4" xfId="20577" xr:uid="{00000000-0005-0000-0000-0000AB510000}"/>
    <cellStyle name="Output 2 4 2" xfId="20578" xr:uid="{00000000-0005-0000-0000-0000AC510000}"/>
    <cellStyle name="Output 2 4 2 2" xfId="21084" xr:uid="{00000000-0005-0000-0000-0000AD510000}"/>
    <cellStyle name="Output 2 4 3" xfId="20579" xr:uid="{00000000-0005-0000-0000-0000AE510000}"/>
    <cellStyle name="Output 2 4 3 2" xfId="21083" xr:uid="{00000000-0005-0000-0000-0000AF510000}"/>
    <cellStyle name="Output 2 4 4" xfId="20580" xr:uid="{00000000-0005-0000-0000-0000B0510000}"/>
    <cellStyle name="Output 2 4 4 2" xfId="21082" xr:uid="{00000000-0005-0000-0000-0000B1510000}"/>
    <cellStyle name="Output 2 4 5" xfId="20581" xr:uid="{00000000-0005-0000-0000-0000B2510000}"/>
    <cellStyle name="Output 2 4 5 2" xfId="21081" xr:uid="{00000000-0005-0000-0000-0000B3510000}"/>
    <cellStyle name="Output 2 5" xfId="20582" xr:uid="{00000000-0005-0000-0000-0000B4510000}"/>
    <cellStyle name="Output 2 5 2" xfId="20583" xr:uid="{00000000-0005-0000-0000-0000B5510000}"/>
    <cellStyle name="Output 2 5 2 2" xfId="21080" xr:uid="{00000000-0005-0000-0000-0000B6510000}"/>
    <cellStyle name="Output 2 5 3" xfId="20584" xr:uid="{00000000-0005-0000-0000-0000B7510000}"/>
    <cellStyle name="Output 2 5 3 2" xfId="21079" xr:uid="{00000000-0005-0000-0000-0000B8510000}"/>
    <cellStyle name="Output 2 5 4" xfId="20585" xr:uid="{00000000-0005-0000-0000-0000B9510000}"/>
    <cellStyle name="Output 2 5 4 2" xfId="21078" xr:uid="{00000000-0005-0000-0000-0000BA510000}"/>
    <cellStyle name="Output 2 5 5" xfId="20586" xr:uid="{00000000-0005-0000-0000-0000BB510000}"/>
    <cellStyle name="Output 2 5 5 2" xfId="21077" xr:uid="{00000000-0005-0000-0000-0000BC510000}"/>
    <cellStyle name="Output 2 6" xfId="20587" xr:uid="{00000000-0005-0000-0000-0000BD510000}"/>
    <cellStyle name="Output 2 6 2" xfId="20588" xr:uid="{00000000-0005-0000-0000-0000BE510000}"/>
    <cellStyle name="Output 2 6 2 2" xfId="21076" xr:uid="{00000000-0005-0000-0000-0000BF510000}"/>
    <cellStyle name="Output 2 6 3" xfId="20589" xr:uid="{00000000-0005-0000-0000-0000C0510000}"/>
    <cellStyle name="Output 2 6 3 2" xfId="21075" xr:uid="{00000000-0005-0000-0000-0000C1510000}"/>
    <cellStyle name="Output 2 6 4" xfId="20590" xr:uid="{00000000-0005-0000-0000-0000C2510000}"/>
    <cellStyle name="Output 2 6 4 2" xfId="21074" xr:uid="{00000000-0005-0000-0000-0000C3510000}"/>
    <cellStyle name="Output 2 6 5" xfId="20591" xr:uid="{00000000-0005-0000-0000-0000C4510000}"/>
    <cellStyle name="Output 2 6 5 2" xfId="21073" xr:uid="{00000000-0005-0000-0000-0000C5510000}"/>
    <cellStyle name="Output 2 7" xfId="20592" xr:uid="{00000000-0005-0000-0000-0000C6510000}"/>
    <cellStyle name="Output 2 7 2" xfId="20593" xr:uid="{00000000-0005-0000-0000-0000C7510000}"/>
    <cellStyle name="Output 2 7 2 2" xfId="21072" xr:uid="{00000000-0005-0000-0000-0000C8510000}"/>
    <cellStyle name="Output 2 7 3" xfId="20594" xr:uid="{00000000-0005-0000-0000-0000C9510000}"/>
    <cellStyle name="Output 2 7 3 2" xfId="21071" xr:uid="{00000000-0005-0000-0000-0000CA510000}"/>
    <cellStyle name="Output 2 7 4" xfId="20595" xr:uid="{00000000-0005-0000-0000-0000CB510000}"/>
    <cellStyle name="Output 2 7 4 2" xfId="21070" xr:uid="{00000000-0005-0000-0000-0000CC510000}"/>
    <cellStyle name="Output 2 7 5" xfId="20596" xr:uid="{00000000-0005-0000-0000-0000CD510000}"/>
    <cellStyle name="Output 2 7 5 2" xfId="21069" xr:uid="{00000000-0005-0000-0000-0000CE510000}"/>
    <cellStyle name="Output 2 8" xfId="20597" xr:uid="{00000000-0005-0000-0000-0000CF510000}"/>
    <cellStyle name="Output 2 8 2" xfId="20598" xr:uid="{00000000-0005-0000-0000-0000D0510000}"/>
    <cellStyle name="Output 2 8 2 2" xfId="21068" xr:uid="{00000000-0005-0000-0000-0000D1510000}"/>
    <cellStyle name="Output 2 8 3" xfId="20599" xr:uid="{00000000-0005-0000-0000-0000D2510000}"/>
    <cellStyle name="Output 2 8 3 2" xfId="21067" xr:uid="{00000000-0005-0000-0000-0000D3510000}"/>
    <cellStyle name="Output 2 8 4" xfId="20600" xr:uid="{00000000-0005-0000-0000-0000D4510000}"/>
    <cellStyle name="Output 2 8 4 2" xfId="21066" xr:uid="{00000000-0005-0000-0000-0000D5510000}"/>
    <cellStyle name="Output 2 8 5" xfId="20601" xr:uid="{00000000-0005-0000-0000-0000D6510000}"/>
    <cellStyle name="Output 2 8 5 2" xfId="21065" xr:uid="{00000000-0005-0000-0000-0000D7510000}"/>
    <cellStyle name="Output 2 9" xfId="20602" xr:uid="{00000000-0005-0000-0000-0000D8510000}"/>
    <cellStyle name="Output 2 9 2" xfId="20603" xr:uid="{00000000-0005-0000-0000-0000D9510000}"/>
    <cellStyle name="Output 2 9 2 2" xfId="21064" xr:uid="{00000000-0005-0000-0000-0000DA510000}"/>
    <cellStyle name="Output 2 9 3" xfId="20604" xr:uid="{00000000-0005-0000-0000-0000DB510000}"/>
    <cellStyle name="Output 2 9 3 2" xfId="21063" xr:uid="{00000000-0005-0000-0000-0000DC510000}"/>
    <cellStyle name="Output 2 9 4" xfId="20605" xr:uid="{00000000-0005-0000-0000-0000DD510000}"/>
    <cellStyle name="Output 2 9 4 2" xfId="21062" xr:uid="{00000000-0005-0000-0000-0000DE510000}"/>
    <cellStyle name="Output 2 9 5" xfId="20606" xr:uid="{00000000-0005-0000-0000-0000DF510000}"/>
    <cellStyle name="Output 2 9 5 2" xfId="21061" xr:uid="{00000000-0005-0000-0000-0000E0510000}"/>
    <cellStyle name="Output 3" xfId="20607" xr:uid="{00000000-0005-0000-0000-0000E1510000}"/>
    <cellStyle name="Output 3 2" xfId="20608" xr:uid="{00000000-0005-0000-0000-0000E2510000}"/>
    <cellStyle name="Output 3 2 2" xfId="21059" xr:uid="{00000000-0005-0000-0000-0000E3510000}"/>
    <cellStyle name="Output 3 3" xfId="20609" xr:uid="{00000000-0005-0000-0000-0000E4510000}"/>
    <cellStyle name="Output 3 3 2" xfId="21058" xr:uid="{00000000-0005-0000-0000-0000E5510000}"/>
    <cellStyle name="Output 3 4" xfId="21060" xr:uid="{00000000-0005-0000-0000-0000E6510000}"/>
    <cellStyle name="Output 4" xfId="20610" xr:uid="{00000000-0005-0000-0000-0000E7510000}"/>
    <cellStyle name="Output 4 2" xfId="20611" xr:uid="{00000000-0005-0000-0000-0000E8510000}"/>
    <cellStyle name="Output 4 2 2" xfId="21056" xr:uid="{00000000-0005-0000-0000-0000E9510000}"/>
    <cellStyle name="Output 4 3" xfId="20612" xr:uid="{00000000-0005-0000-0000-0000EA510000}"/>
    <cellStyle name="Output 4 3 2" xfId="21055" xr:uid="{00000000-0005-0000-0000-0000EB510000}"/>
    <cellStyle name="Output 4 4" xfId="21057" xr:uid="{00000000-0005-0000-0000-0000EC510000}"/>
    <cellStyle name="Output 5" xfId="20613" xr:uid="{00000000-0005-0000-0000-0000ED510000}"/>
    <cellStyle name="Output 5 2" xfId="20614" xr:uid="{00000000-0005-0000-0000-0000EE510000}"/>
    <cellStyle name="Output 5 2 2" xfId="21053" xr:uid="{00000000-0005-0000-0000-0000EF510000}"/>
    <cellStyle name="Output 5 3" xfId="20615" xr:uid="{00000000-0005-0000-0000-0000F0510000}"/>
    <cellStyle name="Output 5 3 2" xfId="21052" xr:uid="{00000000-0005-0000-0000-0000F1510000}"/>
    <cellStyle name="Output 5 4" xfId="21054" xr:uid="{00000000-0005-0000-0000-0000F2510000}"/>
    <cellStyle name="Output 6" xfId="20616" xr:uid="{00000000-0005-0000-0000-0000F3510000}"/>
    <cellStyle name="Output 6 2" xfId="20617" xr:uid="{00000000-0005-0000-0000-0000F4510000}"/>
    <cellStyle name="Output 6 2 2" xfId="21050" xr:uid="{00000000-0005-0000-0000-0000F5510000}"/>
    <cellStyle name="Output 6 3" xfId="20618" xr:uid="{00000000-0005-0000-0000-0000F6510000}"/>
    <cellStyle name="Output 6 3 2" xfId="21049" xr:uid="{00000000-0005-0000-0000-0000F7510000}"/>
    <cellStyle name="Output 6 4" xfId="21051" xr:uid="{00000000-0005-0000-0000-0000F8510000}"/>
    <cellStyle name="Output 7" xfId="20619" xr:uid="{00000000-0005-0000-0000-0000F9510000}"/>
    <cellStyle name="Output 7 2" xfId="21048" xr:uid="{00000000-0005-0000-0000-0000FA510000}"/>
    <cellStyle name="Percen - Style1" xfId="20620" xr:uid="{00000000-0005-0000-0000-0000FB510000}"/>
    <cellStyle name="Percent" xfId="20961" builtinId="5"/>
    <cellStyle name="Percent [0]" xfId="20621" xr:uid="{00000000-0005-0000-0000-0000FD510000}"/>
    <cellStyle name="Percent [00]" xfId="20622" xr:uid="{00000000-0005-0000-0000-0000FE510000}"/>
    <cellStyle name="Percent 10" xfId="20623" xr:uid="{00000000-0005-0000-0000-0000FF510000}"/>
    <cellStyle name="Percent 10 2" xfId="20624" xr:uid="{00000000-0005-0000-0000-000000520000}"/>
    <cellStyle name="Percent 10 2 2" xfId="20625" xr:uid="{00000000-0005-0000-0000-000001520000}"/>
    <cellStyle name="Percent 10 3" xfId="20626" xr:uid="{00000000-0005-0000-0000-000002520000}"/>
    <cellStyle name="Percent 10 4" xfId="20627" xr:uid="{00000000-0005-0000-0000-000003520000}"/>
    <cellStyle name="Percent 11" xfId="20628" xr:uid="{00000000-0005-0000-0000-000004520000}"/>
    <cellStyle name="Percent 11 2" xfId="20629" xr:uid="{00000000-0005-0000-0000-000005520000}"/>
    <cellStyle name="Percent 12" xfId="20630" xr:uid="{00000000-0005-0000-0000-000006520000}"/>
    <cellStyle name="Percent 12 2" xfId="20631" xr:uid="{00000000-0005-0000-0000-000007520000}"/>
    <cellStyle name="Percent 13" xfId="20632" xr:uid="{00000000-0005-0000-0000-000008520000}"/>
    <cellStyle name="Percent 13 2" xfId="20633" xr:uid="{00000000-0005-0000-0000-000009520000}"/>
    <cellStyle name="Percent 14" xfId="20634" xr:uid="{00000000-0005-0000-0000-00000A520000}"/>
    <cellStyle name="Percent 15" xfId="20635" xr:uid="{00000000-0005-0000-0000-00000B520000}"/>
    <cellStyle name="Percent 15 2" xfId="20636" xr:uid="{00000000-0005-0000-0000-00000C520000}"/>
    <cellStyle name="Percent 16" xfId="20637" xr:uid="{00000000-0005-0000-0000-00000D520000}"/>
    <cellStyle name="Percent 17" xfId="20638" xr:uid="{00000000-0005-0000-0000-00000E520000}"/>
    <cellStyle name="Percent 18" xfId="20639" xr:uid="{00000000-0005-0000-0000-00000F520000}"/>
    <cellStyle name="Percent 19" xfId="20640" xr:uid="{00000000-0005-0000-0000-000010520000}"/>
    <cellStyle name="Percent 2" xfId="6" xr:uid="{00000000-0005-0000-0000-000011520000}"/>
    <cellStyle name="Percent 2 2" xfId="20641" xr:uid="{00000000-0005-0000-0000-000012520000}"/>
    <cellStyle name="Percent 2 2 2" xfId="20642" xr:uid="{00000000-0005-0000-0000-000013520000}"/>
    <cellStyle name="Percent 2 2 3" xfId="20643" xr:uid="{00000000-0005-0000-0000-000014520000}"/>
    <cellStyle name="Percent 2 2 4" xfId="20644" xr:uid="{00000000-0005-0000-0000-000015520000}"/>
    <cellStyle name="Percent 2 2 4 2" xfId="20645" xr:uid="{00000000-0005-0000-0000-000016520000}"/>
    <cellStyle name="Percent 2 2 4 2 2" xfId="20646" xr:uid="{00000000-0005-0000-0000-000017520000}"/>
    <cellStyle name="Percent 2 2 4 2 2 2" xfId="20647" xr:uid="{00000000-0005-0000-0000-000018520000}"/>
    <cellStyle name="Percent 2 2 4 2 2 3" xfId="20648" xr:uid="{00000000-0005-0000-0000-000019520000}"/>
    <cellStyle name="Percent 2 2 4 2 2 4" xfId="20649" xr:uid="{00000000-0005-0000-0000-00001A520000}"/>
    <cellStyle name="Percent 2 2 4 2 3" xfId="20650" xr:uid="{00000000-0005-0000-0000-00001B520000}"/>
    <cellStyle name="Percent 2 2 4 2 4" xfId="20651" xr:uid="{00000000-0005-0000-0000-00001C520000}"/>
    <cellStyle name="Percent 2 2 4 2 5" xfId="20652" xr:uid="{00000000-0005-0000-0000-00001D520000}"/>
    <cellStyle name="Percent 2 2 4 3" xfId="20653" xr:uid="{00000000-0005-0000-0000-00001E520000}"/>
    <cellStyle name="Percent 2 2 4 3 2" xfId="20654" xr:uid="{00000000-0005-0000-0000-00001F520000}"/>
    <cellStyle name="Percent 2 2 4 3 3" xfId="20655" xr:uid="{00000000-0005-0000-0000-000020520000}"/>
    <cellStyle name="Percent 2 2 4 3 4" xfId="20656" xr:uid="{00000000-0005-0000-0000-000021520000}"/>
    <cellStyle name="Percent 2 2 4 4" xfId="20657" xr:uid="{00000000-0005-0000-0000-000022520000}"/>
    <cellStyle name="Percent 2 2 4 5" xfId="20658" xr:uid="{00000000-0005-0000-0000-000023520000}"/>
    <cellStyle name="Percent 2 2 4 6" xfId="20659" xr:uid="{00000000-0005-0000-0000-000024520000}"/>
    <cellStyle name="Percent 2 2 5" xfId="20660" xr:uid="{00000000-0005-0000-0000-000025520000}"/>
    <cellStyle name="Percent 2 3" xfId="20661" xr:uid="{00000000-0005-0000-0000-000026520000}"/>
    <cellStyle name="Percent 2 4" xfId="20662" xr:uid="{00000000-0005-0000-0000-000027520000}"/>
    <cellStyle name="Percent 2 5" xfId="20663" xr:uid="{00000000-0005-0000-0000-000028520000}"/>
    <cellStyle name="Percent 2 6" xfId="20664" xr:uid="{00000000-0005-0000-0000-000029520000}"/>
    <cellStyle name="Percent 2 7" xfId="20665" xr:uid="{00000000-0005-0000-0000-00002A520000}"/>
    <cellStyle name="Percent 2 8" xfId="20666" xr:uid="{00000000-0005-0000-0000-00002B520000}"/>
    <cellStyle name="Percent 2 8 2" xfId="20667" xr:uid="{00000000-0005-0000-0000-00002C520000}"/>
    <cellStyle name="Percent 2 9" xfId="20668" xr:uid="{00000000-0005-0000-0000-00002D520000}"/>
    <cellStyle name="Percent 2 9 2" xfId="20669" xr:uid="{00000000-0005-0000-0000-00002E520000}"/>
    <cellStyle name="Percent 2 9 2 2" xfId="20670" xr:uid="{00000000-0005-0000-0000-00002F520000}"/>
    <cellStyle name="Percent 2 9 2 2 2" xfId="20671" xr:uid="{00000000-0005-0000-0000-000030520000}"/>
    <cellStyle name="Percent 2 9 2 2 3" xfId="20672" xr:uid="{00000000-0005-0000-0000-000031520000}"/>
    <cellStyle name="Percent 2 9 2 2 4" xfId="20673" xr:uid="{00000000-0005-0000-0000-000032520000}"/>
    <cellStyle name="Percent 2 9 2 3" xfId="20674" xr:uid="{00000000-0005-0000-0000-000033520000}"/>
    <cellStyle name="Percent 2 9 2 4" xfId="20675" xr:uid="{00000000-0005-0000-0000-000034520000}"/>
    <cellStyle name="Percent 2 9 2 5" xfId="20676" xr:uid="{00000000-0005-0000-0000-000035520000}"/>
    <cellStyle name="Percent 2 9 3" xfId="20677" xr:uid="{00000000-0005-0000-0000-000036520000}"/>
    <cellStyle name="Percent 2 9 3 2" xfId="20678" xr:uid="{00000000-0005-0000-0000-000037520000}"/>
    <cellStyle name="Percent 2 9 3 3" xfId="20679" xr:uid="{00000000-0005-0000-0000-000038520000}"/>
    <cellStyle name="Percent 2 9 3 4" xfId="20680" xr:uid="{00000000-0005-0000-0000-000039520000}"/>
    <cellStyle name="Percent 2 9 4" xfId="20681" xr:uid="{00000000-0005-0000-0000-00003A520000}"/>
    <cellStyle name="Percent 2 9 5" xfId="20682" xr:uid="{00000000-0005-0000-0000-00003B520000}"/>
    <cellStyle name="Percent 2 9 6" xfId="20683" xr:uid="{00000000-0005-0000-0000-00003C520000}"/>
    <cellStyle name="Percent 20" xfId="20684" xr:uid="{00000000-0005-0000-0000-00003D520000}"/>
    <cellStyle name="Percent 21" xfId="20685" xr:uid="{00000000-0005-0000-0000-00003E520000}"/>
    <cellStyle name="Percent 21 2" xfId="20686" xr:uid="{00000000-0005-0000-0000-00003F520000}"/>
    <cellStyle name="Percent 21 3" xfId="20687" xr:uid="{00000000-0005-0000-0000-000040520000}"/>
    <cellStyle name="Percent 21 4" xfId="20688" xr:uid="{00000000-0005-0000-0000-000041520000}"/>
    <cellStyle name="Percent 3" xfId="14" xr:uid="{00000000-0005-0000-0000-000042520000}"/>
    <cellStyle name="Percent 3 2" xfId="20689" xr:uid="{00000000-0005-0000-0000-000043520000}"/>
    <cellStyle name="Percent 3 2 2" xfId="20690" xr:uid="{00000000-0005-0000-0000-000044520000}"/>
    <cellStyle name="Percent 3 2 2 2" xfId="20691" xr:uid="{00000000-0005-0000-0000-000045520000}"/>
    <cellStyle name="Percent 3 2 2 3" xfId="20692" xr:uid="{00000000-0005-0000-0000-000046520000}"/>
    <cellStyle name="Percent 3 2 3" xfId="20693" xr:uid="{00000000-0005-0000-0000-000047520000}"/>
    <cellStyle name="Percent 3 2 4" xfId="20694" xr:uid="{00000000-0005-0000-0000-000048520000}"/>
    <cellStyle name="Percent 3 3" xfId="20695" xr:uid="{00000000-0005-0000-0000-000049520000}"/>
    <cellStyle name="Percent 3 3 2" xfId="20696" xr:uid="{00000000-0005-0000-0000-00004A520000}"/>
    <cellStyle name="Percent 3 4" xfId="20697" xr:uid="{00000000-0005-0000-0000-00004B520000}"/>
    <cellStyle name="Percent 3 4 2" xfId="20698" xr:uid="{00000000-0005-0000-0000-00004C520000}"/>
    <cellStyle name="Percent 3 4 3" xfId="20699" xr:uid="{00000000-0005-0000-0000-00004D520000}"/>
    <cellStyle name="Percent 4" xfId="20700" xr:uid="{00000000-0005-0000-0000-00004E520000}"/>
    <cellStyle name="Percent 4 2" xfId="20701" xr:uid="{00000000-0005-0000-0000-00004F520000}"/>
    <cellStyle name="Percent 4 2 2" xfId="20702" xr:uid="{00000000-0005-0000-0000-000050520000}"/>
    <cellStyle name="Percent 4 2 2 2" xfId="20703" xr:uid="{00000000-0005-0000-0000-000051520000}"/>
    <cellStyle name="Percent 4 3" xfId="20704" xr:uid="{00000000-0005-0000-0000-000052520000}"/>
    <cellStyle name="Percent 4 3 2" xfId="20705" xr:uid="{00000000-0005-0000-0000-000053520000}"/>
    <cellStyle name="Percent 4 4" xfId="20706" xr:uid="{00000000-0005-0000-0000-000054520000}"/>
    <cellStyle name="Percent 5" xfId="20707" xr:uid="{00000000-0005-0000-0000-000055520000}"/>
    <cellStyle name="Percent 5 2" xfId="20708" xr:uid="{00000000-0005-0000-0000-000056520000}"/>
    <cellStyle name="Percent 5 2 2" xfId="20709" xr:uid="{00000000-0005-0000-0000-000057520000}"/>
    <cellStyle name="Percent 5 2 2 2" xfId="20710" xr:uid="{00000000-0005-0000-0000-000058520000}"/>
    <cellStyle name="Percent 5 2 3" xfId="20711" xr:uid="{00000000-0005-0000-0000-000059520000}"/>
    <cellStyle name="Percent 5 2 4" xfId="20712" xr:uid="{00000000-0005-0000-0000-00005A520000}"/>
    <cellStyle name="Percent 5 2 4 2" xfId="20713" xr:uid="{00000000-0005-0000-0000-00005B520000}"/>
    <cellStyle name="Percent 5 2 4 2 2" xfId="20714" xr:uid="{00000000-0005-0000-0000-00005C520000}"/>
    <cellStyle name="Percent 5 2 4 2 3" xfId="20715" xr:uid="{00000000-0005-0000-0000-00005D520000}"/>
    <cellStyle name="Percent 5 2 4 2 4" xfId="20716" xr:uid="{00000000-0005-0000-0000-00005E520000}"/>
    <cellStyle name="Percent 5 2 4 3" xfId="20717" xr:uid="{00000000-0005-0000-0000-00005F520000}"/>
    <cellStyle name="Percent 5 2 4 4" xfId="20718" xr:uid="{00000000-0005-0000-0000-000060520000}"/>
    <cellStyle name="Percent 5 2 4 5" xfId="20719" xr:uid="{00000000-0005-0000-0000-000061520000}"/>
    <cellStyle name="Percent 5 2 5" xfId="20720" xr:uid="{00000000-0005-0000-0000-000062520000}"/>
    <cellStyle name="Percent 5 2 5 2" xfId="20721" xr:uid="{00000000-0005-0000-0000-000063520000}"/>
    <cellStyle name="Percent 5 2 5 3" xfId="20722" xr:uid="{00000000-0005-0000-0000-000064520000}"/>
    <cellStyle name="Percent 5 2 5 4" xfId="20723" xr:uid="{00000000-0005-0000-0000-000065520000}"/>
    <cellStyle name="Percent 5 2 6" xfId="20724" xr:uid="{00000000-0005-0000-0000-000066520000}"/>
    <cellStyle name="Percent 5 2 7" xfId="20725" xr:uid="{00000000-0005-0000-0000-000067520000}"/>
    <cellStyle name="Percent 5 2 8" xfId="20726" xr:uid="{00000000-0005-0000-0000-000068520000}"/>
    <cellStyle name="Percent 5 3" xfId="20727" xr:uid="{00000000-0005-0000-0000-000069520000}"/>
    <cellStyle name="Percent 5 3 2" xfId="20728" xr:uid="{00000000-0005-0000-0000-00006A520000}"/>
    <cellStyle name="Percent 5 4" xfId="20729" xr:uid="{00000000-0005-0000-0000-00006B520000}"/>
    <cellStyle name="Percent 5 4 2" xfId="20730" xr:uid="{00000000-0005-0000-0000-00006C520000}"/>
    <cellStyle name="Percent 5 4 2 2" xfId="20731" xr:uid="{00000000-0005-0000-0000-00006D520000}"/>
    <cellStyle name="Percent 5 4 2 3" xfId="20732" xr:uid="{00000000-0005-0000-0000-00006E520000}"/>
    <cellStyle name="Percent 5 4 2 4" xfId="20733" xr:uid="{00000000-0005-0000-0000-00006F520000}"/>
    <cellStyle name="Percent 5 4 3" xfId="20734" xr:uid="{00000000-0005-0000-0000-000070520000}"/>
    <cellStyle name="Percent 5 4 4" xfId="20735" xr:uid="{00000000-0005-0000-0000-000071520000}"/>
    <cellStyle name="Percent 5 4 5" xfId="20736" xr:uid="{00000000-0005-0000-0000-000072520000}"/>
    <cellStyle name="Percent 5 5" xfId="20737" xr:uid="{00000000-0005-0000-0000-000073520000}"/>
    <cellStyle name="Percent 5 5 2" xfId="20738" xr:uid="{00000000-0005-0000-0000-000074520000}"/>
    <cellStyle name="Percent 5 5 3" xfId="20739" xr:uid="{00000000-0005-0000-0000-000075520000}"/>
    <cellStyle name="Percent 5 5 4" xfId="20740" xr:uid="{00000000-0005-0000-0000-000076520000}"/>
    <cellStyle name="Percent 5 6" xfId="20741" xr:uid="{00000000-0005-0000-0000-000077520000}"/>
    <cellStyle name="Percent 5 7" xfId="20742" xr:uid="{00000000-0005-0000-0000-000078520000}"/>
    <cellStyle name="Percent 5 8" xfId="20743" xr:uid="{00000000-0005-0000-0000-000079520000}"/>
    <cellStyle name="Percent 6" xfId="20744" xr:uid="{00000000-0005-0000-0000-00007A520000}"/>
    <cellStyle name="Percent 6 2" xfId="20745" xr:uid="{00000000-0005-0000-0000-00007B520000}"/>
    <cellStyle name="Percent 6 2 2" xfId="20746" xr:uid="{00000000-0005-0000-0000-00007C520000}"/>
    <cellStyle name="Percent 6 3" xfId="20747" xr:uid="{00000000-0005-0000-0000-00007D520000}"/>
    <cellStyle name="Percent 6 3 2" xfId="20748" xr:uid="{00000000-0005-0000-0000-00007E520000}"/>
    <cellStyle name="Percent 7" xfId="20749" xr:uid="{00000000-0005-0000-0000-00007F520000}"/>
    <cellStyle name="Percent 7 2" xfId="20750" xr:uid="{00000000-0005-0000-0000-000080520000}"/>
    <cellStyle name="Percent 7 2 2" xfId="20751" xr:uid="{00000000-0005-0000-0000-000081520000}"/>
    <cellStyle name="Percent 7 3" xfId="20752" xr:uid="{00000000-0005-0000-0000-000082520000}"/>
    <cellStyle name="Percent 8" xfId="20753" xr:uid="{00000000-0005-0000-0000-000083520000}"/>
    <cellStyle name="Percent 8 10" xfId="20754" xr:uid="{00000000-0005-0000-0000-000084520000}"/>
    <cellStyle name="Percent 8 11" xfId="20755" xr:uid="{00000000-0005-0000-0000-000085520000}"/>
    <cellStyle name="Percent 8 12" xfId="20756" xr:uid="{00000000-0005-0000-0000-000086520000}"/>
    <cellStyle name="Percent 8 2" xfId="20757" xr:uid="{00000000-0005-0000-0000-000087520000}"/>
    <cellStyle name="Percent 8 3" xfId="20758" xr:uid="{00000000-0005-0000-0000-000088520000}"/>
    <cellStyle name="Percent 8 4" xfId="20759" xr:uid="{00000000-0005-0000-0000-000089520000}"/>
    <cellStyle name="Percent 8 5" xfId="20760" xr:uid="{00000000-0005-0000-0000-00008A520000}"/>
    <cellStyle name="Percent 8 6" xfId="20761" xr:uid="{00000000-0005-0000-0000-00008B520000}"/>
    <cellStyle name="Percent 8 7" xfId="20762" xr:uid="{00000000-0005-0000-0000-00008C520000}"/>
    <cellStyle name="Percent 8 8" xfId="20763" xr:uid="{00000000-0005-0000-0000-00008D520000}"/>
    <cellStyle name="Percent 8 9" xfId="20764" xr:uid="{00000000-0005-0000-0000-00008E520000}"/>
    <cellStyle name="Percent 9" xfId="20765" xr:uid="{00000000-0005-0000-0000-00008F520000}"/>
    <cellStyle name="Percent 9 10" xfId="20766" xr:uid="{00000000-0005-0000-0000-000090520000}"/>
    <cellStyle name="Percent 9 11" xfId="20767" xr:uid="{00000000-0005-0000-0000-000091520000}"/>
    <cellStyle name="Percent 9 2" xfId="20768" xr:uid="{00000000-0005-0000-0000-000092520000}"/>
    <cellStyle name="Percent 9 3" xfId="20769" xr:uid="{00000000-0005-0000-0000-000093520000}"/>
    <cellStyle name="Percent 9 4" xfId="20770" xr:uid="{00000000-0005-0000-0000-000094520000}"/>
    <cellStyle name="Percent 9 5" xfId="20771" xr:uid="{00000000-0005-0000-0000-000095520000}"/>
    <cellStyle name="Percent 9 6" xfId="20772" xr:uid="{00000000-0005-0000-0000-000096520000}"/>
    <cellStyle name="Percent 9 7" xfId="20773" xr:uid="{00000000-0005-0000-0000-000097520000}"/>
    <cellStyle name="Percent 9 8" xfId="20774" xr:uid="{00000000-0005-0000-0000-000098520000}"/>
    <cellStyle name="Percent 9 9" xfId="20775" xr:uid="{00000000-0005-0000-0000-000099520000}"/>
    <cellStyle name="PrePop Currency (0)" xfId="20776" xr:uid="{00000000-0005-0000-0000-00009A520000}"/>
    <cellStyle name="PrePop Currency (2)" xfId="20777" xr:uid="{00000000-0005-0000-0000-00009B520000}"/>
    <cellStyle name="PrePop Units (0)" xfId="20778" xr:uid="{00000000-0005-0000-0000-00009C520000}"/>
    <cellStyle name="PrePop Units (1)" xfId="20779" xr:uid="{00000000-0005-0000-0000-00009D520000}"/>
    <cellStyle name="PrePop Units (2)" xfId="20780" xr:uid="{00000000-0005-0000-0000-00009E520000}"/>
    <cellStyle name="Price" xfId="20781" xr:uid="{00000000-0005-0000-0000-00009F520000}"/>
    <cellStyle name="Price 2" xfId="20782" xr:uid="{00000000-0005-0000-0000-0000A0520000}"/>
    <cellStyle name="Price 3" xfId="20783" xr:uid="{00000000-0005-0000-0000-0000A1520000}"/>
    <cellStyle name="RunRep_Header" xfId="20784" xr:uid="{00000000-0005-0000-0000-0000A2520000}"/>
    <cellStyle name="Sheet Title" xfId="20785" xr:uid="{00000000-0005-0000-0000-0000A3520000}"/>
    <cellStyle name="showExposure" xfId="20786" xr:uid="{00000000-0005-0000-0000-0000A4520000}"/>
    <cellStyle name="showExposure 2" xfId="21047" xr:uid="{00000000-0005-0000-0000-0000A5520000}"/>
    <cellStyle name="showParameterE" xfId="20787" xr:uid="{00000000-0005-0000-0000-0000A6520000}"/>
    <cellStyle name="showParameterE 2" xfId="21046" xr:uid="{00000000-0005-0000-0000-0000A7520000}"/>
    <cellStyle name="Standard_AX-4-4-Profit-Loss-310899" xfId="20788" xr:uid="{00000000-0005-0000-0000-0000A8520000}"/>
    <cellStyle name="Style 1" xfId="20789" xr:uid="{00000000-0005-0000-0000-0000A9520000}"/>
    <cellStyle name="Style 1 2" xfId="20790" xr:uid="{00000000-0005-0000-0000-0000AA520000}"/>
    <cellStyle name="Style 1 2 2" xfId="20791" xr:uid="{00000000-0005-0000-0000-0000AB520000}"/>
    <cellStyle name="Style 1 3" xfId="20792" xr:uid="{00000000-0005-0000-0000-0000AC520000}"/>
    <cellStyle name="Style 1 4" xfId="20793" xr:uid="{00000000-0005-0000-0000-0000AD520000}"/>
    <cellStyle name="Style 2" xfId="20794" xr:uid="{00000000-0005-0000-0000-0000AE520000}"/>
    <cellStyle name="Style 3" xfId="20795" xr:uid="{00000000-0005-0000-0000-0000AF520000}"/>
    <cellStyle name="Style 4" xfId="20796" xr:uid="{00000000-0005-0000-0000-0000B0520000}"/>
    <cellStyle name="Style 5" xfId="20797" xr:uid="{00000000-0005-0000-0000-0000B1520000}"/>
    <cellStyle name="Style 6" xfId="20798" xr:uid="{00000000-0005-0000-0000-0000B2520000}"/>
    <cellStyle name="Style 7" xfId="20799" xr:uid="{00000000-0005-0000-0000-0000B3520000}"/>
    <cellStyle name="Style 8" xfId="20800" xr:uid="{00000000-0005-0000-0000-0000B4520000}"/>
    <cellStyle name="Style 9" xfId="21411" xr:uid="{00000000-0005-0000-0000-0000B5520000}"/>
    <cellStyle name="Text Indent A" xfId="20801" xr:uid="{00000000-0005-0000-0000-0000B6520000}"/>
    <cellStyle name="Text Indent B" xfId="20802" xr:uid="{00000000-0005-0000-0000-0000B7520000}"/>
    <cellStyle name="Text Indent C" xfId="20803" xr:uid="{00000000-0005-0000-0000-0000B8520000}"/>
    <cellStyle name="Tickmark" xfId="20804" xr:uid="{00000000-0005-0000-0000-0000B9520000}"/>
    <cellStyle name="Title 2" xfId="20805" xr:uid="{00000000-0005-0000-0000-0000BA520000}"/>
    <cellStyle name="Title 2 2" xfId="20806" xr:uid="{00000000-0005-0000-0000-0000BB520000}"/>
    <cellStyle name="Title 2 2 2" xfId="20807" xr:uid="{00000000-0005-0000-0000-0000BC520000}"/>
    <cellStyle name="Title 2 3" xfId="20808" xr:uid="{00000000-0005-0000-0000-0000BD520000}"/>
    <cellStyle name="Title 2 4" xfId="20809" xr:uid="{00000000-0005-0000-0000-0000BE520000}"/>
    <cellStyle name="Title 3" xfId="20810" xr:uid="{00000000-0005-0000-0000-0000BF520000}"/>
    <cellStyle name="Title 3 2" xfId="20811" xr:uid="{00000000-0005-0000-0000-0000C0520000}"/>
    <cellStyle name="Title 3 3" xfId="20812" xr:uid="{00000000-0005-0000-0000-0000C1520000}"/>
    <cellStyle name="Title 4" xfId="20813" xr:uid="{00000000-0005-0000-0000-0000C2520000}"/>
    <cellStyle name="Title 4 2" xfId="20814" xr:uid="{00000000-0005-0000-0000-0000C3520000}"/>
    <cellStyle name="Title 4 3" xfId="20815" xr:uid="{00000000-0005-0000-0000-0000C4520000}"/>
    <cellStyle name="Title 5" xfId="20816" xr:uid="{00000000-0005-0000-0000-0000C5520000}"/>
    <cellStyle name="Title 5 2" xfId="20817" xr:uid="{00000000-0005-0000-0000-0000C6520000}"/>
    <cellStyle name="Title 5 3" xfId="20818" xr:uid="{00000000-0005-0000-0000-0000C7520000}"/>
    <cellStyle name="Title 6" xfId="20819" xr:uid="{00000000-0005-0000-0000-0000C8520000}"/>
    <cellStyle name="Title 6 2" xfId="20820" xr:uid="{00000000-0005-0000-0000-0000C9520000}"/>
    <cellStyle name="Title 6 3" xfId="20821" xr:uid="{00000000-0005-0000-0000-0000CA520000}"/>
    <cellStyle name="Title 7" xfId="20822" xr:uid="{00000000-0005-0000-0000-0000CB520000}"/>
    <cellStyle name="Total 2" xfId="20823" xr:uid="{00000000-0005-0000-0000-0000CC520000}"/>
    <cellStyle name="Total 2 10" xfId="20824" xr:uid="{00000000-0005-0000-0000-0000CD520000}"/>
    <cellStyle name="Total 2 10 2" xfId="20825" xr:uid="{00000000-0005-0000-0000-0000CE520000}"/>
    <cellStyle name="Total 2 10 2 2" xfId="21044" xr:uid="{00000000-0005-0000-0000-0000CF520000}"/>
    <cellStyle name="Total 2 10 3" xfId="20826" xr:uid="{00000000-0005-0000-0000-0000D0520000}"/>
    <cellStyle name="Total 2 10 3 2" xfId="21043" xr:uid="{00000000-0005-0000-0000-0000D1520000}"/>
    <cellStyle name="Total 2 10 4" xfId="20827" xr:uid="{00000000-0005-0000-0000-0000D2520000}"/>
    <cellStyle name="Total 2 10 4 2" xfId="21042" xr:uid="{00000000-0005-0000-0000-0000D3520000}"/>
    <cellStyle name="Total 2 10 5" xfId="20828" xr:uid="{00000000-0005-0000-0000-0000D4520000}"/>
    <cellStyle name="Total 2 10 5 2" xfId="21041" xr:uid="{00000000-0005-0000-0000-0000D5520000}"/>
    <cellStyle name="Total 2 11" xfId="20829" xr:uid="{00000000-0005-0000-0000-0000D6520000}"/>
    <cellStyle name="Total 2 11 2" xfId="20830" xr:uid="{00000000-0005-0000-0000-0000D7520000}"/>
    <cellStyle name="Total 2 11 2 2" xfId="21039" xr:uid="{00000000-0005-0000-0000-0000D8520000}"/>
    <cellStyle name="Total 2 11 3" xfId="20831" xr:uid="{00000000-0005-0000-0000-0000D9520000}"/>
    <cellStyle name="Total 2 11 3 2" xfId="21038" xr:uid="{00000000-0005-0000-0000-0000DA520000}"/>
    <cellStyle name="Total 2 11 4" xfId="20832" xr:uid="{00000000-0005-0000-0000-0000DB520000}"/>
    <cellStyle name="Total 2 11 4 2" xfId="21037" xr:uid="{00000000-0005-0000-0000-0000DC520000}"/>
    <cellStyle name="Total 2 11 5" xfId="20833" xr:uid="{00000000-0005-0000-0000-0000DD520000}"/>
    <cellStyle name="Total 2 11 5 2" xfId="21036" xr:uid="{00000000-0005-0000-0000-0000DE520000}"/>
    <cellStyle name="Total 2 11 6" xfId="21040" xr:uid="{00000000-0005-0000-0000-0000DF520000}"/>
    <cellStyle name="Total 2 12" xfId="20834" xr:uid="{00000000-0005-0000-0000-0000E0520000}"/>
    <cellStyle name="Total 2 12 2" xfId="20835" xr:uid="{00000000-0005-0000-0000-0000E1520000}"/>
    <cellStyle name="Total 2 12 2 2" xfId="21034" xr:uid="{00000000-0005-0000-0000-0000E2520000}"/>
    <cellStyle name="Total 2 12 3" xfId="20836" xr:uid="{00000000-0005-0000-0000-0000E3520000}"/>
    <cellStyle name="Total 2 12 3 2" xfId="21033" xr:uid="{00000000-0005-0000-0000-0000E4520000}"/>
    <cellStyle name="Total 2 12 4" xfId="20837" xr:uid="{00000000-0005-0000-0000-0000E5520000}"/>
    <cellStyle name="Total 2 12 4 2" xfId="21032" xr:uid="{00000000-0005-0000-0000-0000E6520000}"/>
    <cellStyle name="Total 2 12 5" xfId="20838" xr:uid="{00000000-0005-0000-0000-0000E7520000}"/>
    <cellStyle name="Total 2 12 5 2" xfId="21031" xr:uid="{00000000-0005-0000-0000-0000E8520000}"/>
    <cellStyle name="Total 2 12 6" xfId="21035" xr:uid="{00000000-0005-0000-0000-0000E9520000}"/>
    <cellStyle name="Total 2 13" xfId="20839" xr:uid="{00000000-0005-0000-0000-0000EA520000}"/>
    <cellStyle name="Total 2 13 2" xfId="20840" xr:uid="{00000000-0005-0000-0000-0000EB520000}"/>
    <cellStyle name="Total 2 13 2 2" xfId="21029" xr:uid="{00000000-0005-0000-0000-0000EC520000}"/>
    <cellStyle name="Total 2 13 3" xfId="20841" xr:uid="{00000000-0005-0000-0000-0000ED520000}"/>
    <cellStyle name="Total 2 13 3 2" xfId="21028" xr:uid="{00000000-0005-0000-0000-0000EE520000}"/>
    <cellStyle name="Total 2 13 4" xfId="20842" xr:uid="{00000000-0005-0000-0000-0000EF520000}"/>
    <cellStyle name="Total 2 13 4 2" xfId="21027" xr:uid="{00000000-0005-0000-0000-0000F0520000}"/>
    <cellStyle name="Total 2 13 5" xfId="21030" xr:uid="{00000000-0005-0000-0000-0000F1520000}"/>
    <cellStyle name="Total 2 14" xfId="20843" xr:uid="{00000000-0005-0000-0000-0000F2520000}"/>
    <cellStyle name="Total 2 14 2" xfId="21026" xr:uid="{00000000-0005-0000-0000-0000F3520000}"/>
    <cellStyle name="Total 2 15" xfId="20844" xr:uid="{00000000-0005-0000-0000-0000F4520000}"/>
    <cellStyle name="Total 2 15 2" xfId="21025" xr:uid="{00000000-0005-0000-0000-0000F5520000}"/>
    <cellStyle name="Total 2 16" xfId="20845" xr:uid="{00000000-0005-0000-0000-0000F6520000}"/>
    <cellStyle name="Total 2 16 2" xfId="21024" xr:uid="{00000000-0005-0000-0000-0000F7520000}"/>
    <cellStyle name="Total 2 17" xfId="21045" xr:uid="{00000000-0005-0000-0000-0000F8520000}"/>
    <cellStyle name="Total 2 2" xfId="20846" xr:uid="{00000000-0005-0000-0000-0000F9520000}"/>
    <cellStyle name="Total 2 2 10" xfId="21023" xr:uid="{00000000-0005-0000-0000-0000FA520000}"/>
    <cellStyle name="Total 2 2 2" xfId="20847" xr:uid="{00000000-0005-0000-0000-0000FB520000}"/>
    <cellStyle name="Total 2 2 2 2" xfId="20848" xr:uid="{00000000-0005-0000-0000-0000FC520000}"/>
    <cellStyle name="Total 2 2 2 2 2" xfId="21021" xr:uid="{00000000-0005-0000-0000-0000FD520000}"/>
    <cellStyle name="Total 2 2 2 3" xfId="20849" xr:uid="{00000000-0005-0000-0000-0000FE520000}"/>
    <cellStyle name="Total 2 2 2 3 2" xfId="21020" xr:uid="{00000000-0005-0000-0000-0000FF520000}"/>
    <cellStyle name="Total 2 2 2 4" xfId="20850" xr:uid="{00000000-0005-0000-0000-000000530000}"/>
    <cellStyle name="Total 2 2 2 4 2" xfId="21019" xr:uid="{00000000-0005-0000-0000-000001530000}"/>
    <cellStyle name="Total 2 2 2 5" xfId="21022" xr:uid="{00000000-0005-0000-0000-000002530000}"/>
    <cellStyle name="Total 2 2 3" xfId="20851" xr:uid="{00000000-0005-0000-0000-000003530000}"/>
    <cellStyle name="Total 2 2 3 2" xfId="20852" xr:uid="{00000000-0005-0000-0000-000004530000}"/>
    <cellStyle name="Total 2 2 3 2 2" xfId="21017" xr:uid="{00000000-0005-0000-0000-000005530000}"/>
    <cellStyle name="Total 2 2 3 3" xfId="20853" xr:uid="{00000000-0005-0000-0000-000006530000}"/>
    <cellStyle name="Total 2 2 3 3 2" xfId="21016" xr:uid="{00000000-0005-0000-0000-000007530000}"/>
    <cellStyle name="Total 2 2 3 4" xfId="20854" xr:uid="{00000000-0005-0000-0000-000008530000}"/>
    <cellStyle name="Total 2 2 3 4 2" xfId="21015" xr:uid="{00000000-0005-0000-0000-000009530000}"/>
    <cellStyle name="Total 2 2 3 5" xfId="21018" xr:uid="{00000000-0005-0000-0000-00000A530000}"/>
    <cellStyle name="Total 2 2 4" xfId="20855" xr:uid="{00000000-0005-0000-0000-00000B530000}"/>
    <cellStyle name="Total 2 2 4 2" xfId="20856" xr:uid="{00000000-0005-0000-0000-00000C530000}"/>
    <cellStyle name="Total 2 2 4 2 2" xfId="21013" xr:uid="{00000000-0005-0000-0000-00000D530000}"/>
    <cellStyle name="Total 2 2 4 3" xfId="20857" xr:uid="{00000000-0005-0000-0000-00000E530000}"/>
    <cellStyle name="Total 2 2 4 3 2" xfId="21012" xr:uid="{00000000-0005-0000-0000-00000F530000}"/>
    <cellStyle name="Total 2 2 4 4" xfId="20858" xr:uid="{00000000-0005-0000-0000-000010530000}"/>
    <cellStyle name="Total 2 2 4 4 2" xfId="21011" xr:uid="{00000000-0005-0000-0000-000011530000}"/>
    <cellStyle name="Total 2 2 4 5" xfId="21014" xr:uid="{00000000-0005-0000-0000-000012530000}"/>
    <cellStyle name="Total 2 2 5" xfId="20859" xr:uid="{00000000-0005-0000-0000-000013530000}"/>
    <cellStyle name="Total 2 2 5 2" xfId="20860" xr:uid="{00000000-0005-0000-0000-000014530000}"/>
    <cellStyle name="Total 2 2 5 2 2" xfId="21009" xr:uid="{00000000-0005-0000-0000-000015530000}"/>
    <cellStyle name="Total 2 2 5 3" xfId="20861" xr:uid="{00000000-0005-0000-0000-000016530000}"/>
    <cellStyle name="Total 2 2 5 3 2" xfId="21008" xr:uid="{00000000-0005-0000-0000-000017530000}"/>
    <cellStyle name="Total 2 2 5 4" xfId="20862" xr:uid="{00000000-0005-0000-0000-000018530000}"/>
    <cellStyle name="Total 2 2 5 4 2" xfId="21007" xr:uid="{00000000-0005-0000-0000-000019530000}"/>
    <cellStyle name="Total 2 2 5 5" xfId="21010" xr:uid="{00000000-0005-0000-0000-00001A530000}"/>
    <cellStyle name="Total 2 2 6" xfId="20863" xr:uid="{00000000-0005-0000-0000-00001B530000}"/>
    <cellStyle name="Total 2 2 6 2" xfId="21006" xr:uid="{00000000-0005-0000-0000-00001C530000}"/>
    <cellStyle name="Total 2 2 7" xfId="20864" xr:uid="{00000000-0005-0000-0000-00001D530000}"/>
    <cellStyle name="Total 2 2 7 2" xfId="21005" xr:uid="{00000000-0005-0000-0000-00001E530000}"/>
    <cellStyle name="Total 2 2 8" xfId="20865" xr:uid="{00000000-0005-0000-0000-00001F530000}"/>
    <cellStyle name="Total 2 2 8 2" xfId="21004" xr:uid="{00000000-0005-0000-0000-000020530000}"/>
    <cellStyle name="Total 2 2 9" xfId="20866" xr:uid="{00000000-0005-0000-0000-000021530000}"/>
    <cellStyle name="Total 2 2 9 2" xfId="21003" xr:uid="{00000000-0005-0000-0000-000022530000}"/>
    <cellStyle name="Total 2 3" xfId="20867" xr:uid="{00000000-0005-0000-0000-000023530000}"/>
    <cellStyle name="Total 2 3 2" xfId="20868" xr:uid="{00000000-0005-0000-0000-000024530000}"/>
    <cellStyle name="Total 2 3 2 2" xfId="21002" xr:uid="{00000000-0005-0000-0000-000025530000}"/>
    <cellStyle name="Total 2 3 3" xfId="20869" xr:uid="{00000000-0005-0000-0000-000026530000}"/>
    <cellStyle name="Total 2 3 3 2" xfId="21001" xr:uid="{00000000-0005-0000-0000-000027530000}"/>
    <cellStyle name="Total 2 3 4" xfId="20870" xr:uid="{00000000-0005-0000-0000-000028530000}"/>
    <cellStyle name="Total 2 3 4 2" xfId="21000" xr:uid="{00000000-0005-0000-0000-000029530000}"/>
    <cellStyle name="Total 2 3 5" xfId="20871" xr:uid="{00000000-0005-0000-0000-00002A530000}"/>
    <cellStyle name="Total 2 3 5 2" xfId="20999" xr:uid="{00000000-0005-0000-0000-00002B530000}"/>
    <cellStyle name="Total 2 4" xfId="20872" xr:uid="{00000000-0005-0000-0000-00002C530000}"/>
    <cellStyle name="Total 2 4 2" xfId="20873" xr:uid="{00000000-0005-0000-0000-00002D530000}"/>
    <cellStyle name="Total 2 4 2 2" xfId="20998" xr:uid="{00000000-0005-0000-0000-00002E530000}"/>
    <cellStyle name="Total 2 4 3" xfId="20874" xr:uid="{00000000-0005-0000-0000-00002F530000}"/>
    <cellStyle name="Total 2 4 3 2" xfId="20997" xr:uid="{00000000-0005-0000-0000-000030530000}"/>
    <cellStyle name="Total 2 4 4" xfId="20875" xr:uid="{00000000-0005-0000-0000-000031530000}"/>
    <cellStyle name="Total 2 4 4 2" xfId="20996" xr:uid="{00000000-0005-0000-0000-000032530000}"/>
    <cellStyle name="Total 2 4 5" xfId="20876" xr:uid="{00000000-0005-0000-0000-000033530000}"/>
    <cellStyle name="Total 2 4 5 2" xfId="20995" xr:uid="{00000000-0005-0000-0000-000034530000}"/>
    <cellStyle name="Total 2 5" xfId="20877" xr:uid="{00000000-0005-0000-0000-000035530000}"/>
    <cellStyle name="Total 2 5 2" xfId="20878" xr:uid="{00000000-0005-0000-0000-000036530000}"/>
    <cellStyle name="Total 2 5 2 2" xfId="20994" xr:uid="{00000000-0005-0000-0000-000037530000}"/>
    <cellStyle name="Total 2 5 3" xfId="20879" xr:uid="{00000000-0005-0000-0000-000038530000}"/>
    <cellStyle name="Total 2 5 3 2" xfId="20993" xr:uid="{00000000-0005-0000-0000-000039530000}"/>
    <cellStyle name="Total 2 5 4" xfId="20880" xr:uid="{00000000-0005-0000-0000-00003A530000}"/>
    <cellStyle name="Total 2 5 4 2" xfId="20992" xr:uid="{00000000-0005-0000-0000-00003B530000}"/>
    <cellStyle name="Total 2 5 5" xfId="20881" xr:uid="{00000000-0005-0000-0000-00003C530000}"/>
    <cellStyle name="Total 2 5 5 2" xfId="20991" xr:uid="{00000000-0005-0000-0000-00003D530000}"/>
    <cellStyle name="Total 2 6" xfId="20882" xr:uid="{00000000-0005-0000-0000-00003E530000}"/>
    <cellStyle name="Total 2 6 2" xfId="20883" xr:uid="{00000000-0005-0000-0000-00003F530000}"/>
    <cellStyle name="Total 2 6 2 2" xfId="20990" xr:uid="{00000000-0005-0000-0000-000040530000}"/>
    <cellStyle name="Total 2 6 3" xfId="20884" xr:uid="{00000000-0005-0000-0000-000041530000}"/>
    <cellStyle name="Total 2 6 3 2" xfId="20989" xr:uid="{00000000-0005-0000-0000-000042530000}"/>
    <cellStyle name="Total 2 6 4" xfId="20885" xr:uid="{00000000-0005-0000-0000-000043530000}"/>
    <cellStyle name="Total 2 6 4 2" xfId="20988" xr:uid="{00000000-0005-0000-0000-000044530000}"/>
    <cellStyle name="Total 2 6 5" xfId="20886" xr:uid="{00000000-0005-0000-0000-000045530000}"/>
    <cellStyle name="Total 2 6 5 2" xfId="20987" xr:uid="{00000000-0005-0000-0000-000046530000}"/>
    <cellStyle name="Total 2 7" xfId="20887" xr:uid="{00000000-0005-0000-0000-000047530000}"/>
    <cellStyle name="Total 2 7 2" xfId="20888" xr:uid="{00000000-0005-0000-0000-000048530000}"/>
    <cellStyle name="Total 2 7 2 2" xfId="20986" xr:uid="{00000000-0005-0000-0000-000049530000}"/>
    <cellStyle name="Total 2 7 3" xfId="20889" xr:uid="{00000000-0005-0000-0000-00004A530000}"/>
    <cellStyle name="Total 2 7 3 2" xfId="20985" xr:uid="{00000000-0005-0000-0000-00004B530000}"/>
    <cellStyle name="Total 2 7 4" xfId="20890" xr:uid="{00000000-0005-0000-0000-00004C530000}"/>
    <cellStyle name="Total 2 7 4 2" xfId="20984" xr:uid="{00000000-0005-0000-0000-00004D530000}"/>
    <cellStyle name="Total 2 7 5" xfId="20891" xr:uid="{00000000-0005-0000-0000-00004E530000}"/>
    <cellStyle name="Total 2 7 5 2" xfId="20983" xr:uid="{00000000-0005-0000-0000-00004F530000}"/>
    <cellStyle name="Total 2 8" xfId="20892" xr:uid="{00000000-0005-0000-0000-000050530000}"/>
    <cellStyle name="Total 2 8 2" xfId="20893" xr:uid="{00000000-0005-0000-0000-000051530000}"/>
    <cellStyle name="Total 2 8 2 2" xfId="20982" xr:uid="{00000000-0005-0000-0000-000052530000}"/>
    <cellStyle name="Total 2 8 3" xfId="20894" xr:uid="{00000000-0005-0000-0000-000053530000}"/>
    <cellStyle name="Total 2 8 3 2" xfId="20981" xr:uid="{00000000-0005-0000-0000-000054530000}"/>
    <cellStyle name="Total 2 8 4" xfId="20895" xr:uid="{00000000-0005-0000-0000-000055530000}"/>
    <cellStyle name="Total 2 8 4 2" xfId="20980" xr:uid="{00000000-0005-0000-0000-000056530000}"/>
    <cellStyle name="Total 2 8 5" xfId="20896" xr:uid="{00000000-0005-0000-0000-000057530000}"/>
    <cellStyle name="Total 2 8 5 2" xfId="20979" xr:uid="{00000000-0005-0000-0000-000058530000}"/>
    <cellStyle name="Total 2 9" xfId="20897" xr:uid="{00000000-0005-0000-0000-000059530000}"/>
    <cellStyle name="Total 2 9 2" xfId="20898" xr:uid="{00000000-0005-0000-0000-00005A530000}"/>
    <cellStyle name="Total 2 9 2 2" xfId="20978" xr:uid="{00000000-0005-0000-0000-00005B530000}"/>
    <cellStyle name="Total 2 9 3" xfId="20899" xr:uid="{00000000-0005-0000-0000-00005C530000}"/>
    <cellStyle name="Total 2 9 3 2" xfId="20977" xr:uid="{00000000-0005-0000-0000-00005D530000}"/>
    <cellStyle name="Total 2 9 4" xfId="20900" xr:uid="{00000000-0005-0000-0000-00005E530000}"/>
    <cellStyle name="Total 2 9 4 2" xfId="20976" xr:uid="{00000000-0005-0000-0000-00005F530000}"/>
    <cellStyle name="Total 2 9 5" xfId="20901" xr:uid="{00000000-0005-0000-0000-000060530000}"/>
    <cellStyle name="Total 2 9 5 2" xfId="20975" xr:uid="{00000000-0005-0000-0000-000061530000}"/>
    <cellStyle name="Total 3" xfId="20902" xr:uid="{00000000-0005-0000-0000-000062530000}"/>
    <cellStyle name="Total 3 2" xfId="20903" xr:uid="{00000000-0005-0000-0000-000063530000}"/>
    <cellStyle name="Total 3 2 2" xfId="20973" xr:uid="{00000000-0005-0000-0000-000064530000}"/>
    <cellStyle name="Total 3 3" xfId="20904" xr:uid="{00000000-0005-0000-0000-000065530000}"/>
    <cellStyle name="Total 3 3 2" xfId="20972" xr:uid="{00000000-0005-0000-0000-000066530000}"/>
    <cellStyle name="Total 3 4" xfId="20974" xr:uid="{00000000-0005-0000-0000-000067530000}"/>
    <cellStyle name="Total 4" xfId="20905" xr:uid="{00000000-0005-0000-0000-000068530000}"/>
    <cellStyle name="Total 4 2" xfId="20906" xr:uid="{00000000-0005-0000-0000-000069530000}"/>
    <cellStyle name="Total 4 2 2" xfId="20970" xr:uid="{00000000-0005-0000-0000-00006A530000}"/>
    <cellStyle name="Total 4 3" xfId="20907" xr:uid="{00000000-0005-0000-0000-00006B530000}"/>
    <cellStyle name="Total 4 3 2" xfId="20969" xr:uid="{00000000-0005-0000-0000-00006C530000}"/>
    <cellStyle name="Total 4 4" xfId="20971" xr:uid="{00000000-0005-0000-0000-00006D530000}"/>
    <cellStyle name="Total 5" xfId="20908" xr:uid="{00000000-0005-0000-0000-00006E530000}"/>
    <cellStyle name="Total 5 2" xfId="20909" xr:uid="{00000000-0005-0000-0000-00006F530000}"/>
    <cellStyle name="Total 5 2 2" xfId="20967" xr:uid="{00000000-0005-0000-0000-000070530000}"/>
    <cellStyle name="Total 5 3" xfId="20910" xr:uid="{00000000-0005-0000-0000-000071530000}"/>
    <cellStyle name="Total 5 3 2" xfId="20966" xr:uid="{00000000-0005-0000-0000-000072530000}"/>
    <cellStyle name="Total 5 4" xfId="20968" xr:uid="{00000000-0005-0000-0000-000073530000}"/>
    <cellStyle name="Total 6" xfId="20911" xr:uid="{00000000-0005-0000-0000-000074530000}"/>
    <cellStyle name="Total 6 2" xfId="20912" xr:uid="{00000000-0005-0000-0000-000075530000}"/>
    <cellStyle name="Total 6 2 2" xfId="20964" xr:uid="{00000000-0005-0000-0000-000076530000}"/>
    <cellStyle name="Total 6 3" xfId="20913" xr:uid="{00000000-0005-0000-0000-000077530000}"/>
    <cellStyle name="Total 6 3 2" xfId="20963" xr:uid="{00000000-0005-0000-0000-000078530000}"/>
    <cellStyle name="Total 6 4" xfId="20965" xr:uid="{00000000-0005-0000-0000-000079530000}"/>
    <cellStyle name="Total 7" xfId="20914" xr:uid="{00000000-0005-0000-0000-00007A530000}"/>
    <cellStyle name="Total 7 2" xfId="20962" xr:uid="{00000000-0005-0000-0000-00007B530000}"/>
    <cellStyle name="Total2 - Style2" xfId="20915" xr:uid="{00000000-0005-0000-0000-00007C530000}"/>
    <cellStyle name="Unit" xfId="20916" xr:uid="{00000000-0005-0000-0000-00007D530000}"/>
    <cellStyle name="Unit 2" xfId="20917" xr:uid="{00000000-0005-0000-0000-00007E530000}"/>
    <cellStyle name="Unit 3" xfId="20918" xr:uid="{00000000-0005-0000-0000-00007F530000}"/>
    <cellStyle name="Unit 4" xfId="20919" xr:uid="{00000000-0005-0000-0000-000080530000}"/>
    <cellStyle name="Vertical" xfId="20920" xr:uid="{00000000-0005-0000-0000-000081530000}"/>
    <cellStyle name="Vertical 2" xfId="20921" xr:uid="{00000000-0005-0000-0000-000082530000}"/>
    <cellStyle name="Vertical 3" xfId="20922" xr:uid="{00000000-0005-0000-0000-000083530000}"/>
    <cellStyle name="Währung [0]" xfId="20923" xr:uid="{00000000-0005-0000-0000-000084530000}"/>
    <cellStyle name="Währung_AX-3-4-Balance-Sheet-310899" xfId="20924" xr:uid="{00000000-0005-0000-0000-000085530000}"/>
    <cellStyle name="Warning Text 2" xfId="20925" xr:uid="{00000000-0005-0000-0000-000086530000}"/>
    <cellStyle name="Warning Text 2 10" xfId="20926" xr:uid="{00000000-0005-0000-0000-000087530000}"/>
    <cellStyle name="Warning Text 2 11" xfId="20927" xr:uid="{00000000-0005-0000-0000-000088530000}"/>
    <cellStyle name="Warning Text 2 12" xfId="20928" xr:uid="{00000000-0005-0000-0000-000089530000}"/>
    <cellStyle name="Warning Text 2 2" xfId="20929" xr:uid="{00000000-0005-0000-0000-00008A530000}"/>
    <cellStyle name="Warning Text 2 2 2" xfId="20930" xr:uid="{00000000-0005-0000-0000-00008B530000}"/>
    <cellStyle name="Warning Text 2 3" xfId="20931" xr:uid="{00000000-0005-0000-0000-00008C530000}"/>
    <cellStyle name="Warning Text 2 4" xfId="20932" xr:uid="{00000000-0005-0000-0000-00008D530000}"/>
    <cellStyle name="Warning Text 2 5" xfId="20933" xr:uid="{00000000-0005-0000-0000-00008E530000}"/>
    <cellStyle name="Warning Text 2 6" xfId="20934" xr:uid="{00000000-0005-0000-0000-00008F530000}"/>
    <cellStyle name="Warning Text 2 7" xfId="20935" xr:uid="{00000000-0005-0000-0000-000090530000}"/>
    <cellStyle name="Warning Text 2 8" xfId="20936" xr:uid="{00000000-0005-0000-0000-000091530000}"/>
    <cellStyle name="Warning Text 2 9" xfId="20937" xr:uid="{00000000-0005-0000-0000-000092530000}"/>
    <cellStyle name="Warning Text 3" xfId="20938" xr:uid="{00000000-0005-0000-0000-000093530000}"/>
    <cellStyle name="Warning Text 3 2" xfId="20939" xr:uid="{00000000-0005-0000-0000-000094530000}"/>
    <cellStyle name="Warning Text 3 3" xfId="20940" xr:uid="{00000000-0005-0000-0000-000095530000}"/>
    <cellStyle name="Warning Text 4" xfId="20941" xr:uid="{00000000-0005-0000-0000-000096530000}"/>
    <cellStyle name="Warning Text 4 2" xfId="20942" xr:uid="{00000000-0005-0000-0000-000097530000}"/>
    <cellStyle name="Warning Text 4 3" xfId="20943" xr:uid="{00000000-0005-0000-0000-000098530000}"/>
    <cellStyle name="Warning Text 5" xfId="20944" xr:uid="{00000000-0005-0000-0000-000099530000}"/>
    <cellStyle name="Warning Text 5 2" xfId="20945" xr:uid="{00000000-0005-0000-0000-00009A530000}"/>
    <cellStyle name="Warning Text 5 3" xfId="20946" xr:uid="{00000000-0005-0000-0000-00009B530000}"/>
    <cellStyle name="Warning Text 6" xfId="20947" xr:uid="{00000000-0005-0000-0000-00009C530000}"/>
    <cellStyle name="Warning Text 6 2" xfId="20948" xr:uid="{00000000-0005-0000-0000-00009D530000}"/>
    <cellStyle name="Warning Text 6 3" xfId="20949" xr:uid="{00000000-0005-0000-0000-00009E530000}"/>
    <cellStyle name="Warning Text 7" xfId="20950" xr:uid="{00000000-0005-0000-0000-00009F530000}"/>
    <cellStyle name="Years" xfId="20951" xr:uid="{00000000-0005-0000-0000-0000A0530000}"/>
    <cellStyle name="Денежный [0]_Capex" xfId="20952" xr:uid="{00000000-0005-0000-0000-0000A1530000}"/>
    <cellStyle name="Денежный_Capex" xfId="20953" xr:uid="{00000000-0005-0000-0000-0000A2530000}"/>
    <cellStyle name="Обычный_7.1" xfId="20954" xr:uid="{00000000-0005-0000-0000-0000A3530000}"/>
    <cellStyle name="ТЕКСТ" xfId="20955" xr:uid="{00000000-0005-0000-0000-0000A4530000}"/>
    <cellStyle name="Тысячи [0]_Chart1 (Sales &amp; Costs)" xfId="20956" xr:uid="{00000000-0005-0000-0000-0000A5530000}"/>
    <cellStyle name="Тысячи_Chart1 (Sales &amp; Costs)" xfId="20957" xr:uid="{00000000-0005-0000-0000-0000A6530000}"/>
    <cellStyle name="Финансовый [0]_Capex" xfId="20958" xr:uid="{00000000-0005-0000-0000-0000A7530000}"/>
    <cellStyle name="Финансовый_Capex" xfId="20959" xr:uid="{00000000-0005-0000-0000-0000A8530000}"/>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a:extLst>
            <a:ext uri="{FF2B5EF4-FFF2-40B4-BE49-F238E27FC236}">
              <a16:creationId xmlns:a16="http://schemas.microsoft.com/office/drawing/2014/main" id="{00000000-0008-0000-0E00-000003000000}"/>
            </a:ext>
          </a:extLst>
        </xdr:cNvPr>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 val="დამხმარე გვარდი"/>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9.9978637043366805E-2"/>
  </sheetPr>
  <dimension ref="A1:C38"/>
  <sheetViews>
    <sheetView zoomScaleNormal="100" workbookViewId="0">
      <pane xSplit="1" ySplit="7" topLeftCell="B8" activePane="bottomRight" state="frozen"/>
      <selection activeCell="E6" sqref="E6"/>
      <selection pane="topRight" activeCell="E6" sqref="E6"/>
      <selection pane="bottomLeft" activeCell="E6" sqref="E6"/>
      <selection pane="bottomRight" activeCell="B2" sqref="B2"/>
    </sheetView>
  </sheetViews>
  <sheetFormatPr defaultRowHeight="15"/>
  <cols>
    <col min="1" max="1" width="10.140625" style="2" customWidth="1"/>
    <col min="2" max="2" width="153" bestFit="1" customWidth="1"/>
    <col min="3" max="3" width="39.42578125" customWidth="1"/>
    <col min="7" max="7" width="25" customWidth="1"/>
  </cols>
  <sheetData>
    <row r="1" spans="1:3" ht="15.75">
      <c r="A1" s="9"/>
      <c r="B1" s="101" t="s">
        <v>148</v>
      </c>
      <c r="C1" s="53"/>
    </row>
    <row r="2" spans="1:3" s="98" customFormat="1" ht="15.75">
      <c r="A2" s="142">
        <v>1</v>
      </c>
      <c r="B2" s="99" t="s">
        <v>149</v>
      </c>
      <c r="C2" s="96" t="s">
        <v>1000</v>
      </c>
    </row>
    <row r="3" spans="1:3" s="98" customFormat="1" ht="15.75">
      <c r="A3" s="142">
        <v>2</v>
      </c>
      <c r="B3" s="100" t="s">
        <v>150</v>
      </c>
      <c r="C3" s="96" t="s">
        <v>1001</v>
      </c>
    </row>
    <row r="4" spans="1:3" s="98" customFormat="1" ht="15.75">
      <c r="A4" s="142">
        <v>3</v>
      </c>
      <c r="B4" s="100" t="s">
        <v>151</v>
      </c>
      <c r="C4" s="96" t="s">
        <v>1002</v>
      </c>
    </row>
    <row r="5" spans="1:3" s="98" customFormat="1" ht="15.75">
      <c r="A5" s="143">
        <v>4</v>
      </c>
      <c r="B5" s="103" t="s">
        <v>152</v>
      </c>
      <c r="C5" s="96" t="s">
        <v>1003</v>
      </c>
    </row>
    <row r="6" spans="1:3" s="102" customFormat="1" ht="65.25" customHeight="1">
      <c r="A6" s="805" t="s">
        <v>309</v>
      </c>
      <c r="B6" s="806"/>
      <c r="C6" s="806"/>
    </row>
    <row r="7" spans="1:3">
      <c r="A7" s="220" t="s">
        <v>240</v>
      </c>
      <c r="B7" s="221" t="s">
        <v>153</v>
      </c>
    </row>
    <row r="8" spans="1:3">
      <c r="A8" s="222">
        <v>1</v>
      </c>
      <c r="B8" s="218" t="s">
        <v>128</v>
      </c>
    </row>
    <row r="9" spans="1:3">
      <c r="A9" s="222">
        <v>2</v>
      </c>
      <c r="B9" s="218" t="s">
        <v>154</v>
      </c>
    </row>
    <row r="10" spans="1:3">
      <c r="A10" s="222">
        <v>3</v>
      </c>
      <c r="B10" s="218" t="s">
        <v>155</v>
      </c>
    </row>
    <row r="11" spans="1:3">
      <c r="A11" s="222">
        <v>4</v>
      </c>
      <c r="B11" s="218" t="s">
        <v>156</v>
      </c>
      <c r="C11" s="97"/>
    </row>
    <row r="12" spans="1:3">
      <c r="A12" s="222">
        <v>5</v>
      </c>
      <c r="B12" s="218" t="s">
        <v>96</v>
      </c>
    </row>
    <row r="13" spans="1:3">
      <c r="A13" s="222">
        <v>6</v>
      </c>
      <c r="B13" s="223" t="s">
        <v>80</v>
      </c>
    </row>
    <row r="14" spans="1:3">
      <c r="A14" s="222">
        <v>7</v>
      </c>
      <c r="B14" s="218" t="s">
        <v>157</v>
      </c>
    </row>
    <row r="15" spans="1:3">
      <c r="A15" s="222">
        <v>8</v>
      </c>
      <c r="B15" s="218" t="s">
        <v>160</v>
      </c>
    </row>
    <row r="16" spans="1:3">
      <c r="A16" s="222">
        <v>9</v>
      </c>
      <c r="B16" s="218" t="s">
        <v>74</v>
      </c>
    </row>
    <row r="17" spans="1:2">
      <c r="A17" s="224" t="s">
        <v>366</v>
      </c>
      <c r="B17" s="218" t="s">
        <v>346</v>
      </c>
    </row>
    <row r="18" spans="1:2" s="3" customFormat="1">
      <c r="A18" s="226">
        <v>9.1999999999999993</v>
      </c>
      <c r="B18" s="573" t="s">
        <v>946</v>
      </c>
    </row>
    <row r="19" spans="1:2" s="3" customFormat="1">
      <c r="A19" s="226">
        <v>9.3000000000000007</v>
      </c>
      <c r="B19" s="573" t="s">
        <v>947</v>
      </c>
    </row>
    <row r="20" spans="1:2">
      <c r="A20" s="222">
        <v>10</v>
      </c>
      <c r="B20" s="218" t="s">
        <v>161</v>
      </c>
    </row>
    <row r="21" spans="1:2">
      <c r="A21" s="222">
        <v>11</v>
      </c>
      <c r="B21" s="223" t="s">
        <v>144</v>
      </c>
    </row>
    <row r="22" spans="1:2">
      <c r="A22" s="222">
        <v>12</v>
      </c>
      <c r="B22" s="223" t="s">
        <v>141</v>
      </c>
    </row>
    <row r="23" spans="1:2">
      <c r="A23" s="222">
        <v>13</v>
      </c>
      <c r="B23" s="225" t="s">
        <v>285</v>
      </c>
    </row>
    <row r="24" spans="1:2">
      <c r="A24" s="222">
        <v>14</v>
      </c>
      <c r="B24" s="218" t="s">
        <v>339</v>
      </c>
    </row>
    <row r="25" spans="1:2">
      <c r="A25" s="226">
        <v>15</v>
      </c>
      <c r="B25" s="218" t="s">
        <v>73</v>
      </c>
    </row>
    <row r="26" spans="1:2">
      <c r="A26" s="226">
        <v>15.1</v>
      </c>
      <c r="B26" s="218" t="s">
        <v>375</v>
      </c>
    </row>
    <row r="27" spans="1:2">
      <c r="A27" s="572">
        <v>15.2</v>
      </c>
      <c r="B27" s="573" t="s">
        <v>970</v>
      </c>
    </row>
    <row r="28" spans="1:2">
      <c r="A28" s="226">
        <v>16</v>
      </c>
      <c r="B28" s="218" t="s">
        <v>422</v>
      </c>
    </row>
    <row r="29" spans="1:2">
      <c r="A29" s="226">
        <v>17</v>
      </c>
      <c r="B29" s="218" t="s">
        <v>646</v>
      </c>
    </row>
    <row r="30" spans="1:2">
      <c r="A30" s="226">
        <v>18</v>
      </c>
      <c r="B30" s="218" t="s">
        <v>906</v>
      </c>
    </row>
    <row r="31" spans="1:2">
      <c r="A31" s="226">
        <v>19</v>
      </c>
      <c r="B31" s="218" t="s">
        <v>907</v>
      </c>
    </row>
    <row r="32" spans="1:2">
      <c r="A32" s="226">
        <v>20</v>
      </c>
      <c r="B32" s="218" t="s">
        <v>908</v>
      </c>
    </row>
    <row r="33" spans="1:2">
      <c r="A33" s="226">
        <v>21</v>
      </c>
      <c r="B33" s="218" t="s">
        <v>515</v>
      </c>
    </row>
    <row r="34" spans="1:2">
      <c r="A34" s="226">
        <v>22</v>
      </c>
      <c r="B34" s="218" t="s">
        <v>909</v>
      </c>
    </row>
    <row r="35" spans="1:2" ht="25.5">
      <c r="A35" s="226">
        <v>23</v>
      </c>
      <c r="B35" s="529" t="s">
        <v>905</v>
      </c>
    </row>
    <row r="36" spans="1:2">
      <c r="A36" s="226">
        <v>24</v>
      </c>
      <c r="B36" s="218" t="s">
        <v>910</v>
      </c>
    </row>
    <row r="37" spans="1:2">
      <c r="A37" s="226">
        <v>25</v>
      </c>
      <c r="B37" s="218" t="s">
        <v>911</v>
      </c>
    </row>
    <row r="38" spans="1:2">
      <c r="A38" s="222">
        <v>26</v>
      </c>
      <c r="B38" s="218" t="s">
        <v>691</v>
      </c>
    </row>
  </sheetData>
  <mergeCells count="1">
    <mergeCell ref="A6:C6"/>
  </mergeCells>
  <hyperlinks>
    <hyperlink ref="B8" location="'1. key ratios'!A1" display="ცხრილი 1: ძირითადი მაჩვენებლები" xr:uid="{00000000-0004-0000-0000-000000000000}"/>
    <hyperlink ref="B9" location="'2. SOFP'!A1" display="საბალანსო უწყისი" xr:uid="{00000000-0004-0000-0000-000001000000}"/>
    <hyperlink ref="B10" location="'3. SOPL'!A1" display="მოგება-ზარალის ანგარიშგება" xr:uid="{00000000-0004-0000-0000-000002000000}"/>
    <hyperlink ref="B11" location="'4. Off-Balance'!A1" display="ბალანსგარეშე ანგარიშების უწყისი " xr:uid="{00000000-0004-0000-0000-000003000000}"/>
    <hyperlink ref="B12" location="'5. RWA'!A1" display="ცხრილი 5: რისკის მიხედვით შეწონილი რისკის პოზიციები" xr:uid="{00000000-0004-0000-0000-000004000000}"/>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xr:uid="{00000000-0004-0000-0000-000005000000}"/>
    <hyperlink ref="B13" location="'6. Administrators-shareholders'!A1" display="ინფორმაცია ბანკის სამეთვალყურეო საბჭოს, დირექტორატის და აქციონერთა შესახებ" xr:uid="{00000000-0004-0000-0000-000006000000}"/>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xr:uid="{00000000-0004-0000-0000-000007000000}"/>
    <hyperlink ref="B16" location="'9. Capital'!A1" display="ცხრილი 9: საზედამხედველო კაპიტალი" xr:uid="{00000000-0004-0000-0000-000008000000}"/>
    <hyperlink ref="B20" location="'10. CC2'!A1" display="ცხრილი 10: კავშირი საზედამხედველო კაპიტალსა და ფინანსური მდგომარეობის ანგარიშგებას შორის" xr:uid="{00000000-0004-0000-0000-000009000000}"/>
    <hyperlink ref="B22" location="'12. CRM'!A1" display="საკრედიტო რისკის მიტიგაცია" xr:uid="{00000000-0004-0000-0000-00000A000000}"/>
    <hyperlink ref="B21" location="'11. CRWA'!A1" display="საკრედიტო რისკის მიხედვით შეწონილი რისკის პოზიციები" xr:uid="{00000000-0004-0000-0000-00000B000000}"/>
    <hyperlink ref="B23" location="'13. CRME'!A1" display="სტანდარტიზებული მიდგომა - საკრედიტო რისკი საკრედიტო რისკის მიტიგაციის ეფექტი" xr:uid="{00000000-0004-0000-0000-00000C000000}"/>
    <hyperlink ref="B25" location="'15. CCR'!A1" display="კონტრაგენტთან დაკავშირებული საკრედიტო რისკის მიხედვით შეწონილი რისკის პოზიციები" xr:uid="{00000000-0004-0000-0000-00000D000000}"/>
    <hyperlink ref="B24" location="'14. LCR'!A1" display="ლიკვიდობის გადაფარვის კოეფიციენტი" xr:uid="{00000000-0004-0000-0000-00000E000000}"/>
    <hyperlink ref="B17" location="'9.1. Capital Requirements'!A1" display="კაპიტალის ადეკვატურობის მოთხოვნები" xr:uid="{00000000-0004-0000-0000-00000F000000}"/>
    <hyperlink ref="B26" location="'15.1. LR'!A1" display="ლევერიჯის კოეფიციენტი" xr:uid="{00000000-0004-0000-0000-000010000000}"/>
    <hyperlink ref="B28" location="'16. NSFR'!A1" display="წმინდა სტაბილური დაფინანსების კოეფიციენტი" xr:uid="{00000000-0004-0000-0000-000011000000}"/>
    <hyperlink ref="B29" location="' 17. Residual Maturity'!A1" display="რისკის პოზიციის ღირებულება ნარჩენი ვადიანობის  და რისკის კლასების მიხედვით" xr:uid="{00000000-0004-0000-0000-000012000000}"/>
    <hyperlink ref="B30"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xr:uid="{00000000-0004-0000-0000-000013000000}"/>
    <hyperlink ref="B31"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xr:uid="{00000000-0004-0000-0000-000014000000}"/>
    <hyperlink ref="B33" location="'21. NPL'!A1" display="უმოქმედო სესხების ცვლილება" xr:uid="{00000000-0004-0000-0000-000015000000}"/>
    <hyperlink ref="B34"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xr:uid="{00000000-0004-0000-0000-000016000000}"/>
    <hyperlink ref="B35"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xr:uid="{00000000-0004-0000-0000-000017000000}"/>
    <hyperlink ref="B36"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xr:uid="{00000000-0004-0000-0000-000018000000}"/>
    <hyperlink ref="B37"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xr:uid="{00000000-0004-0000-0000-000019000000}"/>
    <hyperlink ref="B32" location="'20. Reserves'!A1" display="რეზერვის ცვლილება სესხებზე და კორპორატიულ სავალო ფასიანი ქაღალდებზე" xr:uid="{00000000-0004-0000-0000-00001A000000}"/>
    <hyperlink ref="B38" location="'26. Retail Products'!A1" display="ზოგადი ინფორმაცია საცალო პროდუქტებზე" xr:uid="{00000000-0004-0000-0000-00001B000000}"/>
    <hyperlink ref="B18" location="'9.2. MREL1'!A1" display="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 xr:uid="{00000000-0004-0000-0000-00001C000000}"/>
    <hyperlink ref="B19" location="'9.3. MREL2'!A1" display="MREL-ის კომპონენტების ვადიანობისა და მარეგულირებელი კანონმდებლობის მიხედვით დეტალიზაცია" xr:uid="{00000000-0004-0000-0000-00001D000000}"/>
    <hyperlink ref="B27" location="'15.2. CVA'!A1" display="საკრედიტო გადაფასების კორექტირება" xr:uid="{00000000-0004-0000-0000-00001E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2" tint="-9.9978637043366805E-2"/>
  </sheetPr>
  <dimension ref="A1:F56"/>
  <sheetViews>
    <sheetView zoomScale="80" zoomScaleNormal="80" workbookViewId="0">
      <pane xSplit="1" ySplit="5" topLeftCell="B6" activePane="bottomRight" state="frozen"/>
      <selection activeCell="E6" sqref="E6"/>
      <selection pane="topRight" activeCell="E6" sqref="E6"/>
      <selection pane="bottomLeft" activeCell="E6" sqref="E6"/>
      <selection pane="bottomRight"/>
    </sheetView>
  </sheetViews>
  <sheetFormatPr defaultRowHeight="15"/>
  <cols>
    <col min="1" max="1" width="9.5703125" style="5" bestFit="1" customWidth="1"/>
    <col min="2" max="2" width="132.42578125" style="2" customWidth="1"/>
    <col min="3" max="3" width="18.42578125" style="2" customWidth="1"/>
  </cols>
  <sheetData>
    <row r="1" spans="1:6" ht="15.75">
      <c r="A1" s="16" t="s">
        <v>97</v>
      </c>
      <c r="B1" s="15" t="str">
        <f>Info!C2</f>
        <v>სს "ხალიკ ბანკი საქართველო"</v>
      </c>
      <c r="D1" s="2"/>
      <c r="E1" s="2"/>
      <c r="F1" s="2"/>
    </row>
    <row r="2" spans="1:6" s="20" customFormat="1" ht="15.75" customHeight="1">
      <c r="A2" s="20" t="s">
        <v>98</v>
      </c>
      <c r="B2" s="792">
        <f>'1. key ratios'!B2</f>
        <v>46022</v>
      </c>
    </row>
    <row r="3" spans="1:6" s="20" customFormat="1" ht="15.75" customHeight="1"/>
    <row r="4" spans="1:6" ht="15.75" thickBot="1">
      <c r="A4" s="5" t="s">
        <v>246</v>
      </c>
      <c r="B4" s="28" t="s">
        <v>74</v>
      </c>
    </row>
    <row r="5" spans="1:6">
      <c r="A5" s="73" t="s">
        <v>25</v>
      </c>
      <c r="B5" s="74"/>
      <c r="C5" s="75" t="s">
        <v>26</v>
      </c>
    </row>
    <row r="6" spans="1:6">
      <c r="A6" s="76">
        <v>1</v>
      </c>
      <c r="B6" s="49" t="s">
        <v>27</v>
      </c>
      <c r="C6" s="666">
        <f>SUM(C7:C11)</f>
        <v>213299286.18000001</v>
      </c>
    </row>
    <row r="7" spans="1:6">
      <c r="A7" s="76">
        <v>2</v>
      </c>
      <c r="B7" s="46" t="s">
        <v>28</v>
      </c>
      <c r="C7" s="667">
        <v>76000000</v>
      </c>
    </row>
    <row r="8" spans="1:6">
      <c r="A8" s="76">
        <v>3</v>
      </c>
      <c r="B8" s="40" t="s">
        <v>29</v>
      </c>
      <c r="C8" s="667">
        <v>0</v>
      </c>
    </row>
    <row r="9" spans="1:6">
      <c r="A9" s="76">
        <v>4</v>
      </c>
      <c r="B9" s="40" t="s">
        <v>30</v>
      </c>
      <c r="C9" s="667">
        <v>2009210.1800000002</v>
      </c>
    </row>
    <row r="10" spans="1:6">
      <c r="A10" s="76">
        <v>5</v>
      </c>
      <c r="B10" s="40" t="s">
        <v>31</v>
      </c>
      <c r="C10" s="667">
        <v>0</v>
      </c>
    </row>
    <row r="11" spans="1:6">
      <c r="A11" s="76">
        <v>6</v>
      </c>
      <c r="B11" s="47" t="s">
        <v>32</v>
      </c>
      <c r="C11" s="667">
        <v>135290076</v>
      </c>
    </row>
    <row r="12" spans="1:6" s="4" customFormat="1">
      <c r="A12" s="76">
        <v>7</v>
      </c>
      <c r="B12" s="49" t="s">
        <v>33</v>
      </c>
      <c r="C12" s="668">
        <f>SUM(C13:C28)</f>
        <v>8315455.9199999981</v>
      </c>
      <c r="E12"/>
      <c r="F12"/>
    </row>
    <row r="13" spans="1:6" s="4" customFormat="1">
      <c r="A13" s="76">
        <v>8</v>
      </c>
      <c r="B13" s="48" t="s">
        <v>34</v>
      </c>
      <c r="C13" s="667">
        <v>2009210.1800000002</v>
      </c>
      <c r="E13"/>
      <c r="F13"/>
    </row>
    <row r="14" spans="1:6" s="4" customFormat="1" ht="25.5">
      <c r="A14" s="76">
        <v>9</v>
      </c>
      <c r="B14" s="41" t="s">
        <v>35</v>
      </c>
      <c r="C14" s="667">
        <v>0</v>
      </c>
      <c r="E14"/>
      <c r="F14"/>
    </row>
    <row r="15" spans="1:6" s="4" customFormat="1">
      <c r="A15" s="76">
        <v>10</v>
      </c>
      <c r="B15" s="42" t="s">
        <v>36</v>
      </c>
      <c r="C15" s="667">
        <v>6306245.7399999984</v>
      </c>
      <c r="E15"/>
      <c r="F15"/>
    </row>
    <row r="16" spans="1:6" s="4" customFormat="1">
      <c r="A16" s="76">
        <v>11</v>
      </c>
      <c r="B16" s="43" t="s">
        <v>37</v>
      </c>
      <c r="C16" s="667">
        <v>0</v>
      </c>
      <c r="E16"/>
      <c r="F16"/>
    </row>
    <row r="17" spans="1:6" s="4" customFormat="1">
      <c r="A17" s="76">
        <v>12</v>
      </c>
      <c r="B17" s="42" t="s">
        <v>38</v>
      </c>
      <c r="C17" s="667">
        <v>0</v>
      </c>
      <c r="E17"/>
      <c r="F17"/>
    </row>
    <row r="18" spans="1:6" s="4" customFormat="1">
      <c r="A18" s="76">
        <v>13</v>
      </c>
      <c r="B18" s="42" t="s">
        <v>39</v>
      </c>
      <c r="C18" s="667">
        <v>0</v>
      </c>
      <c r="E18"/>
      <c r="F18"/>
    </row>
    <row r="19" spans="1:6" s="4" customFormat="1">
      <c r="A19" s="76">
        <v>14</v>
      </c>
      <c r="B19" s="42" t="s">
        <v>40</v>
      </c>
      <c r="C19" s="667">
        <v>0</v>
      </c>
      <c r="E19"/>
      <c r="F19"/>
    </row>
    <row r="20" spans="1:6" s="4" customFormat="1" ht="25.5">
      <c r="A20" s="76">
        <v>15</v>
      </c>
      <c r="B20" s="42" t="s">
        <v>41</v>
      </c>
      <c r="C20" s="667">
        <v>0</v>
      </c>
      <c r="E20"/>
      <c r="F20"/>
    </row>
    <row r="21" spans="1:6" s="4" customFormat="1" ht="25.5">
      <c r="A21" s="76">
        <v>16</v>
      </c>
      <c r="B21" s="41" t="s">
        <v>42</v>
      </c>
      <c r="C21" s="667">
        <v>0</v>
      </c>
      <c r="E21"/>
      <c r="F21"/>
    </row>
    <row r="22" spans="1:6" s="4" customFormat="1">
      <c r="A22" s="76">
        <v>17</v>
      </c>
      <c r="B22" s="77" t="s">
        <v>43</v>
      </c>
      <c r="C22" s="667">
        <v>0</v>
      </c>
      <c r="E22"/>
      <c r="F22"/>
    </row>
    <row r="23" spans="1:6" s="4" customFormat="1">
      <c r="A23" s="76">
        <v>18</v>
      </c>
      <c r="B23" s="565" t="s">
        <v>694</v>
      </c>
      <c r="C23" s="667">
        <v>0</v>
      </c>
      <c r="E23"/>
      <c r="F23"/>
    </row>
    <row r="24" spans="1:6" s="4" customFormat="1" ht="25.5">
      <c r="A24" s="76">
        <v>19</v>
      </c>
      <c r="B24" s="41" t="s">
        <v>44</v>
      </c>
      <c r="C24" s="667">
        <v>0</v>
      </c>
      <c r="E24"/>
      <c r="F24"/>
    </row>
    <row r="25" spans="1:6" s="4" customFormat="1" ht="25.5">
      <c r="A25" s="76">
        <v>20</v>
      </c>
      <c r="B25" s="41" t="s">
        <v>45</v>
      </c>
      <c r="C25" s="667">
        <v>0</v>
      </c>
      <c r="E25"/>
      <c r="F25"/>
    </row>
    <row r="26" spans="1:6" s="4" customFormat="1" ht="25.5">
      <c r="A26" s="76">
        <v>21</v>
      </c>
      <c r="B26" s="44" t="s">
        <v>46</v>
      </c>
      <c r="C26" s="667">
        <v>0</v>
      </c>
      <c r="E26"/>
      <c r="F26"/>
    </row>
    <row r="27" spans="1:6" s="4" customFormat="1">
      <c r="A27" s="76">
        <v>22</v>
      </c>
      <c r="B27" s="44" t="s">
        <v>47</v>
      </c>
      <c r="C27" s="667">
        <v>0</v>
      </c>
      <c r="E27"/>
      <c r="F27"/>
    </row>
    <row r="28" spans="1:6" s="4" customFormat="1" ht="25.5">
      <c r="A28" s="76">
        <v>23</v>
      </c>
      <c r="B28" s="44" t="s">
        <v>48</v>
      </c>
      <c r="C28" s="667">
        <v>0</v>
      </c>
      <c r="E28"/>
      <c r="F28"/>
    </row>
    <row r="29" spans="1:6" s="4" customFormat="1">
      <c r="A29" s="76">
        <v>24</v>
      </c>
      <c r="B29" s="50" t="s">
        <v>22</v>
      </c>
      <c r="C29" s="668">
        <f>C6-C12</f>
        <v>204983830.26000002</v>
      </c>
      <c r="E29"/>
      <c r="F29"/>
    </row>
    <row r="30" spans="1:6" s="4" customFormat="1">
      <c r="A30" s="78"/>
      <c r="B30" s="45"/>
      <c r="C30" s="669"/>
      <c r="E30"/>
      <c r="F30"/>
    </row>
    <row r="31" spans="1:6" s="4" customFormat="1">
      <c r="A31" s="78">
        <v>25</v>
      </c>
      <c r="B31" s="50" t="s">
        <v>49</v>
      </c>
      <c r="C31" s="668">
        <f>C32+C35</f>
        <v>60000000</v>
      </c>
      <c r="E31"/>
      <c r="F31"/>
    </row>
    <row r="32" spans="1:6" s="4" customFormat="1">
      <c r="A32" s="78">
        <v>26</v>
      </c>
      <c r="B32" s="40" t="s">
        <v>50</v>
      </c>
      <c r="C32" s="670">
        <f>C33+C34</f>
        <v>60000000</v>
      </c>
      <c r="E32"/>
      <c r="F32"/>
    </row>
    <row r="33" spans="1:6" s="4" customFormat="1">
      <c r="A33" s="78">
        <v>27</v>
      </c>
      <c r="B33" s="94" t="s">
        <v>51</v>
      </c>
      <c r="C33" s="667">
        <v>60000000</v>
      </c>
      <c r="E33"/>
      <c r="F33"/>
    </row>
    <row r="34" spans="1:6" s="4" customFormat="1">
      <c r="A34" s="78">
        <v>28</v>
      </c>
      <c r="B34" s="94" t="s">
        <v>52</v>
      </c>
      <c r="C34" s="667">
        <v>0</v>
      </c>
      <c r="E34"/>
      <c r="F34"/>
    </row>
    <row r="35" spans="1:6" s="4" customFormat="1">
      <c r="A35" s="78">
        <v>29</v>
      </c>
      <c r="B35" s="40" t="s">
        <v>53</v>
      </c>
      <c r="C35" s="667">
        <v>0</v>
      </c>
      <c r="E35"/>
      <c r="F35"/>
    </row>
    <row r="36" spans="1:6" s="4" customFormat="1">
      <c r="A36" s="78">
        <v>30</v>
      </c>
      <c r="B36" s="50" t="s">
        <v>54</v>
      </c>
      <c r="C36" s="668">
        <f>SUM(C37:C41)</f>
        <v>0</v>
      </c>
      <c r="E36"/>
      <c r="F36"/>
    </row>
    <row r="37" spans="1:6" s="4" customFormat="1">
      <c r="A37" s="78">
        <v>31</v>
      </c>
      <c r="B37" s="41" t="s">
        <v>55</v>
      </c>
      <c r="C37" s="667">
        <v>0</v>
      </c>
      <c r="E37"/>
      <c r="F37"/>
    </row>
    <row r="38" spans="1:6" s="4" customFormat="1">
      <c r="A38" s="78">
        <v>32</v>
      </c>
      <c r="B38" s="42" t="s">
        <v>56</v>
      </c>
      <c r="C38" s="667">
        <v>0</v>
      </c>
      <c r="E38"/>
      <c r="F38"/>
    </row>
    <row r="39" spans="1:6" s="4" customFormat="1" ht="25.5">
      <c r="A39" s="78">
        <v>33</v>
      </c>
      <c r="B39" s="41" t="s">
        <v>57</v>
      </c>
      <c r="C39" s="667">
        <v>0</v>
      </c>
      <c r="E39"/>
      <c r="F39"/>
    </row>
    <row r="40" spans="1:6" s="4" customFormat="1" ht="25.5">
      <c r="A40" s="78">
        <v>34</v>
      </c>
      <c r="B40" s="41" t="s">
        <v>45</v>
      </c>
      <c r="C40" s="667">
        <v>0</v>
      </c>
      <c r="E40"/>
      <c r="F40"/>
    </row>
    <row r="41" spans="1:6" s="4" customFormat="1" ht="25.5">
      <c r="A41" s="78">
        <v>35</v>
      </c>
      <c r="B41" s="44" t="s">
        <v>58</v>
      </c>
      <c r="C41" s="667">
        <v>0</v>
      </c>
      <c r="E41"/>
      <c r="F41"/>
    </row>
    <row r="42" spans="1:6" s="4" customFormat="1">
      <c r="A42" s="78">
        <v>36</v>
      </c>
      <c r="B42" s="50" t="s">
        <v>23</v>
      </c>
      <c r="C42" s="668">
        <f>C31-C36</f>
        <v>60000000</v>
      </c>
      <c r="E42"/>
      <c r="F42"/>
    </row>
    <row r="43" spans="1:6" s="4" customFormat="1">
      <c r="A43" s="78"/>
      <c r="B43" s="45"/>
      <c r="C43" s="669"/>
      <c r="E43"/>
      <c r="F43"/>
    </row>
    <row r="44" spans="1:6" s="4" customFormat="1">
      <c r="A44" s="78">
        <v>37</v>
      </c>
      <c r="B44" s="51" t="s">
        <v>59</v>
      </c>
      <c r="C44" s="668">
        <f>SUM(C45:C47)</f>
        <v>27020558.620000001</v>
      </c>
      <c r="E44"/>
      <c r="F44"/>
    </row>
    <row r="45" spans="1:6" s="4" customFormat="1">
      <c r="A45" s="78">
        <v>38</v>
      </c>
      <c r="B45" s="40" t="s">
        <v>60</v>
      </c>
      <c r="C45" s="667">
        <v>27020558.620000001</v>
      </c>
      <c r="E45"/>
      <c r="F45"/>
    </row>
    <row r="46" spans="1:6" s="4" customFormat="1">
      <c r="A46" s="78">
        <v>39</v>
      </c>
      <c r="B46" s="40" t="s">
        <v>61</v>
      </c>
      <c r="C46" s="667">
        <v>0</v>
      </c>
      <c r="E46"/>
      <c r="F46"/>
    </row>
    <row r="47" spans="1:6" s="4" customFormat="1">
      <c r="A47" s="78">
        <v>40</v>
      </c>
      <c r="B47" s="566" t="s">
        <v>693</v>
      </c>
      <c r="C47" s="667">
        <v>0</v>
      </c>
      <c r="E47"/>
      <c r="F47"/>
    </row>
    <row r="48" spans="1:6" s="4" customFormat="1">
      <c r="A48" s="78">
        <v>41</v>
      </c>
      <c r="B48" s="51" t="s">
        <v>62</v>
      </c>
      <c r="C48" s="668">
        <f>SUM(C49:C52)</f>
        <v>0</v>
      </c>
      <c r="E48"/>
      <c r="F48"/>
    </row>
    <row r="49" spans="1:6" s="4" customFormat="1">
      <c r="A49" s="78">
        <v>42</v>
      </c>
      <c r="B49" s="41" t="s">
        <v>63</v>
      </c>
      <c r="C49" s="667">
        <v>0</v>
      </c>
      <c r="E49"/>
      <c r="F49"/>
    </row>
    <row r="50" spans="1:6" s="4" customFormat="1">
      <c r="A50" s="78">
        <v>43</v>
      </c>
      <c r="B50" s="42" t="s">
        <v>64</v>
      </c>
      <c r="C50" s="667">
        <v>0</v>
      </c>
      <c r="E50"/>
      <c r="F50"/>
    </row>
    <row r="51" spans="1:6" s="4" customFormat="1" ht="25.5">
      <c r="A51" s="78">
        <v>44</v>
      </c>
      <c r="B51" s="41" t="s">
        <v>65</v>
      </c>
      <c r="C51" s="667">
        <v>0</v>
      </c>
      <c r="E51"/>
      <c r="F51"/>
    </row>
    <row r="52" spans="1:6" s="4" customFormat="1" ht="25.5">
      <c r="A52" s="78">
        <v>45</v>
      </c>
      <c r="B52" s="41" t="s">
        <v>45</v>
      </c>
      <c r="C52" s="667">
        <v>0</v>
      </c>
      <c r="E52"/>
      <c r="F52"/>
    </row>
    <row r="53" spans="1:6" s="4" customFormat="1" ht="15.75" thickBot="1">
      <c r="A53" s="78">
        <v>46</v>
      </c>
      <c r="B53" s="79" t="s">
        <v>24</v>
      </c>
      <c r="C53" s="671">
        <f>C44-C48</f>
        <v>27020558.620000001</v>
      </c>
      <c r="E53"/>
      <c r="F53"/>
    </row>
    <row r="56" spans="1:6">
      <c r="B56" s="2" t="s">
        <v>130</v>
      </c>
    </row>
  </sheetData>
  <dataValidations disablePrompts="1" count="1">
    <dataValidation operator="lessThanOrEqual" allowBlank="1" showInputMessage="1" showErrorMessage="1" errorTitle="Should be negative number" error="Should be whole negative number or 0" sqref="C29:C32 C36 C42:C44 C48 C53" xr:uid="{00000000-0002-0000-0900-000000000000}"/>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2" tint="-9.9978637043366805E-2"/>
  </sheetPr>
  <dimension ref="A1:H23"/>
  <sheetViews>
    <sheetView zoomScale="80" zoomScaleNormal="80" workbookViewId="0"/>
  </sheetViews>
  <sheetFormatPr defaultColWidth="9.140625" defaultRowHeight="12.75"/>
  <cols>
    <col min="1" max="1" width="10.85546875" style="178" bestFit="1" customWidth="1"/>
    <col min="2" max="2" width="59" style="178" customWidth="1"/>
    <col min="3" max="3" width="16.85546875" style="178" bestFit="1" customWidth="1"/>
    <col min="4" max="4" width="22.140625" style="178" customWidth="1"/>
    <col min="5" max="16384" width="9.140625" style="178"/>
  </cols>
  <sheetData>
    <row r="1" spans="1:8" ht="15">
      <c r="A1" s="16" t="s">
        <v>97</v>
      </c>
      <c r="B1" s="15" t="str">
        <f>Info!C2</f>
        <v>სს "ხალიკ ბანკი საქართველო"</v>
      </c>
    </row>
    <row r="2" spans="1:8" s="20" customFormat="1" ht="15.75" customHeight="1">
      <c r="A2" s="20" t="s">
        <v>98</v>
      </c>
      <c r="B2" s="792">
        <f>'1. key ratios'!B2</f>
        <v>46022</v>
      </c>
    </row>
    <row r="3" spans="1:8" s="20" customFormat="1" ht="15.75" customHeight="1"/>
    <row r="4" spans="1:8" ht="13.5" thickBot="1">
      <c r="A4" s="179" t="s">
        <v>345</v>
      </c>
      <c r="B4" s="207" t="s">
        <v>346</v>
      </c>
    </row>
    <row r="5" spans="1:8" s="208" customFormat="1">
      <c r="A5" s="837" t="s">
        <v>347</v>
      </c>
      <c r="B5" s="838"/>
      <c r="C5" s="197" t="s">
        <v>348</v>
      </c>
      <c r="D5" s="198" t="s">
        <v>349</v>
      </c>
    </row>
    <row r="6" spans="1:8" s="209" customFormat="1">
      <c r="A6" s="199">
        <v>1</v>
      </c>
      <c r="B6" s="200" t="s">
        <v>350</v>
      </c>
      <c r="C6" s="200"/>
      <c r="D6" s="201"/>
    </row>
    <row r="7" spans="1:8" s="209" customFormat="1">
      <c r="A7" s="202" t="s">
        <v>351</v>
      </c>
      <c r="B7" s="203" t="s">
        <v>352</v>
      </c>
      <c r="C7" s="228">
        <v>4.4999999999999998E-2</v>
      </c>
      <c r="D7" s="672">
        <f>C7*'5. RWA'!$C$13</f>
        <v>50341316.263217971</v>
      </c>
    </row>
    <row r="8" spans="1:8" s="209" customFormat="1">
      <c r="A8" s="202" t="s">
        <v>353</v>
      </c>
      <c r="B8" s="203" t="s">
        <v>354</v>
      </c>
      <c r="C8" s="229">
        <v>0.06</v>
      </c>
      <c r="D8" s="672">
        <f>C8*'5. RWA'!$C$13</f>
        <v>67121755.017623961</v>
      </c>
    </row>
    <row r="9" spans="1:8" s="209" customFormat="1">
      <c r="A9" s="202" t="s">
        <v>355</v>
      </c>
      <c r="B9" s="203" t="s">
        <v>356</v>
      </c>
      <c r="C9" s="229">
        <v>0.08</v>
      </c>
      <c r="D9" s="672">
        <f>C9*'5. RWA'!$C$13</f>
        <v>89495673.356831953</v>
      </c>
    </row>
    <row r="10" spans="1:8" s="209" customFormat="1">
      <c r="A10" s="199" t="s">
        <v>357</v>
      </c>
      <c r="B10" s="200" t="s">
        <v>358</v>
      </c>
      <c r="C10" s="230"/>
      <c r="D10" s="673"/>
    </row>
    <row r="11" spans="1:8" s="210" customFormat="1">
      <c r="A11" s="204" t="s">
        <v>359</v>
      </c>
      <c r="B11" s="205" t="s">
        <v>997</v>
      </c>
      <c r="C11" s="677">
        <v>2.5000000000000001E-2</v>
      </c>
      <c r="D11" s="674">
        <f>C11*'5. RWA'!$C$13</f>
        <v>27967397.924009986</v>
      </c>
      <c r="F11" s="209"/>
      <c r="G11" s="209"/>
      <c r="H11" s="209"/>
    </row>
    <row r="12" spans="1:8" s="210" customFormat="1">
      <c r="A12" s="204" t="s">
        <v>360</v>
      </c>
      <c r="B12" s="205" t="s">
        <v>361</v>
      </c>
      <c r="C12" s="677">
        <v>5.0000000000000001E-3</v>
      </c>
      <c r="D12" s="674">
        <f>C12*'5. RWA'!$C$13</f>
        <v>5593479.5848019971</v>
      </c>
      <c r="F12" s="209"/>
      <c r="G12" s="209"/>
      <c r="H12" s="209"/>
    </row>
    <row r="13" spans="1:8" s="210" customFormat="1">
      <c r="A13" s="204" t="s">
        <v>362</v>
      </c>
      <c r="B13" s="205" t="s">
        <v>363</v>
      </c>
      <c r="C13" s="677">
        <v>0</v>
      </c>
      <c r="D13" s="674">
        <f>C13*'5. RWA'!$C$13</f>
        <v>0</v>
      </c>
      <c r="F13" s="209"/>
      <c r="G13" s="209"/>
      <c r="H13" s="209"/>
    </row>
    <row r="14" spans="1:8" s="209" customFormat="1">
      <c r="A14" s="199" t="s">
        <v>364</v>
      </c>
      <c r="B14" s="200" t="s">
        <v>409</v>
      </c>
      <c r="C14" s="232"/>
      <c r="D14" s="673"/>
    </row>
    <row r="15" spans="1:8" s="209" customFormat="1">
      <c r="A15" s="219" t="s">
        <v>367</v>
      </c>
      <c r="B15" s="205" t="s">
        <v>410</v>
      </c>
      <c r="C15" s="677">
        <v>8.7173331188840297E-2</v>
      </c>
      <c r="D15" s="674">
        <f>C15*'5. RWA'!$C$13</f>
        <v>97520449.668792278</v>
      </c>
    </row>
    <row r="16" spans="1:8" s="209" customFormat="1">
      <c r="A16" s="219" t="s">
        <v>368</v>
      </c>
      <c r="B16" s="205" t="s">
        <v>370</v>
      </c>
      <c r="C16" s="677">
        <v>0.10377595335478268</v>
      </c>
      <c r="D16" s="674">
        <f>C16*'5. RWA'!$C$13</f>
        <v>116093735.29666825</v>
      </c>
    </row>
    <row r="17" spans="1:8" s="209" customFormat="1">
      <c r="A17" s="219" t="s">
        <v>369</v>
      </c>
      <c r="B17" s="205" t="s">
        <v>407</v>
      </c>
      <c r="C17" s="677">
        <v>0.12562150883628584</v>
      </c>
      <c r="D17" s="674">
        <f>C17*'5. RWA'!$C$13</f>
        <v>140532269.01755771</v>
      </c>
    </row>
    <row r="18" spans="1:8" s="208" customFormat="1">
      <c r="A18" s="839" t="s">
        <v>408</v>
      </c>
      <c r="B18" s="840"/>
      <c r="C18" s="233" t="s">
        <v>348</v>
      </c>
      <c r="D18" s="675" t="s">
        <v>349</v>
      </c>
      <c r="F18" s="209"/>
      <c r="G18" s="209"/>
      <c r="H18" s="209"/>
    </row>
    <row r="19" spans="1:8" s="209" customFormat="1">
      <c r="A19" s="206">
        <v>4</v>
      </c>
      <c r="B19" s="205" t="s">
        <v>22</v>
      </c>
      <c r="C19" s="231">
        <f>C7+C11+C12+C13+C15</f>
        <v>0.16217333118884031</v>
      </c>
      <c r="D19" s="672">
        <f>C19*'5. RWA'!$C$13</f>
        <v>181422643.44082224</v>
      </c>
    </row>
    <row r="20" spans="1:8" s="209" customFormat="1">
      <c r="A20" s="206">
        <v>5</v>
      </c>
      <c r="B20" s="205" t="s">
        <v>75</v>
      </c>
      <c r="C20" s="231">
        <f>C8+C11+C12+C13+C16</f>
        <v>0.19377595335478268</v>
      </c>
      <c r="D20" s="672">
        <f>C20*'5. RWA'!$C$13</f>
        <v>216776367.82310417</v>
      </c>
    </row>
    <row r="21" spans="1:8" s="209" customFormat="1" ht="13.5" thickBot="1">
      <c r="A21" s="211" t="s">
        <v>365</v>
      </c>
      <c r="B21" s="212" t="s">
        <v>74</v>
      </c>
      <c r="C21" s="234">
        <f>C9+C11+C12+C13+C17</f>
        <v>0.23562150883628585</v>
      </c>
      <c r="D21" s="676">
        <f>C21*'5. RWA'!$C$13</f>
        <v>263588819.88320166</v>
      </c>
    </row>
    <row r="22" spans="1:8">
      <c r="F22" s="179"/>
    </row>
    <row r="23" spans="1:8">
      <c r="B23" s="22"/>
    </row>
  </sheetData>
  <mergeCells count="2">
    <mergeCell ref="A5:B5"/>
    <mergeCell ref="A18:B18"/>
  </mergeCells>
  <conditionalFormatting sqref="C21">
    <cfRule type="cellIs" dxfId="27"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2" tint="-9.9978637043366805E-2"/>
  </sheetPr>
  <dimension ref="A1:E27"/>
  <sheetViews>
    <sheetView showGridLines="0" zoomScaleNormal="100" workbookViewId="0"/>
  </sheetViews>
  <sheetFormatPr defaultRowHeight="15"/>
  <cols>
    <col min="1" max="1" width="97" customWidth="1"/>
    <col min="2" max="2" width="50.85546875" bestFit="1" customWidth="1"/>
    <col min="3" max="3" width="28.140625" bestFit="1" customWidth="1"/>
    <col min="4" max="7" width="28.140625" customWidth="1"/>
  </cols>
  <sheetData>
    <row r="1" spans="1:2">
      <c r="A1" s="535" t="s">
        <v>97</v>
      </c>
      <c r="B1" s="797" t="str">
        <f>Info!C2</f>
        <v>სს "ხალიკ ბანკი საქართველო"</v>
      </c>
    </row>
    <row r="2" spans="1:2">
      <c r="A2" s="536" t="s">
        <v>98</v>
      </c>
      <c r="B2" s="792">
        <f>'1. key ratios'!B2</f>
        <v>46022</v>
      </c>
    </row>
    <row r="3" spans="1:2">
      <c r="A3" s="537" t="s">
        <v>948</v>
      </c>
      <c r="B3" s="531" t="s">
        <v>919</v>
      </c>
    </row>
    <row r="4" spans="1:2" ht="15.75" thickBot="1"/>
    <row r="5" spans="1:2">
      <c r="A5" s="542"/>
      <c r="B5" s="543" t="s">
        <v>920</v>
      </c>
    </row>
    <row r="6" spans="1:2">
      <c r="A6" s="538" t="s">
        <v>921</v>
      </c>
      <c r="B6" s="544">
        <f>SUM(B7,B11)</f>
        <v>0</v>
      </c>
    </row>
    <row r="7" spans="1:2">
      <c r="A7" s="538" t="s">
        <v>954</v>
      </c>
      <c r="B7" s="544">
        <f>SUM(B8:B10)</f>
        <v>0</v>
      </c>
    </row>
    <row r="8" spans="1:2">
      <c r="A8" s="539" t="s">
        <v>922</v>
      </c>
      <c r="B8" s="545"/>
    </row>
    <row r="9" spans="1:2">
      <c r="A9" s="539" t="s">
        <v>923</v>
      </c>
      <c r="B9" s="545"/>
    </row>
    <row r="10" spans="1:2">
      <c r="A10" s="539" t="s">
        <v>924</v>
      </c>
      <c r="B10" s="545"/>
    </row>
    <row r="11" spans="1:2">
      <c r="A11" s="538" t="s">
        <v>925</v>
      </c>
      <c r="B11" s="544">
        <f>SUM(B12:B13)</f>
        <v>0</v>
      </c>
    </row>
    <row r="12" spans="1:2">
      <c r="A12" s="539" t="s">
        <v>955</v>
      </c>
      <c r="B12" s="545"/>
    </row>
    <row r="13" spans="1:2">
      <c r="A13" s="539" t="s">
        <v>956</v>
      </c>
      <c r="B13" s="545"/>
    </row>
    <row r="14" spans="1:2">
      <c r="A14" s="538" t="s">
        <v>926</v>
      </c>
      <c r="B14" s="544">
        <f>SUM(B15:B16)</f>
        <v>0</v>
      </c>
    </row>
    <row r="15" spans="1:2">
      <c r="A15" s="540" t="s">
        <v>927</v>
      </c>
      <c r="B15" s="545"/>
    </row>
    <row r="16" spans="1:2">
      <c r="A16" s="540" t="s">
        <v>74</v>
      </c>
      <c r="B16" s="545">
        <f>B7</f>
        <v>0</v>
      </c>
    </row>
    <row r="17" spans="1:5">
      <c r="A17" s="538" t="s">
        <v>928</v>
      </c>
      <c r="B17" s="544"/>
    </row>
    <row r="18" spans="1:5">
      <c r="A18" s="540" t="s">
        <v>929</v>
      </c>
      <c r="B18" s="545"/>
    </row>
    <row r="19" spans="1:5">
      <c r="A19" s="540" t="s">
        <v>930</v>
      </c>
      <c r="B19" s="545">
        <f>'15.1. LR'!C36</f>
        <v>0</v>
      </c>
    </row>
    <row r="20" spans="1:5">
      <c r="A20" s="538" t="s">
        <v>931</v>
      </c>
      <c r="B20" s="544"/>
    </row>
    <row r="21" spans="1:5">
      <c r="A21" s="541" t="s">
        <v>932</v>
      </c>
      <c r="B21" s="546">
        <f>IFERROR(B6/B18,0)</f>
        <v>0</v>
      </c>
    </row>
    <row r="22" spans="1:5">
      <c r="A22" s="541" t="s">
        <v>933</v>
      </c>
      <c r="B22" s="546">
        <f>IFERROR(B6/B19,0)</f>
        <v>0</v>
      </c>
    </row>
    <row r="23" spans="1:5" ht="15.75" thickBot="1">
      <c r="A23" s="547" t="s">
        <v>934</v>
      </c>
      <c r="B23" s="548">
        <f>IFERROR(B6/B14,0)</f>
        <v>0</v>
      </c>
    </row>
    <row r="24" spans="1:5" ht="16.5" customHeight="1">
      <c r="A24" s="534" t="s">
        <v>957</v>
      </c>
      <c r="B24" s="532"/>
      <c r="C24" s="532"/>
      <c r="D24" s="532"/>
      <c r="E24" s="532"/>
    </row>
    <row r="25" spans="1:5" ht="25.5" customHeight="1">
      <c r="A25" s="534" t="s">
        <v>958</v>
      </c>
    </row>
    <row r="26" spans="1:5" ht="57" customHeight="1">
      <c r="A26" s="534" t="s">
        <v>959</v>
      </c>
    </row>
    <row r="27" spans="1:5">
      <c r="A27" s="533"/>
    </row>
  </sheetData>
  <pageMargins left="0.7" right="0.7" top="0.75" bottom="0.75" header="0.3" footer="0.3"/>
  <pageSetup orientation="portrait" horizontalDpi="4294967292"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2" tint="-9.9978637043366805E-2"/>
  </sheetPr>
  <dimension ref="A1:F20"/>
  <sheetViews>
    <sheetView showGridLines="0" zoomScaleNormal="100" workbookViewId="0"/>
  </sheetViews>
  <sheetFormatPr defaultRowHeight="15"/>
  <cols>
    <col min="1" max="1" width="82" customWidth="1"/>
    <col min="2" max="2" width="28.140625" bestFit="1" customWidth="1"/>
    <col min="3" max="6" width="28.140625" customWidth="1"/>
  </cols>
  <sheetData>
    <row r="1" spans="1:6">
      <c r="A1" s="535" t="s">
        <v>97</v>
      </c>
      <c r="B1" s="797" t="str">
        <f>Info!C2</f>
        <v>სს "ხალიკ ბანკი საქართველო"</v>
      </c>
      <c r="C1" s="178"/>
    </row>
    <row r="2" spans="1:6">
      <c r="A2" s="536" t="s">
        <v>98</v>
      </c>
      <c r="B2" s="792">
        <f>'1. key ratios'!B2</f>
        <v>46022</v>
      </c>
      <c r="C2" s="178"/>
    </row>
    <row r="3" spans="1:6">
      <c r="A3" s="537" t="s">
        <v>949</v>
      </c>
      <c r="B3" s="531" t="s">
        <v>919</v>
      </c>
      <c r="C3" s="178"/>
    </row>
    <row r="5" spans="1:6">
      <c r="A5" s="533"/>
    </row>
    <row r="6" spans="1:6" ht="15.75" thickBot="1">
      <c r="A6" s="549"/>
      <c r="B6" s="549"/>
      <c r="C6" s="549"/>
      <c r="D6" s="549"/>
      <c r="E6" s="549"/>
      <c r="F6" s="549"/>
    </row>
    <row r="7" spans="1:6">
      <c r="A7" s="841"/>
      <c r="B7" s="843" t="s">
        <v>935</v>
      </c>
      <c r="C7" s="843"/>
      <c r="D7" s="843"/>
      <c r="E7" s="843"/>
      <c r="F7" s="844" t="s">
        <v>936</v>
      </c>
    </row>
    <row r="8" spans="1:6" ht="25.5">
      <c r="A8" s="842"/>
      <c r="B8" s="550" t="s">
        <v>937</v>
      </c>
      <c r="C8" s="550" t="s">
        <v>938</v>
      </c>
      <c r="D8" s="550" t="s">
        <v>939</v>
      </c>
      <c r="E8" s="550" t="s">
        <v>940</v>
      </c>
      <c r="F8" s="845"/>
    </row>
    <row r="9" spans="1:6">
      <c r="A9" s="551" t="s">
        <v>941</v>
      </c>
      <c r="B9" s="552">
        <f>B13+B17</f>
        <v>0</v>
      </c>
      <c r="C9" s="552">
        <f t="shared" ref="C9:E9" si="0">C13+C17</f>
        <v>0</v>
      </c>
      <c r="D9" s="552">
        <f t="shared" si="0"/>
        <v>0</v>
      </c>
      <c r="E9" s="552">
        <f t="shared" si="0"/>
        <v>0</v>
      </c>
      <c r="F9" s="553">
        <f>F13+F17</f>
        <v>0</v>
      </c>
    </row>
    <row r="10" spans="1:6">
      <c r="A10" s="554" t="s">
        <v>942</v>
      </c>
      <c r="B10" s="555">
        <f t="shared" ref="B10:E12" si="1">B14+B18</f>
        <v>0</v>
      </c>
      <c r="C10" s="555">
        <f t="shared" si="1"/>
        <v>0</v>
      </c>
      <c r="D10" s="555">
        <f t="shared" si="1"/>
        <v>0</v>
      </c>
      <c r="E10" s="555">
        <f t="shared" si="1"/>
        <v>0</v>
      </c>
      <c r="F10" s="553">
        <f>SUM(B10:E10)</f>
        <v>0</v>
      </c>
    </row>
    <row r="11" spans="1:6">
      <c r="A11" s="554" t="s">
        <v>943</v>
      </c>
      <c r="B11" s="555">
        <f t="shared" si="1"/>
        <v>0</v>
      </c>
      <c r="C11" s="555">
        <f t="shared" si="1"/>
        <v>0</v>
      </c>
      <c r="D11" s="555">
        <f t="shared" si="1"/>
        <v>0</v>
      </c>
      <c r="E11" s="555">
        <f t="shared" si="1"/>
        <v>0</v>
      </c>
      <c r="F11" s="553">
        <f t="shared" ref="F11:F12" si="2">SUM(B11:E11)</f>
        <v>0</v>
      </c>
    </row>
    <row r="12" spans="1:6">
      <c r="A12" s="556" t="s">
        <v>944</v>
      </c>
      <c r="B12" s="555">
        <f t="shared" si="1"/>
        <v>0</v>
      </c>
      <c r="C12" s="555">
        <f t="shared" si="1"/>
        <v>0</v>
      </c>
      <c r="D12" s="555">
        <f t="shared" si="1"/>
        <v>0</v>
      </c>
      <c r="E12" s="555">
        <f t="shared" si="1"/>
        <v>0</v>
      </c>
      <c r="F12" s="553">
        <f t="shared" si="2"/>
        <v>0</v>
      </c>
    </row>
    <row r="13" spans="1:6">
      <c r="A13" s="557" t="s">
        <v>945</v>
      </c>
      <c r="B13" s="558"/>
      <c r="C13" s="558"/>
      <c r="D13" s="558"/>
      <c r="E13" s="558"/>
      <c r="F13" s="559"/>
    </row>
    <row r="14" spans="1:6">
      <c r="A14" s="554" t="s">
        <v>942</v>
      </c>
      <c r="B14" s="560"/>
      <c r="C14" s="560"/>
      <c r="D14" s="560"/>
      <c r="E14" s="560"/>
      <c r="F14" s="561"/>
    </row>
    <row r="15" spans="1:6">
      <c r="A15" s="554" t="s">
        <v>943</v>
      </c>
      <c r="B15" s="560"/>
      <c r="C15" s="560"/>
      <c r="D15" s="560"/>
      <c r="E15" s="560"/>
      <c r="F15" s="561"/>
    </row>
    <row r="16" spans="1:6">
      <c r="A16" s="556" t="s">
        <v>944</v>
      </c>
      <c r="B16" s="560"/>
      <c r="C16" s="560"/>
      <c r="D16" s="560"/>
      <c r="E16" s="560"/>
      <c r="F16" s="561"/>
    </row>
    <row r="17" spans="1:6">
      <c r="A17" s="557" t="s">
        <v>925</v>
      </c>
      <c r="B17" s="558"/>
      <c r="C17" s="558"/>
      <c r="D17" s="558"/>
      <c r="E17" s="558"/>
      <c r="F17" s="561"/>
    </row>
    <row r="18" spans="1:6">
      <c r="A18" s="554" t="s">
        <v>942</v>
      </c>
      <c r="B18" s="560"/>
      <c r="C18" s="560"/>
      <c r="D18" s="560"/>
      <c r="E18" s="560"/>
      <c r="F18" s="561"/>
    </row>
    <row r="19" spans="1:6">
      <c r="A19" s="554" t="s">
        <v>943</v>
      </c>
      <c r="B19" s="560"/>
      <c r="C19" s="560"/>
      <c r="D19" s="560"/>
      <c r="E19" s="560"/>
      <c r="F19" s="561"/>
    </row>
    <row r="20" spans="1:6" ht="15.75" thickBot="1">
      <c r="A20" s="562" t="s">
        <v>944</v>
      </c>
      <c r="B20" s="563"/>
      <c r="C20" s="563"/>
      <c r="D20" s="563"/>
      <c r="E20" s="563"/>
      <c r="F20" s="564"/>
    </row>
  </sheetData>
  <mergeCells count="3">
    <mergeCell ref="A7:A8"/>
    <mergeCell ref="B7:E7"/>
    <mergeCell ref="F7:F8"/>
  </mergeCells>
  <pageMargins left="0.7" right="0.7" top="0.75" bottom="0.75" header="0.3" footer="0.3"/>
  <pageSetup orientation="portrait" horizontalDpi="4294967292"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2" tint="-9.9978637043366805E-2"/>
  </sheetPr>
  <dimension ref="A1:F68"/>
  <sheetViews>
    <sheetView zoomScale="80" zoomScaleNormal="80" workbookViewId="0">
      <pane xSplit="1" ySplit="5" topLeftCell="B6" activePane="bottomRight" state="frozen"/>
      <selection sqref="A1:XFD1048576"/>
      <selection pane="topRight" sqref="A1:XFD1048576"/>
      <selection pane="bottomLeft" sqref="A1:XFD1048576"/>
      <selection pane="bottomRight"/>
    </sheetView>
  </sheetViews>
  <sheetFormatPr defaultRowHeight="15.75"/>
  <cols>
    <col min="1" max="1" width="10.85546875" style="37" customWidth="1"/>
    <col min="2" max="2" width="91.85546875" style="37" customWidth="1"/>
    <col min="3" max="3" width="53.140625" style="37" customWidth="1"/>
    <col min="4" max="4" width="32.140625" style="37" customWidth="1"/>
    <col min="5" max="5" width="9.42578125" customWidth="1"/>
  </cols>
  <sheetData>
    <row r="1" spans="1:6">
      <c r="A1" s="16" t="s">
        <v>97</v>
      </c>
      <c r="B1" s="18" t="str">
        <f>Info!C2</f>
        <v>სს "ხალიკ ბანკი საქართველო"</v>
      </c>
      <c r="E1" s="2"/>
      <c r="F1" s="2"/>
    </row>
    <row r="2" spans="1:6" s="20" customFormat="1" ht="15.75" customHeight="1">
      <c r="A2" s="20" t="s">
        <v>98</v>
      </c>
      <c r="B2" s="792">
        <f>'1. key ratios'!B2</f>
        <v>46022</v>
      </c>
    </row>
    <row r="3" spans="1:6" s="20" customFormat="1" ht="15.75" customHeight="1">
      <c r="A3" s="24"/>
    </row>
    <row r="4" spans="1:6" s="20" customFormat="1" ht="15.75" customHeight="1" thickBot="1">
      <c r="A4" s="20" t="s">
        <v>247</v>
      </c>
      <c r="B4" s="118" t="s">
        <v>161</v>
      </c>
      <c r="D4" s="120" t="s">
        <v>76</v>
      </c>
    </row>
    <row r="5" spans="1:6" ht="25.5">
      <c r="A5" s="80" t="s">
        <v>25</v>
      </c>
      <c r="B5" s="81" t="s">
        <v>133</v>
      </c>
      <c r="C5" s="82" t="s">
        <v>826</v>
      </c>
      <c r="D5" s="119" t="s">
        <v>162</v>
      </c>
    </row>
    <row r="6" spans="1:6">
      <c r="A6" s="368">
        <v>1</v>
      </c>
      <c r="B6" s="325" t="s">
        <v>811</v>
      </c>
      <c r="C6" s="678">
        <f>SUM(C7:C9)</f>
        <v>71060188.530000001</v>
      </c>
      <c r="D6" s="679"/>
      <c r="E6" s="7"/>
    </row>
    <row r="7" spans="1:6">
      <c r="A7" s="368">
        <v>1.1000000000000001</v>
      </c>
      <c r="B7" s="326" t="s">
        <v>85</v>
      </c>
      <c r="C7" s="680">
        <v>11675810.109999999</v>
      </c>
      <c r="D7" s="681"/>
      <c r="E7" s="7"/>
    </row>
    <row r="8" spans="1:6">
      <c r="A8" s="368">
        <v>1.2</v>
      </c>
      <c r="B8" s="326" t="s">
        <v>86</v>
      </c>
      <c r="C8" s="680">
        <v>27056690.190000001</v>
      </c>
      <c r="D8" s="681"/>
      <c r="E8" s="7"/>
    </row>
    <row r="9" spans="1:6">
      <c r="A9" s="368">
        <v>1.3</v>
      </c>
      <c r="B9" s="326" t="s">
        <v>87</v>
      </c>
      <c r="C9" s="680">
        <v>32327688.230000008</v>
      </c>
      <c r="D9" s="681"/>
      <c r="E9" s="7"/>
    </row>
    <row r="10" spans="1:6">
      <c r="A10" s="368">
        <v>2</v>
      </c>
      <c r="B10" s="327" t="s">
        <v>698</v>
      </c>
      <c r="C10" s="682">
        <v>0</v>
      </c>
      <c r="D10" s="681"/>
      <c r="E10" s="7"/>
    </row>
    <row r="11" spans="1:6">
      <c r="A11" s="368">
        <v>2.1</v>
      </c>
      <c r="B11" s="328" t="s">
        <v>699</v>
      </c>
      <c r="C11" s="683">
        <v>0</v>
      </c>
      <c r="D11" s="684"/>
      <c r="E11" s="8"/>
    </row>
    <row r="12" spans="1:6" ht="23.45" customHeight="1">
      <c r="A12" s="368">
        <v>3</v>
      </c>
      <c r="B12" s="329" t="s">
        <v>700</v>
      </c>
      <c r="C12" s="685">
        <v>0</v>
      </c>
      <c r="D12" s="684"/>
      <c r="E12" s="8"/>
    </row>
    <row r="13" spans="1:6" ht="23.1" customHeight="1">
      <c r="A13" s="368">
        <v>4</v>
      </c>
      <c r="B13" s="330" t="s">
        <v>701</v>
      </c>
      <c r="C13" s="685">
        <v>0</v>
      </c>
      <c r="D13" s="684"/>
      <c r="E13" s="8"/>
    </row>
    <row r="14" spans="1:6">
      <c r="A14" s="368">
        <v>5</v>
      </c>
      <c r="B14" s="330" t="s">
        <v>702</v>
      </c>
      <c r="C14" s="685">
        <f>SUM(C15:C17)</f>
        <v>54000</v>
      </c>
      <c r="D14" s="684"/>
      <c r="E14" s="8"/>
    </row>
    <row r="15" spans="1:6">
      <c r="A15" s="368">
        <v>5.0999999999999996</v>
      </c>
      <c r="B15" s="331" t="s">
        <v>703</v>
      </c>
      <c r="C15" s="686">
        <v>54000</v>
      </c>
      <c r="D15" s="684"/>
      <c r="E15" s="7"/>
    </row>
    <row r="16" spans="1:6">
      <c r="A16" s="368">
        <v>5.2</v>
      </c>
      <c r="B16" s="331" t="s">
        <v>538</v>
      </c>
      <c r="C16" s="680">
        <v>0</v>
      </c>
      <c r="D16" s="681"/>
      <c r="E16" s="7"/>
    </row>
    <row r="17" spans="1:5">
      <c r="A17" s="368">
        <v>5.3</v>
      </c>
      <c r="B17" s="331" t="s">
        <v>704</v>
      </c>
      <c r="C17" s="680">
        <v>0</v>
      </c>
      <c r="D17" s="681"/>
      <c r="E17" s="7"/>
    </row>
    <row r="18" spans="1:5">
      <c r="A18" s="368">
        <v>6</v>
      </c>
      <c r="B18" s="329" t="s">
        <v>705</v>
      </c>
      <c r="C18" s="682">
        <f>SUM(C19:C20)</f>
        <v>990917331.25999975</v>
      </c>
      <c r="D18" s="681"/>
      <c r="E18" s="7"/>
    </row>
    <row r="19" spans="1:5">
      <c r="A19" s="368">
        <v>6.1</v>
      </c>
      <c r="B19" s="331" t="s">
        <v>538</v>
      </c>
      <c r="C19" s="683">
        <v>5924581.9899999993</v>
      </c>
      <c r="D19" s="681"/>
      <c r="E19" s="7"/>
    </row>
    <row r="20" spans="1:5">
      <c r="A20" s="368">
        <v>6.2</v>
      </c>
      <c r="B20" s="331" t="s">
        <v>704</v>
      </c>
      <c r="C20" s="683">
        <v>984992749.26999974</v>
      </c>
      <c r="D20" s="681"/>
      <c r="E20" s="7"/>
    </row>
    <row r="21" spans="1:5">
      <c r="A21" s="368">
        <v>7</v>
      </c>
      <c r="B21" s="332" t="s">
        <v>706</v>
      </c>
      <c r="C21" s="685">
        <v>0</v>
      </c>
      <c r="D21" s="681"/>
      <c r="E21" s="7"/>
    </row>
    <row r="22" spans="1:5">
      <c r="A22" s="368">
        <v>8</v>
      </c>
      <c r="B22" s="333" t="s">
        <v>707</v>
      </c>
      <c r="C22" s="682">
        <v>0</v>
      </c>
      <c r="D22" s="681"/>
      <c r="E22" s="7"/>
    </row>
    <row r="23" spans="1:5">
      <c r="A23" s="368">
        <v>9</v>
      </c>
      <c r="B23" s="330" t="s">
        <v>708</v>
      </c>
      <c r="C23" s="682">
        <f>SUM(C24:C25)</f>
        <v>19225354.199999999</v>
      </c>
      <c r="D23" s="687"/>
      <c r="E23" s="7"/>
    </row>
    <row r="24" spans="1:5">
      <c r="A24" s="368">
        <v>9.1</v>
      </c>
      <c r="B24" s="334" t="s">
        <v>709</v>
      </c>
      <c r="C24" s="688">
        <v>19225354.199999999</v>
      </c>
      <c r="D24" s="689"/>
      <c r="E24" s="7"/>
    </row>
    <row r="25" spans="1:5">
      <c r="A25" s="368">
        <v>9.1999999999999993</v>
      </c>
      <c r="B25" s="334" t="s">
        <v>710</v>
      </c>
      <c r="C25" s="690">
        <v>0</v>
      </c>
      <c r="D25" s="691"/>
      <c r="E25" s="6"/>
    </row>
    <row r="26" spans="1:5">
      <c r="A26" s="368">
        <v>10</v>
      </c>
      <c r="B26" s="330" t="s">
        <v>36</v>
      </c>
      <c r="C26" s="692">
        <f>SUM(C27:C28)</f>
        <v>6306245.7399999984</v>
      </c>
      <c r="D26" s="693" t="s">
        <v>903</v>
      </c>
      <c r="E26" s="7"/>
    </row>
    <row r="27" spans="1:5">
      <c r="A27" s="368">
        <v>10.1</v>
      </c>
      <c r="B27" s="334" t="s">
        <v>711</v>
      </c>
      <c r="C27" s="680">
        <v>0</v>
      </c>
      <c r="D27" s="681"/>
      <c r="E27" s="7"/>
    </row>
    <row r="28" spans="1:5">
      <c r="A28" s="368">
        <v>10.199999999999999</v>
      </c>
      <c r="B28" s="334" t="s">
        <v>712</v>
      </c>
      <c r="C28" s="680">
        <v>6306245.7399999984</v>
      </c>
      <c r="D28" s="693" t="s">
        <v>903</v>
      </c>
      <c r="E28" s="7"/>
    </row>
    <row r="29" spans="1:5">
      <c r="A29" s="368">
        <v>11</v>
      </c>
      <c r="B29" s="330" t="s">
        <v>713</v>
      </c>
      <c r="C29" s="682">
        <f>SUM(C30:C31)</f>
        <v>0</v>
      </c>
      <c r="D29" s="681"/>
      <c r="E29" s="7"/>
    </row>
    <row r="30" spans="1:5">
      <c r="A30" s="368">
        <v>11.1</v>
      </c>
      <c r="B30" s="334" t="s">
        <v>714</v>
      </c>
      <c r="C30" s="680">
        <v>0</v>
      </c>
      <c r="D30" s="681"/>
      <c r="E30" s="7"/>
    </row>
    <row r="31" spans="1:5">
      <c r="A31" s="368">
        <v>11.2</v>
      </c>
      <c r="B31" s="334" t="s">
        <v>715</v>
      </c>
      <c r="C31" s="680">
        <v>0</v>
      </c>
      <c r="D31" s="681"/>
      <c r="E31" s="7"/>
    </row>
    <row r="32" spans="1:5">
      <c r="A32" s="368">
        <v>13</v>
      </c>
      <c r="B32" s="330" t="s">
        <v>88</v>
      </c>
      <c r="C32" s="682">
        <v>20851248.999999993</v>
      </c>
      <c r="D32" s="681"/>
      <c r="E32" s="7"/>
    </row>
    <row r="33" spans="1:5">
      <c r="A33" s="368">
        <v>13.1</v>
      </c>
      <c r="B33" s="335" t="s">
        <v>716</v>
      </c>
      <c r="C33" s="680">
        <v>14469951.48</v>
      </c>
      <c r="D33" s="681"/>
      <c r="E33" s="7"/>
    </row>
    <row r="34" spans="1:5">
      <c r="A34" s="368">
        <v>13.2</v>
      </c>
      <c r="B34" s="335" t="s">
        <v>717</v>
      </c>
      <c r="C34" s="688">
        <v>0</v>
      </c>
      <c r="D34" s="689"/>
      <c r="E34" s="7"/>
    </row>
    <row r="35" spans="1:5">
      <c r="A35" s="368">
        <v>14</v>
      </c>
      <c r="B35" s="336" t="s">
        <v>718</v>
      </c>
      <c r="C35" s="694">
        <f>SUM(C6,C10,C12,C13,C14,C18,C21,C22,C23,C26,C29,C32)</f>
        <v>1108414368.7299998</v>
      </c>
      <c r="D35" s="689"/>
      <c r="E35" s="7"/>
    </row>
    <row r="36" spans="1:5">
      <c r="A36" s="368"/>
      <c r="B36" s="337" t="s">
        <v>93</v>
      </c>
      <c r="C36" s="695"/>
      <c r="D36" s="696"/>
      <c r="E36" s="7"/>
    </row>
    <row r="37" spans="1:5">
      <c r="A37" s="368">
        <v>15</v>
      </c>
      <c r="B37" s="338" t="s">
        <v>719</v>
      </c>
      <c r="C37" s="690">
        <v>0</v>
      </c>
      <c r="D37" s="691"/>
      <c r="E37" s="6"/>
    </row>
    <row r="38" spans="1:5">
      <c r="A38" s="368">
        <v>15.1</v>
      </c>
      <c r="B38" s="339" t="s">
        <v>699</v>
      </c>
      <c r="C38" s="680">
        <v>0</v>
      </c>
      <c r="D38" s="681"/>
      <c r="E38" s="7"/>
    </row>
    <row r="39" spans="1:5" ht="21">
      <c r="A39" s="368">
        <v>16</v>
      </c>
      <c r="B39" s="332" t="s">
        <v>720</v>
      </c>
      <c r="C39" s="682">
        <v>0</v>
      </c>
      <c r="D39" s="681"/>
      <c r="E39" s="7"/>
    </row>
    <row r="40" spans="1:5">
      <c r="A40" s="368">
        <v>17</v>
      </c>
      <c r="B40" s="332" t="s">
        <v>721</v>
      </c>
      <c r="C40" s="682">
        <f>SUM(C41:C44)</f>
        <v>803257643.13</v>
      </c>
      <c r="D40" s="681"/>
      <c r="E40" s="7"/>
    </row>
    <row r="41" spans="1:5">
      <c r="A41" s="368">
        <v>17.100000000000001</v>
      </c>
      <c r="B41" s="340" t="s">
        <v>722</v>
      </c>
      <c r="C41" s="680">
        <v>296358536.65999985</v>
      </c>
      <c r="D41" s="681"/>
      <c r="E41" s="7"/>
    </row>
    <row r="42" spans="1:5">
      <c r="A42" s="381">
        <v>17.2</v>
      </c>
      <c r="B42" s="382" t="s">
        <v>89</v>
      </c>
      <c r="C42" s="688">
        <v>494924749.11000019</v>
      </c>
      <c r="D42" s="689"/>
      <c r="E42" s="7"/>
    </row>
    <row r="43" spans="1:5">
      <c r="A43" s="368">
        <v>17.3</v>
      </c>
      <c r="B43" s="383" t="s">
        <v>723</v>
      </c>
      <c r="C43" s="697">
        <v>0</v>
      </c>
      <c r="D43" s="698"/>
      <c r="E43" s="7"/>
    </row>
    <row r="44" spans="1:5">
      <c r="A44" s="368">
        <v>17.399999999999999</v>
      </c>
      <c r="B44" s="383" t="s">
        <v>724</v>
      </c>
      <c r="C44" s="697">
        <v>11974357.359999999</v>
      </c>
      <c r="D44" s="698"/>
      <c r="E44" s="7"/>
    </row>
    <row r="45" spans="1:5">
      <c r="A45" s="368">
        <v>18</v>
      </c>
      <c r="B45" s="384" t="s">
        <v>725</v>
      </c>
      <c r="C45" s="699">
        <v>1062591.2403179086</v>
      </c>
      <c r="D45" s="700"/>
      <c r="E45" s="6"/>
    </row>
    <row r="46" spans="1:5">
      <c r="A46" s="368">
        <v>19</v>
      </c>
      <c r="B46" s="384" t="s">
        <v>726</v>
      </c>
      <c r="C46" s="701">
        <f>SUM(C47:C48)</f>
        <v>903535.27</v>
      </c>
      <c r="D46" s="702"/>
    </row>
    <row r="47" spans="1:5">
      <c r="A47" s="368">
        <v>19.100000000000001</v>
      </c>
      <c r="B47" s="385" t="s">
        <v>727</v>
      </c>
      <c r="C47" s="703">
        <v>569370.69999999995</v>
      </c>
      <c r="D47" s="702"/>
    </row>
    <row r="48" spans="1:5">
      <c r="A48" s="368">
        <v>19.2</v>
      </c>
      <c r="B48" s="385" t="s">
        <v>728</v>
      </c>
      <c r="C48" s="703">
        <v>334164.57</v>
      </c>
      <c r="D48" s="702"/>
    </row>
    <row r="49" spans="1:4">
      <c r="A49" s="368">
        <v>20</v>
      </c>
      <c r="B49" s="345" t="s">
        <v>90</v>
      </c>
      <c r="C49" s="701">
        <v>27020558.620000001</v>
      </c>
      <c r="D49" s="693" t="s">
        <v>1008</v>
      </c>
    </row>
    <row r="50" spans="1:4">
      <c r="A50" s="368">
        <v>21</v>
      </c>
      <c r="B50" s="346" t="s">
        <v>78</v>
      </c>
      <c r="C50" s="701">
        <v>2870754.2899999996</v>
      </c>
      <c r="D50" s="702"/>
    </row>
    <row r="51" spans="1:4">
      <c r="A51" s="368">
        <v>21.1</v>
      </c>
      <c r="B51" s="341" t="s">
        <v>729</v>
      </c>
      <c r="C51" s="703">
        <v>0</v>
      </c>
      <c r="D51" s="702"/>
    </row>
    <row r="52" spans="1:4">
      <c r="A52" s="368">
        <v>22</v>
      </c>
      <c r="B52" s="345" t="s">
        <v>730</v>
      </c>
      <c r="C52" s="701">
        <f>SUM(C37,C39,C40,C45,C46,C49,C50)</f>
        <v>835115082.55031788</v>
      </c>
      <c r="D52" s="702"/>
    </row>
    <row r="53" spans="1:4">
      <c r="A53" s="368"/>
      <c r="B53" s="347" t="s">
        <v>731</v>
      </c>
      <c r="C53" s="704"/>
      <c r="D53" s="702"/>
    </row>
    <row r="54" spans="1:4">
      <c r="A54" s="368">
        <v>23</v>
      </c>
      <c r="B54" s="345" t="s">
        <v>94</v>
      </c>
      <c r="C54" s="705">
        <v>76000000</v>
      </c>
      <c r="D54" s="693" t="s">
        <v>1006</v>
      </c>
    </row>
    <row r="55" spans="1:4">
      <c r="A55" s="368">
        <v>24</v>
      </c>
      <c r="B55" s="345" t="s">
        <v>732</v>
      </c>
      <c r="C55" s="705">
        <v>60000000</v>
      </c>
      <c r="D55" s="693" t="s">
        <v>1010</v>
      </c>
    </row>
    <row r="56" spans="1:4">
      <c r="A56" s="368">
        <v>25</v>
      </c>
      <c r="B56" s="348" t="s">
        <v>91</v>
      </c>
      <c r="C56" s="705">
        <v>0</v>
      </c>
      <c r="D56" s="702"/>
    </row>
    <row r="57" spans="1:4">
      <c r="A57" s="368">
        <v>26</v>
      </c>
      <c r="B57" s="384" t="s">
        <v>733</v>
      </c>
      <c r="C57" s="705">
        <v>0</v>
      </c>
      <c r="D57" s="702"/>
    </row>
    <row r="58" spans="1:4">
      <c r="A58" s="368">
        <v>27</v>
      </c>
      <c r="B58" s="384" t="s">
        <v>734</v>
      </c>
      <c r="C58" s="705">
        <f>SUM(C59:C60)</f>
        <v>0</v>
      </c>
      <c r="D58" s="702"/>
    </row>
    <row r="59" spans="1:4">
      <c r="A59" s="368">
        <v>27.1</v>
      </c>
      <c r="B59" s="386" t="s">
        <v>735</v>
      </c>
      <c r="C59" s="697">
        <v>0</v>
      </c>
      <c r="D59" s="702"/>
    </row>
    <row r="60" spans="1:4">
      <c r="A60" s="368">
        <v>27.2</v>
      </c>
      <c r="B60" s="383" t="s">
        <v>736</v>
      </c>
      <c r="C60" s="697">
        <v>0</v>
      </c>
      <c r="D60" s="702"/>
    </row>
    <row r="61" spans="1:4">
      <c r="A61" s="368">
        <v>28</v>
      </c>
      <c r="B61" s="346" t="s">
        <v>737</v>
      </c>
      <c r="C61" s="705">
        <v>0</v>
      </c>
      <c r="D61" s="702"/>
    </row>
    <row r="62" spans="1:4">
      <c r="A62" s="368">
        <v>29</v>
      </c>
      <c r="B62" s="384" t="s">
        <v>738</v>
      </c>
      <c r="C62" s="705">
        <f>SUM(C63:C65)</f>
        <v>2009210.1800000002</v>
      </c>
      <c r="D62" s="702"/>
    </row>
    <row r="63" spans="1:4">
      <c r="A63" s="368">
        <v>29.1</v>
      </c>
      <c r="B63" s="387" t="s">
        <v>739</v>
      </c>
      <c r="C63" s="697">
        <v>2009210.1800000002</v>
      </c>
      <c r="D63" s="693" t="s">
        <v>1009</v>
      </c>
    </row>
    <row r="64" spans="1:4" ht="24" customHeight="1">
      <c r="A64" s="368">
        <v>29.2</v>
      </c>
      <c r="B64" s="386" t="s">
        <v>740</v>
      </c>
      <c r="C64" s="697">
        <v>0</v>
      </c>
      <c r="D64" s="702"/>
    </row>
    <row r="65" spans="1:4" ht="21.95" customHeight="1">
      <c r="A65" s="368">
        <v>29.3</v>
      </c>
      <c r="B65" s="388" t="s">
        <v>741</v>
      </c>
      <c r="C65" s="697">
        <v>0</v>
      </c>
      <c r="D65" s="702"/>
    </row>
    <row r="66" spans="1:4">
      <c r="A66" s="368">
        <v>30</v>
      </c>
      <c r="B66" s="351" t="s">
        <v>92</v>
      </c>
      <c r="C66" s="705">
        <v>135290075.99999997</v>
      </c>
      <c r="D66" s="693" t="s">
        <v>1007</v>
      </c>
    </row>
    <row r="67" spans="1:4">
      <c r="A67" s="368">
        <v>31</v>
      </c>
      <c r="B67" s="350" t="s">
        <v>742</v>
      </c>
      <c r="C67" s="705">
        <f>SUM(C54,C55,C56,C57,C58,C61,C62,C66)</f>
        <v>273299286.17999995</v>
      </c>
      <c r="D67" s="702"/>
    </row>
    <row r="68" spans="1:4">
      <c r="A68" s="368">
        <v>32</v>
      </c>
      <c r="B68" s="351" t="s">
        <v>743</v>
      </c>
      <c r="C68" s="705">
        <f>SUM(C52,C67)</f>
        <v>1108414368.7303178</v>
      </c>
      <c r="D68" s="702"/>
    </row>
  </sheetData>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2" tint="-9.9978637043366805E-2"/>
  </sheetPr>
  <dimension ref="A1:AL22"/>
  <sheetViews>
    <sheetView zoomScale="75" zoomScaleNormal="75" workbookViewId="0">
      <pane xSplit="2" ySplit="7" topLeftCell="C8" activePane="bottomRight" state="frozen"/>
      <selection sqref="A1:XFD1048576"/>
      <selection pane="topRight" sqref="A1:XFD1048576"/>
      <selection pane="bottomLeft" sqref="A1:XFD1048576"/>
      <selection pane="bottomRight"/>
    </sheetView>
  </sheetViews>
  <sheetFormatPr defaultColWidth="9.140625" defaultRowHeight="12.75"/>
  <cols>
    <col min="1" max="1" width="10.5703125" style="2" bestFit="1" customWidth="1"/>
    <col min="2" max="2" width="97" style="2" bestFit="1" customWidth="1"/>
    <col min="3" max="3" width="12" style="2" bestFit="1" customWidth="1"/>
    <col min="4" max="4" width="15.140625" style="2" bestFit="1" customWidth="1"/>
    <col min="5" max="5" width="11.5703125" style="2" bestFit="1" customWidth="1"/>
    <col min="6" max="6" width="15.140625" style="2" bestFit="1" customWidth="1"/>
    <col min="7" max="7" width="11" style="2" bestFit="1" customWidth="1"/>
    <col min="8" max="8" width="15.140625" style="2" bestFit="1" customWidth="1"/>
    <col min="9" max="9" width="12.7109375" style="2" bestFit="1" customWidth="1"/>
    <col min="10" max="10" width="15.140625" style="2" bestFit="1" customWidth="1"/>
    <col min="11" max="11" width="13.140625" style="2" bestFit="1" customWidth="1"/>
    <col min="12" max="12" width="15.140625" style="2" bestFit="1" customWidth="1"/>
    <col min="13" max="13" width="13.85546875" style="2" bestFit="1" customWidth="1"/>
    <col min="14" max="14" width="15.140625" style="2" bestFit="1" customWidth="1"/>
    <col min="15" max="15" width="12.7109375" style="2" bestFit="1" customWidth="1"/>
    <col min="16" max="16" width="15.140625" style="2" bestFit="1" customWidth="1"/>
    <col min="17" max="17" width="11" style="2" bestFit="1" customWidth="1"/>
    <col min="18" max="18" width="15.140625" style="2" bestFit="1" customWidth="1"/>
    <col min="19" max="19" width="33" style="2" bestFit="1" customWidth="1"/>
    <col min="20" max="16384" width="9.140625" style="12"/>
  </cols>
  <sheetData>
    <row r="1" spans="1:19">
      <c r="A1" s="2" t="s">
        <v>97</v>
      </c>
      <c r="B1" s="178" t="str">
        <f>Info!C2</f>
        <v>სს "ხალიკ ბანკი საქართველო"</v>
      </c>
    </row>
    <row r="2" spans="1:19">
      <c r="A2" s="2" t="s">
        <v>98</v>
      </c>
      <c r="B2" s="792">
        <f>'1. key ratios'!B2</f>
        <v>46022</v>
      </c>
    </row>
    <row r="4" spans="1:19" ht="26.25" thickBot="1">
      <c r="A4" s="36" t="s">
        <v>248</v>
      </c>
      <c r="B4" s="152" t="s">
        <v>282</v>
      </c>
    </row>
    <row r="5" spans="1:19">
      <c r="A5" s="70"/>
      <c r="B5" s="72"/>
      <c r="C5" s="64" t="s">
        <v>0</v>
      </c>
      <c r="D5" s="64" t="s">
        <v>1</v>
      </c>
      <c r="E5" s="64" t="s">
        <v>2</v>
      </c>
      <c r="F5" s="64" t="s">
        <v>3</v>
      </c>
      <c r="G5" s="64" t="s">
        <v>4</v>
      </c>
      <c r="H5" s="64" t="s">
        <v>5</v>
      </c>
      <c r="I5" s="64" t="s">
        <v>134</v>
      </c>
      <c r="J5" s="64" t="s">
        <v>135</v>
      </c>
      <c r="K5" s="64" t="s">
        <v>136</v>
      </c>
      <c r="L5" s="64" t="s">
        <v>137</v>
      </c>
      <c r="M5" s="64" t="s">
        <v>138</v>
      </c>
      <c r="N5" s="64" t="s">
        <v>139</v>
      </c>
      <c r="O5" s="64" t="s">
        <v>269</v>
      </c>
      <c r="P5" s="64" t="s">
        <v>270</v>
      </c>
      <c r="Q5" s="64" t="s">
        <v>271</v>
      </c>
      <c r="R5" s="147" t="s">
        <v>272</v>
      </c>
      <c r="S5" s="65" t="s">
        <v>273</v>
      </c>
    </row>
    <row r="6" spans="1:19" ht="46.5" customHeight="1">
      <c r="A6" s="84"/>
      <c r="B6" s="850" t="s">
        <v>274</v>
      </c>
      <c r="C6" s="848">
        <v>0</v>
      </c>
      <c r="D6" s="849"/>
      <c r="E6" s="848">
        <v>0.2</v>
      </c>
      <c r="F6" s="849"/>
      <c r="G6" s="848">
        <v>0.35</v>
      </c>
      <c r="H6" s="849"/>
      <c r="I6" s="848">
        <v>0.5</v>
      </c>
      <c r="J6" s="849"/>
      <c r="K6" s="848">
        <v>0.75</v>
      </c>
      <c r="L6" s="849"/>
      <c r="M6" s="848">
        <v>1</v>
      </c>
      <c r="N6" s="849"/>
      <c r="O6" s="848">
        <v>1.5</v>
      </c>
      <c r="P6" s="849"/>
      <c r="Q6" s="848">
        <v>2.5</v>
      </c>
      <c r="R6" s="849"/>
      <c r="S6" s="846" t="s">
        <v>145</v>
      </c>
    </row>
    <row r="7" spans="1:19">
      <c r="A7" s="84"/>
      <c r="B7" s="851"/>
      <c r="C7" s="151" t="s">
        <v>267</v>
      </c>
      <c r="D7" s="151" t="s">
        <v>268</v>
      </c>
      <c r="E7" s="151" t="s">
        <v>267</v>
      </c>
      <c r="F7" s="151" t="s">
        <v>268</v>
      </c>
      <c r="G7" s="151" t="s">
        <v>267</v>
      </c>
      <c r="H7" s="151" t="s">
        <v>268</v>
      </c>
      <c r="I7" s="151" t="s">
        <v>267</v>
      </c>
      <c r="J7" s="151" t="s">
        <v>268</v>
      </c>
      <c r="K7" s="151" t="s">
        <v>267</v>
      </c>
      <c r="L7" s="151" t="s">
        <v>268</v>
      </c>
      <c r="M7" s="151" t="s">
        <v>267</v>
      </c>
      <c r="N7" s="151" t="s">
        <v>268</v>
      </c>
      <c r="O7" s="151" t="s">
        <v>267</v>
      </c>
      <c r="P7" s="151" t="s">
        <v>268</v>
      </c>
      <c r="Q7" s="151" t="s">
        <v>267</v>
      </c>
      <c r="R7" s="151" t="s">
        <v>268</v>
      </c>
      <c r="S7" s="847"/>
    </row>
    <row r="8" spans="1:19" s="87" customFormat="1">
      <c r="A8" s="68">
        <v>1</v>
      </c>
      <c r="B8" s="93" t="s">
        <v>123</v>
      </c>
      <c r="C8" s="706">
        <v>18177077.260000002</v>
      </c>
      <c r="D8" s="706">
        <v>0</v>
      </c>
      <c r="E8" s="706">
        <v>0</v>
      </c>
      <c r="F8" s="707">
        <v>0</v>
      </c>
      <c r="G8" s="706">
        <v>0</v>
      </c>
      <c r="H8" s="706">
        <v>0</v>
      </c>
      <c r="I8" s="706">
        <v>0</v>
      </c>
      <c r="J8" s="706">
        <v>0</v>
      </c>
      <c r="K8" s="706">
        <v>0</v>
      </c>
      <c r="L8" s="706">
        <v>0</v>
      </c>
      <c r="M8" s="706">
        <v>14804194.92</v>
      </c>
      <c r="N8" s="706">
        <v>0</v>
      </c>
      <c r="O8" s="706">
        <v>0</v>
      </c>
      <c r="P8" s="706">
        <v>0</v>
      </c>
      <c r="Q8" s="706">
        <v>0</v>
      </c>
      <c r="R8" s="707">
        <v>0</v>
      </c>
      <c r="S8" s="708">
        <f>$C$6*SUM(C8:D8)+$E$6*SUM(E8:F8)+$G$6*SUM(G8:H8)+$I$6*SUM(I8:J8)+$K$6*SUM(K8:L8)+$M$6*SUM(M8:N8)+$O$6*SUM(O8:P8)+$Q$6*SUM(Q8:R8)</f>
        <v>14804194.92</v>
      </c>
    </row>
    <row r="9" spans="1:19" s="87" customFormat="1">
      <c r="A9" s="68">
        <v>2</v>
      </c>
      <c r="B9" s="93" t="s">
        <v>124</v>
      </c>
      <c r="C9" s="706">
        <v>0</v>
      </c>
      <c r="D9" s="706">
        <v>0</v>
      </c>
      <c r="E9" s="706">
        <v>0</v>
      </c>
      <c r="F9" s="706">
        <v>0</v>
      </c>
      <c r="G9" s="706">
        <v>0</v>
      </c>
      <c r="H9" s="706">
        <v>0</v>
      </c>
      <c r="I9" s="706">
        <v>0</v>
      </c>
      <c r="J9" s="706">
        <v>0</v>
      </c>
      <c r="K9" s="706">
        <v>0</v>
      </c>
      <c r="L9" s="706">
        <v>0</v>
      </c>
      <c r="M9" s="706">
        <v>0</v>
      </c>
      <c r="N9" s="706">
        <v>0</v>
      </c>
      <c r="O9" s="706">
        <v>0</v>
      </c>
      <c r="P9" s="706">
        <v>0</v>
      </c>
      <c r="Q9" s="706">
        <v>0</v>
      </c>
      <c r="R9" s="707">
        <v>0</v>
      </c>
      <c r="S9" s="708">
        <f t="shared" ref="S9:S21" si="0">$C$6*SUM(C9:D9)+$E$6*SUM(E9:F9)+$G$6*SUM(G9:H9)+$I$6*SUM(I9:J9)+$K$6*SUM(K9:L9)+$M$6*SUM(M9:N9)+$O$6*SUM(O9:P9)+$Q$6*SUM(Q9:R9)</f>
        <v>0</v>
      </c>
    </row>
    <row r="10" spans="1:19" s="87" customFormat="1">
      <c r="A10" s="68">
        <v>3</v>
      </c>
      <c r="B10" s="93" t="s">
        <v>125</v>
      </c>
      <c r="C10" s="706">
        <v>0</v>
      </c>
      <c r="D10" s="706">
        <v>0</v>
      </c>
      <c r="E10" s="706">
        <v>0</v>
      </c>
      <c r="F10" s="706">
        <v>0</v>
      </c>
      <c r="G10" s="706">
        <v>0</v>
      </c>
      <c r="H10" s="706">
        <v>0</v>
      </c>
      <c r="I10" s="706">
        <v>0</v>
      </c>
      <c r="J10" s="706">
        <v>0</v>
      </c>
      <c r="K10" s="706">
        <v>0</v>
      </c>
      <c r="L10" s="706">
        <v>0</v>
      </c>
      <c r="M10" s="706">
        <v>0</v>
      </c>
      <c r="N10" s="706">
        <v>0</v>
      </c>
      <c r="O10" s="706">
        <v>0</v>
      </c>
      <c r="P10" s="706">
        <v>0</v>
      </c>
      <c r="Q10" s="706">
        <v>0</v>
      </c>
      <c r="R10" s="707">
        <v>0</v>
      </c>
      <c r="S10" s="708">
        <f t="shared" si="0"/>
        <v>0</v>
      </c>
    </row>
    <row r="11" spans="1:19" s="87" customFormat="1">
      <c r="A11" s="68">
        <v>4</v>
      </c>
      <c r="B11" s="93" t="s">
        <v>126</v>
      </c>
      <c r="C11" s="706">
        <v>0</v>
      </c>
      <c r="D11" s="706">
        <v>0</v>
      </c>
      <c r="E11" s="706">
        <v>0</v>
      </c>
      <c r="F11" s="706">
        <v>0</v>
      </c>
      <c r="G11" s="706">
        <v>0</v>
      </c>
      <c r="H11" s="706">
        <v>0</v>
      </c>
      <c r="I11" s="706">
        <v>0</v>
      </c>
      <c r="J11" s="706">
        <v>0</v>
      </c>
      <c r="K11" s="706">
        <v>0</v>
      </c>
      <c r="L11" s="706">
        <v>0</v>
      </c>
      <c r="M11" s="706">
        <v>0</v>
      </c>
      <c r="N11" s="706">
        <v>0</v>
      </c>
      <c r="O11" s="706">
        <v>0</v>
      </c>
      <c r="P11" s="706">
        <v>0</v>
      </c>
      <c r="Q11" s="706">
        <v>0</v>
      </c>
      <c r="R11" s="707">
        <v>0</v>
      </c>
      <c r="S11" s="708">
        <f t="shared" si="0"/>
        <v>0</v>
      </c>
    </row>
    <row r="12" spans="1:19" s="87" customFormat="1">
      <c r="A12" s="68">
        <v>5</v>
      </c>
      <c r="B12" s="93" t="s">
        <v>912</v>
      </c>
      <c r="C12" s="706">
        <v>0</v>
      </c>
      <c r="D12" s="706">
        <v>0</v>
      </c>
      <c r="E12" s="706">
        <v>0</v>
      </c>
      <c r="F12" s="706">
        <v>0</v>
      </c>
      <c r="G12" s="706">
        <v>0</v>
      </c>
      <c r="H12" s="706">
        <v>0</v>
      </c>
      <c r="I12" s="706">
        <v>0</v>
      </c>
      <c r="J12" s="706">
        <v>0</v>
      </c>
      <c r="K12" s="706">
        <v>0</v>
      </c>
      <c r="L12" s="706">
        <v>0</v>
      </c>
      <c r="M12" s="706">
        <v>0</v>
      </c>
      <c r="N12" s="706">
        <v>0</v>
      </c>
      <c r="O12" s="706">
        <v>0</v>
      </c>
      <c r="P12" s="706">
        <v>0</v>
      </c>
      <c r="Q12" s="706">
        <v>0</v>
      </c>
      <c r="R12" s="707">
        <v>0</v>
      </c>
      <c r="S12" s="708">
        <f t="shared" si="0"/>
        <v>0</v>
      </c>
    </row>
    <row r="13" spans="1:19" s="87" customFormat="1">
      <c r="A13" s="68">
        <v>6</v>
      </c>
      <c r="B13" s="93" t="s">
        <v>127</v>
      </c>
      <c r="C13" s="706">
        <v>0</v>
      </c>
      <c r="D13" s="706">
        <v>0</v>
      </c>
      <c r="E13" s="706">
        <v>7575958.5800000001</v>
      </c>
      <c r="F13" s="706">
        <v>0</v>
      </c>
      <c r="G13" s="706">
        <v>0</v>
      </c>
      <c r="H13" s="706">
        <v>0</v>
      </c>
      <c r="I13" s="706">
        <v>24537520.120000005</v>
      </c>
      <c r="J13" s="706">
        <v>0</v>
      </c>
      <c r="K13" s="706">
        <v>0</v>
      </c>
      <c r="L13" s="706">
        <v>0</v>
      </c>
      <c r="M13" s="706">
        <v>214209.53</v>
      </c>
      <c r="N13" s="706">
        <v>0</v>
      </c>
      <c r="O13" s="706">
        <v>0</v>
      </c>
      <c r="P13" s="706">
        <v>0</v>
      </c>
      <c r="Q13" s="706">
        <v>0</v>
      </c>
      <c r="R13" s="707">
        <v>0</v>
      </c>
      <c r="S13" s="708">
        <f t="shared" si="0"/>
        <v>13998161.306000002</v>
      </c>
    </row>
    <row r="14" spans="1:19" s="87" customFormat="1">
      <c r="A14" s="68">
        <v>7</v>
      </c>
      <c r="B14" s="93" t="s">
        <v>71</v>
      </c>
      <c r="C14" s="706">
        <v>0</v>
      </c>
      <c r="D14" s="706">
        <v>0</v>
      </c>
      <c r="E14" s="706">
        <v>0</v>
      </c>
      <c r="F14" s="706">
        <v>0</v>
      </c>
      <c r="G14" s="706">
        <v>0</v>
      </c>
      <c r="H14" s="706">
        <v>0</v>
      </c>
      <c r="I14" s="706">
        <v>0</v>
      </c>
      <c r="J14" s="706">
        <v>0</v>
      </c>
      <c r="K14" s="706">
        <v>0</v>
      </c>
      <c r="L14" s="706">
        <v>0</v>
      </c>
      <c r="M14" s="706">
        <v>637783922.26999998</v>
      </c>
      <c r="N14" s="706">
        <v>19543637.164841045</v>
      </c>
      <c r="O14" s="706">
        <v>0</v>
      </c>
      <c r="P14" s="706">
        <v>0</v>
      </c>
      <c r="Q14" s="706">
        <v>0</v>
      </c>
      <c r="R14" s="707">
        <v>0</v>
      </c>
      <c r="S14" s="708">
        <f t="shared" si="0"/>
        <v>657327559.43484104</v>
      </c>
    </row>
    <row r="15" spans="1:19" s="87" customFormat="1">
      <c r="A15" s="68">
        <v>8</v>
      </c>
      <c r="B15" s="93" t="s">
        <v>72</v>
      </c>
      <c r="C15" s="706">
        <v>0</v>
      </c>
      <c r="D15" s="706">
        <v>0</v>
      </c>
      <c r="E15" s="706">
        <v>0</v>
      </c>
      <c r="F15" s="706">
        <v>0</v>
      </c>
      <c r="G15" s="706">
        <v>0</v>
      </c>
      <c r="H15" s="706">
        <v>0</v>
      </c>
      <c r="I15" s="706">
        <v>0</v>
      </c>
      <c r="J15" s="706">
        <v>0</v>
      </c>
      <c r="K15" s="706">
        <v>231212286.25999993</v>
      </c>
      <c r="L15" s="706">
        <v>0</v>
      </c>
      <c r="M15" s="706">
        <v>0</v>
      </c>
      <c r="N15" s="706">
        <v>2201142.0829999936</v>
      </c>
      <c r="O15" s="706">
        <v>0</v>
      </c>
      <c r="P15" s="706">
        <v>0</v>
      </c>
      <c r="Q15" s="706">
        <v>0</v>
      </c>
      <c r="R15" s="707">
        <v>0</v>
      </c>
      <c r="S15" s="708">
        <f t="shared" si="0"/>
        <v>175610356.77799994</v>
      </c>
    </row>
    <row r="16" spans="1:19" s="87" customFormat="1">
      <c r="A16" s="68">
        <v>9</v>
      </c>
      <c r="B16" s="93" t="s">
        <v>913</v>
      </c>
      <c r="C16" s="706">
        <v>0</v>
      </c>
      <c r="D16" s="706">
        <v>0</v>
      </c>
      <c r="E16" s="706">
        <v>0</v>
      </c>
      <c r="F16" s="706">
        <v>0</v>
      </c>
      <c r="G16" s="706">
        <v>0</v>
      </c>
      <c r="H16" s="706">
        <v>0</v>
      </c>
      <c r="I16" s="706">
        <v>0</v>
      </c>
      <c r="J16" s="706">
        <v>0</v>
      </c>
      <c r="K16" s="706">
        <v>0</v>
      </c>
      <c r="L16" s="706">
        <v>0</v>
      </c>
      <c r="M16" s="706">
        <v>0</v>
      </c>
      <c r="N16" s="706">
        <v>0</v>
      </c>
      <c r="O16" s="706">
        <v>0</v>
      </c>
      <c r="P16" s="706">
        <v>0</v>
      </c>
      <c r="Q16" s="706">
        <v>0</v>
      </c>
      <c r="R16" s="707">
        <v>0</v>
      </c>
      <c r="S16" s="708">
        <f t="shared" si="0"/>
        <v>0</v>
      </c>
    </row>
    <row r="17" spans="1:38" s="87" customFormat="1">
      <c r="A17" s="68">
        <v>10</v>
      </c>
      <c r="B17" s="93" t="s">
        <v>67</v>
      </c>
      <c r="C17" s="706">
        <v>0</v>
      </c>
      <c r="D17" s="706">
        <v>0</v>
      </c>
      <c r="E17" s="706">
        <v>0</v>
      </c>
      <c r="F17" s="706">
        <v>0</v>
      </c>
      <c r="G17" s="706">
        <v>0</v>
      </c>
      <c r="H17" s="706">
        <v>0</v>
      </c>
      <c r="I17" s="706">
        <v>0</v>
      </c>
      <c r="J17" s="706">
        <v>0</v>
      </c>
      <c r="K17" s="706">
        <v>0</v>
      </c>
      <c r="L17" s="706">
        <v>0</v>
      </c>
      <c r="M17" s="706">
        <v>6739747.9900000002</v>
      </c>
      <c r="N17" s="706">
        <v>10768.014999999999</v>
      </c>
      <c r="O17" s="706">
        <v>30326668.080000006</v>
      </c>
      <c r="P17" s="706">
        <v>0</v>
      </c>
      <c r="Q17" s="706">
        <v>0</v>
      </c>
      <c r="R17" s="707">
        <v>0</v>
      </c>
      <c r="S17" s="708">
        <f t="shared" si="0"/>
        <v>52240518.125000007</v>
      </c>
    </row>
    <row r="18" spans="1:38" s="87" customFormat="1">
      <c r="A18" s="68">
        <v>11</v>
      </c>
      <c r="B18" s="93" t="s">
        <v>68</v>
      </c>
      <c r="C18" s="706">
        <v>0</v>
      </c>
      <c r="D18" s="706">
        <v>0</v>
      </c>
      <c r="E18" s="706">
        <v>0</v>
      </c>
      <c r="F18" s="706">
        <v>0</v>
      </c>
      <c r="G18" s="706">
        <v>0</v>
      </c>
      <c r="H18" s="706">
        <v>0</v>
      </c>
      <c r="I18" s="706">
        <v>0</v>
      </c>
      <c r="J18" s="706">
        <v>0</v>
      </c>
      <c r="K18" s="706">
        <v>0</v>
      </c>
      <c r="L18" s="706">
        <v>0</v>
      </c>
      <c r="M18" s="706">
        <v>0</v>
      </c>
      <c r="N18" s="706">
        <v>0</v>
      </c>
      <c r="O18" s="706">
        <v>0</v>
      </c>
      <c r="P18" s="706">
        <v>0</v>
      </c>
      <c r="Q18" s="706">
        <v>0</v>
      </c>
      <c r="R18" s="707">
        <v>0</v>
      </c>
      <c r="S18" s="708">
        <f t="shared" si="0"/>
        <v>0</v>
      </c>
    </row>
    <row r="19" spans="1:38" s="87" customFormat="1">
      <c r="A19" s="68">
        <v>12</v>
      </c>
      <c r="B19" s="93" t="s">
        <v>69</v>
      </c>
      <c r="C19" s="706">
        <v>0</v>
      </c>
      <c r="D19" s="706">
        <v>0</v>
      </c>
      <c r="E19" s="706">
        <v>0</v>
      </c>
      <c r="F19" s="706">
        <v>0</v>
      </c>
      <c r="G19" s="706">
        <v>0</v>
      </c>
      <c r="H19" s="706">
        <v>0</v>
      </c>
      <c r="I19" s="706">
        <v>0</v>
      </c>
      <c r="J19" s="706">
        <v>0</v>
      </c>
      <c r="K19" s="706">
        <v>0</v>
      </c>
      <c r="L19" s="706">
        <v>0</v>
      </c>
      <c r="M19" s="706">
        <v>0</v>
      </c>
      <c r="N19" s="706">
        <v>0</v>
      </c>
      <c r="O19" s="706">
        <v>0</v>
      </c>
      <c r="P19" s="706">
        <v>0</v>
      </c>
      <c r="Q19" s="706">
        <v>0</v>
      </c>
      <c r="R19" s="707">
        <v>0</v>
      </c>
      <c r="S19" s="708">
        <f t="shared" si="0"/>
        <v>0</v>
      </c>
    </row>
    <row r="20" spans="1:38" s="87" customFormat="1">
      <c r="A20" s="68">
        <v>13</v>
      </c>
      <c r="B20" s="93" t="s">
        <v>70</v>
      </c>
      <c r="C20" s="706">
        <v>0</v>
      </c>
      <c r="D20" s="706">
        <v>0</v>
      </c>
      <c r="E20" s="706">
        <v>0</v>
      </c>
      <c r="F20" s="706">
        <v>0</v>
      </c>
      <c r="G20" s="706">
        <v>0</v>
      </c>
      <c r="H20" s="706">
        <v>0</v>
      </c>
      <c r="I20" s="706">
        <v>0</v>
      </c>
      <c r="J20" s="706">
        <v>0</v>
      </c>
      <c r="K20" s="706">
        <v>0</v>
      </c>
      <c r="L20" s="706">
        <v>0</v>
      </c>
      <c r="M20" s="706">
        <v>0</v>
      </c>
      <c r="N20" s="706">
        <v>0</v>
      </c>
      <c r="O20" s="706">
        <v>0</v>
      </c>
      <c r="P20" s="706">
        <v>0</v>
      </c>
      <c r="Q20" s="706">
        <v>0</v>
      </c>
      <c r="R20" s="707">
        <v>0</v>
      </c>
      <c r="S20" s="708">
        <f t="shared" si="0"/>
        <v>0</v>
      </c>
    </row>
    <row r="21" spans="1:38" s="87" customFormat="1">
      <c r="A21" s="68">
        <v>14</v>
      </c>
      <c r="B21" s="93" t="s">
        <v>143</v>
      </c>
      <c r="C21" s="706">
        <v>11675810.109999999</v>
      </c>
      <c r="D21" s="706">
        <v>0</v>
      </c>
      <c r="E21" s="706">
        <v>0</v>
      </c>
      <c r="F21" s="706">
        <v>0</v>
      </c>
      <c r="G21" s="706">
        <v>0</v>
      </c>
      <c r="H21" s="706">
        <v>0</v>
      </c>
      <c r="I21" s="706">
        <v>0</v>
      </c>
      <c r="J21" s="706">
        <v>0</v>
      </c>
      <c r="K21" s="706">
        <v>0</v>
      </c>
      <c r="L21" s="706">
        <v>0</v>
      </c>
      <c r="M21" s="706">
        <v>119060727.87000343</v>
      </c>
      <c r="N21" s="706">
        <v>171851.49800000002</v>
      </c>
      <c r="O21" s="706">
        <v>0</v>
      </c>
      <c r="P21" s="706">
        <v>0</v>
      </c>
      <c r="Q21" s="706">
        <v>0</v>
      </c>
      <c r="R21" s="707">
        <v>0</v>
      </c>
      <c r="S21" s="708">
        <f t="shared" si="0"/>
        <v>119232579.36800343</v>
      </c>
    </row>
    <row r="22" spans="1:38" ht="13.5" thickBot="1">
      <c r="A22" s="61"/>
      <c r="B22" s="89" t="s">
        <v>66</v>
      </c>
      <c r="C22" s="709">
        <f>SUM(C8:C21)</f>
        <v>29852887.370000001</v>
      </c>
      <c r="D22" s="709">
        <f t="shared" ref="D22:S22" si="1">SUM(D8:D21)</f>
        <v>0</v>
      </c>
      <c r="E22" s="709">
        <f t="shared" si="1"/>
        <v>7575958.5800000001</v>
      </c>
      <c r="F22" s="709">
        <f t="shared" si="1"/>
        <v>0</v>
      </c>
      <c r="G22" s="709">
        <f t="shared" si="1"/>
        <v>0</v>
      </c>
      <c r="H22" s="709">
        <f t="shared" si="1"/>
        <v>0</v>
      </c>
      <c r="I22" s="709">
        <f t="shared" si="1"/>
        <v>24537520.120000005</v>
      </c>
      <c r="J22" s="709">
        <f t="shared" si="1"/>
        <v>0</v>
      </c>
      <c r="K22" s="709">
        <f t="shared" si="1"/>
        <v>231212286.25999993</v>
      </c>
      <c r="L22" s="709">
        <f t="shared" si="1"/>
        <v>0</v>
      </c>
      <c r="M22" s="709">
        <f t="shared" si="1"/>
        <v>778602802.5800035</v>
      </c>
      <c r="N22" s="709">
        <f t="shared" si="1"/>
        <v>21927398.760841038</v>
      </c>
      <c r="O22" s="709">
        <f t="shared" si="1"/>
        <v>30326668.080000006</v>
      </c>
      <c r="P22" s="709">
        <f t="shared" si="1"/>
        <v>0</v>
      </c>
      <c r="Q22" s="709">
        <f t="shared" si="1"/>
        <v>0</v>
      </c>
      <c r="R22" s="709">
        <f t="shared" si="1"/>
        <v>0</v>
      </c>
      <c r="S22" s="710">
        <f t="shared" si="1"/>
        <v>1033213369.9318442</v>
      </c>
      <c r="U22" s="87"/>
      <c r="V22" s="87"/>
      <c r="W22" s="87"/>
      <c r="X22" s="87"/>
      <c r="Y22" s="87"/>
      <c r="Z22" s="87"/>
      <c r="AA22" s="87"/>
      <c r="AB22" s="87"/>
      <c r="AC22" s="87"/>
      <c r="AD22" s="87"/>
      <c r="AE22" s="87"/>
      <c r="AF22" s="87"/>
      <c r="AG22" s="87"/>
      <c r="AH22" s="87"/>
      <c r="AI22" s="87"/>
      <c r="AJ22" s="87"/>
      <c r="AK22" s="87"/>
      <c r="AL22" s="87"/>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2" tint="-9.9978637043366805E-2"/>
  </sheetPr>
  <dimension ref="A1:V39"/>
  <sheetViews>
    <sheetView zoomScale="70" zoomScaleNormal="70" workbookViewId="0">
      <pane xSplit="2" ySplit="6" topLeftCell="C7" activePane="bottomRight" state="frozen"/>
      <selection sqref="A1:XFD1048576"/>
      <selection pane="topRight" sqref="A1:XFD1048576"/>
      <selection pane="bottomLeft" sqref="A1:XFD1048576"/>
      <selection pane="bottomRight"/>
    </sheetView>
  </sheetViews>
  <sheetFormatPr defaultColWidth="9.140625" defaultRowHeight="12.75"/>
  <cols>
    <col min="1" max="1" width="10.5703125" style="2" bestFit="1" customWidth="1"/>
    <col min="2" max="2" width="97" style="2" bestFit="1" customWidth="1"/>
    <col min="3" max="3" width="19" style="2" customWidth="1"/>
    <col min="4" max="4" width="19.5703125" style="2" customWidth="1"/>
    <col min="5" max="5" width="31.140625" style="2" customWidth="1"/>
    <col min="6" max="6" width="29.140625" style="2" customWidth="1"/>
    <col min="7" max="7" width="28.5703125" style="2" customWidth="1"/>
    <col min="8" max="8" width="26.42578125" style="2" customWidth="1"/>
    <col min="9" max="9" width="23.85546875" style="2" customWidth="1"/>
    <col min="10" max="10" width="21.5703125" style="2" customWidth="1"/>
    <col min="11" max="11" width="15.85546875" style="2" customWidth="1"/>
    <col min="12" max="12" width="13.140625" style="2" customWidth="1"/>
    <col min="13" max="13" width="20.85546875" style="2" customWidth="1"/>
    <col min="14" max="14" width="19.140625" style="2" customWidth="1"/>
    <col min="15" max="15" width="18.42578125" style="2" customWidth="1"/>
    <col min="16" max="16" width="19" style="2" customWidth="1"/>
    <col min="17" max="17" width="20.140625" style="2" customWidth="1"/>
    <col min="18" max="18" width="18" style="2" customWidth="1"/>
    <col min="19" max="19" width="36" style="2" customWidth="1"/>
    <col min="20" max="20" width="19.42578125" style="2" customWidth="1"/>
    <col min="21" max="21" width="19.140625" style="2" customWidth="1"/>
    <col min="22" max="22" width="20" style="2" customWidth="1"/>
    <col min="23" max="16384" width="9.140625" style="12"/>
  </cols>
  <sheetData>
    <row r="1" spans="1:22">
      <c r="A1" s="2" t="s">
        <v>97</v>
      </c>
      <c r="B1" s="178" t="str">
        <f>Info!C2</f>
        <v>სს "ხალიკ ბანკი საქართველო"</v>
      </c>
    </row>
    <row r="2" spans="1:22">
      <c r="A2" s="2" t="s">
        <v>98</v>
      </c>
      <c r="B2" s="792">
        <f>'1. key ratios'!B2</f>
        <v>46022</v>
      </c>
    </row>
    <row r="4" spans="1:22" ht="27.75" thickBot="1">
      <c r="A4" s="2" t="s">
        <v>249</v>
      </c>
      <c r="B4" s="153" t="s">
        <v>283</v>
      </c>
      <c r="V4" s="120" t="s">
        <v>76</v>
      </c>
    </row>
    <row r="5" spans="1:22">
      <c r="A5" s="59"/>
      <c r="B5" s="60"/>
      <c r="C5" s="852" t="s">
        <v>105</v>
      </c>
      <c r="D5" s="853"/>
      <c r="E5" s="853"/>
      <c r="F5" s="853"/>
      <c r="G5" s="853"/>
      <c r="H5" s="853"/>
      <c r="I5" s="853"/>
      <c r="J5" s="853"/>
      <c r="K5" s="853"/>
      <c r="L5" s="854"/>
      <c r="M5" s="852" t="s">
        <v>106</v>
      </c>
      <c r="N5" s="853"/>
      <c r="O5" s="853"/>
      <c r="P5" s="853"/>
      <c r="Q5" s="853"/>
      <c r="R5" s="853"/>
      <c r="S5" s="854"/>
      <c r="T5" s="857" t="s">
        <v>281</v>
      </c>
      <c r="U5" s="857" t="s">
        <v>280</v>
      </c>
      <c r="V5" s="855" t="s">
        <v>107</v>
      </c>
    </row>
    <row r="6" spans="1:22" s="36" customFormat="1" ht="127.5">
      <c r="A6" s="66"/>
      <c r="B6" s="95"/>
      <c r="C6" s="57" t="s">
        <v>108</v>
      </c>
      <c r="D6" s="56" t="s">
        <v>109</v>
      </c>
      <c r="E6" s="54" t="s">
        <v>110</v>
      </c>
      <c r="F6" s="154" t="s">
        <v>275</v>
      </c>
      <c r="G6" s="56" t="s">
        <v>111</v>
      </c>
      <c r="H6" s="56" t="s">
        <v>112</v>
      </c>
      <c r="I6" s="56" t="s">
        <v>113</v>
      </c>
      <c r="J6" s="56" t="s">
        <v>142</v>
      </c>
      <c r="K6" s="56" t="s">
        <v>114</v>
      </c>
      <c r="L6" s="58" t="s">
        <v>115</v>
      </c>
      <c r="M6" s="57" t="s">
        <v>116</v>
      </c>
      <c r="N6" s="56" t="s">
        <v>117</v>
      </c>
      <c r="O6" s="56" t="s">
        <v>118</v>
      </c>
      <c r="P6" s="56" t="s">
        <v>119</v>
      </c>
      <c r="Q6" s="56" t="s">
        <v>120</v>
      </c>
      <c r="R6" s="56" t="s">
        <v>121</v>
      </c>
      <c r="S6" s="58" t="s">
        <v>122</v>
      </c>
      <c r="T6" s="858"/>
      <c r="U6" s="858"/>
      <c r="V6" s="856"/>
    </row>
    <row r="7" spans="1:22" s="87" customFormat="1">
      <c r="A7" s="88">
        <v>1</v>
      </c>
      <c r="B7" s="93" t="s">
        <v>123</v>
      </c>
      <c r="C7" s="711">
        <v>0</v>
      </c>
      <c r="D7" s="706">
        <v>0</v>
      </c>
      <c r="E7" s="706">
        <v>0</v>
      </c>
      <c r="F7" s="706">
        <v>0</v>
      </c>
      <c r="G7" s="706">
        <v>0</v>
      </c>
      <c r="H7" s="706">
        <v>0</v>
      </c>
      <c r="I7" s="706">
        <v>0</v>
      </c>
      <c r="J7" s="706">
        <v>0</v>
      </c>
      <c r="K7" s="706">
        <v>0</v>
      </c>
      <c r="L7" s="650">
        <v>0</v>
      </c>
      <c r="M7" s="711">
        <v>0</v>
      </c>
      <c r="N7" s="706">
        <v>0</v>
      </c>
      <c r="O7" s="706">
        <v>0</v>
      </c>
      <c r="P7" s="706">
        <v>0</v>
      </c>
      <c r="Q7" s="706">
        <v>0</v>
      </c>
      <c r="R7" s="706">
        <v>0</v>
      </c>
      <c r="S7" s="650">
        <v>0</v>
      </c>
      <c r="T7" s="712">
        <v>0</v>
      </c>
      <c r="U7" s="713">
        <v>0</v>
      </c>
      <c r="V7" s="714">
        <f>SUM(C7:S7)</f>
        <v>0</v>
      </c>
    </row>
    <row r="8" spans="1:22" s="87" customFormat="1">
      <c r="A8" s="88">
        <v>2</v>
      </c>
      <c r="B8" s="93" t="s">
        <v>124</v>
      </c>
      <c r="C8" s="711">
        <v>0</v>
      </c>
      <c r="D8" s="706">
        <v>0</v>
      </c>
      <c r="E8" s="706">
        <v>0</v>
      </c>
      <c r="F8" s="706">
        <v>0</v>
      </c>
      <c r="G8" s="706">
        <v>0</v>
      </c>
      <c r="H8" s="706">
        <v>0</v>
      </c>
      <c r="I8" s="706">
        <v>0</v>
      </c>
      <c r="J8" s="706">
        <v>0</v>
      </c>
      <c r="K8" s="706">
        <v>0</v>
      </c>
      <c r="L8" s="650">
        <v>0</v>
      </c>
      <c r="M8" s="711">
        <v>0</v>
      </c>
      <c r="N8" s="706">
        <v>0</v>
      </c>
      <c r="O8" s="706">
        <v>0</v>
      </c>
      <c r="P8" s="706">
        <v>0</v>
      </c>
      <c r="Q8" s="706">
        <v>0</v>
      </c>
      <c r="R8" s="706">
        <v>0</v>
      </c>
      <c r="S8" s="650">
        <v>0</v>
      </c>
      <c r="T8" s="713">
        <v>0</v>
      </c>
      <c r="U8" s="713">
        <v>0</v>
      </c>
      <c r="V8" s="714">
        <f t="shared" ref="V8:V20" si="0">SUM(C8:S8)</f>
        <v>0</v>
      </c>
    </row>
    <row r="9" spans="1:22" s="87" customFormat="1">
      <c r="A9" s="88">
        <v>3</v>
      </c>
      <c r="B9" s="93" t="s">
        <v>125</v>
      </c>
      <c r="C9" s="711">
        <v>0</v>
      </c>
      <c r="D9" s="706">
        <v>0</v>
      </c>
      <c r="E9" s="706">
        <v>0</v>
      </c>
      <c r="F9" s="706">
        <v>0</v>
      </c>
      <c r="G9" s="706">
        <v>0</v>
      </c>
      <c r="H9" s="706">
        <v>0</v>
      </c>
      <c r="I9" s="706">
        <v>0</v>
      </c>
      <c r="J9" s="706">
        <v>0</v>
      </c>
      <c r="K9" s="706">
        <v>0</v>
      </c>
      <c r="L9" s="650">
        <v>0</v>
      </c>
      <c r="M9" s="711">
        <v>0</v>
      </c>
      <c r="N9" s="706">
        <v>0</v>
      </c>
      <c r="O9" s="706">
        <v>0</v>
      </c>
      <c r="P9" s="706">
        <v>0</v>
      </c>
      <c r="Q9" s="706">
        <v>0</v>
      </c>
      <c r="R9" s="706">
        <v>0</v>
      </c>
      <c r="S9" s="650">
        <v>0</v>
      </c>
      <c r="T9" s="713">
        <v>0</v>
      </c>
      <c r="U9" s="713">
        <v>0</v>
      </c>
      <c r="V9" s="714">
        <f>SUM(C9:S9)</f>
        <v>0</v>
      </c>
    </row>
    <row r="10" spans="1:22" s="87" customFormat="1">
      <c r="A10" s="88">
        <v>4</v>
      </c>
      <c r="B10" s="93" t="s">
        <v>126</v>
      </c>
      <c r="C10" s="711">
        <v>0</v>
      </c>
      <c r="D10" s="706">
        <v>0</v>
      </c>
      <c r="E10" s="706">
        <v>0</v>
      </c>
      <c r="F10" s="706">
        <v>0</v>
      </c>
      <c r="G10" s="706">
        <v>0</v>
      </c>
      <c r="H10" s="706">
        <v>0</v>
      </c>
      <c r="I10" s="706">
        <v>0</v>
      </c>
      <c r="J10" s="706">
        <v>0</v>
      </c>
      <c r="K10" s="706">
        <v>0</v>
      </c>
      <c r="L10" s="650">
        <v>0</v>
      </c>
      <c r="M10" s="711">
        <v>0</v>
      </c>
      <c r="N10" s="706">
        <v>0</v>
      </c>
      <c r="O10" s="706">
        <v>0</v>
      </c>
      <c r="P10" s="706">
        <v>0</v>
      </c>
      <c r="Q10" s="706">
        <v>0</v>
      </c>
      <c r="R10" s="706">
        <v>0</v>
      </c>
      <c r="S10" s="650">
        <v>0</v>
      </c>
      <c r="T10" s="713">
        <v>0</v>
      </c>
      <c r="U10" s="713">
        <v>0</v>
      </c>
      <c r="V10" s="714">
        <f t="shared" si="0"/>
        <v>0</v>
      </c>
    </row>
    <row r="11" spans="1:22" s="87" customFormat="1">
      <c r="A11" s="88">
        <v>5</v>
      </c>
      <c r="B11" s="93" t="s">
        <v>912</v>
      </c>
      <c r="C11" s="711">
        <v>0</v>
      </c>
      <c r="D11" s="706">
        <v>0</v>
      </c>
      <c r="E11" s="706">
        <v>0</v>
      </c>
      <c r="F11" s="706">
        <v>0</v>
      </c>
      <c r="G11" s="706">
        <v>0</v>
      </c>
      <c r="H11" s="706">
        <v>0</v>
      </c>
      <c r="I11" s="706">
        <v>0</v>
      </c>
      <c r="J11" s="706">
        <v>0</v>
      </c>
      <c r="K11" s="706">
        <v>0</v>
      </c>
      <c r="L11" s="650">
        <v>0</v>
      </c>
      <c r="M11" s="711">
        <v>0</v>
      </c>
      <c r="N11" s="706">
        <v>0</v>
      </c>
      <c r="O11" s="706">
        <v>0</v>
      </c>
      <c r="P11" s="706">
        <v>0</v>
      </c>
      <c r="Q11" s="706">
        <v>0</v>
      </c>
      <c r="R11" s="706">
        <v>0</v>
      </c>
      <c r="S11" s="650">
        <v>0</v>
      </c>
      <c r="T11" s="713">
        <v>0</v>
      </c>
      <c r="U11" s="713">
        <v>0</v>
      </c>
      <c r="V11" s="714">
        <f t="shared" si="0"/>
        <v>0</v>
      </c>
    </row>
    <row r="12" spans="1:22" s="87" customFormat="1">
      <c r="A12" s="88">
        <v>6</v>
      </c>
      <c r="B12" s="93" t="s">
        <v>127</v>
      </c>
      <c r="C12" s="711">
        <v>0</v>
      </c>
      <c r="D12" s="706">
        <v>0</v>
      </c>
      <c r="E12" s="706">
        <v>0</v>
      </c>
      <c r="F12" s="706">
        <v>0</v>
      </c>
      <c r="G12" s="706">
        <v>0</v>
      </c>
      <c r="H12" s="706">
        <v>0</v>
      </c>
      <c r="I12" s="706">
        <v>0</v>
      </c>
      <c r="J12" s="706">
        <v>0</v>
      </c>
      <c r="K12" s="706">
        <v>0</v>
      </c>
      <c r="L12" s="650">
        <v>0</v>
      </c>
      <c r="M12" s="711">
        <v>0</v>
      </c>
      <c r="N12" s="706">
        <v>0</v>
      </c>
      <c r="O12" s="706">
        <v>0</v>
      </c>
      <c r="P12" s="706">
        <v>0</v>
      </c>
      <c r="Q12" s="706">
        <v>0</v>
      </c>
      <c r="R12" s="706">
        <v>0</v>
      </c>
      <c r="S12" s="650">
        <v>0</v>
      </c>
      <c r="T12" s="713">
        <v>0</v>
      </c>
      <c r="U12" s="713">
        <v>0</v>
      </c>
      <c r="V12" s="714">
        <f t="shared" si="0"/>
        <v>0</v>
      </c>
    </row>
    <row r="13" spans="1:22" s="87" customFormat="1">
      <c r="A13" s="88">
        <v>7</v>
      </c>
      <c r="B13" s="93" t="s">
        <v>71</v>
      </c>
      <c r="C13" s="711">
        <v>0</v>
      </c>
      <c r="D13" s="706">
        <v>5899293.8799999999</v>
      </c>
      <c r="E13" s="706">
        <v>0</v>
      </c>
      <c r="F13" s="706">
        <v>0</v>
      </c>
      <c r="G13" s="706">
        <v>0</v>
      </c>
      <c r="H13" s="706">
        <v>0</v>
      </c>
      <c r="I13" s="706">
        <v>0</v>
      </c>
      <c r="J13" s="706">
        <v>0</v>
      </c>
      <c r="K13" s="706">
        <v>0</v>
      </c>
      <c r="L13" s="650">
        <v>0</v>
      </c>
      <c r="M13" s="711">
        <v>0</v>
      </c>
      <c r="N13" s="706">
        <v>0</v>
      </c>
      <c r="O13" s="706">
        <v>0</v>
      </c>
      <c r="P13" s="706">
        <v>0</v>
      </c>
      <c r="Q13" s="706">
        <v>0</v>
      </c>
      <c r="R13" s="706">
        <v>0</v>
      </c>
      <c r="S13" s="650">
        <v>0</v>
      </c>
      <c r="T13" s="713">
        <v>5743293.8799999999</v>
      </c>
      <c r="U13" s="713">
        <v>156000</v>
      </c>
      <c r="V13" s="714">
        <f t="shared" si="0"/>
        <v>5899293.8799999999</v>
      </c>
    </row>
    <row r="14" spans="1:22" s="87" customFormat="1">
      <c r="A14" s="88">
        <v>8</v>
      </c>
      <c r="B14" s="93" t="s">
        <v>72</v>
      </c>
      <c r="C14" s="711">
        <v>0</v>
      </c>
      <c r="D14" s="706">
        <v>1090633.1955000001</v>
      </c>
      <c r="E14" s="706">
        <v>0</v>
      </c>
      <c r="F14" s="706">
        <v>0</v>
      </c>
      <c r="G14" s="706">
        <v>0</v>
      </c>
      <c r="H14" s="706">
        <v>0</v>
      </c>
      <c r="I14" s="706">
        <v>0</v>
      </c>
      <c r="J14" s="706">
        <v>0</v>
      </c>
      <c r="K14" s="706">
        <v>0</v>
      </c>
      <c r="L14" s="650">
        <v>0</v>
      </c>
      <c r="M14" s="711">
        <v>43539.963300000003</v>
      </c>
      <c r="N14" s="706">
        <v>0</v>
      </c>
      <c r="O14" s="706">
        <v>0</v>
      </c>
      <c r="P14" s="706">
        <v>0</v>
      </c>
      <c r="Q14" s="706">
        <v>0</v>
      </c>
      <c r="R14" s="706">
        <v>0</v>
      </c>
      <c r="S14" s="650">
        <v>0</v>
      </c>
      <c r="T14" s="713">
        <v>1134173.1588000001</v>
      </c>
      <c r="U14" s="713">
        <v>0</v>
      </c>
      <c r="V14" s="714">
        <f t="shared" si="0"/>
        <v>1134173.1588000001</v>
      </c>
    </row>
    <row r="15" spans="1:22" s="87" customFormat="1">
      <c r="A15" s="88">
        <v>9</v>
      </c>
      <c r="B15" s="93" t="s">
        <v>913</v>
      </c>
      <c r="C15" s="711">
        <v>0</v>
      </c>
      <c r="D15" s="706">
        <v>0</v>
      </c>
      <c r="E15" s="706">
        <v>0</v>
      </c>
      <c r="F15" s="706">
        <v>0</v>
      </c>
      <c r="G15" s="706">
        <v>0</v>
      </c>
      <c r="H15" s="706">
        <v>0</v>
      </c>
      <c r="I15" s="706">
        <v>0</v>
      </c>
      <c r="J15" s="706">
        <v>0</v>
      </c>
      <c r="K15" s="706">
        <v>0</v>
      </c>
      <c r="L15" s="650">
        <v>0</v>
      </c>
      <c r="M15" s="711">
        <v>0</v>
      </c>
      <c r="N15" s="706">
        <v>0</v>
      </c>
      <c r="O15" s="706">
        <v>0</v>
      </c>
      <c r="P15" s="706">
        <v>0</v>
      </c>
      <c r="Q15" s="706">
        <v>0</v>
      </c>
      <c r="R15" s="706">
        <v>0</v>
      </c>
      <c r="S15" s="650">
        <v>0</v>
      </c>
      <c r="T15" s="713">
        <v>0</v>
      </c>
      <c r="U15" s="713">
        <v>0</v>
      </c>
      <c r="V15" s="714">
        <f t="shared" si="0"/>
        <v>0</v>
      </c>
    </row>
    <row r="16" spans="1:22" s="87" customFormat="1">
      <c r="A16" s="88">
        <v>10</v>
      </c>
      <c r="B16" s="93" t="s">
        <v>67</v>
      </c>
      <c r="C16" s="711">
        <v>0</v>
      </c>
      <c r="D16" s="706">
        <v>0</v>
      </c>
      <c r="E16" s="706">
        <v>0</v>
      </c>
      <c r="F16" s="706">
        <v>0</v>
      </c>
      <c r="G16" s="706">
        <v>0</v>
      </c>
      <c r="H16" s="706">
        <v>0</v>
      </c>
      <c r="I16" s="706">
        <v>0</v>
      </c>
      <c r="J16" s="706">
        <v>0</v>
      </c>
      <c r="K16" s="706">
        <v>0</v>
      </c>
      <c r="L16" s="650">
        <v>0</v>
      </c>
      <c r="M16" s="711">
        <v>0</v>
      </c>
      <c r="N16" s="706">
        <v>0</v>
      </c>
      <c r="O16" s="706">
        <v>0</v>
      </c>
      <c r="P16" s="706">
        <v>0</v>
      </c>
      <c r="Q16" s="706">
        <v>0</v>
      </c>
      <c r="R16" s="706">
        <v>0</v>
      </c>
      <c r="S16" s="650">
        <v>0</v>
      </c>
      <c r="T16" s="713">
        <v>0</v>
      </c>
      <c r="U16" s="713">
        <v>0</v>
      </c>
      <c r="V16" s="714">
        <f t="shared" si="0"/>
        <v>0</v>
      </c>
    </row>
    <row r="17" spans="1:22" s="87" customFormat="1">
      <c r="A17" s="88">
        <v>11</v>
      </c>
      <c r="B17" s="93" t="s">
        <v>68</v>
      </c>
      <c r="C17" s="711">
        <v>0</v>
      </c>
      <c r="D17" s="706">
        <v>0</v>
      </c>
      <c r="E17" s="706">
        <v>0</v>
      </c>
      <c r="F17" s="706">
        <v>0</v>
      </c>
      <c r="G17" s="706">
        <v>0</v>
      </c>
      <c r="H17" s="706">
        <v>0</v>
      </c>
      <c r="I17" s="706">
        <v>0</v>
      </c>
      <c r="J17" s="706">
        <v>0</v>
      </c>
      <c r="K17" s="706">
        <v>0</v>
      </c>
      <c r="L17" s="650">
        <v>0</v>
      </c>
      <c r="M17" s="711">
        <v>0</v>
      </c>
      <c r="N17" s="706">
        <v>0</v>
      </c>
      <c r="O17" s="706">
        <v>0</v>
      </c>
      <c r="P17" s="706">
        <v>0</v>
      </c>
      <c r="Q17" s="706">
        <v>0</v>
      </c>
      <c r="R17" s="706">
        <v>0</v>
      </c>
      <c r="S17" s="650">
        <v>0</v>
      </c>
      <c r="T17" s="713">
        <v>0</v>
      </c>
      <c r="U17" s="713">
        <v>0</v>
      </c>
      <c r="V17" s="714">
        <f t="shared" si="0"/>
        <v>0</v>
      </c>
    </row>
    <row r="18" spans="1:22" s="87" customFormat="1">
      <c r="A18" s="88">
        <v>12</v>
      </c>
      <c r="B18" s="93" t="s">
        <v>69</v>
      </c>
      <c r="C18" s="711">
        <v>0</v>
      </c>
      <c r="D18" s="706">
        <v>0</v>
      </c>
      <c r="E18" s="706">
        <v>0</v>
      </c>
      <c r="F18" s="706">
        <v>0</v>
      </c>
      <c r="G18" s="706">
        <v>0</v>
      </c>
      <c r="H18" s="706">
        <v>0</v>
      </c>
      <c r="I18" s="706">
        <v>0</v>
      </c>
      <c r="J18" s="706">
        <v>0</v>
      </c>
      <c r="K18" s="706">
        <v>0</v>
      </c>
      <c r="L18" s="650">
        <v>0</v>
      </c>
      <c r="M18" s="711">
        <v>0</v>
      </c>
      <c r="N18" s="706">
        <v>0</v>
      </c>
      <c r="O18" s="706">
        <v>0</v>
      </c>
      <c r="P18" s="706">
        <v>0</v>
      </c>
      <c r="Q18" s="706">
        <v>0</v>
      </c>
      <c r="R18" s="706">
        <v>0</v>
      </c>
      <c r="S18" s="650">
        <v>0</v>
      </c>
      <c r="T18" s="713">
        <v>0</v>
      </c>
      <c r="U18" s="713">
        <v>0</v>
      </c>
      <c r="V18" s="714">
        <f t="shared" si="0"/>
        <v>0</v>
      </c>
    </row>
    <row r="19" spans="1:22" s="87" customFormat="1">
      <c r="A19" s="88">
        <v>13</v>
      </c>
      <c r="B19" s="93" t="s">
        <v>70</v>
      </c>
      <c r="C19" s="711">
        <v>0</v>
      </c>
      <c r="D19" s="706">
        <v>0</v>
      </c>
      <c r="E19" s="706">
        <v>0</v>
      </c>
      <c r="F19" s="706">
        <v>0</v>
      </c>
      <c r="G19" s="706">
        <v>0</v>
      </c>
      <c r="H19" s="706">
        <v>0</v>
      </c>
      <c r="I19" s="706">
        <v>0</v>
      </c>
      <c r="J19" s="706">
        <v>0</v>
      </c>
      <c r="K19" s="706">
        <v>0</v>
      </c>
      <c r="L19" s="650">
        <v>0</v>
      </c>
      <c r="M19" s="711">
        <v>0</v>
      </c>
      <c r="N19" s="706">
        <v>0</v>
      </c>
      <c r="O19" s="706">
        <v>0</v>
      </c>
      <c r="P19" s="706">
        <v>0</v>
      </c>
      <c r="Q19" s="706">
        <v>0</v>
      </c>
      <c r="R19" s="706">
        <v>0</v>
      </c>
      <c r="S19" s="650">
        <v>0</v>
      </c>
      <c r="T19" s="713">
        <v>0</v>
      </c>
      <c r="U19" s="713">
        <v>0</v>
      </c>
      <c r="V19" s="714">
        <f t="shared" si="0"/>
        <v>0</v>
      </c>
    </row>
    <row r="20" spans="1:22" s="87" customFormat="1">
      <c r="A20" s="88">
        <v>14</v>
      </c>
      <c r="B20" s="93" t="s">
        <v>143</v>
      </c>
      <c r="C20" s="711">
        <v>0</v>
      </c>
      <c r="D20" s="706">
        <v>1904573.09</v>
      </c>
      <c r="E20" s="706">
        <v>0</v>
      </c>
      <c r="F20" s="706">
        <v>0</v>
      </c>
      <c r="G20" s="706">
        <v>0</v>
      </c>
      <c r="H20" s="706">
        <v>0</v>
      </c>
      <c r="I20" s="706">
        <v>0</v>
      </c>
      <c r="J20" s="706">
        <v>0</v>
      </c>
      <c r="K20" s="706">
        <v>0</v>
      </c>
      <c r="L20" s="650">
        <v>0</v>
      </c>
      <c r="M20" s="711">
        <v>0</v>
      </c>
      <c r="N20" s="706">
        <v>0</v>
      </c>
      <c r="O20" s="706">
        <v>0</v>
      </c>
      <c r="P20" s="706">
        <v>0</v>
      </c>
      <c r="Q20" s="706">
        <v>0</v>
      </c>
      <c r="R20" s="706">
        <v>0</v>
      </c>
      <c r="S20" s="650">
        <v>0</v>
      </c>
      <c r="T20" s="713">
        <v>1904573.09</v>
      </c>
      <c r="U20" s="713">
        <v>0</v>
      </c>
      <c r="V20" s="714">
        <f t="shared" si="0"/>
        <v>1904573.09</v>
      </c>
    </row>
    <row r="21" spans="1:22" ht="13.5" thickBot="1">
      <c r="A21" s="61"/>
      <c r="B21" s="62" t="s">
        <v>66</v>
      </c>
      <c r="C21" s="715">
        <f>SUM(C7:C20)</f>
        <v>0</v>
      </c>
      <c r="D21" s="716">
        <f t="shared" ref="D21:V21" si="1">SUM(D7:D20)</f>
        <v>8894500.1655000001</v>
      </c>
      <c r="E21" s="716">
        <f t="shared" si="1"/>
        <v>0</v>
      </c>
      <c r="F21" s="716">
        <f t="shared" si="1"/>
        <v>0</v>
      </c>
      <c r="G21" s="716">
        <f t="shared" si="1"/>
        <v>0</v>
      </c>
      <c r="H21" s="716">
        <f t="shared" si="1"/>
        <v>0</v>
      </c>
      <c r="I21" s="716">
        <f t="shared" si="1"/>
        <v>0</v>
      </c>
      <c r="J21" s="716">
        <f t="shared" si="1"/>
        <v>0</v>
      </c>
      <c r="K21" s="716">
        <f t="shared" si="1"/>
        <v>0</v>
      </c>
      <c r="L21" s="710">
        <f t="shared" si="1"/>
        <v>0</v>
      </c>
      <c r="M21" s="715">
        <f t="shared" si="1"/>
        <v>43539.963300000003</v>
      </c>
      <c r="N21" s="716">
        <f t="shared" si="1"/>
        <v>0</v>
      </c>
      <c r="O21" s="716">
        <f t="shared" si="1"/>
        <v>0</v>
      </c>
      <c r="P21" s="716">
        <f t="shared" si="1"/>
        <v>0</v>
      </c>
      <c r="Q21" s="716">
        <f t="shared" si="1"/>
        <v>0</v>
      </c>
      <c r="R21" s="716">
        <f t="shared" si="1"/>
        <v>0</v>
      </c>
      <c r="S21" s="710">
        <f t="shared" si="1"/>
        <v>0</v>
      </c>
      <c r="T21" s="710">
        <f>SUM(T7:T20)</f>
        <v>8782040.128800001</v>
      </c>
      <c r="U21" s="710">
        <f t="shared" si="1"/>
        <v>156000</v>
      </c>
      <c r="V21" s="717">
        <f t="shared" si="1"/>
        <v>8938040.128800001</v>
      </c>
    </row>
    <row r="24" spans="1:22">
      <c r="A24" s="17"/>
      <c r="B24" s="17"/>
      <c r="C24" s="39"/>
      <c r="D24" s="39"/>
      <c r="E24" s="39"/>
    </row>
    <row r="25" spans="1:22">
      <c r="A25" s="55"/>
      <c r="B25" s="55"/>
      <c r="C25" s="55"/>
      <c r="D25" s="55"/>
      <c r="E25" s="55"/>
      <c r="F25" s="55"/>
      <c r="G25" s="55"/>
      <c r="H25" s="55"/>
      <c r="I25" s="55"/>
      <c r="J25" s="55"/>
      <c r="K25" s="55"/>
      <c r="L25" s="55"/>
      <c r="M25" s="55"/>
      <c r="N25" s="55"/>
      <c r="O25" s="55"/>
      <c r="P25" s="55"/>
      <c r="Q25" s="55"/>
      <c r="R25" s="55"/>
      <c r="S25" s="55"/>
      <c r="T25" s="55"/>
      <c r="U25" s="55"/>
      <c r="V25" s="55"/>
    </row>
    <row r="26" spans="1:22">
      <c r="A26" s="55"/>
      <c r="B26" s="55"/>
      <c r="C26" s="55"/>
      <c r="D26" s="55"/>
      <c r="E26" s="55"/>
      <c r="F26" s="55"/>
      <c r="G26" s="55"/>
      <c r="H26" s="55"/>
      <c r="I26" s="55"/>
      <c r="J26" s="55"/>
      <c r="K26" s="55"/>
      <c r="L26" s="55"/>
      <c r="M26" s="55"/>
      <c r="N26" s="55"/>
      <c r="O26" s="55"/>
      <c r="P26" s="55"/>
      <c r="Q26" s="55"/>
      <c r="R26" s="55"/>
      <c r="S26" s="55"/>
      <c r="T26" s="55"/>
      <c r="U26" s="55"/>
      <c r="V26" s="55"/>
    </row>
    <row r="27" spans="1:22">
      <c r="A27" s="55"/>
      <c r="B27" s="55"/>
      <c r="C27" s="55"/>
      <c r="D27" s="55"/>
      <c r="E27" s="55"/>
      <c r="F27" s="55"/>
      <c r="G27" s="55"/>
      <c r="H27" s="55"/>
      <c r="I27" s="55"/>
      <c r="J27" s="55"/>
      <c r="K27" s="55"/>
      <c r="L27" s="55"/>
      <c r="M27" s="55"/>
      <c r="N27" s="55"/>
      <c r="O27" s="55"/>
      <c r="P27" s="55"/>
      <c r="Q27" s="55"/>
      <c r="R27" s="55"/>
      <c r="S27" s="55"/>
      <c r="T27" s="55"/>
      <c r="U27" s="55"/>
      <c r="V27" s="55"/>
    </row>
    <row r="28" spans="1:22">
      <c r="A28" s="55"/>
      <c r="B28" s="55"/>
      <c r="C28" s="55"/>
      <c r="D28" s="55"/>
      <c r="E28" s="55"/>
      <c r="F28" s="55"/>
      <c r="G28" s="55"/>
      <c r="H28" s="55"/>
      <c r="I28" s="55"/>
      <c r="J28" s="55"/>
      <c r="K28" s="55"/>
      <c r="L28" s="55"/>
      <c r="M28" s="55"/>
      <c r="N28" s="55"/>
      <c r="O28" s="55"/>
      <c r="P28" s="55"/>
      <c r="Q28" s="55"/>
      <c r="R28" s="55"/>
      <c r="S28" s="55"/>
      <c r="T28" s="55"/>
      <c r="U28" s="55"/>
      <c r="V28" s="55"/>
    </row>
    <row r="29" spans="1:22">
      <c r="B29" s="55"/>
      <c r="C29" s="55"/>
      <c r="D29" s="55"/>
      <c r="E29" s="55"/>
      <c r="F29" s="55"/>
      <c r="G29" s="55"/>
      <c r="H29" s="55"/>
      <c r="I29" s="55"/>
      <c r="J29" s="55"/>
      <c r="K29" s="55"/>
      <c r="L29" s="55"/>
      <c r="M29" s="55"/>
      <c r="N29" s="55"/>
      <c r="O29" s="55"/>
      <c r="P29" s="55"/>
      <c r="Q29" s="55"/>
      <c r="R29" s="55"/>
      <c r="S29" s="55"/>
      <c r="T29" s="55"/>
      <c r="U29" s="55"/>
      <c r="V29" s="55"/>
    </row>
    <row r="30" spans="1:22">
      <c r="B30" s="55"/>
      <c r="C30" s="55"/>
      <c r="D30" s="55"/>
      <c r="E30" s="55"/>
      <c r="F30" s="55"/>
      <c r="G30" s="55"/>
      <c r="H30" s="55"/>
      <c r="I30" s="55"/>
      <c r="J30" s="55"/>
      <c r="K30" s="55"/>
      <c r="L30" s="55"/>
      <c r="M30" s="55"/>
      <c r="N30" s="55"/>
      <c r="O30" s="55"/>
      <c r="P30" s="55"/>
      <c r="Q30" s="55"/>
      <c r="R30" s="55"/>
      <c r="S30" s="55"/>
      <c r="T30" s="55"/>
      <c r="U30" s="55"/>
      <c r="V30" s="55"/>
    </row>
    <row r="31" spans="1:22">
      <c r="B31" s="55"/>
      <c r="C31" s="55"/>
      <c r="D31" s="55"/>
      <c r="E31" s="55"/>
      <c r="F31" s="55"/>
      <c r="G31" s="55"/>
      <c r="H31" s="55"/>
      <c r="I31" s="55"/>
      <c r="J31" s="55"/>
      <c r="K31" s="55"/>
      <c r="L31" s="55"/>
      <c r="M31" s="55"/>
      <c r="N31" s="55"/>
      <c r="O31" s="55"/>
      <c r="P31" s="55"/>
      <c r="Q31" s="55"/>
      <c r="R31" s="55"/>
      <c r="S31" s="55"/>
      <c r="T31" s="55"/>
      <c r="U31" s="55"/>
      <c r="V31" s="55"/>
    </row>
    <row r="32" spans="1:22">
      <c r="B32" s="55"/>
      <c r="C32" s="55"/>
      <c r="D32" s="55"/>
      <c r="E32" s="55"/>
      <c r="F32" s="55"/>
      <c r="G32" s="55"/>
      <c r="H32" s="55"/>
      <c r="I32" s="55"/>
      <c r="J32" s="55"/>
      <c r="K32" s="55"/>
      <c r="L32" s="55"/>
      <c r="M32" s="55"/>
      <c r="N32" s="55"/>
      <c r="O32" s="55"/>
      <c r="P32" s="55"/>
      <c r="Q32" s="55"/>
      <c r="R32" s="55"/>
      <c r="S32" s="55"/>
      <c r="T32" s="55"/>
      <c r="U32" s="55"/>
      <c r="V32" s="55"/>
    </row>
    <row r="33" spans="2:22">
      <c r="B33" s="55"/>
      <c r="C33" s="55"/>
      <c r="D33" s="55"/>
      <c r="E33" s="55"/>
      <c r="F33" s="55"/>
      <c r="G33" s="55"/>
      <c r="H33" s="55"/>
      <c r="I33" s="55"/>
      <c r="J33" s="55"/>
      <c r="K33" s="55"/>
      <c r="L33" s="55"/>
      <c r="M33" s="55"/>
      <c r="N33" s="55"/>
      <c r="O33" s="55"/>
      <c r="P33" s="55"/>
      <c r="Q33" s="55"/>
      <c r="R33" s="55"/>
      <c r="S33" s="55"/>
      <c r="T33" s="55"/>
      <c r="U33" s="55"/>
      <c r="V33" s="55"/>
    </row>
    <row r="34" spans="2:22">
      <c r="B34" s="55"/>
      <c r="C34" s="55"/>
      <c r="D34" s="55"/>
      <c r="E34" s="55"/>
      <c r="F34" s="55"/>
      <c r="G34" s="55"/>
      <c r="H34" s="55"/>
      <c r="I34" s="55"/>
      <c r="J34" s="55"/>
      <c r="K34" s="55"/>
      <c r="L34" s="55"/>
      <c r="M34" s="55"/>
      <c r="N34" s="55"/>
      <c r="O34" s="55"/>
      <c r="P34" s="55"/>
      <c r="Q34" s="55"/>
      <c r="R34" s="55"/>
      <c r="S34" s="55"/>
      <c r="T34" s="55"/>
      <c r="U34" s="55"/>
      <c r="V34" s="55"/>
    </row>
    <row r="35" spans="2:22">
      <c r="B35" s="55"/>
      <c r="C35" s="55"/>
      <c r="D35" s="55"/>
      <c r="E35" s="55"/>
      <c r="F35" s="55"/>
      <c r="G35" s="55"/>
      <c r="H35" s="55"/>
      <c r="I35" s="55"/>
      <c r="J35" s="55"/>
      <c r="K35" s="55"/>
      <c r="L35" s="55"/>
      <c r="M35" s="55"/>
      <c r="N35" s="55"/>
      <c r="O35" s="55"/>
      <c r="P35" s="55"/>
      <c r="Q35" s="55"/>
      <c r="R35" s="55"/>
      <c r="S35" s="55"/>
      <c r="T35" s="55"/>
      <c r="U35" s="55"/>
      <c r="V35" s="55"/>
    </row>
    <row r="36" spans="2:22">
      <c r="B36" s="55"/>
      <c r="C36" s="55"/>
      <c r="D36" s="55"/>
      <c r="E36" s="55"/>
      <c r="F36" s="55"/>
      <c r="G36" s="55"/>
      <c r="H36" s="55"/>
      <c r="I36" s="55"/>
      <c r="J36" s="55"/>
      <c r="K36" s="55"/>
      <c r="L36" s="55"/>
      <c r="M36" s="55"/>
      <c r="N36" s="55"/>
      <c r="O36" s="55"/>
      <c r="P36" s="55"/>
      <c r="Q36" s="55"/>
      <c r="R36" s="55"/>
      <c r="S36" s="55"/>
      <c r="T36" s="55"/>
      <c r="U36" s="55"/>
      <c r="V36" s="55"/>
    </row>
    <row r="37" spans="2:22">
      <c r="B37" s="55"/>
      <c r="C37" s="55"/>
      <c r="D37" s="55"/>
      <c r="E37" s="55"/>
      <c r="F37" s="55"/>
      <c r="G37" s="55"/>
      <c r="H37" s="55"/>
      <c r="I37" s="55"/>
      <c r="J37" s="55"/>
      <c r="K37" s="55"/>
      <c r="L37" s="55"/>
      <c r="M37" s="55"/>
      <c r="N37" s="55"/>
      <c r="O37" s="55"/>
      <c r="P37" s="55"/>
      <c r="Q37" s="55"/>
      <c r="R37" s="55"/>
      <c r="S37" s="55"/>
      <c r="T37" s="55"/>
      <c r="U37" s="55"/>
      <c r="V37" s="55"/>
    </row>
    <row r="38" spans="2:22">
      <c r="B38" s="55"/>
      <c r="C38" s="55"/>
      <c r="D38" s="55"/>
      <c r="E38" s="55"/>
      <c r="F38" s="55"/>
      <c r="G38" s="55"/>
      <c r="H38" s="55"/>
      <c r="I38" s="55"/>
      <c r="J38" s="55"/>
      <c r="K38" s="55"/>
      <c r="L38" s="55"/>
      <c r="M38" s="55"/>
      <c r="N38" s="55"/>
      <c r="O38" s="55"/>
      <c r="P38" s="55"/>
      <c r="Q38" s="55"/>
      <c r="R38" s="55"/>
      <c r="S38" s="55"/>
      <c r="T38" s="55"/>
      <c r="U38" s="55"/>
      <c r="V38" s="55"/>
    </row>
    <row r="39" spans="2:22">
      <c r="B39" s="55"/>
      <c r="C39" s="55"/>
      <c r="D39" s="55"/>
      <c r="E39" s="55"/>
      <c r="F39" s="55"/>
      <c r="G39" s="55"/>
      <c r="H39" s="55"/>
      <c r="I39" s="55"/>
      <c r="J39" s="55"/>
      <c r="K39" s="55"/>
      <c r="L39" s="55"/>
      <c r="M39" s="55"/>
      <c r="N39" s="55"/>
      <c r="O39" s="55"/>
      <c r="P39" s="55"/>
      <c r="Q39" s="55"/>
      <c r="R39" s="55"/>
      <c r="S39" s="55"/>
      <c r="T39" s="55"/>
      <c r="U39" s="55"/>
      <c r="V39" s="55"/>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2" tint="-9.9978637043366805E-2"/>
  </sheetPr>
  <dimension ref="A1:I40"/>
  <sheetViews>
    <sheetView zoomScale="80" zoomScaleNormal="80" workbookViewId="0">
      <pane xSplit="1" ySplit="7" topLeftCell="B8" activePane="bottomRight" state="frozen"/>
      <selection sqref="A1:XFD1048576"/>
      <selection pane="topRight" sqref="A1:XFD1048576"/>
      <selection pane="bottomLeft" sqref="A1:XFD1048576"/>
      <selection pane="bottomRight"/>
    </sheetView>
  </sheetViews>
  <sheetFormatPr defaultColWidth="9.140625" defaultRowHeight="12.75"/>
  <cols>
    <col min="1" max="1" width="10.5703125" style="2" bestFit="1" customWidth="1"/>
    <col min="2" max="2" width="101.85546875" style="2" customWidth="1"/>
    <col min="3" max="3" width="13.85546875" style="2" customWidth="1"/>
    <col min="4" max="4" width="14.85546875" style="2" bestFit="1" customWidth="1"/>
    <col min="5" max="5" width="17.85546875" style="2" customWidth="1"/>
    <col min="6" max="6" width="15.85546875" style="2" customWidth="1"/>
    <col min="7" max="7" width="17.42578125" style="2" customWidth="1"/>
    <col min="8" max="8" width="15.140625" style="2" customWidth="1"/>
    <col min="9" max="16384" width="9.140625" style="12"/>
  </cols>
  <sheetData>
    <row r="1" spans="1:9">
      <c r="A1" s="2" t="s">
        <v>97</v>
      </c>
      <c r="B1" s="178" t="str">
        <f>Info!C2</f>
        <v>სს "ხალიკ ბანკი საქართველო"</v>
      </c>
    </row>
    <row r="2" spans="1:9">
      <c r="A2" s="2" t="s">
        <v>98</v>
      </c>
      <c r="B2" s="792">
        <f>'1. key ratios'!B2</f>
        <v>46022</v>
      </c>
    </row>
    <row r="4" spans="1:9" ht="13.5" thickBot="1">
      <c r="A4" s="2" t="s">
        <v>250</v>
      </c>
      <c r="B4" s="150" t="s">
        <v>284</v>
      </c>
    </row>
    <row r="5" spans="1:9">
      <c r="A5" s="59"/>
      <c r="B5" s="85"/>
      <c r="C5" s="90" t="s">
        <v>0</v>
      </c>
      <c r="D5" s="90" t="s">
        <v>1</v>
      </c>
      <c r="E5" s="90" t="s">
        <v>2</v>
      </c>
      <c r="F5" s="90" t="s">
        <v>3</v>
      </c>
      <c r="G5" s="148" t="s">
        <v>4</v>
      </c>
      <c r="H5" s="91" t="s">
        <v>5</v>
      </c>
      <c r="I5" s="23"/>
    </row>
    <row r="6" spans="1:9" ht="15" customHeight="1">
      <c r="A6" s="84"/>
      <c r="B6" s="21"/>
      <c r="C6" s="859" t="s">
        <v>276</v>
      </c>
      <c r="D6" s="863" t="s">
        <v>297</v>
      </c>
      <c r="E6" s="864"/>
      <c r="F6" s="859" t="s">
        <v>303</v>
      </c>
      <c r="G6" s="859" t="s">
        <v>304</v>
      </c>
      <c r="H6" s="861" t="s">
        <v>278</v>
      </c>
      <c r="I6" s="23"/>
    </row>
    <row r="7" spans="1:9" ht="63.75">
      <c r="A7" s="84"/>
      <c r="B7" s="21"/>
      <c r="C7" s="860"/>
      <c r="D7" s="149" t="s">
        <v>279</v>
      </c>
      <c r="E7" s="149" t="s">
        <v>277</v>
      </c>
      <c r="F7" s="860"/>
      <c r="G7" s="860"/>
      <c r="H7" s="862"/>
      <c r="I7" s="23"/>
    </row>
    <row r="8" spans="1:9">
      <c r="A8" s="52">
        <v>1</v>
      </c>
      <c r="B8" s="93" t="s">
        <v>123</v>
      </c>
      <c r="C8" s="718">
        <v>32981272.18</v>
      </c>
      <c r="D8" s="719">
        <v>0</v>
      </c>
      <c r="E8" s="718">
        <v>0</v>
      </c>
      <c r="F8" s="718">
        <v>14804194.92</v>
      </c>
      <c r="G8" s="720">
        <v>14804194.92</v>
      </c>
      <c r="H8" s="721">
        <f>G8/(C8+E8)</f>
        <v>0.44886670347959878</v>
      </c>
    </row>
    <row r="9" spans="1:9" ht="15" customHeight="1">
      <c r="A9" s="52">
        <v>2</v>
      </c>
      <c r="B9" s="93" t="s">
        <v>124</v>
      </c>
      <c r="C9" s="718">
        <v>0</v>
      </c>
      <c r="D9" s="719">
        <v>0</v>
      </c>
      <c r="E9" s="718">
        <v>0</v>
      </c>
      <c r="F9" s="718">
        <v>0</v>
      </c>
      <c r="G9" s="720">
        <v>0</v>
      </c>
      <c r="H9" s="721" t="e">
        <f t="shared" ref="H9:H21" si="0">G9/(C9+E9)</f>
        <v>#DIV/0!</v>
      </c>
    </row>
    <row r="10" spans="1:9">
      <c r="A10" s="52">
        <v>3</v>
      </c>
      <c r="B10" s="93" t="s">
        <v>125</v>
      </c>
      <c r="C10" s="718">
        <v>0</v>
      </c>
      <c r="D10" s="719">
        <v>0</v>
      </c>
      <c r="E10" s="718">
        <v>0</v>
      </c>
      <c r="F10" s="718">
        <v>0</v>
      </c>
      <c r="G10" s="720">
        <v>0</v>
      </c>
      <c r="H10" s="721" t="e">
        <f t="shared" si="0"/>
        <v>#DIV/0!</v>
      </c>
    </row>
    <row r="11" spans="1:9">
      <c r="A11" s="52">
        <v>4</v>
      </c>
      <c r="B11" s="93" t="s">
        <v>126</v>
      </c>
      <c r="C11" s="718">
        <v>0</v>
      </c>
      <c r="D11" s="719">
        <v>0</v>
      </c>
      <c r="E11" s="718">
        <v>0</v>
      </c>
      <c r="F11" s="718">
        <v>0</v>
      </c>
      <c r="G11" s="720">
        <v>0</v>
      </c>
      <c r="H11" s="721" t="e">
        <f t="shared" si="0"/>
        <v>#DIV/0!</v>
      </c>
    </row>
    <row r="12" spans="1:9">
      <c r="A12" s="52">
        <v>5</v>
      </c>
      <c r="B12" s="93" t="s">
        <v>912</v>
      </c>
      <c r="C12" s="718">
        <v>0</v>
      </c>
      <c r="D12" s="719">
        <v>0</v>
      </c>
      <c r="E12" s="718">
        <v>0</v>
      </c>
      <c r="F12" s="718">
        <v>0</v>
      </c>
      <c r="G12" s="720">
        <v>0</v>
      </c>
      <c r="H12" s="721" t="e">
        <f t="shared" si="0"/>
        <v>#DIV/0!</v>
      </c>
    </row>
    <row r="13" spans="1:9">
      <c r="A13" s="52">
        <v>6</v>
      </c>
      <c r="B13" s="93" t="s">
        <v>127</v>
      </c>
      <c r="C13" s="718">
        <v>32327688.230000004</v>
      </c>
      <c r="D13" s="719">
        <v>0</v>
      </c>
      <c r="E13" s="718">
        <v>0</v>
      </c>
      <c r="F13" s="718">
        <v>13998161.306000002</v>
      </c>
      <c r="G13" s="720">
        <v>13998161.306000002</v>
      </c>
      <c r="H13" s="721">
        <f t="shared" si="0"/>
        <v>0.43300842319463312</v>
      </c>
    </row>
    <row r="14" spans="1:9">
      <c r="A14" s="52">
        <v>7</v>
      </c>
      <c r="B14" s="93" t="s">
        <v>71</v>
      </c>
      <c r="C14" s="718">
        <v>637783922.26999998</v>
      </c>
      <c r="D14" s="719">
        <v>62060483.839682087</v>
      </c>
      <c r="E14" s="718">
        <v>19543637.164841045</v>
      </c>
      <c r="F14" s="719">
        <v>657327559.43484104</v>
      </c>
      <c r="G14" s="722">
        <v>651428265.55484104</v>
      </c>
      <c r="H14" s="721">
        <f>G14/(C14+E14)</f>
        <v>0.99102533615801514</v>
      </c>
    </row>
    <row r="15" spans="1:9">
      <c r="A15" s="52">
        <v>8</v>
      </c>
      <c r="B15" s="93" t="s">
        <v>72</v>
      </c>
      <c r="C15" s="718">
        <v>231212286.25999993</v>
      </c>
      <c r="D15" s="719">
        <v>8737856.9499999862</v>
      </c>
      <c r="E15" s="718">
        <v>2201142.0829999936</v>
      </c>
      <c r="F15" s="719">
        <v>175610356.77799994</v>
      </c>
      <c r="G15" s="722">
        <v>174476183.61919993</v>
      </c>
      <c r="H15" s="721">
        <f t="shared" si="0"/>
        <v>0.7474984830898761</v>
      </c>
    </row>
    <row r="16" spans="1:9">
      <c r="A16" s="52">
        <v>9</v>
      </c>
      <c r="B16" s="93" t="s">
        <v>913</v>
      </c>
      <c r="C16" s="718">
        <v>0</v>
      </c>
      <c r="D16" s="719">
        <v>0</v>
      </c>
      <c r="E16" s="718">
        <v>0</v>
      </c>
      <c r="F16" s="719">
        <v>0</v>
      </c>
      <c r="G16" s="722">
        <v>0</v>
      </c>
      <c r="H16" s="721" t="e">
        <f t="shared" si="0"/>
        <v>#DIV/0!</v>
      </c>
    </row>
    <row r="17" spans="1:8">
      <c r="A17" s="52">
        <v>10</v>
      </c>
      <c r="B17" s="93" t="s">
        <v>67</v>
      </c>
      <c r="C17" s="718">
        <v>37066416.070000008</v>
      </c>
      <c r="D17" s="719">
        <v>21536.03</v>
      </c>
      <c r="E17" s="718">
        <v>10768.014999999999</v>
      </c>
      <c r="F17" s="719">
        <v>52240518.125000007</v>
      </c>
      <c r="G17" s="722">
        <v>52240518.125000007</v>
      </c>
      <c r="H17" s="721">
        <f t="shared" si="0"/>
        <v>1.4089667113132924</v>
      </c>
    </row>
    <row r="18" spans="1:8">
      <c r="A18" s="52">
        <v>11</v>
      </c>
      <c r="B18" s="93" t="s">
        <v>68</v>
      </c>
      <c r="C18" s="718">
        <v>0</v>
      </c>
      <c r="D18" s="719">
        <v>0</v>
      </c>
      <c r="E18" s="718">
        <v>0</v>
      </c>
      <c r="F18" s="719">
        <v>0</v>
      </c>
      <c r="G18" s="722">
        <v>0</v>
      </c>
      <c r="H18" s="721" t="e">
        <f t="shared" si="0"/>
        <v>#DIV/0!</v>
      </c>
    </row>
    <row r="19" spans="1:8">
      <c r="A19" s="52">
        <v>12</v>
      </c>
      <c r="B19" s="93" t="s">
        <v>69</v>
      </c>
      <c r="C19" s="718">
        <v>0</v>
      </c>
      <c r="D19" s="719">
        <v>0</v>
      </c>
      <c r="E19" s="718">
        <v>0</v>
      </c>
      <c r="F19" s="719">
        <v>0</v>
      </c>
      <c r="G19" s="722">
        <v>0</v>
      </c>
      <c r="H19" s="721" t="e">
        <f t="shared" si="0"/>
        <v>#DIV/0!</v>
      </c>
    </row>
    <row r="20" spans="1:8">
      <c r="A20" s="52">
        <v>13</v>
      </c>
      <c r="B20" s="93" t="s">
        <v>70</v>
      </c>
      <c r="C20" s="718">
        <v>0</v>
      </c>
      <c r="D20" s="719">
        <v>0</v>
      </c>
      <c r="E20" s="718">
        <v>0</v>
      </c>
      <c r="F20" s="719">
        <v>0</v>
      </c>
      <c r="G20" s="722">
        <v>0</v>
      </c>
      <c r="H20" s="721" t="e">
        <f t="shared" si="0"/>
        <v>#DIV/0!</v>
      </c>
    </row>
    <row r="21" spans="1:8">
      <c r="A21" s="52">
        <v>14</v>
      </c>
      <c r="B21" s="93" t="s">
        <v>143</v>
      </c>
      <c r="C21" s="718">
        <v>130736537.98000343</v>
      </c>
      <c r="D21" s="719">
        <v>643370.41</v>
      </c>
      <c r="E21" s="718">
        <v>171851.49800000002</v>
      </c>
      <c r="F21" s="719">
        <v>119232579.36800343</v>
      </c>
      <c r="G21" s="722">
        <v>117328006.27800342</v>
      </c>
      <c r="H21" s="721">
        <f t="shared" si="0"/>
        <v>0.89626040581393052</v>
      </c>
    </row>
    <row r="22" spans="1:8" ht="13.5" thickBot="1">
      <c r="A22" s="86"/>
      <c r="B22" s="92" t="s">
        <v>66</v>
      </c>
      <c r="C22" s="709">
        <f>SUM(C8:C21)</f>
        <v>1102108122.9900033</v>
      </c>
      <c r="D22" s="709">
        <f>SUM(D8:D21)</f>
        <v>71463247.229682073</v>
      </c>
      <c r="E22" s="709">
        <f>SUM(E8:E21)</f>
        <v>21927398.760841038</v>
      </c>
      <c r="F22" s="709">
        <f>SUM(F8:F21)</f>
        <v>1033213369.9318442</v>
      </c>
      <c r="G22" s="709">
        <f>SUM(G8:G21)</f>
        <v>1024275329.8030443</v>
      </c>
      <c r="H22" s="723">
        <f>G22/(C22+E22)</f>
        <v>0.91124818565127774</v>
      </c>
    </row>
    <row r="25" spans="1:8">
      <c r="C25" s="178"/>
      <c r="D25" s="178"/>
      <c r="E25" s="178"/>
      <c r="F25" s="178"/>
      <c r="G25" s="178"/>
      <c r="H25" s="178"/>
    </row>
    <row r="26" spans="1:8">
      <c r="B26" s="178"/>
      <c r="C26" s="178"/>
      <c r="D26" s="178"/>
      <c r="E26" s="178"/>
      <c r="F26" s="178"/>
      <c r="G26" s="178"/>
      <c r="H26" s="178"/>
    </row>
    <row r="27" spans="1:8">
      <c r="B27" s="178"/>
      <c r="C27" s="178"/>
      <c r="D27" s="178"/>
      <c r="E27" s="178"/>
      <c r="F27" s="178"/>
      <c r="G27" s="178"/>
      <c r="H27" s="178"/>
    </row>
    <row r="28" spans="1:8" ht="10.5" customHeight="1">
      <c r="B28" s="178"/>
      <c r="C28" s="178"/>
      <c r="D28" s="178"/>
      <c r="E28" s="178"/>
      <c r="F28" s="178"/>
      <c r="G28" s="178"/>
      <c r="H28" s="178"/>
    </row>
    <row r="29" spans="1:8">
      <c r="B29" s="178"/>
      <c r="C29" s="178"/>
      <c r="D29" s="178"/>
      <c r="E29" s="178"/>
      <c r="F29" s="178"/>
      <c r="G29" s="178"/>
      <c r="H29" s="178"/>
    </row>
    <row r="30" spans="1:8">
      <c r="B30" s="178"/>
      <c r="C30" s="178"/>
      <c r="D30" s="178"/>
      <c r="E30" s="178"/>
      <c r="F30" s="178"/>
      <c r="G30" s="178"/>
      <c r="H30" s="178"/>
    </row>
    <row r="31" spans="1:8">
      <c r="B31" s="178"/>
      <c r="C31" s="178"/>
      <c r="D31" s="178"/>
      <c r="E31" s="178"/>
      <c r="F31" s="178"/>
      <c r="G31" s="178"/>
      <c r="H31" s="178"/>
    </row>
    <row r="32" spans="1:8">
      <c r="B32" s="178"/>
      <c r="C32" s="178"/>
      <c r="D32" s="178"/>
      <c r="E32" s="178"/>
      <c r="F32" s="178"/>
      <c r="G32" s="178"/>
      <c r="H32" s="178"/>
    </row>
    <row r="33" spans="2:8">
      <c r="B33" s="178"/>
      <c r="C33" s="178"/>
      <c r="D33" s="178"/>
      <c r="E33" s="178"/>
      <c r="F33" s="178"/>
      <c r="G33" s="178"/>
      <c r="H33" s="178"/>
    </row>
    <row r="34" spans="2:8">
      <c r="B34" s="178"/>
      <c r="C34" s="178"/>
      <c r="D34" s="178"/>
      <c r="E34" s="178"/>
      <c r="F34" s="178"/>
      <c r="G34" s="178"/>
      <c r="H34" s="178"/>
    </row>
    <row r="35" spans="2:8">
      <c r="B35" s="178"/>
      <c r="C35" s="178"/>
      <c r="D35" s="178"/>
      <c r="E35" s="178"/>
      <c r="F35" s="178"/>
      <c r="G35" s="178"/>
      <c r="H35" s="178"/>
    </row>
    <row r="36" spans="2:8">
      <c r="B36" s="178"/>
      <c r="C36" s="178"/>
      <c r="D36" s="178"/>
      <c r="E36" s="178"/>
      <c r="F36" s="178"/>
      <c r="G36" s="178"/>
      <c r="H36" s="178"/>
    </row>
    <row r="37" spans="2:8">
      <c r="B37" s="178"/>
      <c r="C37" s="178"/>
      <c r="D37" s="178"/>
      <c r="E37" s="178"/>
      <c r="F37" s="178"/>
      <c r="G37" s="178"/>
      <c r="H37" s="178"/>
    </row>
    <row r="38" spans="2:8">
      <c r="B38" s="178"/>
      <c r="C38" s="178"/>
      <c r="D38" s="178"/>
      <c r="E38" s="178"/>
      <c r="F38" s="178"/>
      <c r="G38" s="178"/>
      <c r="H38" s="178"/>
    </row>
    <row r="39" spans="2:8">
      <c r="B39" s="178"/>
      <c r="C39" s="178"/>
      <c r="D39" s="178"/>
      <c r="E39" s="178"/>
      <c r="F39" s="178"/>
      <c r="G39" s="178"/>
      <c r="H39" s="178"/>
    </row>
    <row r="40" spans="2:8">
      <c r="B40" s="178"/>
      <c r="C40" s="178"/>
      <c r="D40" s="178"/>
      <c r="E40" s="178"/>
      <c r="F40" s="178"/>
      <c r="G40" s="178"/>
      <c r="H40" s="178"/>
    </row>
  </sheetData>
  <mergeCells count="5">
    <mergeCell ref="C6:C7"/>
    <mergeCell ref="F6:F7"/>
    <mergeCell ref="G6:G7"/>
    <mergeCell ref="H6:H7"/>
    <mergeCell ref="D6:E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2" tint="-9.9978637043366805E-2"/>
  </sheetPr>
  <dimension ref="A1:K28"/>
  <sheetViews>
    <sheetView zoomScale="80" zoomScaleNormal="80" workbookViewId="0">
      <pane xSplit="2" ySplit="6" topLeftCell="C7" activePane="bottomRight" state="frozen"/>
      <selection sqref="A1:XFD1048576"/>
      <selection pane="topRight" sqref="A1:XFD1048576"/>
      <selection pane="bottomLeft" sqref="A1:XFD1048576"/>
      <selection pane="bottomRight"/>
    </sheetView>
  </sheetViews>
  <sheetFormatPr defaultColWidth="9.140625" defaultRowHeight="12.75"/>
  <cols>
    <col min="1" max="1" width="10.5703125" style="178" bestFit="1" customWidth="1"/>
    <col min="2" max="2" width="104.140625" style="178" customWidth="1"/>
    <col min="3" max="11" width="12.85546875" style="178" customWidth="1"/>
    <col min="12" max="16384" width="9.140625" style="178"/>
  </cols>
  <sheetData>
    <row r="1" spans="1:11">
      <c r="A1" s="178" t="s">
        <v>97</v>
      </c>
      <c r="B1" s="178" t="str">
        <f>Info!C2</f>
        <v>სს "ხალიკ ბანკი საქართველო"</v>
      </c>
    </row>
    <row r="2" spans="1:11">
      <c r="A2" s="178" t="s">
        <v>98</v>
      </c>
      <c r="B2" s="792">
        <f>'1. key ratios'!B2</f>
        <v>46022</v>
      </c>
      <c r="C2" s="179"/>
      <c r="D2" s="179"/>
    </row>
    <row r="3" spans="1:11">
      <c r="B3" s="179"/>
      <c r="C3" s="179"/>
      <c r="D3" s="179"/>
    </row>
    <row r="4" spans="1:11" ht="13.5" thickBot="1">
      <c r="A4" s="178" t="s">
        <v>340</v>
      </c>
      <c r="B4" s="150" t="s">
        <v>339</v>
      </c>
      <c r="C4" s="179"/>
      <c r="D4" s="179"/>
    </row>
    <row r="5" spans="1:11" ht="30" customHeight="1">
      <c r="A5" s="868"/>
      <c r="B5" s="869"/>
      <c r="C5" s="866" t="s">
        <v>372</v>
      </c>
      <c r="D5" s="866"/>
      <c r="E5" s="866"/>
      <c r="F5" s="866" t="s">
        <v>373</v>
      </c>
      <c r="G5" s="866"/>
      <c r="H5" s="866"/>
      <c r="I5" s="866" t="s">
        <v>374</v>
      </c>
      <c r="J5" s="866"/>
      <c r="K5" s="867"/>
    </row>
    <row r="6" spans="1:11">
      <c r="A6" s="176"/>
      <c r="B6" s="177"/>
      <c r="C6" s="180" t="s">
        <v>26</v>
      </c>
      <c r="D6" s="180" t="s">
        <v>79</v>
      </c>
      <c r="E6" s="180" t="s">
        <v>66</v>
      </c>
      <c r="F6" s="180" t="s">
        <v>26</v>
      </c>
      <c r="G6" s="180" t="s">
        <v>79</v>
      </c>
      <c r="H6" s="180" t="s">
        <v>66</v>
      </c>
      <c r="I6" s="180" t="s">
        <v>26</v>
      </c>
      <c r="J6" s="180" t="s">
        <v>79</v>
      </c>
      <c r="K6" s="182" t="s">
        <v>66</v>
      </c>
    </row>
    <row r="7" spans="1:11">
      <c r="A7" s="183" t="s">
        <v>310</v>
      </c>
      <c r="B7" s="175"/>
      <c r="C7" s="175"/>
      <c r="D7" s="175"/>
      <c r="E7" s="175"/>
      <c r="F7" s="175"/>
      <c r="G7" s="175"/>
      <c r="H7" s="175"/>
      <c r="I7" s="175"/>
      <c r="J7" s="175"/>
      <c r="K7" s="184"/>
    </row>
    <row r="8" spans="1:11">
      <c r="A8" s="174">
        <v>1</v>
      </c>
      <c r="B8" s="159" t="s">
        <v>310</v>
      </c>
      <c r="C8" s="157"/>
      <c r="D8" s="724"/>
      <c r="E8" s="724"/>
      <c r="F8" s="725">
        <v>25872094.926045198</v>
      </c>
      <c r="G8" s="725">
        <v>63083359.015536726</v>
      </c>
      <c r="H8" s="725">
        <v>88955453.94158192</v>
      </c>
      <c r="I8" s="725">
        <v>14744123.87519774</v>
      </c>
      <c r="J8" s="725">
        <v>23774845.354519777</v>
      </c>
      <c r="K8" s="726">
        <v>38518969.229717523</v>
      </c>
    </row>
    <row r="9" spans="1:11">
      <c r="A9" s="183" t="s">
        <v>311</v>
      </c>
      <c r="B9" s="175"/>
      <c r="C9" s="727"/>
      <c r="D9" s="728"/>
      <c r="E9" s="728"/>
      <c r="F9" s="728"/>
      <c r="G9" s="728"/>
      <c r="H9" s="728"/>
      <c r="I9" s="728"/>
      <c r="J9" s="728"/>
      <c r="K9" s="729"/>
    </row>
    <row r="10" spans="1:11">
      <c r="A10" s="185">
        <v>2</v>
      </c>
      <c r="B10" s="160" t="s">
        <v>312</v>
      </c>
      <c r="C10" s="730">
        <v>13904797.243050843</v>
      </c>
      <c r="D10" s="731">
        <v>75299852.04393208</v>
      </c>
      <c r="E10" s="731">
        <v>89204649.286983013</v>
      </c>
      <c r="F10" s="731">
        <v>3006374.6518101636</v>
      </c>
      <c r="G10" s="731">
        <v>15751616.757094067</v>
      </c>
      <c r="H10" s="731">
        <v>18757991.408904232</v>
      </c>
      <c r="I10" s="731">
        <v>756727.91655932041</v>
      </c>
      <c r="J10" s="731">
        <v>4048619.8261966109</v>
      </c>
      <c r="K10" s="732">
        <v>4805347.7427559309</v>
      </c>
    </row>
    <row r="11" spans="1:11">
      <c r="A11" s="185">
        <v>3</v>
      </c>
      <c r="B11" s="160" t="s">
        <v>313</v>
      </c>
      <c r="C11" s="730">
        <v>116035118.53457625</v>
      </c>
      <c r="D11" s="731">
        <v>557379448.85000002</v>
      </c>
      <c r="E11" s="731">
        <v>673414567.38457632</v>
      </c>
      <c r="F11" s="731">
        <v>14303642.588241529</v>
      </c>
      <c r="G11" s="731">
        <v>18993431.900809325</v>
      </c>
      <c r="H11" s="731">
        <v>33297074.489050854</v>
      </c>
      <c r="I11" s="731">
        <v>12229645.899313556</v>
      </c>
      <c r="J11" s="731">
        <v>14269278.489864405</v>
      </c>
      <c r="K11" s="732">
        <v>26498924.389177963</v>
      </c>
    </row>
    <row r="12" spans="1:11">
      <c r="A12" s="185">
        <v>4</v>
      </c>
      <c r="B12" s="160" t="s">
        <v>314</v>
      </c>
      <c r="C12" s="730">
        <v>0</v>
      </c>
      <c r="D12" s="731">
        <v>0</v>
      </c>
      <c r="E12" s="731">
        <v>0</v>
      </c>
      <c r="F12" s="731">
        <v>0</v>
      </c>
      <c r="G12" s="731">
        <v>0</v>
      </c>
      <c r="H12" s="731">
        <v>0</v>
      </c>
      <c r="I12" s="731">
        <v>0</v>
      </c>
      <c r="J12" s="731">
        <v>0</v>
      </c>
      <c r="K12" s="732">
        <v>0</v>
      </c>
    </row>
    <row r="13" spans="1:11">
      <c r="A13" s="185">
        <v>5</v>
      </c>
      <c r="B13" s="160" t="s">
        <v>315</v>
      </c>
      <c r="C13" s="730">
        <v>38266116.54525423</v>
      </c>
      <c r="D13" s="731">
        <v>36207097.126610175</v>
      </c>
      <c r="E13" s="731">
        <v>74473213.67186439</v>
      </c>
      <c r="F13" s="731">
        <v>10028496.081662711</v>
      </c>
      <c r="G13" s="731">
        <v>15825904.388462707</v>
      </c>
      <c r="H13" s="731">
        <v>25854400.470125418</v>
      </c>
      <c r="I13" s="731">
        <v>3437808.5717118648</v>
      </c>
      <c r="J13" s="731">
        <v>4925585.9042372881</v>
      </c>
      <c r="K13" s="732">
        <v>8363394.4759491533</v>
      </c>
    </row>
    <row r="14" spans="1:11">
      <c r="A14" s="185">
        <v>6</v>
      </c>
      <c r="B14" s="160" t="s">
        <v>330</v>
      </c>
      <c r="C14" s="730">
        <v>0</v>
      </c>
      <c r="D14" s="731">
        <v>0</v>
      </c>
      <c r="E14" s="731">
        <v>0</v>
      </c>
      <c r="F14" s="731">
        <v>0</v>
      </c>
      <c r="G14" s="731">
        <v>0</v>
      </c>
      <c r="H14" s="731">
        <v>0</v>
      </c>
      <c r="I14" s="731">
        <v>0</v>
      </c>
      <c r="J14" s="731">
        <v>0</v>
      </c>
      <c r="K14" s="732">
        <v>0</v>
      </c>
    </row>
    <row r="15" spans="1:11">
      <c r="A15" s="185">
        <v>7</v>
      </c>
      <c r="B15" s="160" t="s">
        <v>317</v>
      </c>
      <c r="C15" s="730">
        <v>6118322.9857627135</v>
      </c>
      <c r="D15" s="731">
        <v>10899146.722203389</v>
      </c>
      <c r="E15" s="731">
        <v>17017469.7079661</v>
      </c>
      <c r="F15" s="731">
        <v>440227.06525423733</v>
      </c>
      <c r="G15" s="731">
        <v>2911016.3229472702</v>
      </c>
      <c r="H15" s="731">
        <v>3351243.3882015077</v>
      </c>
      <c r="I15" s="731">
        <v>440227.06525423733</v>
      </c>
      <c r="J15" s="731">
        <v>2911016.3229472702</v>
      </c>
      <c r="K15" s="732">
        <v>3351243.3882015077</v>
      </c>
    </row>
    <row r="16" spans="1:11">
      <c r="A16" s="185">
        <v>8</v>
      </c>
      <c r="B16" s="161" t="s">
        <v>318</v>
      </c>
      <c r="C16" s="730">
        <v>174324355.30864406</v>
      </c>
      <c r="D16" s="731">
        <v>679785544.74274564</v>
      </c>
      <c r="E16" s="731">
        <v>854109900.05138981</v>
      </c>
      <c r="F16" s="731">
        <v>27778740.386968642</v>
      </c>
      <c r="G16" s="731">
        <v>53481969.369313367</v>
      </c>
      <c r="H16" s="731">
        <v>81260709.756282017</v>
      </c>
      <c r="I16" s="731">
        <v>16864409.452838976</v>
      </c>
      <c r="J16" s="731">
        <v>26154500.543245576</v>
      </c>
      <c r="K16" s="732">
        <v>43018909.996084556</v>
      </c>
    </row>
    <row r="17" spans="1:11">
      <c r="A17" s="183" t="s">
        <v>319</v>
      </c>
      <c r="B17" s="175"/>
      <c r="C17" s="728"/>
      <c r="D17" s="728"/>
      <c r="E17" s="728"/>
      <c r="F17" s="728"/>
      <c r="G17" s="728"/>
      <c r="H17" s="728"/>
      <c r="I17" s="728"/>
      <c r="J17" s="728"/>
      <c r="K17" s="729"/>
    </row>
    <row r="18" spans="1:11">
      <c r="A18" s="185">
        <v>9</v>
      </c>
      <c r="B18" s="160" t="s">
        <v>320</v>
      </c>
      <c r="C18" s="730">
        <v>0</v>
      </c>
      <c r="D18" s="731">
        <v>0</v>
      </c>
      <c r="E18" s="731">
        <v>0</v>
      </c>
      <c r="F18" s="731">
        <v>0</v>
      </c>
      <c r="G18" s="731">
        <v>0</v>
      </c>
      <c r="H18" s="731">
        <v>0</v>
      </c>
      <c r="I18" s="731">
        <v>0</v>
      </c>
      <c r="J18" s="731">
        <v>0</v>
      </c>
      <c r="K18" s="732">
        <v>0</v>
      </c>
    </row>
    <row r="19" spans="1:11">
      <c r="A19" s="185">
        <v>10</v>
      </c>
      <c r="B19" s="160" t="s">
        <v>321</v>
      </c>
      <c r="C19" s="730">
        <v>314585022.14367592</v>
      </c>
      <c r="D19" s="731">
        <v>537137659.64946795</v>
      </c>
      <c r="E19" s="731">
        <v>851722681.79314315</v>
      </c>
      <c r="F19" s="731">
        <v>9139665.7553605102</v>
      </c>
      <c r="G19" s="731">
        <v>3242240.0360323065</v>
      </c>
      <c r="H19" s="731">
        <v>12381905.791392816</v>
      </c>
      <c r="I19" s="731">
        <v>20267636.80620797</v>
      </c>
      <c r="J19" s="731">
        <v>42699712.01908315</v>
      </c>
      <c r="K19" s="732">
        <v>62967348.82529112</v>
      </c>
    </row>
    <row r="20" spans="1:11">
      <c r="A20" s="185">
        <v>11</v>
      </c>
      <c r="B20" s="160" t="s">
        <v>322</v>
      </c>
      <c r="C20" s="730">
        <v>1813368.3299999982</v>
      </c>
      <c r="D20" s="731">
        <v>1437235.0811864408</v>
      </c>
      <c r="E20" s="731">
        <v>3250603.4111864385</v>
      </c>
      <c r="F20" s="731">
        <v>665598.81355932204</v>
      </c>
      <c r="G20" s="731">
        <v>614426.13559322036</v>
      </c>
      <c r="H20" s="731">
        <v>1280024.9491525423</v>
      </c>
      <c r="I20" s="731">
        <v>665598.81355932204</v>
      </c>
      <c r="J20" s="731">
        <v>614426.13559322036</v>
      </c>
      <c r="K20" s="732">
        <v>1280024.9491525423</v>
      </c>
    </row>
    <row r="21" spans="1:11" ht="13.5" thickBot="1">
      <c r="A21" s="128">
        <v>12</v>
      </c>
      <c r="B21" s="186" t="s">
        <v>323</v>
      </c>
      <c r="C21" s="733">
        <v>316398390.47367591</v>
      </c>
      <c r="D21" s="734">
        <v>538574894.73065436</v>
      </c>
      <c r="E21" s="733">
        <v>854973285.20432961</v>
      </c>
      <c r="F21" s="734">
        <v>9805264.5689198319</v>
      </c>
      <c r="G21" s="734">
        <v>3856666.1716255266</v>
      </c>
      <c r="H21" s="734">
        <v>13661930.740545359</v>
      </c>
      <c r="I21" s="734">
        <v>20933235.619767293</v>
      </c>
      <c r="J21" s="734">
        <v>43314138.15467637</v>
      </c>
      <c r="K21" s="735">
        <v>64247373.774443664</v>
      </c>
    </row>
    <row r="22" spans="1:11" ht="38.25" customHeight="1" thickBot="1">
      <c r="A22" s="172"/>
      <c r="B22" s="173"/>
      <c r="C22" s="173"/>
      <c r="D22" s="173"/>
      <c r="E22" s="173"/>
      <c r="F22" s="865" t="s">
        <v>324</v>
      </c>
      <c r="G22" s="866"/>
      <c r="H22" s="866"/>
      <c r="I22" s="865" t="s">
        <v>325</v>
      </c>
      <c r="J22" s="866"/>
      <c r="K22" s="867"/>
    </row>
    <row r="23" spans="1:11">
      <c r="A23" s="165">
        <v>13</v>
      </c>
      <c r="B23" s="162" t="s">
        <v>310</v>
      </c>
      <c r="C23" s="171"/>
      <c r="D23" s="171"/>
      <c r="E23" s="171"/>
      <c r="F23" s="736">
        <v>25872094.926045198</v>
      </c>
      <c r="G23" s="736">
        <v>63083359.015536726</v>
      </c>
      <c r="H23" s="736">
        <v>88955453.94158192</v>
      </c>
      <c r="I23" s="736">
        <v>14744123.87519774</v>
      </c>
      <c r="J23" s="736">
        <v>23774845.354519777</v>
      </c>
      <c r="K23" s="737">
        <v>38518969.229717523</v>
      </c>
    </row>
    <row r="24" spans="1:11" ht="13.5" thickBot="1">
      <c r="A24" s="166">
        <v>14</v>
      </c>
      <c r="B24" s="163" t="s">
        <v>326</v>
      </c>
      <c r="C24" s="187"/>
      <c r="D24" s="169"/>
      <c r="E24" s="170"/>
      <c r="F24" s="738">
        <v>17973475.818048812</v>
      </c>
      <c r="G24" s="738">
        <v>49625303.197687842</v>
      </c>
      <c r="H24" s="738">
        <v>67598779.015736654</v>
      </c>
      <c r="I24" s="738">
        <v>4216102.363209744</v>
      </c>
      <c r="J24" s="738">
        <v>6538625.1358113941</v>
      </c>
      <c r="K24" s="739">
        <v>10754727.499021139</v>
      </c>
    </row>
    <row r="25" spans="1:11" ht="13.5" thickBot="1">
      <c r="A25" s="167">
        <v>15</v>
      </c>
      <c r="B25" s="164" t="s">
        <v>327</v>
      </c>
      <c r="C25" s="168"/>
      <c r="D25" s="168"/>
      <c r="E25" s="168"/>
      <c r="F25" s="740">
        <v>1.4394597454580631</v>
      </c>
      <c r="G25" s="740">
        <v>1.2711934225215158</v>
      </c>
      <c r="H25" s="740">
        <v>1.3159328502201724</v>
      </c>
      <c r="I25" s="740">
        <v>3.497098173862399</v>
      </c>
      <c r="J25" s="740">
        <v>3.6360618418553057</v>
      </c>
      <c r="K25" s="741">
        <v>3.581584864258383</v>
      </c>
    </row>
    <row r="28" spans="1:11" ht="38.25">
      <c r="B28" s="22" t="s">
        <v>371</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2" tint="-9.9978637043366805E-2"/>
  </sheetPr>
  <dimension ref="A1:Q69"/>
  <sheetViews>
    <sheetView zoomScale="80" zoomScaleNormal="80" workbookViewId="0">
      <pane xSplit="1" ySplit="1" topLeftCell="B2" activePane="bottomRight" state="frozen"/>
      <selection sqref="A1:XFD1048576"/>
      <selection pane="topRight" sqref="A1:XFD1048576"/>
      <selection pane="bottomLeft" sqref="A1:XFD1048576"/>
      <selection pane="bottomRight"/>
    </sheetView>
  </sheetViews>
  <sheetFormatPr defaultColWidth="9.140625" defaultRowHeight="15"/>
  <cols>
    <col min="1" max="1" width="10.5703125" style="37" bestFit="1" customWidth="1"/>
    <col min="2" max="2" width="95" style="37" customWidth="1"/>
    <col min="3" max="9" width="15" style="37" customWidth="1"/>
    <col min="10" max="14" width="18.5703125" style="37" customWidth="1"/>
    <col min="15" max="17" width="18.5703125" style="12" customWidth="1"/>
    <col min="18" max="16384" width="9.140625" style="12"/>
  </cols>
  <sheetData>
    <row r="1" spans="1:17">
      <c r="A1" s="605" t="s">
        <v>97</v>
      </c>
      <c r="B1" s="37" t="str">
        <f>Info!C2</f>
        <v>სს "ხალიკ ბანკი საქართველო"</v>
      </c>
    </row>
    <row r="2" spans="1:17">
      <c r="A2" s="37" t="s">
        <v>98</v>
      </c>
      <c r="B2" s="792">
        <f>'1. key ratios'!B2</f>
        <v>46022</v>
      </c>
    </row>
    <row r="3" spans="1:17">
      <c r="B3" s="12"/>
      <c r="C3" s="12"/>
      <c r="D3" s="12"/>
      <c r="E3" s="12"/>
      <c r="F3" s="12"/>
      <c r="G3" s="12"/>
      <c r="H3" s="12"/>
      <c r="I3" s="12"/>
      <c r="J3" s="12"/>
      <c r="K3" s="12"/>
      <c r="L3" s="12"/>
      <c r="M3" s="12"/>
      <c r="N3" s="12"/>
    </row>
    <row r="4" spans="1:17">
      <c r="B4" s="606" t="s">
        <v>980</v>
      </c>
      <c r="C4" s="12"/>
      <c r="D4" s="12"/>
      <c r="E4" s="12"/>
      <c r="F4" s="12"/>
      <c r="G4" s="12"/>
      <c r="H4" s="12"/>
      <c r="I4" s="12"/>
      <c r="J4" s="12"/>
      <c r="K4" s="12"/>
      <c r="L4" s="12"/>
      <c r="M4" s="12"/>
      <c r="N4" s="12"/>
    </row>
    <row r="5" spans="1:17" ht="90">
      <c r="B5" s="607" t="s">
        <v>981</v>
      </c>
      <c r="C5" s="608" t="s">
        <v>982</v>
      </c>
      <c r="D5" s="608" t="s">
        <v>983</v>
      </c>
      <c r="E5" s="608" t="s">
        <v>984</v>
      </c>
      <c r="F5" s="608" t="s">
        <v>985</v>
      </c>
      <c r="G5" s="608" t="s">
        <v>986</v>
      </c>
      <c r="H5" s="608" t="s">
        <v>987</v>
      </c>
      <c r="I5" s="609" t="s">
        <v>988</v>
      </c>
      <c r="J5" s="610">
        <v>0.02</v>
      </c>
      <c r="K5" s="610">
        <v>0.2</v>
      </c>
      <c r="L5" s="610">
        <v>0.35</v>
      </c>
      <c r="M5" s="610">
        <v>0.5</v>
      </c>
      <c r="N5" s="610">
        <v>0.75</v>
      </c>
      <c r="O5" s="610">
        <v>1</v>
      </c>
      <c r="P5" s="610">
        <v>1.5</v>
      </c>
      <c r="Q5" s="611" t="s">
        <v>73</v>
      </c>
    </row>
    <row r="6" spans="1:17" ht="15.75">
      <c r="B6" s="612"/>
      <c r="C6" s="577">
        <f>IF(C7&gt;0,C7,IF(C8&gt;0,C8,IF(C9&gt;0,C9,0)))</f>
        <v>0</v>
      </c>
      <c r="D6" s="577">
        <f>IF(D7&gt;0,D7,IF(D8&gt;0,D8,IF(D9&gt;0,D9,0)))</f>
        <v>0</v>
      </c>
      <c r="E6" s="577">
        <f>IF(E7&gt;0,E7,IF(E8&gt;0,E8,IF(E9&gt;0,E9,0)))</f>
        <v>0</v>
      </c>
      <c r="F6" s="577">
        <f>IF(F7&gt;0,F7,IF(F8&gt;0,F8,IF(F9&gt;0,F9,0)))</f>
        <v>0</v>
      </c>
      <c r="G6" s="577">
        <f>IF(G7&gt;0,G7,IF(G8&gt;0,G8,IF(G9&gt;0,G9,0)))</f>
        <v>0</v>
      </c>
      <c r="H6" s="577"/>
      <c r="I6" s="577">
        <f>IF(I7&gt;0,I7,IF(I8&gt;0,I8,IF(I9&gt;0,I9,)))</f>
        <v>0</v>
      </c>
      <c r="J6" s="577">
        <f t="shared" ref="J6:Q6" si="0">IF(J7&gt;0,J7,IF(J8&gt;0,J8,IF(J9&gt;0,J9,0)))</f>
        <v>0</v>
      </c>
      <c r="K6" s="577">
        <f t="shared" si="0"/>
        <v>0</v>
      </c>
      <c r="L6" s="577">
        <f t="shared" si="0"/>
        <v>0</v>
      </c>
      <c r="M6" s="577">
        <f t="shared" si="0"/>
        <v>0</v>
      </c>
      <c r="N6" s="577">
        <f t="shared" si="0"/>
        <v>0</v>
      </c>
      <c r="O6" s="577">
        <f t="shared" si="0"/>
        <v>0</v>
      </c>
      <c r="P6" s="577">
        <f t="shared" si="0"/>
        <v>0</v>
      </c>
      <c r="Q6" s="577">
        <f t="shared" si="0"/>
        <v>0</v>
      </c>
    </row>
    <row r="7" spans="1:17" ht="15.75">
      <c r="B7" s="613" t="s">
        <v>976</v>
      </c>
      <c r="C7" s="577">
        <f>C11+C15+C19+C23+C27+C31</f>
        <v>0</v>
      </c>
      <c r="D7" s="577">
        <f t="shared" ref="D7:E7" si="1">D11+D15+D19+D23+D27+D31</f>
        <v>0</v>
      </c>
      <c r="E7" s="577">
        <f t="shared" si="1"/>
        <v>0</v>
      </c>
      <c r="F7" s="577">
        <f t="shared" ref="F7:G9" si="2">F11+F15+F19+F23+F27+F31</f>
        <v>0</v>
      </c>
      <c r="G7" s="577">
        <f t="shared" si="2"/>
        <v>0</v>
      </c>
      <c r="H7" s="614">
        <v>1.4</v>
      </c>
      <c r="I7" s="615">
        <f t="shared" ref="I7:I33" si="3">(F7+G7)*H7</f>
        <v>0</v>
      </c>
      <c r="J7" s="577">
        <f>J11+J15+J19+J23+J27+J31</f>
        <v>0</v>
      </c>
      <c r="K7" s="577">
        <f t="shared" ref="J7:Q9" si="4">K11+K15+K19+K23+K27+K31</f>
        <v>0</v>
      </c>
      <c r="L7" s="577">
        <f t="shared" si="4"/>
        <v>0</v>
      </c>
      <c r="M7" s="577">
        <f t="shared" si="4"/>
        <v>0</v>
      </c>
      <c r="N7" s="577">
        <v>0</v>
      </c>
      <c r="O7" s="577">
        <f t="shared" si="4"/>
        <v>0</v>
      </c>
      <c r="P7" s="577">
        <f t="shared" si="4"/>
        <v>0</v>
      </c>
      <c r="Q7" s="577">
        <f>Q11+Q15+Q19+Q23+Q27+Q31</f>
        <v>0</v>
      </c>
    </row>
    <row r="8" spans="1:17" ht="15.75">
      <c r="B8" s="613" t="s">
        <v>977</v>
      </c>
      <c r="C8" s="577">
        <f>C12+C16+C20+C24+C28+C32</f>
        <v>0</v>
      </c>
      <c r="D8" s="577">
        <f t="shared" ref="D8:E8" si="5">D12+D16+D20+D24+D28+D32</f>
        <v>0</v>
      </c>
      <c r="E8" s="577">
        <f t="shared" si="5"/>
        <v>0</v>
      </c>
      <c r="F8" s="577">
        <f t="shared" si="2"/>
        <v>0</v>
      </c>
      <c r="G8" s="577">
        <f t="shared" si="2"/>
        <v>0</v>
      </c>
      <c r="H8" s="614">
        <v>1.4</v>
      </c>
      <c r="I8" s="615">
        <f t="shared" si="3"/>
        <v>0</v>
      </c>
      <c r="J8" s="577">
        <f t="shared" si="4"/>
        <v>0</v>
      </c>
      <c r="K8" s="577">
        <f t="shared" si="4"/>
        <v>0</v>
      </c>
      <c r="L8" s="577">
        <f t="shared" si="4"/>
        <v>0</v>
      </c>
      <c r="M8" s="577">
        <f t="shared" si="4"/>
        <v>0</v>
      </c>
      <c r="N8" s="577">
        <f t="shared" si="4"/>
        <v>0</v>
      </c>
      <c r="O8" s="577">
        <f t="shared" si="4"/>
        <v>0</v>
      </c>
      <c r="P8" s="577">
        <f t="shared" si="4"/>
        <v>0</v>
      </c>
      <c r="Q8" s="577">
        <f>Q12+Q16+Q20+Q24+Q28+Q32</f>
        <v>0</v>
      </c>
    </row>
    <row r="9" spans="1:17" ht="15.75">
      <c r="B9" s="613" t="s">
        <v>978</v>
      </c>
      <c r="C9" s="577">
        <f>C13+C17+C21+C25+C29+C33</f>
        <v>0</v>
      </c>
      <c r="D9" s="577">
        <f t="shared" ref="D9:E9" si="6">D13+D17+D21+D25+D29+D33</f>
        <v>0</v>
      </c>
      <c r="E9" s="577">
        <f t="shared" si="6"/>
        <v>0</v>
      </c>
      <c r="F9" s="577">
        <f t="shared" si="2"/>
        <v>0</v>
      </c>
      <c r="G9" s="577">
        <f t="shared" si="2"/>
        <v>0</v>
      </c>
      <c r="H9" s="614">
        <v>1.4</v>
      </c>
      <c r="I9" s="615">
        <f t="shared" si="3"/>
        <v>0</v>
      </c>
      <c r="J9" s="577">
        <f t="shared" si="4"/>
        <v>0</v>
      </c>
      <c r="K9" s="577">
        <f t="shared" si="4"/>
        <v>0</v>
      </c>
      <c r="L9" s="577">
        <f t="shared" si="4"/>
        <v>0</v>
      </c>
      <c r="M9" s="577">
        <f t="shared" si="4"/>
        <v>0</v>
      </c>
      <c r="N9" s="577">
        <f t="shared" si="4"/>
        <v>0</v>
      </c>
      <c r="O9" s="577">
        <f t="shared" si="4"/>
        <v>0</v>
      </c>
      <c r="P9" s="577">
        <f t="shared" si="4"/>
        <v>0</v>
      </c>
      <c r="Q9" s="577">
        <f t="shared" si="4"/>
        <v>0</v>
      </c>
    </row>
    <row r="10" spans="1:17" ht="15.75">
      <c r="B10" s="616" t="s">
        <v>989</v>
      </c>
      <c r="C10" s="617">
        <v>0</v>
      </c>
      <c r="D10" s="617">
        <v>0</v>
      </c>
      <c r="E10" s="617">
        <v>0</v>
      </c>
      <c r="F10" s="617">
        <v>0</v>
      </c>
      <c r="G10" s="617">
        <v>0</v>
      </c>
      <c r="H10" s="614">
        <v>1.4</v>
      </c>
      <c r="I10" s="615">
        <f t="shared" si="3"/>
        <v>0</v>
      </c>
      <c r="J10" s="782">
        <v>0</v>
      </c>
      <c r="K10" s="782">
        <v>0</v>
      </c>
      <c r="L10" s="782">
        <v>0</v>
      </c>
      <c r="M10" s="782">
        <v>0</v>
      </c>
      <c r="N10" s="782">
        <v>0</v>
      </c>
      <c r="O10" s="782">
        <v>0</v>
      </c>
      <c r="P10" s="782">
        <v>0</v>
      </c>
      <c r="Q10" s="577">
        <f>SUM(Q11:Q13)</f>
        <v>0</v>
      </c>
    </row>
    <row r="11" spans="1:17" ht="15.75">
      <c r="B11" s="618" t="s">
        <v>976</v>
      </c>
      <c r="C11" s="617">
        <v>0</v>
      </c>
      <c r="D11" s="617">
        <v>0</v>
      </c>
      <c r="E11" s="617">
        <v>0</v>
      </c>
      <c r="F11" s="617">
        <v>0</v>
      </c>
      <c r="G11" s="617">
        <v>0</v>
      </c>
      <c r="H11" s="614">
        <v>1.4</v>
      </c>
      <c r="I11" s="615">
        <f t="shared" si="3"/>
        <v>0</v>
      </c>
      <c r="J11" s="782">
        <v>0</v>
      </c>
      <c r="K11" s="782">
        <v>0</v>
      </c>
      <c r="L11" s="782">
        <v>0</v>
      </c>
      <c r="M11" s="782">
        <v>0</v>
      </c>
      <c r="N11" s="782">
        <v>0</v>
      </c>
      <c r="O11" s="782">
        <v>0</v>
      </c>
      <c r="P11" s="782">
        <v>0</v>
      </c>
      <c r="Q11" s="577">
        <f>SUMPRODUCT($J$5:$P$5,J11:P11)</f>
        <v>0</v>
      </c>
    </row>
    <row r="12" spans="1:17" ht="15.75">
      <c r="B12" s="618" t="s">
        <v>977</v>
      </c>
      <c r="C12" s="617">
        <v>0</v>
      </c>
      <c r="D12" s="617">
        <v>0</v>
      </c>
      <c r="E12" s="617">
        <v>0</v>
      </c>
      <c r="F12" s="617">
        <v>0</v>
      </c>
      <c r="G12" s="617">
        <v>0</v>
      </c>
      <c r="H12" s="614">
        <v>1.4</v>
      </c>
      <c r="I12" s="615">
        <f t="shared" si="3"/>
        <v>0</v>
      </c>
      <c r="J12" s="782">
        <v>0</v>
      </c>
      <c r="K12" s="782">
        <v>0</v>
      </c>
      <c r="L12" s="782">
        <v>0</v>
      </c>
      <c r="M12" s="782">
        <v>0</v>
      </c>
      <c r="N12" s="782">
        <v>0</v>
      </c>
      <c r="O12" s="782">
        <v>0</v>
      </c>
      <c r="P12" s="782">
        <v>0</v>
      </c>
      <c r="Q12" s="577">
        <f t="shared" ref="Q12:Q13" si="7">SUMPRODUCT($J$5:$P$5,J12:P12)</f>
        <v>0</v>
      </c>
    </row>
    <row r="13" spans="1:17" ht="15.75">
      <c r="B13" s="618" t="s">
        <v>978</v>
      </c>
      <c r="C13" s="617">
        <v>0</v>
      </c>
      <c r="D13" s="617">
        <v>0</v>
      </c>
      <c r="E13" s="617">
        <v>0</v>
      </c>
      <c r="F13" s="617">
        <v>0</v>
      </c>
      <c r="G13" s="617">
        <v>0</v>
      </c>
      <c r="H13" s="614">
        <v>1.4</v>
      </c>
      <c r="I13" s="615">
        <f t="shared" si="3"/>
        <v>0</v>
      </c>
      <c r="J13" s="782">
        <v>0</v>
      </c>
      <c r="K13" s="782">
        <v>0</v>
      </c>
      <c r="L13" s="782">
        <v>0</v>
      </c>
      <c r="M13" s="782">
        <v>0</v>
      </c>
      <c r="N13" s="782">
        <v>0</v>
      </c>
      <c r="O13" s="782">
        <v>0</v>
      </c>
      <c r="P13" s="782">
        <v>0</v>
      </c>
      <c r="Q13" s="577">
        <f t="shared" si="7"/>
        <v>0</v>
      </c>
    </row>
    <row r="14" spans="1:17" ht="15.75">
      <c r="B14" s="616" t="s">
        <v>990</v>
      </c>
      <c r="C14" s="617">
        <v>0</v>
      </c>
      <c r="D14" s="617">
        <v>0</v>
      </c>
      <c r="E14" s="617">
        <v>0</v>
      </c>
      <c r="F14" s="617">
        <v>0</v>
      </c>
      <c r="G14" s="617">
        <v>0</v>
      </c>
      <c r="H14" s="614">
        <v>1.4</v>
      </c>
      <c r="I14" s="615">
        <f t="shared" si="3"/>
        <v>0</v>
      </c>
      <c r="J14" s="782">
        <v>0</v>
      </c>
      <c r="K14" s="782">
        <v>0</v>
      </c>
      <c r="L14" s="782">
        <v>0</v>
      </c>
      <c r="M14" s="782">
        <v>0</v>
      </c>
      <c r="N14" s="782">
        <v>0</v>
      </c>
      <c r="O14" s="782">
        <v>0</v>
      </c>
      <c r="P14" s="782">
        <v>0</v>
      </c>
      <c r="Q14" s="577">
        <f>SUM(Q15:Q17)</f>
        <v>0</v>
      </c>
    </row>
    <row r="15" spans="1:17" ht="15.75">
      <c r="B15" s="618" t="s">
        <v>976</v>
      </c>
      <c r="C15" s="617">
        <v>0</v>
      </c>
      <c r="D15" s="617">
        <v>0</v>
      </c>
      <c r="E15" s="617">
        <v>0</v>
      </c>
      <c r="F15" s="617">
        <v>0</v>
      </c>
      <c r="G15" s="617">
        <v>0</v>
      </c>
      <c r="H15" s="614">
        <v>1.4</v>
      </c>
      <c r="I15" s="615">
        <f t="shared" si="3"/>
        <v>0</v>
      </c>
      <c r="J15" s="782">
        <v>0</v>
      </c>
      <c r="K15" s="782">
        <v>0</v>
      </c>
      <c r="L15" s="782">
        <v>0</v>
      </c>
      <c r="M15" s="782">
        <v>0</v>
      </c>
      <c r="N15" s="782">
        <v>0</v>
      </c>
      <c r="O15" s="782">
        <v>0</v>
      </c>
      <c r="P15" s="782">
        <v>0</v>
      </c>
      <c r="Q15" s="577">
        <f>SUMPRODUCT($J$5:$P$5,J15:P15)</f>
        <v>0</v>
      </c>
    </row>
    <row r="16" spans="1:17" ht="15.75">
      <c r="B16" s="618" t="s">
        <v>977</v>
      </c>
      <c r="C16" s="617">
        <v>0</v>
      </c>
      <c r="D16" s="617">
        <v>0</v>
      </c>
      <c r="E16" s="617">
        <v>0</v>
      </c>
      <c r="F16" s="617">
        <v>0</v>
      </c>
      <c r="G16" s="617">
        <v>0</v>
      </c>
      <c r="H16" s="614">
        <v>1.4</v>
      </c>
      <c r="I16" s="615">
        <f t="shared" si="3"/>
        <v>0</v>
      </c>
      <c r="J16" s="782">
        <v>0</v>
      </c>
      <c r="K16" s="782">
        <v>0</v>
      </c>
      <c r="L16" s="782">
        <v>0</v>
      </c>
      <c r="M16" s="782">
        <v>0</v>
      </c>
      <c r="N16" s="782">
        <v>0</v>
      </c>
      <c r="O16" s="782">
        <v>0</v>
      </c>
      <c r="P16" s="782">
        <v>0</v>
      </c>
      <c r="Q16" s="577">
        <f t="shared" ref="Q16:Q17" si="8">SUMPRODUCT($J$5:$P$5,J16:P16)</f>
        <v>0</v>
      </c>
    </row>
    <row r="17" spans="2:17" ht="15.75">
      <c r="B17" s="618" t="s">
        <v>978</v>
      </c>
      <c r="C17" s="617">
        <v>0</v>
      </c>
      <c r="D17" s="617">
        <v>0</v>
      </c>
      <c r="E17" s="617">
        <v>0</v>
      </c>
      <c r="F17" s="617">
        <v>0</v>
      </c>
      <c r="G17" s="617">
        <v>0</v>
      </c>
      <c r="H17" s="614">
        <v>1.4</v>
      </c>
      <c r="I17" s="615">
        <f t="shared" si="3"/>
        <v>0</v>
      </c>
      <c r="J17" s="782">
        <v>0</v>
      </c>
      <c r="K17" s="782">
        <v>0</v>
      </c>
      <c r="L17" s="782">
        <v>0</v>
      </c>
      <c r="M17" s="782">
        <v>0</v>
      </c>
      <c r="N17" s="782">
        <v>0</v>
      </c>
      <c r="O17" s="782">
        <v>0</v>
      </c>
      <c r="P17" s="782">
        <v>0</v>
      </c>
      <c r="Q17" s="577">
        <f t="shared" si="8"/>
        <v>0</v>
      </c>
    </row>
    <row r="18" spans="2:17" ht="15.75">
      <c r="B18" s="616" t="s">
        <v>991</v>
      </c>
      <c r="C18" s="617">
        <v>0</v>
      </c>
      <c r="D18" s="617">
        <v>0</v>
      </c>
      <c r="E18" s="617">
        <v>0</v>
      </c>
      <c r="F18" s="617">
        <v>0</v>
      </c>
      <c r="G18" s="617">
        <v>0</v>
      </c>
      <c r="H18" s="614">
        <v>1.4</v>
      </c>
      <c r="I18" s="615">
        <f t="shared" si="3"/>
        <v>0</v>
      </c>
      <c r="J18" s="782">
        <v>0</v>
      </c>
      <c r="K18" s="782">
        <v>0</v>
      </c>
      <c r="L18" s="782">
        <v>0</v>
      </c>
      <c r="M18" s="782">
        <v>0</v>
      </c>
      <c r="N18" s="782">
        <v>0</v>
      </c>
      <c r="O18" s="782">
        <v>0</v>
      </c>
      <c r="P18" s="782">
        <v>0</v>
      </c>
      <c r="Q18" s="577">
        <f>SUM(Q19:Q21)</f>
        <v>0</v>
      </c>
    </row>
    <row r="19" spans="2:17" ht="15.75">
      <c r="B19" s="618" t="s">
        <v>976</v>
      </c>
      <c r="C19" s="617">
        <v>0</v>
      </c>
      <c r="D19" s="617">
        <v>0</v>
      </c>
      <c r="E19" s="617">
        <v>0</v>
      </c>
      <c r="F19" s="617">
        <v>0</v>
      </c>
      <c r="G19" s="617">
        <v>0</v>
      </c>
      <c r="H19" s="614">
        <v>1.4</v>
      </c>
      <c r="I19" s="615">
        <f t="shared" si="3"/>
        <v>0</v>
      </c>
      <c r="J19" s="782">
        <v>0</v>
      </c>
      <c r="K19" s="782">
        <v>0</v>
      </c>
      <c r="L19" s="782">
        <v>0</v>
      </c>
      <c r="M19" s="782">
        <v>0</v>
      </c>
      <c r="N19" s="782">
        <v>0</v>
      </c>
      <c r="O19" s="782">
        <v>0</v>
      </c>
      <c r="P19" s="782">
        <v>0</v>
      </c>
      <c r="Q19" s="577">
        <f>SUMPRODUCT($J$5:$P$5,J19:P19)</f>
        <v>0</v>
      </c>
    </row>
    <row r="20" spans="2:17" ht="15.75">
      <c r="B20" s="618" t="s">
        <v>977</v>
      </c>
      <c r="C20" s="617">
        <v>0</v>
      </c>
      <c r="D20" s="617">
        <v>0</v>
      </c>
      <c r="E20" s="617">
        <v>0</v>
      </c>
      <c r="F20" s="617">
        <v>0</v>
      </c>
      <c r="G20" s="617">
        <v>0</v>
      </c>
      <c r="H20" s="614">
        <v>1.4</v>
      </c>
      <c r="I20" s="615">
        <f t="shared" si="3"/>
        <v>0</v>
      </c>
      <c r="J20" s="782">
        <v>0</v>
      </c>
      <c r="K20" s="782">
        <v>0</v>
      </c>
      <c r="L20" s="782">
        <v>0</v>
      </c>
      <c r="M20" s="782">
        <v>0</v>
      </c>
      <c r="N20" s="782">
        <v>0</v>
      </c>
      <c r="O20" s="782">
        <v>0</v>
      </c>
      <c r="P20" s="782">
        <v>0</v>
      </c>
      <c r="Q20" s="577">
        <f t="shared" ref="Q20:Q21" si="9">SUMPRODUCT($J$5:$P$5,J20:P20)</f>
        <v>0</v>
      </c>
    </row>
    <row r="21" spans="2:17" ht="15.75">
      <c r="B21" s="618" t="s">
        <v>978</v>
      </c>
      <c r="C21" s="617">
        <v>0</v>
      </c>
      <c r="D21" s="617">
        <v>0</v>
      </c>
      <c r="E21" s="617">
        <v>0</v>
      </c>
      <c r="F21" s="617">
        <v>0</v>
      </c>
      <c r="G21" s="617">
        <v>0</v>
      </c>
      <c r="H21" s="614">
        <v>1.4</v>
      </c>
      <c r="I21" s="615">
        <f t="shared" si="3"/>
        <v>0</v>
      </c>
      <c r="J21" s="782">
        <v>0</v>
      </c>
      <c r="K21" s="782">
        <v>0</v>
      </c>
      <c r="L21" s="782">
        <v>0</v>
      </c>
      <c r="M21" s="782">
        <v>0</v>
      </c>
      <c r="N21" s="782">
        <v>0</v>
      </c>
      <c r="O21" s="782">
        <v>0</v>
      </c>
      <c r="P21" s="782">
        <v>0</v>
      </c>
      <c r="Q21" s="577">
        <f t="shared" si="9"/>
        <v>0</v>
      </c>
    </row>
    <row r="22" spans="2:17" ht="15.75">
      <c r="B22" s="616" t="s">
        <v>992</v>
      </c>
      <c r="C22" s="617">
        <v>0</v>
      </c>
      <c r="D22" s="617">
        <v>0</v>
      </c>
      <c r="E22" s="617">
        <v>0</v>
      </c>
      <c r="F22" s="617">
        <v>0</v>
      </c>
      <c r="G22" s="617">
        <v>0</v>
      </c>
      <c r="H22" s="614">
        <v>1.4</v>
      </c>
      <c r="I22" s="615">
        <f t="shared" si="3"/>
        <v>0</v>
      </c>
      <c r="J22" s="782">
        <v>0</v>
      </c>
      <c r="K22" s="782">
        <v>0</v>
      </c>
      <c r="L22" s="782">
        <v>0</v>
      </c>
      <c r="M22" s="782">
        <v>0</v>
      </c>
      <c r="N22" s="782">
        <v>0</v>
      </c>
      <c r="O22" s="782">
        <v>0</v>
      </c>
      <c r="P22" s="782">
        <v>0</v>
      </c>
      <c r="Q22" s="577">
        <f>SUM(Q23:Q25)</f>
        <v>0</v>
      </c>
    </row>
    <row r="23" spans="2:17" ht="15.75">
      <c r="B23" s="618" t="s">
        <v>976</v>
      </c>
      <c r="C23" s="617">
        <v>0</v>
      </c>
      <c r="D23" s="617">
        <v>0</v>
      </c>
      <c r="E23" s="617">
        <v>0</v>
      </c>
      <c r="F23" s="617">
        <v>0</v>
      </c>
      <c r="G23" s="617">
        <v>0</v>
      </c>
      <c r="H23" s="614">
        <v>1.4</v>
      </c>
      <c r="I23" s="615">
        <f t="shared" si="3"/>
        <v>0</v>
      </c>
      <c r="J23" s="782">
        <v>0</v>
      </c>
      <c r="K23" s="782">
        <v>0</v>
      </c>
      <c r="L23" s="782">
        <v>0</v>
      </c>
      <c r="M23" s="782">
        <v>0</v>
      </c>
      <c r="N23" s="782">
        <v>0</v>
      </c>
      <c r="O23" s="782">
        <v>0</v>
      </c>
      <c r="P23" s="782">
        <v>0</v>
      </c>
      <c r="Q23" s="577">
        <f>SUMPRODUCT($J$5:$P$5,J23:P23)</f>
        <v>0</v>
      </c>
    </row>
    <row r="24" spans="2:17" ht="15.75">
      <c r="B24" s="618" t="s">
        <v>977</v>
      </c>
      <c r="C24" s="617">
        <v>0</v>
      </c>
      <c r="D24" s="617">
        <v>0</v>
      </c>
      <c r="E24" s="617">
        <v>0</v>
      </c>
      <c r="F24" s="617">
        <v>0</v>
      </c>
      <c r="G24" s="617">
        <v>0</v>
      </c>
      <c r="H24" s="614">
        <v>1.4</v>
      </c>
      <c r="I24" s="615">
        <f t="shared" si="3"/>
        <v>0</v>
      </c>
      <c r="J24" s="782">
        <v>0</v>
      </c>
      <c r="K24" s="782">
        <v>0</v>
      </c>
      <c r="L24" s="782">
        <v>0</v>
      </c>
      <c r="M24" s="782">
        <v>0</v>
      </c>
      <c r="N24" s="782">
        <v>0</v>
      </c>
      <c r="O24" s="782">
        <v>0</v>
      </c>
      <c r="P24" s="782">
        <v>0</v>
      </c>
      <c r="Q24" s="577">
        <f t="shared" ref="Q24:Q25" si="10">SUMPRODUCT($J$5:$P$5,J24:P24)</f>
        <v>0</v>
      </c>
    </row>
    <row r="25" spans="2:17" ht="15.75">
      <c r="B25" s="618" t="s">
        <v>978</v>
      </c>
      <c r="C25" s="617">
        <v>0</v>
      </c>
      <c r="D25" s="617">
        <v>0</v>
      </c>
      <c r="E25" s="617">
        <v>0</v>
      </c>
      <c r="F25" s="617">
        <v>0</v>
      </c>
      <c r="G25" s="617">
        <v>0</v>
      </c>
      <c r="H25" s="614">
        <v>1.4</v>
      </c>
      <c r="I25" s="615">
        <f t="shared" si="3"/>
        <v>0</v>
      </c>
      <c r="J25" s="782">
        <v>0</v>
      </c>
      <c r="K25" s="782">
        <v>0</v>
      </c>
      <c r="L25" s="782">
        <v>0</v>
      </c>
      <c r="M25" s="782">
        <v>0</v>
      </c>
      <c r="N25" s="782">
        <v>0</v>
      </c>
      <c r="O25" s="782">
        <v>0</v>
      </c>
      <c r="P25" s="782">
        <v>0</v>
      </c>
      <c r="Q25" s="577">
        <f t="shared" si="10"/>
        <v>0</v>
      </c>
    </row>
    <row r="26" spans="2:17" ht="15.75">
      <c r="B26" s="616" t="s">
        <v>993</v>
      </c>
      <c r="C26" s="617">
        <v>0</v>
      </c>
      <c r="D26" s="617">
        <v>0</v>
      </c>
      <c r="E26" s="617">
        <v>0</v>
      </c>
      <c r="F26" s="617">
        <v>0</v>
      </c>
      <c r="G26" s="617">
        <v>0</v>
      </c>
      <c r="H26" s="614">
        <v>1.4</v>
      </c>
      <c r="I26" s="615">
        <f t="shared" si="3"/>
        <v>0</v>
      </c>
      <c r="J26" s="782">
        <v>0</v>
      </c>
      <c r="K26" s="782">
        <v>0</v>
      </c>
      <c r="L26" s="782">
        <v>0</v>
      </c>
      <c r="M26" s="782">
        <v>0</v>
      </c>
      <c r="N26" s="782">
        <v>0</v>
      </c>
      <c r="O26" s="782">
        <v>0</v>
      </c>
      <c r="P26" s="782">
        <v>0</v>
      </c>
      <c r="Q26" s="577">
        <f>SUM(Q27:Q29)</f>
        <v>0</v>
      </c>
    </row>
    <row r="27" spans="2:17" ht="15.75">
      <c r="B27" s="618" t="s">
        <v>976</v>
      </c>
      <c r="C27" s="617">
        <v>0</v>
      </c>
      <c r="D27" s="617">
        <v>0</v>
      </c>
      <c r="E27" s="617">
        <v>0</v>
      </c>
      <c r="F27" s="617">
        <v>0</v>
      </c>
      <c r="G27" s="617">
        <v>0</v>
      </c>
      <c r="H27" s="614">
        <v>1.4</v>
      </c>
      <c r="I27" s="615">
        <f t="shared" si="3"/>
        <v>0</v>
      </c>
      <c r="J27" s="782">
        <v>0</v>
      </c>
      <c r="K27" s="782">
        <v>0</v>
      </c>
      <c r="L27" s="782">
        <v>0</v>
      </c>
      <c r="M27" s="782">
        <v>0</v>
      </c>
      <c r="N27" s="782">
        <v>0</v>
      </c>
      <c r="O27" s="782">
        <v>0</v>
      </c>
      <c r="P27" s="782">
        <v>0</v>
      </c>
      <c r="Q27" s="577">
        <f>SUMPRODUCT($J$5:$P$5,J27:P27)</f>
        <v>0</v>
      </c>
    </row>
    <row r="28" spans="2:17" ht="15.75">
      <c r="B28" s="618" t="s">
        <v>977</v>
      </c>
      <c r="C28" s="617">
        <v>0</v>
      </c>
      <c r="D28" s="617">
        <v>0</v>
      </c>
      <c r="E28" s="617">
        <v>0</v>
      </c>
      <c r="F28" s="617">
        <v>0</v>
      </c>
      <c r="G28" s="617">
        <v>0</v>
      </c>
      <c r="H28" s="614">
        <v>1.4</v>
      </c>
      <c r="I28" s="615">
        <f t="shared" si="3"/>
        <v>0</v>
      </c>
      <c r="J28" s="782">
        <v>0</v>
      </c>
      <c r="K28" s="782">
        <v>0</v>
      </c>
      <c r="L28" s="782">
        <v>0</v>
      </c>
      <c r="M28" s="782">
        <v>0</v>
      </c>
      <c r="N28" s="782">
        <v>0</v>
      </c>
      <c r="O28" s="782">
        <v>0</v>
      </c>
      <c r="P28" s="782">
        <v>0</v>
      </c>
      <c r="Q28" s="577">
        <f t="shared" ref="Q28:Q29" si="11">SUMPRODUCT($J$5:$P$5,J28:P28)</f>
        <v>0</v>
      </c>
    </row>
    <row r="29" spans="2:17" ht="15.75">
      <c r="B29" s="618" t="s">
        <v>978</v>
      </c>
      <c r="C29" s="617">
        <v>0</v>
      </c>
      <c r="D29" s="617">
        <v>0</v>
      </c>
      <c r="E29" s="617">
        <v>0</v>
      </c>
      <c r="F29" s="617">
        <v>0</v>
      </c>
      <c r="G29" s="617">
        <v>0</v>
      </c>
      <c r="H29" s="614">
        <v>1.4</v>
      </c>
      <c r="I29" s="615">
        <f t="shared" si="3"/>
        <v>0</v>
      </c>
      <c r="J29" s="782">
        <v>0</v>
      </c>
      <c r="K29" s="782">
        <v>0</v>
      </c>
      <c r="L29" s="782">
        <v>0</v>
      </c>
      <c r="M29" s="782">
        <v>0</v>
      </c>
      <c r="N29" s="782">
        <v>0</v>
      </c>
      <c r="O29" s="782">
        <v>0</v>
      </c>
      <c r="P29" s="782">
        <v>0</v>
      </c>
      <c r="Q29" s="577">
        <f t="shared" si="11"/>
        <v>0</v>
      </c>
    </row>
    <row r="30" spans="2:17" ht="15.75">
      <c r="B30" s="619" t="s">
        <v>994</v>
      </c>
      <c r="C30" s="617">
        <v>0</v>
      </c>
      <c r="D30" s="617">
        <v>0</v>
      </c>
      <c r="E30" s="617">
        <v>0</v>
      </c>
      <c r="F30" s="617">
        <v>0</v>
      </c>
      <c r="G30" s="617">
        <v>0</v>
      </c>
      <c r="H30" s="614">
        <v>1.4</v>
      </c>
      <c r="I30" s="615">
        <f t="shared" si="3"/>
        <v>0</v>
      </c>
      <c r="J30" s="782">
        <v>0</v>
      </c>
      <c r="K30" s="782">
        <v>0</v>
      </c>
      <c r="L30" s="782">
        <v>0</v>
      </c>
      <c r="M30" s="782">
        <v>0</v>
      </c>
      <c r="N30" s="782">
        <v>0</v>
      </c>
      <c r="O30" s="782">
        <v>0</v>
      </c>
      <c r="P30" s="782">
        <v>0</v>
      </c>
      <c r="Q30" s="577">
        <f>SUM(Q31:Q33)</f>
        <v>0</v>
      </c>
    </row>
    <row r="31" spans="2:17" ht="15.75">
      <c r="B31" s="618" t="s">
        <v>976</v>
      </c>
      <c r="C31" s="617">
        <v>0</v>
      </c>
      <c r="D31" s="617">
        <v>0</v>
      </c>
      <c r="E31" s="617">
        <v>0</v>
      </c>
      <c r="F31" s="617">
        <v>0</v>
      </c>
      <c r="G31" s="617">
        <v>0</v>
      </c>
      <c r="H31" s="614">
        <v>1.4</v>
      </c>
      <c r="I31" s="615">
        <f t="shared" si="3"/>
        <v>0</v>
      </c>
      <c r="J31" s="782">
        <v>0</v>
      </c>
      <c r="K31" s="782">
        <v>0</v>
      </c>
      <c r="L31" s="782">
        <v>0</v>
      </c>
      <c r="M31" s="782">
        <v>0</v>
      </c>
      <c r="N31" s="782">
        <v>0</v>
      </c>
      <c r="O31" s="782">
        <v>0</v>
      </c>
      <c r="P31" s="782">
        <v>0</v>
      </c>
      <c r="Q31" s="577">
        <f>SUMPRODUCT($J$5:$P$5,J31:P31)</f>
        <v>0</v>
      </c>
    </row>
    <row r="32" spans="2:17" ht="15.75">
      <c r="B32" s="618" t="s">
        <v>977</v>
      </c>
      <c r="C32" s="617">
        <v>0</v>
      </c>
      <c r="D32" s="617">
        <v>0</v>
      </c>
      <c r="E32" s="617">
        <v>0</v>
      </c>
      <c r="F32" s="617">
        <v>0</v>
      </c>
      <c r="G32" s="617">
        <v>0</v>
      </c>
      <c r="H32" s="614">
        <v>1.4</v>
      </c>
      <c r="I32" s="615">
        <f t="shared" si="3"/>
        <v>0</v>
      </c>
      <c r="J32" s="782">
        <v>0</v>
      </c>
      <c r="K32" s="782">
        <v>0</v>
      </c>
      <c r="L32" s="782">
        <v>0</v>
      </c>
      <c r="M32" s="782">
        <v>0</v>
      </c>
      <c r="N32" s="782">
        <v>0</v>
      </c>
      <c r="O32" s="782">
        <v>0</v>
      </c>
      <c r="P32" s="782">
        <v>0</v>
      </c>
      <c r="Q32" s="577">
        <f t="shared" ref="Q32:Q33" si="12">SUMPRODUCT($J$5:$P$5,J32:P32)</f>
        <v>0</v>
      </c>
    </row>
    <row r="33" spans="2:17" ht="15.75">
      <c r="B33" s="618" t="s">
        <v>978</v>
      </c>
      <c r="C33" s="617">
        <v>0</v>
      </c>
      <c r="D33" s="617">
        <v>0</v>
      </c>
      <c r="E33" s="617">
        <v>0</v>
      </c>
      <c r="F33" s="617">
        <v>0</v>
      </c>
      <c r="G33" s="617">
        <v>0</v>
      </c>
      <c r="H33" s="614">
        <v>1.4</v>
      </c>
      <c r="I33" s="615">
        <f t="shared" si="3"/>
        <v>0</v>
      </c>
      <c r="J33" s="782">
        <v>0</v>
      </c>
      <c r="K33" s="782">
        <v>0</v>
      </c>
      <c r="L33" s="782">
        <v>0</v>
      </c>
      <c r="M33" s="782">
        <v>0</v>
      </c>
      <c r="N33" s="782">
        <v>0</v>
      </c>
      <c r="O33" s="782">
        <v>0</v>
      </c>
      <c r="P33" s="782">
        <v>0</v>
      </c>
      <c r="Q33" s="577">
        <f t="shared" si="12"/>
        <v>0</v>
      </c>
    </row>
    <row r="34" spans="2:17" ht="15.75">
      <c r="B34" s="620" t="s">
        <v>66</v>
      </c>
      <c r="C34" s="621">
        <f>C6</f>
        <v>0</v>
      </c>
      <c r="D34" s="621">
        <f t="shared" ref="D34:G34" si="13">D6</f>
        <v>0</v>
      </c>
      <c r="E34" s="621">
        <f t="shared" si="13"/>
        <v>0</v>
      </c>
      <c r="F34" s="621">
        <f t="shared" si="13"/>
        <v>0</v>
      </c>
      <c r="G34" s="621">
        <f t="shared" si="13"/>
        <v>0</v>
      </c>
      <c r="H34" s="614">
        <v>1.4</v>
      </c>
      <c r="I34" s="615">
        <f>(F34+G34)*H34</f>
        <v>0</v>
      </c>
      <c r="J34" s="621">
        <f t="shared" ref="J34:Q34" si="14">J6</f>
        <v>0</v>
      </c>
      <c r="K34" s="621">
        <f t="shared" si="14"/>
        <v>0</v>
      </c>
      <c r="L34" s="621">
        <f t="shared" si="14"/>
        <v>0</v>
      </c>
      <c r="M34" s="621">
        <f t="shared" si="14"/>
        <v>0</v>
      </c>
      <c r="N34" s="621">
        <f t="shared" si="14"/>
        <v>0</v>
      </c>
      <c r="O34" s="621">
        <f t="shared" si="14"/>
        <v>0</v>
      </c>
      <c r="P34" s="621">
        <f t="shared" si="14"/>
        <v>0</v>
      </c>
      <c r="Q34" s="621">
        <f t="shared" si="14"/>
        <v>0</v>
      </c>
    </row>
    <row r="38" spans="2:17">
      <c r="C38" s="783"/>
      <c r="D38" s="783"/>
      <c r="E38" s="783"/>
      <c r="F38" s="783"/>
      <c r="G38" s="783"/>
      <c r="H38" s="783"/>
      <c r="I38" s="783"/>
      <c r="J38" s="783"/>
      <c r="K38" s="783"/>
      <c r="L38" s="783"/>
      <c r="M38" s="783"/>
      <c r="N38" s="783"/>
      <c r="O38" s="783"/>
      <c r="P38" s="783"/>
      <c r="Q38" s="783"/>
    </row>
    <row r="40" spans="2:17">
      <c r="C40" s="783"/>
      <c r="D40" s="783"/>
      <c r="E40" s="783"/>
      <c r="F40" s="783"/>
      <c r="G40" s="783"/>
      <c r="H40" s="783"/>
      <c r="I40" s="783"/>
      <c r="J40" s="783"/>
      <c r="K40" s="783"/>
      <c r="L40" s="783"/>
      <c r="M40" s="783"/>
      <c r="N40" s="783"/>
      <c r="O40" s="783"/>
      <c r="P40" s="783"/>
      <c r="Q40" s="783"/>
    </row>
    <row r="41" spans="2:17">
      <c r="C41" s="783"/>
      <c r="D41" s="783"/>
      <c r="E41" s="783"/>
      <c r="F41" s="783"/>
      <c r="G41" s="783"/>
      <c r="H41" s="783"/>
      <c r="I41" s="783"/>
      <c r="J41" s="783"/>
      <c r="K41" s="783"/>
      <c r="L41" s="783"/>
      <c r="M41" s="783"/>
      <c r="N41" s="783"/>
      <c r="O41" s="783"/>
      <c r="P41" s="783"/>
      <c r="Q41" s="783"/>
    </row>
    <row r="42" spans="2:17">
      <c r="C42" s="783"/>
      <c r="D42" s="783"/>
      <c r="E42" s="783"/>
      <c r="F42" s="783"/>
      <c r="G42" s="783"/>
      <c r="H42" s="783"/>
      <c r="I42" s="783"/>
      <c r="J42" s="783"/>
      <c r="K42" s="783"/>
      <c r="L42" s="783"/>
      <c r="M42" s="783"/>
      <c r="N42" s="783"/>
      <c r="O42" s="783"/>
      <c r="P42" s="783"/>
      <c r="Q42" s="783"/>
    </row>
    <row r="43" spans="2:17">
      <c r="C43" s="783"/>
      <c r="D43" s="783"/>
      <c r="E43" s="783"/>
      <c r="F43" s="783"/>
      <c r="G43" s="783"/>
      <c r="H43" s="783"/>
      <c r="I43" s="783"/>
      <c r="J43" s="783"/>
      <c r="K43" s="783"/>
      <c r="L43" s="783"/>
      <c r="M43" s="783"/>
      <c r="N43" s="783"/>
      <c r="O43" s="783"/>
      <c r="P43" s="783"/>
      <c r="Q43" s="783"/>
    </row>
    <row r="44" spans="2:17">
      <c r="C44" s="783"/>
      <c r="D44" s="783"/>
      <c r="E44" s="783"/>
      <c r="F44" s="783"/>
      <c r="G44" s="783"/>
      <c r="H44" s="783"/>
      <c r="I44" s="783"/>
      <c r="J44" s="783"/>
      <c r="K44" s="783"/>
      <c r="L44" s="783"/>
      <c r="M44" s="783"/>
      <c r="N44" s="783"/>
      <c r="O44" s="783"/>
      <c r="P44" s="783"/>
      <c r="Q44" s="783"/>
    </row>
    <row r="45" spans="2:17">
      <c r="C45" s="783"/>
      <c r="D45" s="783"/>
      <c r="E45" s="783"/>
      <c r="F45" s="783"/>
      <c r="G45" s="783"/>
      <c r="H45" s="783"/>
      <c r="I45" s="783"/>
      <c r="J45" s="783"/>
      <c r="K45" s="783"/>
      <c r="L45" s="783"/>
      <c r="M45" s="783"/>
      <c r="N45" s="783"/>
      <c r="O45" s="783"/>
      <c r="P45" s="783"/>
      <c r="Q45" s="783"/>
    </row>
    <row r="46" spans="2:17">
      <c r="C46" s="783"/>
      <c r="D46" s="783"/>
      <c r="E46" s="783"/>
      <c r="F46" s="783"/>
      <c r="G46" s="783"/>
      <c r="H46" s="783"/>
      <c r="I46" s="783"/>
      <c r="J46" s="783"/>
      <c r="K46" s="783"/>
      <c r="L46" s="783"/>
      <c r="M46" s="783"/>
      <c r="N46" s="783"/>
      <c r="O46" s="783"/>
      <c r="P46" s="783"/>
      <c r="Q46" s="783"/>
    </row>
    <row r="47" spans="2:17">
      <c r="C47" s="783"/>
      <c r="D47" s="783"/>
      <c r="E47" s="783"/>
      <c r="F47" s="783"/>
      <c r="G47" s="783"/>
      <c r="H47" s="783"/>
      <c r="I47" s="783"/>
      <c r="J47" s="783"/>
      <c r="K47" s="783"/>
      <c r="L47" s="783"/>
      <c r="M47" s="783"/>
      <c r="N47" s="783"/>
      <c r="O47" s="783"/>
      <c r="P47" s="783"/>
      <c r="Q47" s="783"/>
    </row>
    <row r="48" spans="2:17">
      <c r="C48" s="783"/>
      <c r="D48" s="783"/>
      <c r="E48" s="783"/>
      <c r="F48" s="783"/>
      <c r="G48" s="783"/>
      <c r="H48" s="783"/>
      <c r="I48" s="783"/>
      <c r="J48" s="783"/>
      <c r="K48" s="783"/>
      <c r="L48" s="783"/>
      <c r="M48" s="783"/>
      <c r="N48" s="783"/>
      <c r="O48" s="783"/>
      <c r="P48" s="783"/>
      <c r="Q48" s="783"/>
    </row>
    <row r="49" spans="3:17">
      <c r="C49" s="783"/>
      <c r="D49" s="783"/>
      <c r="E49" s="783"/>
      <c r="F49" s="783"/>
      <c r="G49" s="783"/>
      <c r="H49" s="783"/>
      <c r="I49" s="783"/>
      <c r="J49" s="783"/>
      <c r="K49" s="783"/>
      <c r="L49" s="783"/>
      <c r="M49" s="783"/>
      <c r="N49" s="783"/>
      <c r="O49" s="783"/>
      <c r="P49" s="783"/>
      <c r="Q49" s="783"/>
    </row>
    <row r="50" spans="3:17">
      <c r="C50" s="783"/>
      <c r="D50" s="783"/>
      <c r="E50" s="783"/>
      <c r="F50" s="783"/>
      <c r="G50" s="783"/>
      <c r="H50" s="783"/>
      <c r="I50" s="783"/>
      <c r="J50" s="783"/>
      <c r="K50" s="783"/>
      <c r="L50" s="783"/>
      <c r="M50" s="783"/>
      <c r="N50" s="783"/>
      <c r="O50" s="783"/>
      <c r="P50" s="783"/>
      <c r="Q50" s="783"/>
    </row>
    <row r="51" spans="3:17">
      <c r="C51" s="783"/>
      <c r="D51" s="783"/>
      <c r="E51" s="783"/>
      <c r="F51" s="783"/>
      <c r="G51" s="783"/>
      <c r="H51" s="783"/>
      <c r="I51" s="783"/>
      <c r="J51" s="783"/>
      <c r="K51" s="783"/>
      <c r="L51" s="783"/>
      <c r="M51" s="783"/>
      <c r="N51" s="783"/>
      <c r="O51" s="783"/>
      <c r="P51" s="783"/>
      <c r="Q51" s="783"/>
    </row>
    <row r="52" spans="3:17">
      <c r="C52" s="783"/>
      <c r="D52" s="783"/>
      <c r="E52" s="783"/>
      <c r="F52" s="783"/>
      <c r="G52" s="783"/>
      <c r="H52" s="783"/>
      <c r="I52" s="783"/>
      <c r="J52" s="783"/>
      <c r="K52" s="783"/>
      <c r="L52" s="783"/>
      <c r="M52" s="783"/>
      <c r="N52" s="783"/>
      <c r="O52" s="783"/>
      <c r="P52" s="783"/>
      <c r="Q52" s="783"/>
    </row>
    <row r="53" spans="3:17">
      <c r="C53" s="783"/>
      <c r="D53" s="783"/>
      <c r="E53" s="783"/>
      <c r="F53" s="783"/>
      <c r="G53" s="783"/>
      <c r="H53" s="783"/>
      <c r="I53" s="783"/>
      <c r="J53" s="783"/>
      <c r="K53" s="783"/>
      <c r="L53" s="783"/>
      <c r="M53" s="783"/>
      <c r="N53" s="783"/>
      <c r="O53" s="783"/>
      <c r="P53" s="783"/>
      <c r="Q53" s="783"/>
    </row>
    <row r="54" spans="3:17">
      <c r="C54" s="783"/>
      <c r="D54" s="783"/>
      <c r="E54" s="783"/>
      <c r="F54" s="783"/>
      <c r="G54" s="783"/>
      <c r="H54" s="783"/>
      <c r="I54" s="783"/>
      <c r="J54" s="783"/>
      <c r="K54" s="783"/>
      <c r="L54" s="783"/>
      <c r="M54" s="783"/>
      <c r="N54" s="783"/>
      <c r="O54" s="783"/>
      <c r="P54" s="783"/>
      <c r="Q54" s="783"/>
    </row>
    <row r="55" spans="3:17">
      <c r="C55" s="783"/>
      <c r="D55" s="783"/>
      <c r="E55" s="783"/>
      <c r="F55" s="783"/>
      <c r="G55" s="783"/>
      <c r="H55" s="783"/>
      <c r="I55" s="783"/>
      <c r="J55" s="783"/>
      <c r="K55" s="783"/>
      <c r="L55" s="783"/>
      <c r="M55" s="783"/>
      <c r="N55" s="783"/>
      <c r="O55" s="783"/>
      <c r="P55" s="783"/>
      <c r="Q55" s="783"/>
    </row>
    <row r="56" spans="3:17">
      <c r="C56" s="783"/>
      <c r="D56" s="783"/>
      <c r="E56" s="783"/>
      <c r="F56" s="783"/>
      <c r="G56" s="783"/>
      <c r="H56" s="783"/>
      <c r="I56" s="783"/>
      <c r="J56" s="783"/>
      <c r="K56" s="783"/>
      <c r="L56" s="783"/>
      <c r="M56" s="783"/>
      <c r="N56" s="783"/>
      <c r="O56" s="783"/>
      <c r="P56" s="783"/>
      <c r="Q56" s="783"/>
    </row>
    <row r="57" spans="3:17">
      <c r="C57" s="783"/>
      <c r="D57" s="783"/>
      <c r="E57" s="783"/>
      <c r="F57" s="783"/>
      <c r="G57" s="783"/>
      <c r="H57" s="783"/>
      <c r="I57" s="783"/>
      <c r="J57" s="783"/>
      <c r="K57" s="783"/>
      <c r="L57" s="783"/>
      <c r="M57" s="783"/>
      <c r="N57" s="783"/>
      <c r="O57" s="783"/>
      <c r="P57" s="783"/>
      <c r="Q57" s="783"/>
    </row>
    <row r="58" spans="3:17">
      <c r="C58" s="783"/>
      <c r="D58" s="783"/>
      <c r="E58" s="783"/>
      <c r="F58" s="783"/>
      <c r="G58" s="783"/>
      <c r="H58" s="783"/>
      <c r="I58" s="783"/>
      <c r="J58" s="783"/>
      <c r="K58" s="783"/>
      <c r="L58" s="783"/>
      <c r="M58" s="783"/>
      <c r="N58" s="783"/>
      <c r="O58" s="783"/>
      <c r="P58" s="783"/>
      <c r="Q58" s="783"/>
    </row>
    <row r="59" spans="3:17">
      <c r="C59" s="783"/>
      <c r="D59" s="783"/>
      <c r="E59" s="783"/>
      <c r="F59" s="783"/>
      <c r="G59" s="783"/>
      <c r="H59" s="783"/>
      <c r="I59" s="783"/>
      <c r="J59" s="783"/>
      <c r="K59" s="783"/>
      <c r="L59" s="783"/>
      <c r="M59" s="783"/>
      <c r="N59" s="783"/>
      <c r="O59" s="783"/>
      <c r="P59" s="783"/>
      <c r="Q59" s="783"/>
    </row>
    <row r="60" spans="3:17">
      <c r="C60" s="783"/>
      <c r="D60" s="783"/>
      <c r="E60" s="783"/>
      <c r="F60" s="783"/>
      <c r="G60" s="783"/>
      <c r="H60" s="783"/>
      <c r="I60" s="783"/>
      <c r="J60" s="783"/>
      <c r="K60" s="783"/>
      <c r="L60" s="783"/>
      <c r="M60" s="783"/>
      <c r="N60" s="783"/>
      <c r="O60" s="783"/>
      <c r="P60" s="783"/>
      <c r="Q60" s="783"/>
    </row>
    <row r="61" spans="3:17">
      <c r="C61" s="783"/>
      <c r="D61" s="783"/>
      <c r="E61" s="783"/>
      <c r="F61" s="783"/>
      <c r="G61" s="783"/>
      <c r="H61" s="783"/>
      <c r="I61" s="783"/>
      <c r="J61" s="783"/>
      <c r="K61" s="783"/>
      <c r="L61" s="783"/>
      <c r="M61" s="783"/>
      <c r="N61" s="783"/>
      <c r="O61" s="783"/>
      <c r="P61" s="783"/>
      <c r="Q61" s="783"/>
    </row>
    <row r="62" spans="3:17">
      <c r="C62" s="783"/>
      <c r="D62" s="783"/>
      <c r="E62" s="783"/>
      <c r="F62" s="783"/>
      <c r="G62" s="783"/>
      <c r="H62" s="783"/>
      <c r="I62" s="783"/>
      <c r="J62" s="783"/>
      <c r="K62" s="783"/>
      <c r="L62" s="783"/>
      <c r="M62" s="783"/>
      <c r="N62" s="783"/>
      <c r="O62" s="783"/>
      <c r="P62" s="783"/>
      <c r="Q62" s="783"/>
    </row>
    <row r="63" spans="3:17">
      <c r="C63" s="783"/>
      <c r="D63" s="783"/>
      <c r="E63" s="783"/>
      <c r="F63" s="783"/>
      <c r="G63" s="783"/>
      <c r="H63" s="783"/>
      <c r="I63" s="783"/>
      <c r="J63" s="783"/>
      <c r="K63" s="783"/>
      <c r="L63" s="783"/>
      <c r="M63" s="783"/>
      <c r="N63" s="783"/>
      <c r="O63" s="783"/>
      <c r="P63" s="783"/>
      <c r="Q63" s="783"/>
    </row>
    <row r="64" spans="3:17">
      <c r="C64" s="783"/>
      <c r="D64" s="783"/>
      <c r="E64" s="783"/>
      <c r="F64" s="783"/>
      <c r="G64" s="783"/>
      <c r="H64" s="783"/>
      <c r="I64" s="783"/>
      <c r="J64" s="783"/>
      <c r="K64" s="783"/>
      <c r="L64" s="783"/>
      <c r="M64" s="783"/>
      <c r="N64" s="783"/>
      <c r="O64" s="783"/>
      <c r="P64" s="783"/>
      <c r="Q64" s="783"/>
    </row>
    <row r="65" spans="3:17">
      <c r="C65" s="783"/>
      <c r="D65" s="783"/>
      <c r="E65" s="783"/>
      <c r="F65" s="783"/>
      <c r="G65" s="783"/>
      <c r="H65" s="783"/>
      <c r="I65" s="783"/>
      <c r="J65" s="783"/>
      <c r="K65" s="783"/>
      <c r="L65" s="783"/>
      <c r="M65" s="783"/>
      <c r="N65" s="783"/>
      <c r="O65" s="783"/>
      <c r="P65" s="783"/>
      <c r="Q65" s="783"/>
    </row>
    <row r="66" spans="3:17">
      <c r="C66" s="783"/>
      <c r="D66" s="783"/>
      <c r="E66" s="783"/>
      <c r="F66" s="783"/>
      <c r="G66" s="783"/>
      <c r="H66" s="783"/>
      <c r="I66" s="783"/>
      <c r="J66" s="783"/>
      <c r="K66" s="783"/>
      <c r="L66" s="783"/>
      <c r="M66" s="783"/>
      <c r="N66" s="783"/>
      <c r="O66" s="783"/>
      <c r="P66" s="783"/>
      <c r="Q66" s="783"/>
    </row>
    <row r="67" spans="3:17">
      <c r="C67" s="783"/>
      <c r="D67" s="783"/>
      <c r="E67" s="783"/>
      <c r="F67" s="783"/>
      <c r="G67" s="783"/>
      <c r="H67" s="783"/>
      <c r="I67" s="783"/>
      <c r="J67" s="783"/>
      <c r="K67" s="783"/>
      <c r="L67" s="783"/>
      <c r="M67" s="783"/>
      <c r="N67" s="783"/>
      <c r="O67" s="783"/>
      <c r="P67" s="783"/>
      <c r="Q67" s="783"/>
    </row>
    <row r="68" spans="3:17">
      <c r="C68" s="783"/>
      <c r="D68" s="783"/>
      <c r="E68" s="783"/>
      <c r="F68" s="783"/>
      <c r="G68" s="783"/>
      <c r="H68" s="783"/>
      <c r="I68" s="783"/>
      <c r="J68" s="783"/>
      <c r="K68" s="783"/>
      <c r="L68" s="783"/>
      <c r="M68" s="783"/>
      <c r="N68" s="783"/>
      <c r="O68" s="783"/>
      <c r="P68" s="783"/>
      <c r="Q68" s="783"/>
    </row>
    <row r="69" spans="3:17">
      <c r="C69" s="783"/>
      <c r="D69" s="783"/>
      <c r="E69" s="783"/>
      <c r="F69" s="783"/>
      <c r="G69" s="783"/>
      <c r="H69" s="783"/>
      <c r="I69" s="783"/>
      <c r="J69" s="783"/>
      <c r="K69" s="783"/>
      <c r="L69" s="783"/>
      <c r="M69" s="783"/>
      <c r="N69" s="783"/>
      <c r="O69" s="783"/>
      <c r="P69" s="783"/>
      <c r="Q69" s="783"/>
    </row>
  </sheetData>
  <conditionalFormatting sqref="I7:I34">
    <cfRule type="expression" dxfId="26" priority="1">
      <formula>(C7*#REF!)&lt;&gt;SUM(#REF!)</formula>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9.9978637043366805E-2"/>
  </sheetPr>
  <dimension ref="A1:S53"/>
  <sheetViews>
    <sheetView tabSelected="1" zoomScale="80" zoomScaleNormal="80" workbookViewId="0">
      <pane xSplit="1" ySplit="5" topLeftCell="B6" activePane="bottomRight" state="frozen"/>
      <selection activeCell="E6" sqref="E6"/>
      <selection pane="topRight" activeCell="E6" sqref="E6"/>
      <selection pane="bottomLeft" activeCell="E6" sqref="E6"/>
      <selection pane="bottomRight"/>
    </sheetView>
  </sheetViews>
  <sheetFormatPr defaultRowHeight="15.75"/>
  <cols>
    <col min="1" max="1" width="9.5703125" style="18" bestFit="1" customWidth="1"/>
    <col min="2" max="2" width="88.42578125" style="15" customWidth="1"/>
    <col min="3" max="3" width="17.7109375" style="15" customWidth="1"/>
    <col min="4" max="4" width="16" style="2" customWidth="1"/>
    <col min="5" max="5" width="13.7109375" style="2" customWidth="1"/>
    <col min="6" max="6" width="13.85546875" style="2" bestFit="1" customWidth="1"/>
    <col min="7" max="7" width="12.85546875" style="2" customWidth="1"/>
    <col min="8" max="9" width="6.85546875" customWidth="1"/>
    <col min="10" max="10" width="13" style="627" bestFit="1" customWidth="1"/>
    <col min="11" max="14" width="9.140625" style="627"/>
    <col min="16" max="16" width="12.42578125" bestFit="1" customWidth="1"/>
  </cols>
  <sheetData>
    <row r="1" spans="1:19">
      <c r="A1" s="16" t="s">
        <v>97</v>
      </c>
      <c r="B1" s="235" t="str">
        <f>Info!C2</f>
        <v>სს "ხალიკ ბანკი საქართველო"</v>
      </c>
    </row>
    <row r="2" spans="1:19">
      <c r="A2" s="16" t="s">
        <v>98</v>
      </c>
      <c r="B2" s="792">
        <v>46022</v>
      </c>
      <c r="C2" s="27"/>
      <c r="D2" s="17"/>
      <c r="E2" s="17"/>
      <c r="F2" s="17"/>
      <c r="G2" s="17"/>
      <c r="H2" s="1"/>
    </row>
    <row r="3" spans="1:19" ht="16.5" thickBot="1">
      <c r="A3" s="16"/>
      <c r="C3" s="27"/>
      <c r="D3" s="17"/>
      <c r="E3" s="17"/>
      <c r="F3" s="17"/>
      <c r="G3" s="17"/>
      <c r="H3" s="1"/>
    </row>
    <row r="4" spans="1:19" ht="15" customHeight="1" thickBot="1">
      <c r="A4" s="38" t="s">
        <v>241</v>
      </c>
      <c r="B4" s="121" t="s">
        <v>128</v>
      </c>
      <c r="C4" s="122"/>
      <c r="D4" s="807" t="s">
        <v>904</v>
      </c>
      <c r="E4" s="808"/>
      <c r="F4" s="808"/>
      <c r="G4" s="809"/>
      <c r="H4" s="1"/>
    </row>
    <row r="5" spans="1:19" ht="15">
      <c r="A5" s="155" t="s">
        <v>25</v>
      </c>
      <c r="B5" s="156"/>
      <c r="C5" s="253" t="str">
        <f>INT((MONTH($B$2))/3)&amp;"Q"&amp;"-"&amp;YEAR($B$2)</f>
        <v>4Q-2025</v>
      </c>
      <c r="D5" s="253" t="str">
        <f>IF(INT(MONTH($B$2))=3, "4"&amp;"Q"&amp;"-"&amp;YEAR($B$2)-1, IF(INT(MONTH($B$2))=6, "1"&amp;"Q"&amp;"-"&amp;YEAR($B$2), IF(INT(MONTH($B$2))=9, "2"&amp;"Q"&amp;"-"&amp;YEAR($B$2),IF(INT(MONTH($B$2))=12, "3"&amp;"Q"&amp;"-"&amp;YEAR($B$2), 0))))</f>
        <v>3Q-2025</v>
      </c>
      <c r="E5" s="253" t="str">
        <f>IF(INT(MONTH($B$2))=3, "3"&amp;"Q"&amp;"-"&amp;YEAR($B$2)-1, IF(INT(MONTH($B$2))=6, "4"&amp;"Q"&amp;"-"&amp;YEAR($B$2)-1, IF(INT(MONTH($B$2))=9, "1"&amp;"Q"&amp;"-"&amp;YEAR($B$2),IF(INT(MONTH($B$2))=12, "2"&amp;"Q"&amp;"-"&amp;YEAR($B$2), 0))))</f>
        <v>2Q-2025</v>
      </c>
      <c r="F5" s="253" t="str">
        <f>IF(INT(MONTH($B$2))=3, "2"&amp;"Q"&amp;"-"&amp;YEAR($B$2)-1, IF(INT(MONTH($B$2))=6, "3"&amp;"Q"&amp;"-"&amp;YEAR($B$2)-1, IF(INT(MONTH($B$2))=9, "4"&amp;"Q"&amp;"-"&amp;YEAR($B$2)-1,IF(INT(MONTH($B$2))=12, "1"&amp;"Q"&amp;"-"&amp;YEAR($B$2), 0))))</f>
        <v>1Q-2025</v>
      </c>
      <c r="G5" s="254" t="str">
        <f>IF(INT(MONTH($B$2))=3, "1"&amp;"Q"&amp;"-"&amp;YEAR($B$2)-1, IF(INT(MONTH($B$2))=6, "2"&amp;"Q"&amp;"-"&amp;YEAR($B$2)-1, IF(INT(MONTH($B$2))=9, "3"&amp;"Q"&amp;"-"&amp;YEAR($B$2)-1,IF(INT(MONTH($B$2))=12, "4"&amp;"Q"&amp;"-"&amp;YEAR($B$2)-1, 0))))</f>
        <v>4Q-2024</v>
      </c>
    </row>
    <row r="6" spans="1:19" ht="15">
      <c r="A6" s="255"/>
      <c r="B6" s="256" t="s">
        <v>95</v>
      </c>
      <c r="C6" s="157"/>
      <c r="D6" s="157"/>
      <c r="E6" s="157"/>
      <c r="F6" s="157"/>
      <c r="G6" s="158"/>
    </row>
    <row r="7" spans="1:19" ht="15">
      <c r="A7" s="255"/>
      <c r="B7" s="257" t="s">
        <v>99</v>
      </c>
      <c r="C7" s="157"/>
      <c r="D7" s="157"/>
      <c r="E7" s="157"/>
      <c r="F7" s="157"/>
      <c r="G7" s="158"/>
    </row>
    <row r="8" spans="1:19" ht="15">
      <c r="A8" s="240">
        <v>1</v>
      </c>
      <c r="B8" s="241" t="s">
        <v>22</v>
      </c>
      <c r="C8" s="258">
        <v>204983830.26000002</v>
      </c>
      <c r="D8" s="258">
        <v>197242585.18000004</v>
      </c>
      <c r="E8" s="258">
        <v>191340915.44000003</v>
      </c>
      <c r="F8" s="258">
        <v>191528711.13</v>
      </c>
      <c r="G8" s="258">
        <v>187615342.11999995</v>
      </c>
      <c r="O8" s="624"/>
    </row>
    <row r="9" spans="1:19" ht="15">
      <c r="A9" s="240">
        <v>2</v>
      </c>
      <c r="B9" s="241" t="s">
        <v>75</v>
      </c>
      <c r="C9" s="258">
        <v>264983830.26000002</v>
      </c>
      <c r="D9" s="258">
        <v>257242585.18000004</v>
      </c>
      <c r="E9" s="258">
        <v>251340915.44000003</v>
      </c>
      <c r="F9" s="258">
        <v>251528711.13</v>
      </c>
      <c r="G9" s="258">
        <v>247615342.11999995</v>
      </c>
    </row>
    <row r="10" spans="1:19" ht="15">
      <c r="A10" s="240">
        <v>3</v>
      </c>
      <c r="B10" s="241" t="s">
        <v>74</v>
      </c>
      <c r="C10" s="258">
        <v>292004388.88</v>
      </c>
      <c r="D10" s="258">
        <v>284397168.22000003</v>
      </c>
      <c r="E10" s="258">
        <v>267723232.25000003</v>
      </c>
      <c r="F10" s="258">
        <v>268176096.10799998</v>
      </c>
      <c r="G10" s="258">
        <v>264500349.21999994</v>
      </c>
    </row>
    <row r="11" spans="1:19" ht="15">
      <c r="A11" s="240">
        <v>4</v>
      </c>
      <c r="B11" s="241" t="s">
        <v>414</v>
      </c>
      <c r="C11" s="258">
        <v>181422643.44082224</v>
      </c>
      <c r="D11" s="258">
        <v>174005797.84258619</v>
      </c>
      <c r="E11" s="258">
        <v>176300745.17689696</v>
      </c>
      <c r="F11" s="258">
        <v>165281457.21899039</v>
      </c>
      <c r="G11" s="258">
        <v>148940652.54227725</v>
      </c>
    </row>
    <row r="12" spans="1:19" ht="15">
      <c r="A12" s="240">
        <v>5</v>
      </c>
      <c r="B12" s="241" t="s">
        <v>415</v>
      </c>
      <c r="C12" s="258">
        <v>216776367.82310417</v>
      </c>
      <c r="D12" s="258">
        <v>208308880.88631877</v>
      </c>
      <c r="E12" s="258">
        <v>211461566.40271321</v>
      </c>
      <c r="F12" s="258">
        <v>198193769.27744797</v>
      </c>
      <c r="G12" s="258">
        <v>178634249.42599797</v>
      </c>
      <c r="S12" s="785"/>
    </row>
    <row r="13" spans="1:19" ht="15">
      <c r="A13" s="240">
        <v>6</v>
      </c>
      <c r="B13" s="241" t="s">
        <v>416</v>
      </c>
      <c r="C13" s="258">
        <v>263588819.88320166</v>
      </c>
      <c r="D13" s="258">
        <v>253729834.18730861</v>
      </c>
      <c r="E13" s="258">
        <v>258020999.19124445</v>
      </c>
      <c r="F13" s="258">
        <v>241775994.99044442</v>
      </c>
      <c r="G13" s="258">
        <v>217951802.38320008</v>
      </c>
    </row>
    <row r="14" spans="1:19" ht="15">
      <c r="A14" s="255"/>
      <c r="B14" s="256" t="s">
        <v>418</v>
      </c>
      <c r="C14" s="157"/>
      <c r="D14" s="157"/>
      <c r="E14" s="157"/>
      <c r="F14" s="157"/>
      <c r="G14" s="158"/>
    </row>
    <row r="15" spans="1:19" ht="21.95" customHeight="1">
      <c r="A15" s="240">
        <v>7</v>
      </c>
      <c r="B15" s="241" t="s">
        <v>417</v>
      </c>
      <c r="C15" s="258">
        <v>1118695916.9603994</v>
      </c>
      <c r="D15" s="258">
        <v>1084207325.0983078</v>
      </c>
      <c r="E15" s="258">
        <v>1121738467.3373189</v>
      </c>
      <c r="F15" s="258">
        <v>1050897417.0986203</v>
      </c>
      <c r="G15" s="258">
        <v>938716818.76427233</v>
      </c>
      <c r="P15" s="784"/>
    </row>
    <row r="16" spans="1:19" ht="15">
      <c r="A16" s="255"/>
      <c r="B16" s="256" t="s">
        <v>421</v>
      </c>
      <c r="C16" s="157"/>
      <c r="D16" s="157"/>
      <c r="E16" s="157"/>
      <c r="F16" s="157"/>
      <c r="G16" s="158"/>
    </row>
    <row r="17" spans="1:16" s="3" customFormat="1" ht="15">
      <c r="A17" s="240"/>
      <c r="B17" s="257" t="s">
        <v>967</v>
      </c>
      <c r="C17" s="157"/>
      <c r="D17" s="157"/>
      <c r="E17" s="157"/>
      <c r="F17" s="157"/>
      <c r="G17" s="158"/>
      <c r="I17"/>
      <c r="J17" s="627"/>
      <c r="K17" s="627"/>
      <c r="L17" s="627"/>
      <c r="M17" s="627"/>
      <c r="N17" s="627"/>
    </row>
    <row r="18" spans="1:16" ht="15">
      <c r="A18" s="239">
        <v>8</v>
      </c>
      <c r="B18" s="259" t="s">
        <v>412</v>
      </c>
      <c r="C18" s="800">
        <v>0.18323462806314705</v>
      </c>
      <c r="D18" s="800">
        <v>0.18192330988182132</v>
      </c>
      <c r="E18" s="800">
        <v>0.17057533552735135</v>
      </c>
      <c r="F18" s="800">
        <v>0.18225252818565657</v>
      </c>
      <c r="G18" s="801">
        <v>0.19986362060389729</v>
      </c>
      <c r="P18" s="785"/>
    </row>
    <row r="19" spans="1:16" ht="15" customHeight="1">
      <c r="A19" s="239">
        <v>9</v>
      </c>
      <c r="B19" s="259" t="s">
        <v>411</v>
      </c>
      <c r="C19" s="800">
        <v>0.2368685057687398</v>
      </c>
      <c r="D19" s="800">
        <v>0.23726327910270778</v>
      </c>
      <c r="E19" s="800">
        <v>0.22406373923915643</v>
      </c>
      <c r="F19" s="800">
        <v>0.23934658800897554</v>
      </c>
      <c r="G19" s="801">
        <v>0.26378066012065388</v>
      </c>
    </row>
    <row r="20" spans="1:16" ht="15">
      <c r="A20" s="239">
        <v>10</v>
      </c>
      <c r="B20" s="259" t="s">
        <v>413</v>
      </c>
      <c r="C20" s="800">
        <v>0.2610221280447711</v>
      </c>
      <c r="D20" s="800">
        <v>0.26230884226336787</v>
      </c>
      <c r="E20" s="800">
        <v>0.23866813882695595</v>
      </c>
      <c r="F20" s="800">
        <v>0.25518770123957141</v>
      </c>
      <c r="G20" s="801">
        <v>0.28176798788817742</v>
      </c>
    </row>
    <row r="21" spans="1:16" ht="15">
      <c r="A21" s="239">
        <v>11</v>
      </c>
      <c r="B21" s="241" t="s">
        <v>414</v>
      </c>
      <c r="C21" s="800">
        <v>0.16217333118884031</v>
      </c>
      <c r="D21" s="800">
        <v>0.16049125828107519</v>
      </c>
      <c r="E21" s="800">
        <v>0.15716742387856564</v>
      </c>
      <c r="F21" s="800">
        <v>0.15727649010243949</v>
      </c>
      <c r="G21" s="801">
        <v>0.15866409290327071</v>
      </c>
    </row>
    <row r="22" spans="1:16" ht="15">
      <c r="A22" s="239">
        <v>12</v>
      </c>
      <c r="B22" s="241" t="s">
        <v>415</v>
      </c>
      <c r="C22" s="800">
        <v>0.19377595335478268</v>
      </c>
      <c r="D22" s="800">
        <v>0.19213011761143642</v>
      </c>
      <c r="E22" s="800">
        <v>0.18851236055465007</v>
      </c>
      <c r="F22" s="800">
        <v>0.18859478199559482</v>
      </c>
      <c r="G22" s="801">
        <v>0.19029620632679434</v>
      </c>
    </row>
    <row r="23" spans="1:16" ht="15">
      <c r="A23" s="239">
        <v>13</v>
      </c>
      <c r="B23" s="241" t="s">
        <v>416</v>
      </c>
      <c r="C23" s="800">
        <v>0.23562150883628585</v>
      </c>
      <c r="D23" s="800">
        <v>0.23402335357243809</v>
      </c>
      <c r="E23" s="800">
        <v>0.23001885618107695</v>
      </c>
      <c r="F23" s="800">
        <v>0.23006621869711497</v>
      </c>
      <c r="G23" s="801">
        <v>0.23218056609458859</v>
      </c>
    </row>
    <row r="24" spans="1:16" ht="15">
      <c r="A24" s="255"/>
      <c r="B24" s="256" t="s">
        <v>952</v>
      </c>
      <c r="C24" s="157"/>
      <c r="D24" s="157"/>
      <c r="E24" s="157"/>
      <c r="F24" s="157"/>
      <c r="G24" s="158"/>
    </row>
    <row r="25" spans="1:16" ht="25.5">
      <c r="A25" s="239">
        <v>14</v>
      </c>
      <c r="B25" s="259" t="s">
        <v>953</v>
      </c>
      <c r="C25" s="265"/>
      <c r="D25" s="266"/>
      <c r="E25" s="266"/>
      <c r="F25" s="266"/>
      <c r="G25" s="267"/>
    </row>
    <row r="26" spans="1:16" ht="15">
      <c r="A26" s="255"/>
      <c r="B26" s="256" t="s">
        <v>6</v>
      </c>
      <c r="C26" s="157"/>
      <c r="D26" s="157"/>
      <c r="E26" s="157"/>
      <c r="F26" s="157"/>
      <c r="G26" s="158"/>
    </row>
    <row r="27" spans="1:16" ht="15" customHeight="1">
      <c r="A27" s="260">
        <v>15</v>
      </c>
      <c r="B27" s="261" t="s">
        <v>7</v>
      </c>
      <c r="C27" s="800">
        <v>8.7700412463882119E-2</v>
      </c>
      <c r="D27" s="800">
        <v>8.5982598065998672E-2</v>
      </c>
      <c r="E27" s="800">
        <v>8.2941699344411576E-2</v>
      </c>
      <c r="F27" s="800">
        <v>7.989815947285879E-2</v>
      </c>
      <c r="G27" s="800">
        <v>8.2444940816057063E-2</v>
      </c>
    </row>
    <row r="28" spans="1:16" ht="15">
      <c r="A28" s="260">
        <v>16</v>
      </c>
      <c r="B28" s="261" t="s">
        <v>8</v>
      </c>
      <c r="C28" s="800">
        <v>3.8365598147037827E-2</v>
      </c>
      <c r="D28" s="800">
        <v>3.8347014509136912E-2</v>
      </c>
      <c r="E28" s="800">
        <v>3.7454157735589022E-2</v>
      </c>
      <c r="F28" s="800">
        <v>3.4758727629522375E-2</v>
      </c>
      <c r="G28" s="800">
        <v>3.7454046839104617E-2</v>
      </c>
    </row>
    <row r="29" spans="1:16" ht="15">
      <c r="A29" s="260">
        <v>17</v>
      </c>
      <c r="B29" s="261" t="s">
        <v>9</v>
      </c>
      <c r="C29" s="800">
        <v>2.5341594569687206E-2</v>
      </c>
      <c r="D29" s="800">
        <v>2.2466300251577111E-2</v>
      </c>
      <c r="E29" s="800">
        <v>2.0286702830346851E-2</v>
      </c>
      <c r="F29" s="800">
        <v>1.990518389327665E-2</v>
      </c>
      <c r="G29" s="800">
        <v>2.3465587519219809E-2</v>
      </c>
    </row>
    <row r="30" spans="1:16" ht="15">
      <c r="A30" s="260">
        <v>18</v>
      </c>
      <c r="B30" s="261" t="s">
        <v>129</v>
      </c>
      <c r="C30" s="800">
        <v>4.9334814316844278E-2</v>
      </c>
      <c r="D30" s="800">
        <v>4.7635583556861767E-2</v>
      </c>
      <c r="E30" s="800">
        <v>4.5487541608822547E-2</v>
      </c>
      <c r="F30" s="800">
        <v>4.5139431843336422E-2</v>
      </c>
      <c r="G30" s="800">
        <v>4.4990893976952447E-2</v>
      </c>
    </row>
    <row r="31" spans="1:16" ht="15">
      <c r="A31" s="260">
        <v>19</v>
      </c>
      <c r="B31" s="261" t="s">
        <v>10</v>
      </c>
      <c r="C31" s="800">
        <v>2.1119010867280991E-2</v>
      </c>
      <c r="D31" s="800">
        <v>1.794513642453684E-2</v>
      </c>
      <c r="E31" s="800">
        <v>1.6031300748109597E-2</v>
      </c>
      <c r="F31" s="800">
        <v>1.5561487910713222E-2</v>
      </c>
      <c r="G31" s="800">
        <v>2.2725091333096963E-2</v>
      </c>
    </row>
    <row r="32" spans="1:16" ht="15">
      <c r="A32" s="260">
        <v>20</v>
      </c>
      <c r="B32" s="261" t="s">
        <v>11</v>
      </c>
      <c r="C32" s="800">
        <v>8.4925044236710726E-2</v>
      </c>
      <c r="D32" s="800">
        <v>7.2073067702730115E-2</v>
      </c>
      <c r="E32" s="800">
        <v>6.3957179776900394E-2</v>
      </c>
      <c r="F32" s="800">
        <v>5.9942483935574505E-2</v>
      </c>
      <c r="G32" s="800">
        <v>8.4335732514866507E-2</v>
      </c>
    </row>
    <row r="33" spans="1:7" ht="15">
      <c r="A33" s="255"/>
      <c r="B33" s="256" t="s">
        <v>12</v>
      </c>
      <c r="C33" s="802"/>
      <c r="D33" s="802"/>
      <c r="E33" s="802"/>
      <c r="F33" s="802"/>
      <c r="G33" s="803"/>
    </row>
    <row r="34" spans="1:7" ht="15">
      <c r="A34" s="260">
        <v>21</v>
      </c>
      <c r="B34" s="261" t="s">
        <v>13</v>
      </c>
      <c r="C34" s="804">
        <v>8.202323644030117E-2</v>
      </c>
      <c r="D34" s="804">
        <v>9.0630013212331495E-2</v>
      </c>
      <c r="E34" s="804">
        <v>9.2706602545551367E-2</v>
      </c>
      <c r="F34" s="804">
        <v>9.4869757628091952E-2</v>
      </c>
      <c r="G34" s="804">
        <v>0.10671819817327166</v>
      </c>
    </row>
    <row r="35" spans="1:7" ht="15" customHeight="1">
      <c r="A35" s="260">
        <v>22</v>
      </c>
      <c r="B35" s="261" t="s">
        <v>917</v>
      </c>
      <c r="C35" s="804">
        <v>1.7136172240388905E-2</v>
      </c>
      <c r="D35" s="804">
        <v>1.9903339272023327E-2</v>
      </c>
      <c r="E35" s="804">
        <v>2.004210335045857E-2</v>
      </c>
      <c r="F35" s="804">
        <v>2.0899353293795764E-2</v>
      </c>
      <c r="G35" s="804">
        <v>2.2416846488918247E-2</v>
      </c>
    </row>
    <row r="36" spans="1:7" ht="15">
      <c r="A36" s="260">
        <v>23</v>
      </c>
      <c r="B36" s="261" t="s">
        <v>14</v>
      </c>
      <c r="C36" s="804">
        <v>0.61424727407884927</v>
      </c>
      <c r="D36" s="804">
        <v>0.6189106381991476</v>
      </c>
      <c r="E36" s="804">
        <v>0.63248209109337294</v>
      </c>
      <c r="F36" s="804">
        <v>0.63522469104504686</v>
      </c>
      <c r="G36" s="804">
        <v>0.64727003658067184</v>
      </c>
    </row>
    <row r="37" spans="1:7" ht="15" customHeight="1">
      <c r="A37" s="260">
        <v>24</v>
      </c>
      <c r="B37" s="261" t="s">
        <v>15</v>
      </c>
      <c r="C37" s="804">
        <v>0.60023109650075501</v>
      </c>
      <c r="D37" s="804">
        <v>0.60582283720075369</v>
      </c>
      <c r="E37" s="804">
        <v>0.64020113777459142</v>
      </c>
      <c r="F37" s="804">
        <v>0.64169180382489255</v>
      </c>
      <c r="G37" s="804">
        <v>0.64582752454338788</v>
      </c>
    </row>
    <row r="38" spans="1:7" ht="15">
      <c r="A38" s="260">
        <v>25</v>
      </c>
      <c r="B38" s="261" t="s">
        <v>16</v>
      </c>
      <c r="C38" s="804">
        <v>0.29566953300476395</v>
      </c>
      <c r="D38" s="804">
        <v>0.2972218785339536</v>
      </c>
      <c r="E38" s="804">
        <v>0.30382494321308851</v>
      </c>
      <c r="F38" s="804">
        <v>0.23936957800743602</v>
      </c>
      <c r="G38" s="804">
        <v>6.8697513185488765E-2</v>
      </c>
    </row>
    <row r="39" spans="1:7" ht="15" customHeight="1">
      <c r="A39" s="255"/>
      <c r="B39" s="256" t="s">
        <v>17</v>
      </c>
      <c r="C39" s="802"/>
      <c r="D39" s="802"/>
      <c r="E39" s="802"/>
      <c r="F39" s="802"/>
      <c r="G39" s="803"/>
    </row>
    <row r="40" spans="1:7" ht="15" customHeight="1">
      <c r="A40" s="260">
        <v>26</v>
      </c>
      <c r="B40" s="261" t="s">
        <v>18</v>
      </c>
      <c r="C40" s="804">
        <v>6.9184827492235396E-2</v>
      </c>
      <c r="D40" s="804">
        <v>0.10683684942917791</v>
      </c>
      <c r="E40" s="804">
        <v>0.14098883261017839</v>
      </c>
      <c r="F40" s="804">
        <v>0.13694181696876601</v>
      </c>
      <c r="G40" s="804">
        <v>0.12710861481850386</v>
      </c>
    </row>
    <row r="41" spans="1:7" ht="15" customHeight="1">
      <c r="A41" s="260">
        <v>27</v>
      </c>
      <c r="B41" s="261" t="s">
        <v>19</v>
      </c>
      <c r="C41" s="804">
        <v>0.79522552859065665</v>
      </c>
      <c r="D41" s="804">
        <v>0.8012398551776343</v>
      </c>
      <c r="E41" s="804">
        <v>0.82393808375128508</v>
      </c>
      <c r="F41" s="804">
        <v>0.83700561884191926</v>
      </c>
      <c r="G41" s="804">
        <v>0.83263946237678677</v>
      </c>
    </row>
    <row r="42" spans="1:7" ht="15" customHeight="1">
      <c r="A42" s="260">
        <v>28</v>
      </c>
      <c r="B42" s="262" t="s">
        <v>20</v>
      </c>
      <c r="C42" s="804">
        <v>6.6524548183623855E-2</v>
      </c>
      <c r="D42" s="804">
        <v>6.6864263213092731E-2</v>
      </c>
      <c r="E42" s="804">
        <v>6.9720752821829796E-2</v>
      </c>
      <c r="F42" s="804">
        <v>6.9166135587284419E-2</v>
      </c>
      <c r="G42" s="804">
        <v>8.0403558206951151E-2</v>
      </c>
    </row>
    <row r="43" spans="1:7" ht="15" customHeight="1">
      <c r="A43" s="263"/>
      <c r="B43" s="256" t="s">
        <v>344</v>
      </c>
      <c r="C43" s="157"/>
      <c r="D43" s="157"/>
      <c r="E43" s="157"/>
      <c r="F43" s="157"/>
      <c r="G43" s="158"/>
    </row>
    <row r="44" spans="1:7" ht="15" customHeight="1">
      <c r="A44" s="260">
        <v>29</v>
      </c>
      <c r="B44" s="298" t="s">
        <v>328</v>
      </c>
      <c r="C44" s="262">
        <v>88955453.94158192</v>
      </c>
      <c r="D44" s="262">
        <v>116359870.82848999</v>
      </c>
      <c r="E44" s="262">
        <v>140781236.3429513</v>
      </c>
      <c r="F44" s="262">
        <v>131911617.78762712</v>
      </c>
      <c r="G44" s="262">
        <v>142842729.54106063</v>
      </c>
    </row>
    <row r="45" spans="1:7" ht="15">
      <c r="A45" s="260">
        <v>30</v>
      </c>
      <c r="B45" s="261" t="s">
        <v>329</v>
      </c>
      <c r="C45" s="262">
        <v>67598779.015736654</v>
      </c>
      <c r="D45" s="262">
        <v>85950582.341486052</v>
      </c>
      <c r="E45" s="262">
        <v>86753338.577216625</v>
      </c>
      <c r="F45" s="262">
        <v>95686615.60992004</v>
      </c>
      <c r="G45" s="262">
        <v>91800935.424394786</v>
      </c>
    </row>
    <row r="46" spans="1:7" ht="15">
      <c r="A46" s="295">
        <v>31</v>
      </c>
      <c r="B46" s="296" t="s">
        <v>327</v>
      </c>
      <c r="C46" s="804">
        <v>1.3159328502201724</v>
      </c>
      <c r="D46" s="804">
        <v>1.3537996795203351</v>
      </c>
      <c r="E46" s="804">
        <v>1.6227760066852759</v>
      </c>
      <c r="F46" s="804">
        <v>1.3785796158303205</v>
      </c>
      <c r="G46" s="804">
        <v>1.5560051635715926</v>
      </c>
    </row>
    <row r="47" spans="1:7" ht="15">
      <c r="A47" s="295"/>
      <c r="B47" s="256" t="s">
        <v>422</v>
      </c>
      <c r="C47" s="157"/>
      <c r="D47" s="157"/>
      <c r="E47" s="157"/>
      <c r="F47" s="157"/>
      <c r="G47" s="158"/>
    </row>
    <row r="48" spans="1:7" ht="15">
      <c r="A48" s="295">
        <v>32</v>
      </c>
      <c r="B48" s="296" t="s">
        <v>429</v>
      </c>
      <c r="C48" s="297">
        <v>994440330.22800004</v>
      </c>
      <c r="D48" s="297">
        <v>975761865.69949985</v>
      </c>
      <c r="E48" s="297">
        <v>959653544.58850002</v>
      </c>
      <c r="F48" s="297">
        <v>833593188.04699993</v>
      </c>
      <c r="G48" s="297">
        <v>789512210.15050006</v>
      </c>
    </row>
    <row r="49" spans="1:7" ht="15">
      <c r="A49" s="295">
        <v>33</v>
      </c>
      <c r="B49" s="296" t="s">
        <v>442</v>
      </c>
      <c r="C49" s="297">
        <v>792767368.07309353</v>
      </c>
      <c r="D49" s="297">
        <v>751353689.16252029</v>
      </c>
      <c r="E49" s="297">
        <v>730904590.61831093</v>
      </c>
      <c r="F49" s="297">
        <v>695399459.45032656</v>
      </c>
      <c r="G49" s="297">
        <v>643301886.40562534</v>
      </c>
    </row>
    <row r="50" spans="1:7" thickBot="1">
      <c r="A50" s="69">
        <v>34</v>
      </c>
      <c r="B50" s="144" t="s">
        <v>456</v>
      </c>
      <c r="C50" s="799">
        <v>1.2543910991759089</v>
      </c>
      <c r="D50" s="799">
        <v>1.2986718236348997</v>
      </c>
      <c r="E50" s="799">
        <v>1.3129669137481792</v>
      </c>
      <c r="F50" s="799">
        <v>1.1987256773335826</v>
      </c>
      <c r="G50" s="799">
        <v>1.2272810430602155</v>
      </c>
    </row>
    <row r="51" spans="1:7">
      <c r="A51" s="19"/>
    </row>
    <row r="52" spans="1:7">
      <c r="B52" s="22"/>
    </row>
    <row r="53" spans="1:7" ht="65.25">
      <c r="B53" s="196" t="s">
        <v>343</v>
      </c>
      <c r="D53" s="178"/>
      <c r="E53" s="178"/>
      <c r="F53" s="178"/>
      <c r="G53" s="178"/>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2" tint="-9.9978637043366805E-2"/>
  </sheetPr>
  <dimension ref="A1:C39"/>
  <sheetViews>
    <sheetView zoomScale="80" zoomScaleNormal="80" workbookViewId="0"/>
  </sheetViews>
  <sheetFormatPr defaultRowHeight="15"/>
  <cols>
    <col min="1" max="1" width="11.42578125" customWidth="1"/>
    <col min="2" max="2" width="76.85546875" style="4" customWidth="1"/>
    <col min="3" max="3" width="22.85546875" customWidth="1"/>
    <col min="5" max="5" width="22.7109375" customWidth="1"/>
  </cols>
  <sheetData>
    <row r="1" spans="1:3">
      <c r="A1" s="178" t="s">
        <v>97</v>
      </c>
      <c r="B1" t="str">
        <f>Info!C2</f>
        <v>სს "ხალიკ ბანკი საქართველო"</v>
      </c>
    </row>
    <row r="2" spans="1:3">
      <c r="A2" s="178" t="s">
        <v>98</v>
      </c>
      <c r="B2" s="792">
        <f>'1. key ratios'!B2</f>
        <v>46022</v>
      </c>
    </row>
    <row r="3" spans="1:3">
      <c r="A3" s="178"/>
      <c r="B3"/>
    </row>
    <row r="4" spans="1:3">
      <c r="A4" s="178" t="s">
        <v>406</v>
      </c>
      <c r="B4" t="s">
        <v>375</v>
      </c>
    </row>
    <row r="5" spans="1:3">
      <c r="A5" s="581"/>
      <c r="B5" s="581" t="s">
        <v>376</v>
      </c>
      <c r="C5" s="582"/>
    </row>
    <row r="6" spans="1:3">
      <c r="A6" s="583">
        <v>1</v>
      </c>
      <c r="B6" s="584" t="s">
        <v>376</v>
      </c>
      <c r="C6" s="585">
        <v>1108414368.7300034</v>
      </c>
    </row>
    <row r="7" spans="1:3">
      <c r="A7" s="583">
        <v>2</v>
      </c>
      <c r="B7" s="584" t="s">
        <v>377</v>
      </c>
      <c r="C7" s="585">
        <v>-8315455.9199999981</v>
      </c>
    </row>
    <row r="8" spans="1:3">
      <c r="A8" s="586">
        <v>3</v>
      </c>
      <c r="B8" s="587" t="s">
        <v>378</v>
      </c>
      <c r="C8" s="588">
        <f>C6+C7</f>
        <v>1100098912.8100033</v>
      </c>
    </row>
    <row r="9" spans="1:3">
      <c r="A9" s="589"/>
      <c r="B9" s="589" t="s">
        <v>379</v>
      </c>
      <c r="C9" s="590"/>
    </row>
    <row r="10" spans="1:3">
      <c r="A10" s="591">
        <v>4</v>
      </c>
      <c r="B10" s="592" t="s">
        <v>380</v>
      </c>
      <c r="C10" s="585">
        <f>'15. CCR'!F34</f>
        <v>0</v>
      </c>
    </row>
    <row r="11" spans="1:3">
      <c r="A11" s="591">
        <v>5</v>
      </c>
      <c r="B11" s="593" t="s">
        <v>381</v>
      </c>
      <c r="C11" s="585">
        <f>'15. CCR'!G34</f>
        <v>0</v>
      </c>
    </row>
    <row r="12" spans="1:3">
      <c r="A12" s="591">
        <v>6</v>
      </c>
      <c r="B12" s="594" t="s">
        <v>979</v>
      </c>
      <c r="C12" s="588">
        <f>'15. CCR'!I34</f>
        <v>0</v>
      </c>
    </row>
    <row r="13" spans="1:3">
      <c r="A13" s="595">
        <v>7</v>
      </c>
      <c r="B13" s="596" t="s">
        <v>382</v>
      </c>
      <c r="C13" s="585">
        <f>'15. CCR'!E34</f>
        <v>0</v>
      </c>
    </row>
    <row r="14" spans="1:3">
      <c r="A14" s="597">
        <v>8</v>
      </c>
      <c r="B14" s="598" t="s">
        <v>383</v>
      </c>
      <c r="C14" s="588">
        <f>C12</f>
        <v>0</v>
      </c>
    </row>
    <row r="15" spans="1:3">
      <c r="A15" s="589"/>
      <c r="B15" s="589" t="s">
        <v>384</v>
      </c>
      <c r="C15" s="599"/>
    </row>
    <row r="16" spans="1:3" ht="24.75" customHeight="1">
      <c r="A16" s="595">
        <v>9</v>
      </c>
      <c r="B16" s="600" t="s">
        <v>385</v>
      </c>
      <c r="C16" s="585">
        <v>0</v>
      </c>
    </row>
    <row r="17" spans="1:3">
      <c r="A17" s="591">
        <v>10</v>
      </c>
      <c r="B17" s="584" t="s">
        <v>386</v>
      </c>
      <c r="C17" s="585">
        <v>0</v>
      </c>
    </row>
    <row r="18" spans="1:3">
      <c r="A18" s="591">
        <v>11</v>
      </c>
      <c r="B18" s="584" t="s">
        <v>387</v>
      </c>
      <c r="C18" s="585">
        <v>0</v>
      </c>
    </row>
    <row r="19" spans="1:3" ht="24">
      <c r="A19" s="595">
        <v>12</v>
      </c>
      <c r="B19" s="600" t="s">
        <v>388</v>
      </c>
      <c r="C19" s="585">
        <v>0</v>
      </c>
    </row>
    <row r="20" spans="1:3">
      <c r="A20" s="595">
        <v>13</v>
      </c>
      <c r="B20" s="600" t="s">
        <v>389</v>
      </c>
      <c r="C20" s="585">
        <v>0</v>
      </c>
    </row>
    <row r="21" spans="1:3">
      <c r="A21" s="595">
        <v>14</v>
      </c>
      <c r="B21" s="584" t="s">
        <v>390</v>
      </c>
      <c r="C21" s="585">
        <v>0</v>
      </c>
    </row>
    <row r="22" spans="1:3">
      <c r="A22" s="597">
        <v>15</v>
      </c>
      <c r="B22" s="598" t="s">
        <v>391</v>
      </c>
      <c r="C22" s="588">
        <f>SUM(C16:C21)</f>
        <v>0</v>
      </c>
    </row>
    <row r="23" spans="1:3">
      <c r="A23" s="589"/>
      <c r="B23" s="589" t="s">
        <v>392</v>
      </c>
      <c r="C23" s="590"/>
    </row>
    <row r="24" spans="1:3">
      <c r="A24" s="591">
        <v>16</v>
      </c>
      <c r="B24" s="584" t="s">
        <v>393</v>
      </c>
      <c r="C24" s="585">
        <v>71463247.229682073</v>
      </c>
    </row>
    <row r="25" spans="1:3">
      <c r="A25" s="591">
        <v>17</v>
      </c>
      <c r="B25" s="584" t="s">
        <v>394</v>
      </c>
      <c r="C25" s="585">
        <v>-49535848.468841031</v>
      </c>
    </row>
    <row r="26" spans="1:3">
      <c r="A26" s="597">
        <v>18</v>
      </c>
      <c r="B26" s="598" t="s">
        <v>395</v>
      </c>
      <c r="C26" s="588">
        <f>C24+C25</f>
        <v>21927398.760841042</v>
      </c>
    </row>
    <row r="27" spans="1:3">
      <c r="A27" s="589"/>
      <c r="B27" s="589" t="s">
        <v>396</v>
      </c>
      <c r="C27" s="599"/>
    </row>
    <row r="28" spans="1:3">
      <c r="A28" s="591">
        <v>19</v>
      </c>
      <c r="B28" s="584" t="s">
        <v>397</v>
      </c>
      <c r="C28" s="585">
        <v>0</v>
      </c>
    </row>
    <row r="29" spans="1:3">
      <c r="A29" s="591">
        <v>20</v>
      </c>
      <c r="B29" s="584" t="s">
        <v>398</v>
      </c>
      <c r="C29" s="585">
        <v>0</v>
      </c>
    </row>
    <row r="30" spans="1:3">
      <c r="A30" s="589"/>
      <c r="B30" s="589" t="s">
        <v>399</v>
      </c>
      <c r="C30" s="590"/>
    </row>
    <row r="31" spans="1:3">
      <c r="A31" s="597">
        <v>21</v>
      </c>
      <c r="B31" s="598" t="s">
        <v>75</v>
      </c>
      <c r="C31" s="588">
        <v>264983830.26000002</v>
      </c>
    </row>
    <row r="32" spans="1:3">
      <c r="A32" s="597">
        <v>22</v>
      </c>
      <c r="B32" s="598" t="s">
        <v>400</v>
      </c>
      <c r="C32" s="588">
        <f>C8+C14+C22+C26</f>
        <v>1122026311.5708444</v>
      </c>
    </row>
    <row r="33" spans="1:3">
      <c r="A33" s="601"/>
      <c r="B33" s="601" t="s">
        <v>375</v>
      </c>
      <c r="C33" s="590"/>
    </row>
    <row r="34" spans="1:3">
      <c r="A34" s="597">
        <v>23</v>
      </c>
      <c r="B34" s="598" t="s">
        <v>375</v>
      </c>
      <c r="C34" s="742">
        <f>IFERROR(C31/C32,0)</f>
        <v>0.23616543349061117</v>
      </c>
    </row>
    <row r="35" spans="1:3">
      <c r="A35" s="601"/>
      <c r="B35" s="601" t="s">
        <v>401</v>
      </c>
      <c r="C35" s="590"/>
    </row>
    <row r="36" spans="1:3">
      <c r="A36" s="595" t="s">
        <v>402</v>
      </c>
      <c r="B36" s="600" t="s">
        <v>403</v>
      </c>
      <c r="C36" s="602">
        <v>0</v>
      </c>
    </row>
    <row r="37" spans="1:3">
      <c r="A37" s="603" t="s">
        <v>404</v>
      </c>
      <c r="B37" s="604" t="s">
        <v>405</v>
      </c>
      <c r="C37" s="602">
        <v>0</v>
      </c>
    </row>
    <row r="39" spans="1:3">
      <c r="B39" s="236"/>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2" tint="-9.9978637043366805E-2"/>
  </sheetPr>
  <dimension ref="A1:F9"/>
  <sheetViews>
    <sheetView zoomScale="80" zoomScaleNormal="80" workbookViewId="0"/>
  </sheetViews>
  <sheetFormatPr defaultRowHeight="15"/>
  <cols>
    <col min="1" max="1" width="11.42578125" customWidth="1"/>
    <col min="2" max="2" width="76.85546875" style="4" customWidth="1"/>
    <col min="3" max="6" width="24.42578125" customWidth="1"/>
  </cols>
  <sheetData>
    <row r="1" spans="1:6">
      <c r="A1" s="15" t="s">
        <v>97</v>
      </c>
      <c r="B1" s="264" t="str">
        <f>'1. key ratios'!B1</f>
        <v>სს "ხალიკ ბანკი საქართველო"</v>
      </c>
    </row>
    <row r="2" spans="1:6">
      <c r="A2" s="178" t="s">
        <v>98</v>
      </c>
      <c r="B2" s="264">
        <f>'1. key ratios'!B2</f>
        <v>46022</v>
      </c>
    </row>
    <row r="3" spans="1:6">
      <c r="A3" s="178"/>
      <c r="B3"/>
    </row>
    <row r="4" spans="1:6">
      <c r="A4" s="580" t="s">
        <v>971</v>
      </c>
    </row>
    <row r="5" spans="1:6" ht="105">
      <c r="B5" s="574"/>
      <c r="C5" s="575" t="s">
        <v>972</v>
      </c>
      <c r="D5" s="575" t="s">
        <v>973</v>
      </c>
      <c r="E5" s="575" t="s">
        <v>974</v>
      </c>
      <c r="F5" s="575" t="s">
        <v>975</v>
      </c>
    </row>
    <row r="6" spans="1:6">
      <c r="B6" s="576" t="s">
        <v>970</v>
      </c>
      <c r="C6" s="577" t="b">
        <f>IF(C7&gt;0,C7,IF(C8&gt;0,C8,IF(C9&gt;0,C9)))</f>
        <v>0</v>
      </c>
      <c r="D6" s="577" t="b">
        <f>IF(D7&gt;0,D7,IF(D8&gt;0,D8,IF(D9&gt;0,D9)))</f>
        <v>0</v>
      </c>
      <c r="E6" s="577" t="b">
        <f>IF(E7&gt;0,E7,IF(E8&gt;0,E8,IF(E9&gt;0,E9)))</f>
        <v>0</v>
      </c>
      <c r="F6" s="577" t="b">
        <f>IF(F7&gt;0,F7,IF(F8&gt;0,F8,IF(F9&gt;0,F9)))</f>
        <v>0</v>
      </c>
    </row>
    <row r="7" spans="1:6">
      <c r="B7" s="578" t="s">
        <v>976</v>
      </c>
      <c r="C7" s="579">
        <v>0</v>
      </c>
      <c r="D7" s="579">
        <v>0</v>
      </c>
      <c r="E7" s="579">
        <v>0</v>
      </c>
      <c r="F7" s="579">
        <v>0</v>
      </c>
    </row>
    <row r="8" spans="1:6">
      <c r="B8" s="578" t="s">
        <v>977</v>
      </c>
      <c r="C8" s="579">
        <v>0</v>
      </c>
      <c r="D8" s="579">
        <v>0</v>
      </c>
      <c r="E8" s="579">
        <v>0</v>
      </c>
      <c r="F8" s="579">
        <v>0</v>
      </c>
    </row>
    <row r="9" spans="1:6">
      <c r="B9" s="578" t="s">
        <v>978</v>
      </c>
      <c r="C9" s="579">
        <v>0</v>
      </c>
      <c r="D9" s="579">
        <v>0</v>
      </c>
      <c r="E9" s="579">
        <v>0</v>
      </c>
      <c r="F9" s="579">
        <v>0</v>
      </c>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2" tint="-9.9978637043366805E-2"/>
  </sheetPr>
  <dimension ref="A1:N42"/>
  <sheetViews>
    <sheetView zoomScale="80" zoomScaleNormal="80" workbookViewId="0">
      <pane xSplit="2" ySplit="6" topLeftCell="C7" activePane="bottomRight" state="frozen"/>
      <selection sqref="A1:XFD1048576"/>
      <selection pane="topRight" sqref="A1:XFD1048576"/>
      <selection pane="bottomLeft" sqref="A1:XFD1048576"/>
      <selection pane="bottomRight"/>
    </sheetView>
  </sheetViews>
  <sheetFormatPr defaultRowHeight="15"/>
  <cols>
    <col min="1" max="1" width="9.85546875" style="178" bestFit="1" customWidth="1"/>
    <col min="2" max="2" width="82.5703125" style="22" customWidth="1"/>
    <col min="3" max="7" width="17.5703125" style="178" customWidth="1"/>
  </cols>
  <sheetData>
    <row r="1" spans="1:14">
      <c r="A1" s="178" t="s">
        <v>97</v>
      </c>
      <c r="B1" s="178" t="str">
        <f>Info!C2</f>
        <v>სს "ხალიკ ბანკი საქართველო"</v>
      </c>
    </row>
    <row r="2" spans="1:14">
      <c r="A2" s="178" t="s">
        <v>98</v>
      </c>
      <c r="B2" s="792">
        <f>'1. key ratios'!B2</f>
        <v>46022</v>
      </c>
    </row>
    <row r="3" spans="1:14">
      <c r="B3" s="264"/>
    </row>
    <row r="4" spans="1:14" ht="15.75" thickBot="1">
      <c r="A4" s="178" t="s">
        <v>457</v>
      </c>
      <c r="B4" s="268" t="s">
        <v>422</v>
      </c>
    </row>
    <row r="5" spans="1:14">
      <c r="A5" s="269"/>
      <c r="B5" s="270"/>
      <c r="C5" s="870" t="s">
        <v>423</v>
      </c>
      <c r="D5" s="870"/>
      <c r="E5" s="870"/>
      <c r="F5" s="870"/>
      <c r="G5" s="871" t="s">
        <v>424</v>
      </c>
    </row>
    <row r="6" spans="1:14">
      <c r="A6" s="271"/>
      <c r="B6" s="272"/>
      <c r="C6" s="273" t="s">
        <v>425</v>
      </c>
      <c r="D6" s="274" t="s">
        <v>426</v>
      </c>
      <c r="E6" s="274" t="s">
        <v>427</v>
      </c>
      <c r="F6" s="274" t="s">
        <v>428</v>
      </c>
      <c r="G6" s="872"/>
    </row>
    <row r="7" spans="1:14">
      <c r="A7" s="275"/>
      <c r="B7" s="276" t="s">
        <v>429</v>
      </c>
      <c r="C7" s="277"/>
      <c r="D7" s="277"/>
      <c r="E7" s="277"/>
      <c r="F7" s="277"/>
      <c r="G7" s="278"/>
    </row>
    <row r="8" spans="1:14">
      <c r="A8" s="279">
        <v>1</v>
      </c>
      <c r="B8" s="280" t="s">
        <v>430</v>
      </c>
      <c r="C8" s="718">
        <f>SUM(C9:C10)</f>
        <v>264983830.25999999</v>
      </c>
      <c r="D8" s="718">
        <f>SUM(D9:D10)</f>
        <v>0</v>
      </c>
      <c r="E8" s="718">
        <f>SUM(E9:E10)</f>
        <v>0</v>
      </c>
      <c r="F8" s="718">
        <f>SUM(F9:F10)</f>
        <v>604024974.03000009</v>
      </c>
      <c r="G8" s="743">
        <f>SUM(G9:G10)</f>
        <v>869008804.29000008</v>
      </c>
      <c r="I8" s="747"/>
      <c r="J8" s="747"/>
      <c r="K8" s="747"/>
      <c r="L8" s="747"/>
      <c r="M8" s="747"/>
      <c r="N8" s="747"/>
    </row>
    <row r="9" spans="1:14">
      <c r="A9" s="279">
        <v>2</v>
      </c>
      <c r="B9" s="281" t="s">
        <v>74</v>
      </c>
      <c r="C9" s="718">
        <v>264983830.25999999</v>
      </c>
      <c r="D9" s="718">
        <v>0</v>
      </c>
      <c r="E9" s="718">
        <v>0</v>
      </c>
      <c r="F9" s="718">
        <v>27020558.620000001</v>
      </c>
      <c r="G9" s="743">
        <v>292004388.88</v>
      </c>
      <c r="I9" s="747"/>
      <c r="J9" s="747"/>
      <c r="K9" s="747"/>
      <c r="L9" s="747"/>
      <c r="M9" s="747"/>
      <c r="N9" s="747"/>
    </row>
    <row r="10" spans="1:14">
      <c r="A10" s="279">
        <v>3</v>
      </c>
      <c r="B10" s="281" t="s">
        <v>431</v>
      </c>
      <c r="C10" s="744"/>
      <c r="D10" s="744"/>
      <c r="E10" s="744"/>
      <c r="F10" s="718">
        <v>577004415.41000009</v>
      </c>
      <c r="G10" s="743">
        <v>577004415.41000009</v>
      </c>
      <c r="I10" s="747"/>
      <c r="J10" s="747"/>
      <c r="K10" s="747"/>
      <c r="L10" s="747"/>
      <c r="M10" s="747"/>
      <c r="N10" s="747"/>
    </row>
    <row r="11" spans="1:14" ht="26.25">
      <c r="A11" s="279">
        <v>4</v>
      </c>
      <c r="B11" s="280" t="s">
        <v>432</v>
      </c>
      <c r="C11" s="718">
        <f t="shared" ref="C11:F11" si="0">SUM(C12:C13)</f>
        <v>24390754.639999963</v>
      </c>
      <c r="D11" s="718">
        <f t="shared" si="0"/>
        <v>31443768.850000016</v>
      </c>
      <c r="E11" s="718">
        <f t="shared" si="0"/>
        <v>33937327.330000013</v>
      </c>
      <c r="F11" s="718">
        <f t="shared" si="0"/>
        <v>7358612.0600000005</v>
      </c>
      <c r="G11" s="743">
        <f>SUM(G12:G13)</f>
        <v>86317734.767999962</v>
      </c>
      <c r="I11" s="747"/>
      <c r="J11" s="747"/>
      <c r="K11" s="747"/>
      <c r="L11" s="747"/>
      <c r="M11" s="747"/>
      <c r="N11" s="747"/>
    </row>
    <row r="12" spans="1:14">
      <c r="A12" s="279">
        <v>5</v>
      </c>
      <c r="B12" s="281" t="s">
        <v>433</v>
      </c>
      <c r="C12" s="718">
        <v>19090802.329999961</v>
      </c>
      <c r="D12" s="660">
        <v>25890865.360000014</v>
      </c>
      <c r="E12" s="718">
        <v>32406221.940000013</v>
      </c>
      <c r="F12" s="718">
        <v>6506562.21</v>
      </c>
      <c r="G12" s="743">
        <v>79699729.247999966</v>
      </c>
      <c r="I12" s="747"/>
      <c r="J12" s="747"/>
      <c r="K12" s="747"/>
      <c r="L12" s="747"/>
      <c r="M12" s="747"/>
      <c r="N12" s="747"/>
    </row>
    <row r="13" spans="1:14">
      <c r="A13" s="279">
        <v>6</v>
      </c>
      <c r="B13" s="281" t="s">
        <v>434</v>
      </c>
      <c r="C13" s="718">
        <v>5299952.3100000005</v>
      </c>
      <c r="D13" s="660">
        <v>5552903.4900000002</v>
      </c>
      <c r="E13" s="718">
        <v>1531105.3900000001</v>
      </c>
      <c r="F13" s="718">
        <v>852049.85000000009</v>
      </c>
      <c r="G13" s="743">
        <v>6618005.5200000005</v>
      </c>
      <c r="I13" s="747"/>
      <c r="J13" s="747"/>
      <c r="K13" s="747"/>
      <c r="L13" s="747"/>
      <c r="M13" s="747"/>
      <c r="N13" s="747"/>
    </row>
    <row r="14" spans="1:14">
      <c r="A14" s="279">
        <v>7</v>
      </c>
      <c r="B14" s="280" t="s">
        <v>435</v>
      </c>
      <c r="C14" s="718">
        <f t="shared" ref="C14:F14" si="1">SUM(C15:C16)</f>
        <v>60090575.179999992</v>
      </c>
      <c r="D14" s="718">
        <f t="shared" si="1"/>
        <v>33573505.019999862</v>
      </c>
      <c r="E14" s="718">
        <f t="shared" si="1"/>
        <v>14903179.569999998</v>
      </c>
      <c r="F14" s="718">
        <f t="shared" si="1"/>
        <v>598312.19999999925</v>
      </c>
      <c r="G14" s="743">
        <f>SUM(G15:G16)</f>
        <v>39113791.169999927</v>
      </c>
      <c r="I14" s="747"/>
      <c r="J14" s="747"/>
      <c r="K14" s="747"/>
      <c r="L14" s="747"/>
      <c r="M14" s="747"/>
      <c r="N14" s="747"/>
    </row>
    <row r="15" spans="1:14" ht="51.75">
      <c r="A15" s="279">
        <v>8</v>
      </c>
      <c r="B15" s="281" t="s">
        <v>436</v>
      </c>
      <c r="C15" s="718">
        <v>58071394.719999991</v>
      </c>
      <c r="D15" s="660">
        <v>5720843.1199998669</v>
      </c>
      <c r="E15" s="718">
        <v>13837032.299999999</v>
      </c>
      <c r="F15" s="718">
        <v>598312.19999999925</v>
      </c>
      <c r="G15" s="743">
        <v>39113791.169999927</v>
      </c>
      <c r="I15" s="747"/>
      <c r="J15" s="747"/>
      <c r="K15" s="747"/>
      <c r="L15" s="747"/>
      <c r="M15" s="747"/>
      <c r="N15" s="747"/>
    </row>
    <row r="16" spans="1:14" ht="26.25">
      <c r="A16" s="279">
        <v>9</v>
      </c>
      <c r="B16" s="281" t="s">
        <v>437</v>
      </c>
      <c r="C16" s="718">
        <v>2019180.46</v>
      </c>
      <c r="D16" s="718">
        <v>27852661.899999995</v>
      </c>
      <c r="E16" s="718">
        <v>1066147.27</v>
      </c>
      <c r="F16" s="718">
        <v>0</v>
      </c>
      <c r="G16" s="743">
        <v>0</v>
      </c>
      <c r="I16" s="747"/>
      <c r="J16" s="747"/>
      <c r="K16" s="747"/>
      <c r="L16" s="747"/>
      <c r="M16" s="747"/>
      <c r="N16" s="747"/>
    </row>
    <row r="17" spans="1:14">
      <c r="A17" s="279">
        <v>10</v>
      </c>
      <c r="B17" s="280" t="s">
        <v>438</v>
      </c>
      <c r="C17" s="718">
        <v>0</v>
      </c>
      <c r="D17" s="660">
        <v>0</v>
      </c>
      <c r="E17" s="718">
        <v>0</v>
      </c>
      <c r="F17" s="718">
        <v>0</v>
      </c>
      <c r="G17" s="743">
        <v>0</v>
      </c>
      <c r="I17" s="747"/>
      <c r="J17" s="747"/>
      <c r="K17" s="747"/>
      <c r="L17" s="747"/>
      <c r="M17" s="747"/>
      <c r="N17" s="747"/>
    </row>
    <row r="18" spans="1:14">
      <c r="A18" s="279">
        <v>11</v>
      </c>
      <c r="B18" s="280" t="s">
        <v>78</v>
      </c>
      <c r="C18" s="718">
        <f>SUM(C19:C20)</f>
        <v>0</v>
      </c>
      <c r="D18" s="660">
        <f t="shared" ref="D18:G18" si="2">SUM(D19:D20)</f>
        <v>12556308.990317909</v>
      </c>
      <c r="E18" s="718">
        <f t="shared" si="2"/>
        <v>8068505.9199999999</v>
      </c>
      <c r="F18" s="718">
        <f t="shared" si="2"/>
        <v>4169258.7600000007</v>
      </c>
      <c r="G18" s="743">
        <f t="shared" si="2"/>
        <v>0</v>
      </c>
      <c r="I18" s="747"/>
      <c r="J18" s="747"/>
      <c r="K18" s="747"/>
      <c r="L18" s="747"/>
      <c r="M18" s="747"/>
      <c r="N18" s="747"/>
    </row>
    <row r="19" spans="1:14">
      <c r="A19" s="279">
        <v>12</v>
      </c>
      <c r="B19" s="281" t="s">
        <v>439</v>
      </c>
      <c r="C19" s="744"/>
      <c r="D19" s="660">
        <v>0</v>
      </c>
      <c r="E19" s="718">
        <v>0</v>
      </c>
      <c r="F19" s="718">
        <v>0</v>
      </c>
      <c r="G19" s="743">
        <v>0</v>
      </c>
      <c r="I19" s="747"/>
      <c r="J19" s="747"/>
      <c r="K19" s="747"/>
      <c r="L19" s="747"/>
      <c r="M19" s="747"/>
      <c r="N19" s="747"/>
    </row>
    <row r="20" spans="1:14" ht="26.25">
      <c r="A20" s="279">
        <v>13</v>
      </c>
      <c r="B20" s="281" t="s">
        <v>440</v>
      </c>
      <c r="C20" s="718">
        <v>0</v>
      </c>
      <c r="D20" s="718">
        <v>12556308.990317909</v>
      </c>
      <c r="E20" s="718">
        <v>8068505.9199999999</v>
      </c>
      <c r="F20" s="718">
        <v>4169258.7600000007</v>
      </c>
      <c r="G20" s="743">
        <v>0</v>
      </c>
      <c r="I20" s="747"/>
      <c r="J20" s="747"/>
      <c r="K20" s="747"/>
      <c r="L20" s="747"/>
      <c r="M20" s="747"/>
      <c r="N20" s="747"/>
    </row>
    <row r="21" spans="1:14">
      <c r="A21" s="282">
        <v>14</v>
      </c>
      <c r="B21" s="283" t="s">
        <v>441</v>
      </c>
      <c r="C21" s="744"/>
      <c r="D21" s="744"/>
      <c r="E21" s="744"/>
      <c r="F21" s="744"/>
      <c r="G21" s="745">
        <f>SUM(G8,G11,G14,G17,G18)</f>
        <v>994440330.22800004</v>
      </c>
      <c r="I21" s="747"/>
      <c r="J21" s="747"/>
      <c r="K21" s="747"/>
      <c r="L21" s="747"/>
      <c r="M21" s="747"/>
      <c r="N21" s="747"/>
    </row>
    <row r="22" spans="1:14">
      <c r="A22" s="284"/>
      <c r="B22" s="299" t="s">
        <v>442</v>
      </c>
      <c r="C22" s="285"/>
      <c r="D22" s="286"/>
      <c r="E22" s="285"/>
      <c r="F22" s="285"/>
      <c r="G22" s="287"/>
      <c r="I22" s="747"/>
      <c r="J22" s="747"/>
      <c r="K22" s="747"/>
      <c r="L22" s="747"/>
      <c r="M22" s="747"/>
      <c r="N22" s="747"/>
    </row>
    <row r="23" spans="1:14">
      <c r="A23" s="279">
        <v>15</v>
      </c>
      <c r="B23" s="280" t="s">
        <v>310</v>
      </c>
      <c r="C23" s="719">
        <v>75793492.200500026</v>
      </c>
      <c r="D23" s="730">
        <v>0</v>
      </c>
      <c r="E23" s="719">
        <v>0</v>
      </c>
      <c r="F23" s="719">
        <v>895682.02999999991</v>
      </c>
      <c r="G23" s="743">
        <v>2748718.4530250006</v>
      </c>
      <c r="I23" s="747"/>
      <c r="J23" s="747"/>
      <c r="K23" s="747"/>
      <c r="L23" s="747"/>
      <c r="M23" s="747"/>
      <c r="N23" s="747"/>
    </row>
    <row r="24" spans="1:14">
      <c r="A24" s="279">
        <v>16</v>
      </c>
      <c r="B24" s="280" t="s">
        <v>443</v>
      </c>
      <c r="C24" s="718">
        <f>SUM(C25:C27,C29,C31)</f>
        <v>0</v>
      </c>
      <c r="D24" s="660">
        <f t="shared" ref="D24:G24" si="3">SUM(D25:D27,D29,D31)</f>
        <v>127335136.98271033</v>
      </c>
      <c r="E24" s="718">
        <f t="shared" si="3"/>
        <v>124358217.95989271</v>
      </c>
      <c r="F24" s="718">
        <f t="shared" si="3"/>
        <v>610668534.6268959</v>
      </c>
      <c r="G24" s="743">
        <f t="shared" si="3"/>
        <v>634185954.18160105</v>
      </c>
      <c r="I24" s="747"/>
      <c r="J24" s="747"/>
      <c r="K24" s="747"/>
      <c r="L24" s="747"/>
      <c r="M24" s="747"/>
      <c r="N24" s="747"/>
    </row>
    <row r="25" spans="1:14" ht="26.25">
      <c r="A25" s="279">
        <v>17</v>
      </c>
      <c r="B25" s="281" t="s">
        <v>444</v>
      </c>
      <c r="C25" s="718">
        <v>0</v>
      </c>
      <c r="D25" s="660">
        <v>0</v>
      </c>
      <c r="E25" s="718">
        <v>0</v>
      </c>
      <c r="F25" s="718">
        <v>0</v>
      </c>
      <c r="G25" s="743">
        <v>0</v>
      </c>
      <c r="I25" s="747"/>
      <c r="J25" s="747"/>
      <c r="K25" s="747"/>
      <c r="L25" s="747"/>
      <c r="M25" s="747"/>
      <c r="N25" s="747"/>
    </row>
    <row r="26" spans="1:14" ht="26.25">
      <c r="A26" s="279">
        <v>18</v>
      </c>
      <c r="B26" s="281" t="s">
        <v>445</v>
      </c>
      <c r="C26" s="718">
        <v>0</v>
      </c>
      <c r="D26" s="660">
        <v>31879574.59952816</v>
      </c>
      <c r="E26" s="718">
        <v>37526343.275320046</v>
      </c>
      <c r="F26" s="718">
        <v>2859155.9151518042</v>
      </c>
      <c r="G26" s="743">
        <v>26404263.742741052</v>
      </c>
      <c r="I26" s="747"/>
      <c r="J26" s="747"/>
      <c r="K26" s="747"/>
      <c r="L26" s="747"/>
      <c r="M26" s="747"/>
      <c r="N26" s="747"/>
    </row>
    <row r="27" spans="1:14">
      <c r="A27" s="279">
        <v>19</v>
      </c>
      <c r="B27" s="281" t="s">
        <v>446</v>
      </c>
      <c r="C27" s="718">
        <v>0</v>
      </c>
      <c r="D27" s="660">
        <v>79647082.529257327</v>
      </c>
      <c r="E27" s="718">
        <v>69554947.311295629</v>
      </c>
      <c r="F27" s="718">
        <v>345847830.53944552</v>
      </c>
      <c r="G27" s="743">
        <v>368571670.87880516</v>
      </c>
      <c r="I27" s="747"/>
      <c r="J27" s="747"/>
      <c r="K27" s="747"/>
      <c r="L27" s="747"/>
      <c r="M27" s="747"/>
      <c r="N27" s="747"/>
    </row>
    <row r="28" spans="1:14">
      <c r="A28" s="279">
        <v>20</v>
      </c>
      <c r="B28" s="288" t="s">
        <v>447</v>
      </c>
      <c r="C28" s="718">
        <v>0</v>
      </c>
      <c r="D28" s="660">
        <v>0</v>
      </c>
      <c r="E28" s="718">
        <v>0</v>
      </c>
      <c r="F28" s="718">
        <v>0</v>
      </c>
      <c r="G28" s="743">
        <v>0</v>
      </c>
      <c r="I28" s="747"/>
      <c r="J28" s="747"/>
      <c r="K28" s="747"/>
      <c r="L28" s="747"/>
      <c r="M28" s="747"/>
      <c r="N28" s="747"/>
    </row>
    <row r="29" spans="1:14">
      <c r="A29" s="279">
        <v>21</v>
      </c>
      <c r="B29" s="281" t="s">
        <v>448</v>
      </c>
      <c r="C29" s="718">
        <v>0</v>
      </c>
      <c r="D29" s="660">
        <v>15808479.853924844</v>
      </c>
      <c r="E29" s="718">
        <v>17276927.373277027</v>
      </c>
      <c r="F29" s="718">
        <v>261665319.0727987</v>
      </c>
      <c r="G29" s="743">
        <v>238958224.82547984</v>
      </c>
      <c r="I29" s="747"/>
      <c r="J29" s="747"/>
      <c r="K29" s="747"/>
      <c r="L29" s="747"/>
      <c r="M29" s="747"/>
      <c r="N29" s="747"/>
    </row>
    <row r="30" spans="1:14">
      <c r="A30" s="279">
        <v>22</v>
      </c>
      <c r="B30" s="288" t="s">
        <v>447</v>
      </c>
      <c r="C30" s="718">
        <v>0</v>
      </c>
      <c r="D30" s="660">
        <v>0</v>
      </c>
      <c r="E30" s="718">
        <v>0</v>
      </c>
      <c r="F30" s="718">
        <v>0</v>
      </c>
      <c r="G30" s="743">
        <v>0</v>
      </c>
      <c r="I30" s="747"/>
      <c r="J30" s="747"/>
      <c r="K30" s="747"/>
      <c r="L30" s="747"/>
      <c r="M30" s="747"/>
      <c r="N30" s="747"/>
    </row>
    <row r="31" spans="1:14" ht="26.25">
      <c r="A31" s="279">
        <v>23</v>
      </c>
      <c r="B31" s="281" t="s">
        <v>449</v>
      </c>
      <c r="C31" s="718">
        <v>0</v>
      </c>
      <c r="D31" s="660">
        <v>0</v>
      </c>
      <c r="E31" s="718">
        <v>0</v>
      </c>
      <c r="F31" s="718">
        <v>296229.09949999995</v>
      </c>
      <c r="G31" s="743">
        <v>251794.73457499995</v>
      </c>
      <c r="I31" s="747"/>
      <c r="J31" s="747"/>
      <c r="K31" s="747"/>
      <c r="L31" s="747"/>
      <c r="M31" s="747"/>
      <c r="N31" s="747"/>
    </row>
    <row r="32" spans="1:14">
      <c r="A32" s="279">
        <v>24</v>
      </c>
      <c r="B32" s="280" t="s">
        <v>450</v>
      </c>
      <c r="C32" s="718">
        <v>0</v>
      </c>
      <c r="D32" s="660">
        <v>0</v>
      </c>
      <c r="E32" s="718">
        <v>0</v>
      </c>
      <c r="F32" s="718">
        <v>0</v>
      </c>
      <c r="G32" s="743">
        <v>0</v>
      </c>
      <c r="I32" s="747"/>
      <c r="J32" s="747"/>
      <c r="K32" s="747"/>
      <c r="L32" s="747"/>
      <c r="M32" s="747"/>
      <c r="N32" s="747"/>
    </row>
    <row r="33" spans="1:14">
      <c r="A33" s="279">
        <v>25</v>
      </c>
      <c r="B33" s="280" t="s">
        <v>88</v>
      </c>
      <c r="C33" s="718">
        <f>SUM(C34:C35)</f>
        <v>36727024.349999979</v>
      </c>
      <c r="D33" s="718">
        <f>SUM(D34:D35)</f>
        <v>14077931.428910404</v>
      </c>
      <c r="E33" s="718">
        <f>SUM(E34:E35)</f>
        <v>8570157.7341560833</v>
      </c>
      <c r="F33" s="718">
        <f>SUM(F34:F35)</f>
        <v>103681945.67693421</v>
      </c>
      <c r="G33" s="743">
        <f>SUM(G34:G35)</f>
        <v>151831369.82396749</v>
      </c>
      <c r="I33" s="747"/>
      <c r="J33" s="747"/>
      <c r="K33" s="747"/>
      <c r="L33" s="747"/>
      <c r="M33" s="747"/>
      <c r="N33" s="747"/>
    </row>
    <row r="34" spans="1:14">
      <c r="A34" s="279">
        <v>26</v>
      </c>
      <c r="B34" s="281" t="s">
        <v>451</v>
      </c>
      <c r="C34" s="744"/>
      <c r="D34" s="660">
        <v>0</v>
      </c>
      <c r="E34" s="718">
        <v>0</v>
      </c>
      <c r="F34" s="718">
        <v>0</v>
      </c>
      <c r="G34" s="743">
        <v>0</v>
      </c>
      <c r="I34" s="747"/>
      <c r="J34" s="747"/>
      <c r="K34" s="747"/>
      <c r="L34" s="747"/>
      <c r="M34" s="747"/>
      <c r="N34" s="747"/>
    </row>
    <row r="35" spans="1:14">
      <c r="A35" s="279">
        <v>27</v>
      </c>
      <c r="B35" s="281" t="s">
        <v>452</v>
      </c>
      <c r="C35" s="718">
        <v>36727024.349999979</v>
      </c>
      <c r="D35" s="660">
        <v>14077931.428910404</v>
      </c>
      <c r="E35" s="718">
        <v>8570157.7341560833</v>
      </c>
      <c r="F35" s="718">
        <v>103681945.67693421</v>
      </c>
      <c r="G35" s="743">
        <v>151831369.82396749</v>
      </c>
      <c r="I35" s="747"/>
      <c r="J35" s="747"/>
      <c r="K35" s="747"/>
      <c r="L35" s="747"/>
      <c r="M35" s="747"/>
      <c r="N35" s="747"/>
    </row>
    <row r="36" spans="1:14">
      <c r="A36" s="279">
        <v>28</v>
      </c>
      <c r="B36" s="280" t="s">
        <v>453</v>
      </c>
      <c r="C36" s="718">
        <v>47734602.75</v>
      </c>
      <c r="D36" s="660">
        <v>8567677.4699999988</v>
      </c>
      <c r="E36" s="718">
        <v>7578277.2999999998</v>
      </c>
      <c r="F36" s="718">
        <v>7612259.8700000001</v>
      </c>
      <c r="G36" s="743">
        <v>4001325.6145000001</v>
      </c>
      <c r="I36" s="747"/>
      <c r="J36" s="747"/>
      <c r="K36" s="747"/>
      <c r="L36" s="747"/>
      <c r="M36" s="747"/>
      <c r="N36" s="747"/>
    </row>
    <row r="37" spans="1:14">
      <c r="A37" s="282">
        <v>29</v>
      </c>
      <c r="B37" s="283" t="s">
        <v>454</v>
      </c>
      <c r="C37" s="744"/>
      <c r="D37" s="744"/>
      <c r="E37" s="744"/>
      <c r="F37" s="744"/>
      <c r="G37" s="745">
        <f>SUM(G23:G24,G32:G33,G36)</f>
        <v>792767368.07309353</v>
      </c>
      <c r="I37" s="747"/>
      <c r="J37" s="747"/>
      <c r="K37" s="747"/>
      <c r="L37" s="747"/>
      <c r="M37" s="747"/>
      <c r="N37" s="747"/>
    </row>
    <row r="38" spans="1:14">
      <c r="A38" s="275"/>
      <c r="B38" s="289"/>
      <c r="C38" s="290"/>
      <c r="D38" s="290"/>
      <c r="E38" s="290"/>
      <c r="F38" s="290"/>
      <c r="G38" s="291"/>
      <c r="I38" s="747"/>
      <c r="J38" s="747"/>
      <c r="K38" s="747"/>
      <c r="L38" s="747"/>
      <c r="M38" s="747"/>
      <c r="N38" s="747"/>
    </row>
    <row r="39" spans="1:14" ht="15.75" thickBot="1">
      <c r="A39" s="292">
        <v>30</v>
      </c>
      <c r="B39" s="293" t="s">
        <v>422</v>
      </c>
      <c r="C39" s="187"/>
      <c r="D39" s="169"/>
      <c r="E39" s="169"/>
      <c r="F39" s="294"/>
      <c r="G39" s="746">
        <f>IFERROR(G21/G37,0)</f>
        <v>1.2543910991759089</v>
      </c>
      <c r="I39" s="747"/>
      <c r="J39" s="747"/>
      <c r="K39" s="747"/>
      <c r="L39" s="747"/>
      <c r="M39" s="747"/>
      <c r="N39" s="747"/>
    </row>
    <row r="42" spans="1:14" ht="39">
      <c r="B42" s="22" t="s">
        <v>455</v>
      </c>
    </row>
  </sheetData>
  <mergeCells count="2">
    <mergeCell ref="C5:F5"/>
    <mergeCell ref="G5:G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2" tint="-9.9978637043366805E-2"/>
  </sheetPr>
  <dimension ref="A1:H26"/>
  <sheetViews>
    <sheetView showGridLines="0" zoomScale="80" zoomScaleNormal="80" workbookViewId="0"/>
  </sheetViews>
  <sheetFormatPr defaultColWidth="9.140625" defaultRowHeight="12.75"/>
  <cols>
    <col min="1" max="1" width="11.85546875" style="304" bestFit="1" customWidth="1"/>
    <col min="2" max="2" width="105.140625" style="304" bestFit="1" customWidth="1"/>
    <col min="3" max="4" width="18.42578125" style="304" bestFit="1" customWidth="1"/>
    <col min="5" max="5" width="18" style="304" bestFit="1" customWidth="1"/>
    <col min="6" max="6" width="14.5703125" style="304" bestFit="1" customWidth="1"/>
    <col min="7" max="7" width="30.42578125" style="304" customWidth="1"/>
    <col min="8" max="8" width="18.85546875" style="304" bestFit="1" customWidth="1"/>
    <col min="9" max="16384" width="9.140625" style="304"/>
  </cols>
  <sheetData>
    <row r="1" spans="1:8" ht="13.5">
      <c r="A1" s="303" t="s">
        <v>97</v>
      </c>
      <c r="B1" s="235" t="str">
        <f>Info!C2</f>
        <v>სს "ხალიკ ბანკი საქართველო"</v>
      </c>
    </row>
    <row r="2" spans="1:8">
      <c r="A2" s="305" t="s">
        <v>98</v>
      </c>
      <c r="B2" s="798">
        <f>'1. key ratios'!B2</f>
        <v>46022</v>
      </c>
    </row>
    <row r="3" spans="1:8">
      <c r="A3" s="306" t="s">
        <v>462</v>
      </c>
    </row>
    <row r="5" spans="1:8">
      <c r="A5" s="873" t="s">
        <v>463</v>
      </c>
      <c r="B5" s="874"/>
      <c r="C5" s="879" t="s">
        <v>464</v>
      </c>
      <c r="D5" s="880"/>
      <c r="E5" s="880"/>
      <c r="F5" s="880"/>
      <c r="G5" s="880"/>
      <c r="H5" s="881"/>
    </row>
    <row r="6" spans="1:8">
      <c r="A6" s="875"/>
      <c r="B6" s="876"/>
      <c r="C6" s="882"/>
      <c r="D6" s="883"/>
      <c r="E6" s="883"/>
      <c r="F6" s="883"/>
      <c r="G6" s="883"/>
      <c r="H6" s="884"/>
    </row>
    <row r="7" spans="1:8" ht="25.5">
      <c r="A7" s="877"/>
      <c r="B7" s="878"/>
      <c r="C7" s="396" t="s">
        <v>465</v>
      </c>
      <c r="D7" s="396" t="s">
        <v>466</v>
      </c>
      <c r="E7" s="396" t="s">
        <v>467</v>
      </c>
      <c r="F7" s="396" t="s">
        <v>468</v>
      </c>
      <c r="G7" s="397" t="s">
        <v>648</v>
      </c>
      <c r="H7" s="396" t="s">
        <v>66</v>
      </c>
    </row>
    <row r="8" spans="1:8">
      <c r="A8" s="392">
        <v>1</v>
      </c>
      <c r="B8" s="391" t="s">
        <v>123</v>
      </c>
      <c r="C8" s="748">
        <v>18056809.809999999</v>
      </c>
      <c r="D8" s="748">
        <v>8999880.3800000008</v>
      </c>
      <c r="E8" s="748">
        <v>5924582.0090868976</v>
      </c>
      <c r="F8" s="748">
        <v>0</v>
      </c>
      <c r="G8" s="748">
        <v>0</v>
      </c>
      <c r="H8" s="748">
        <f t="shared" ref="H8:H20" si="0">SUM(C8:G8)</f>
        <v>32981272.199086897</v>
      </c>
    </row>
    <row r="9" spans="1:8">
      <c r="A9" s="392">
        <v>2</v>
      </c>
      <c r="B9" s="391" t="s">
        <v>124</v>
      </c>
      <c r="C9" s="748">
        <v>0</v>
      </c>
      <c r="D9" s="748">
        <v>0</v>
      </c>
      <c r="E9" s="748">
        <v>0</v>
      </c>
      <c r="F9" s="748">
        <v>0</v>
      </c>
      <c r="G9" s="748">
        <v>0</v>
      </c>
      <c r="H9" s="748">
        <f t="shared" si="0"/>
        <v>0</v>
      </c>
    </row>
    <row r="10" spans="1:8">
      <c r="A10" s="392">
        <v>3</v>
      </c>
      <c r="B10" s="391" t="s">
        <v>125</v>
      </c>
      <c r="C10" s="748">
        <v>0</v>
      </c>
      <c r="D10" s="748">
        <v>0</v>
      </c>
      <c r="E10" s="748">
        <v>0</v>
      </c>
      <c r="F10" s="748">
        <v>0</v>
      </c>
      <c r="G10" s="748">
        <v>0</v>
      </c>
      <c r="H10" s="748">
        <f t="shared" si="0"/>
        <v>0</v>
      </c>
    </row>
    <row r="11" spans="1:8">
      <c r="A11" s="392">
        <v>4</v>
      </c>
      <c r="B11" s="391" t="s">
        <v>126</v>
      </c>
      <c r="C11" s="748">
        <v>0</v>
      </c>
      <c r="D11" s="748">
        <v>0</v>
      </c>
      <c r="E11" s="748">
        <v>0</v>
      </c>
      <c r="F11" s="748">
        <v>0</v>
      </c>
      <c r="G11" s="748">
        <v>0</v>
      </c>
      <c r="H11" s="748">
        <f t="shared" si="0"/>
        <v>0</v>
      </c>
    </row>
    <row r="12" spans="1:8">
      <c r="A12" s="392">
        <v>5</v>
      </c>
      <c r="B12" s="391" t="s">
        <v>912</v>
      </c>
      <c r="C12" s="748">
        <v>0</v>
      </c>
      <c r="D12" s="748">
        <v>0</v>
      </c>
      <c r="E12" s="748">
        <v>0</v>
      </c>
      <c r="F12" s="748">
        <v>0</v>
      </c>
      <c r="G12" s="748">
        <v>0</v>
      </c>
      <c r="H12" s="748">
        <f t="shared" si="0"/>
        <v>0</v>
      </c>
    </row>
    <row r="13" spans="1:8">
      <c r="A13" s="392">
        <v>6</v>
      </c>
      <c r="B13" s="391" t="s">
        <v>127</v>
      </c>
      <c r="C13" s="748">
        <v>31277078.030000005</v>
      </c>
      <c r="D13" s="748">
        <v>0</v>
      </c>
      <c r="E13" s="748">
        <v>0</v>
      </c>
      <c r="F13" s="748">
        <v>1050610.200000003</v>
      </c>
      <c r="G13" s="748">
        <v>0</v>
      </c>
      <c r="H13" s="748">
        <f t="shared" si="0"/>
        <v>32327688.230000008</v>
      </c>
    </row>
    <row r="14" spans="1:8">
      <c r="A14" s="392">
        <v>7</v>
      </c>
      <c r="B14" s="391" t="s">
        <v>71</v>
      </c>
      <c r="C14" s="748">
        <v>0</v>
      </c>
      <c r="D14" s="748">
        <v>171797435.78999993</v>
      </c>
      <c r="E14" s="748">
        <v>55265866.299999967</v>
      </c>
      <c r="F14" s="748">
        <v>0</v>
      </c>
      <c r="G14" s="748">
        <v>430472686.73000014</v>
      </c>
      <c r="H14" s="748">
        <f t="shared" si="0"/>
        <v>657535988.82000005</v>
      </c>
    </row>
    <row r="15" spans="1:8">
      <c r="A15" s="392">
        <v>8</v>
      </c>
      <c r="B15" s="393" t="s">
        <v>72</v>
      </c>
      <c r="C15" s="748">
        <v>0</v>
      </c>
      <c r="D15" s="748">
        <v>8928415.8999999966</v>
      </c>
      <c r="E15" s="748">
        <v>29252778.280000012</v>
      </c>
      <c r="F15" s="748">
        <v>0</v>
      </c>
      <c r="G15" s="748">
        <v>196565210.26000023</v>
      </c>
      <c r="H15" s="748">
        <f t="shared" si="0"/>
        <v>234746404.44000024</v>
      </c>
    </row>
    <row r="16" spans="1:8">
      <c r="A16" s="392">
        <v>9</v>
      </c>
      <c r="B16" s="391" t="s">
        <v>913</v>
      </c>
      <c r="C16" s="748">
        <v>0</v>
      </c>
      <c r="D16" s="748">
        <v>0</v>
      </c>
      <c r="E16" s="748">
        <v>0</v>
      </c>
      <c r="F16" s="748">
        <v>0</v>
      </c>
      <c r="G16" s="748">
        <v>0</v>
      </c>
      <c r="H16" s="748">
        <f t="shared" si="0"/>
        <v>0</v>
      </c>
    </row>
    <row r="17" spans="1:8">
      <c r="A17" s="392">
        <v>10</v>
      </c>
      <c r="B17" s="395" t="s">
        <v>483</v>
      </c>
      <c r="C17" s="748">
        <v>0</v>
      </c>
      <c r="D17" s="748">
        <v>3495835.0200000005</v>
      </c>
      <c r="E17" s="748">
        <v>868547.72</v>
      </c>
      <c r="F17" s="748">
        <v>0</v>
      </c>
      <c r="G17" s="748">
        <v>32702033.329999998</v>
      </c>
      <c r="H17" s="748">
        <f t="shared" si="0"/>
        <v>37066416.07</v>
      </c>
    </row>
    <row r="18" spans="1:8">
      <c r="A18" s="392">
        <v>11</v>
      </c>
      <c r="B18" s="391" t="s">
        <v>68</v>
      </c>
      <c r="C18" s="748">
        <v>0</v>
      </c>
      <c r="D18" s="748">
        <v>0</v>
      </c>
      <c r="E18" s="748">
        <v>0</v>
      </c>
      <c r="F18" s="748">
        <v>0</v>
      </c>
      <c r="G18" s="748">
        <v>0</v>
      </c>
      <c r="H18" s="748">
        <f t="shared" si="0"/>
        <v>0</v>
      </c>
    </row>
    <row r="19" spans="1:8">
      <c r="A19" s="392">
        <v>12</v>
      </c>
      <c r="B19" s="391" t="s">
        <v>69</v>
      </c>
      <c r="C19" s="748">
        <v>0</v>
      </c>
      <c r="D19" s="748">
        <v>0</v>
      </c>
      <c r="E19" s="748">
        <v>0</v>
      </c>
      <c r="F19" s="748">
        <v>0</v>
      </c>
      <c r="G19" s="748">
        <v>0</v>
      </c>
      <c r="H19" s="748">
        <f t="shared" si="0"/>
        <v>0</v>
      </c>
    </row>
    <row r="20" spans="1:8">
      <c r="A20" s="394">
        <v>13</v>
      </c>
      <c r="B20" s="393" t="s">
        <v>70</v>
      </c>
      <c r="C20" s="748">
        <v>0</v>
      </c>
      <c r="D20" s="748">
        <v>0</v>
      </c>
      <c r="E20" s="748">
        <v>0</v>
      </c>
      <c r="F20" s="748">
        <v>0</v>
      </c>
      <c r="G20" s="748">
        <v>0</v>
      </c>
      <c r="H20" s="748">
        <f t="shared" si="0"/>
        <v>0</v>
      </c>
    </row>
    <row r="21" spans="1:8">
      <c r="A21" s="392">
        <v>14</v>
      </c>
      <c r="B21" s="391" t="s">
        <v>469</v>
      </c>
      <c r="C21" s="748">
        <v>11675810.109999999</v>
      </c>
      <c r="D21" s="748">
        <v>11187798.364147</v>
      </c>
      <c r="E21" s="748">
        <v>8239537.0099999979</v>
      </c>
      <c r="F21" s="748">
        <v>53999.05</v>
      </c>
      <c r="G21" s="748">
        <v>113359624.46999997</v>
      </c>
      <c r="H21" s="748">
        <f>SUM(C21:G21)</f>
        <v>144516769.00414696</v>
      </c>
    </row>
    <row r="22" spans="1:8">
      <c r="A22" s="390">
        <v>15</v>
      </c>
      <c r="B22" s="389" t="s">
        <v>66</v>
      </c>
      <c r="C22" s="748">
        <f>SUM(C18:C21)+SUM(C8:C16)</f>
        <v>61009697.950000003</v>
      </c>
      <c r="D22" s="748">
        <f t="shared" ref="D22:H22" si="1">SUM(D18:D21)+SUM(D8:D16)</f>
        <v>200913530.43414694</v>
      </c>
      <c r="E22" s="748">
        <f t="shared" si="1"/>
        <v>98682763.599086881</v>
      </c>
      <c r="F22" s="748">
        <f t="shared" si="1"/>
        <v>1104609.250000003</v>
      </c>
      <c r="G22" s="748">
        <f t="shared" si="1"/>
        <v>740397521.46000028</v>
      </c>
      <c r="H22" s="748">
        <f t="shared" si="1"/>
        <v>1102108122.6932342</v>
      </c>
    </row>
    <row r="26" spans="1:8" ht="38.25">
      <c r="B26" s="323" t="s">
        <v>647</v>
      </c>
    </row>
  </sheetData>
  <mergeCells count="2">
    <mergeCell ref="A5:B7"/>
    <mergeCell ref="C5:H6"/>
  </mergeCells>
  <conditionalFormatting sqref="A5">
    <cfRule type="duplicateValues" dxfId="25" priority="1"/>
    <cfRule type="duplicateValues" dxfId="24" priority="2"/>
  </conditionalFormatting>
  <conditionalFormatting sqref="A5">
    <cfRule type="duplicateValues" dxfId="23" priority="3"/>
  </conditionalFormatting>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2" tint="-9.9978637043366805E-2"/>
  </sheetPr>
  <dimension ref="A1:H56"/>
  <sheetViews>
    <sheetView showGridLines="0" zoomScale="80" zoomScaleNormal="80" workbookViewId="0"/>
  </sheetViews>
  <sheetFormatPr defaultColWidth="9.140625" defaultRowHeight="12.75"/>
  <cols>
    <col min="1" max="1" width="11.85546875" style="307" bestFit="1" customWidth="1"/>
    <col min="2" max="2" width="86.85546875" style="304" customWidth="1"/>
    <col min="3" max="4" width="31.5703125" style="304" customWidth="1"/>
    <col min="5" max="5" width="16.42578125" style="309" bestFit="1" customWidth="1"/>
    <col min="6" max="6" width="14.140625" style="309" bestFit="1" customWidth="1"/>
    <col min="7" max="7" width="20" style="304" bestFit="1" customWidth="1"/>
    <col min="8" max="8" width="25.140625" style="304" bestFit="1" customWidth="1"/>
    <col min="9" max="16384" width="9.140625" style="304"/>
  </cols>
  <sheetData>
    <row r="1" spans="1:8" ht="13.5">
      <c r="A1" s="303" t="s">
        <v>97</v>
      </c>
      <c r="B1" s="235" t="str">
        <f>Info!C2</f>
        <v>სს "ხალიკ ბანკი საქართველო"</v>
      </c>
      <c r="C1" s="410"/>
      <c r="D1" s="410"/>
      <c r="E1" s="410"/>
      <c r="F1" s="410"/>
      <c r="G1" s="410"/>
      <c r="H1" s="410"/>
    </row>
    <row r="2" spans="1:8">
      <c r="A2" s="305" t="s">
        <v>98</v>
      </c>
      <c r="B2" s="798">
        <f>'1. key ratios'!B2</f>
        <v>46022</v>
      </c>
      <c r="C2" s="410"/>
      <c r="D2" s="410"/>
      <c r="E2" s="410"/>
      <c r="F2" s="410"/>
      <c r="G2" s="410"/>
      <c r="H2" s="410"/>
    </row>
    <row r="3" spans="1:8">
      <c r="A3" s="306" t="s">
        <v>470</v>
      </c>
      <c r="B3" s="410"/>
      <c r="C3" s="410"/>
      <c r="D3" s="410"/>
      <c r="E3" s="410"/>
      <c r="F3" s="410"/>
      <c r="G3" s="410"/>
      <c r="H3" s="410"/>
    </row>
    <row r="4" spans="1:8">
      <c r="A4" s="411"/>
      <c r="B4" s="410"/>
      <c r="C4" s="409" t="s">
        <v>471</v>
      </c>
      <c r="D4" s="409" t="s">
        <v>472</v>
      </c>
      <c r="E4" s="409" t="s">
        <v>473</v>
      </c>
      <c r="F4" s="409" t="s">
        <v>474</v>
      </c>
      <c r="G4" s="409" t="s">
        <v>475</v>
      </c>
      <c r="H4" s="409" t="s">
        <v>476</v>
      </c>
    </row>
    <row r="5" spans="1:8" ht="33.950000000000003" customHeight="1">
      <c r="A5" s="873" t="s">
        <v>835</v>
      </c>
      <c r="B5" s="874"/>
      <c r="C5" s="887" t="s">
        <v>565</v>
      </c>
      <c r="D5" s="887"/>
      <c r="E5" s="887" t="s">
        <v>834</v>
      </c>
      <c r="F5" s="885" t="s">
        <v>833</v>
      </c>
      <c r="G5" s="885" t="s">
        <v>480</v>
      </c>
      <c r="H5" s="407" t="s">
        <v>832</v>
      </c>
    </row>
    <row r="6" spans="1:8" ht="25.5">
      <c r="A6" s="877"/>
      <c r="B6" s="878"/>
      <c r="C6" s="408" t="s">
        <v>481</v>
      </c>
      <c r="D6" s="408" t="s">
        <v>482</v>
      </c>
      <c r="E6" s="887"/>
      <c r="F6" s="886"/>
      <c r="G6" s="886"/>
      <c r="H6" s="407" t="s">
        <v>831</v>
      </c>
    </row>
    <row r="7" spans="1:8">
      <c r="A7" s="405">
        <v>1</v>
      </c>
      <c r="B7" s="391" t="s">
        <v>123</v>
      </c>
      <c r="C7" s="749">
        <v>0</v>
      </c>
      <c r="D7" s="749">
        <v>32987273.190000001</v>
      </c>
      <c r="E7" s="750">
        <v>6001.0099999999993</v>
      </c>
      <c r="F7" s="750">
        <v>0</v>
      </c>
      <c r="G7" s="750">
        <v>0</v>
      </c>
      <c r="H7" s="398">
        <f t="shared" ref="H7:H20" si="0">C7+D7-E7-F7</f>
        <v>32981272.18</v>
      </c>
    </row>
    <row r="8" spans="1:8" ht="25.5" customHeight="1">
      <c r="A8" s="405">
        <v>2</v>
      </c>
      <c r="B8" s="391" t="s">
        <v>124</v>
      </c>
      <c r="C8" s="749">
        <v>0</v>
      </c>
      <c r="D8" s="749">
        <v>0</v>
      </c>
      <c r="E8" s="750">
        <v>0</v>
      </c>
      <c r="F8" s="750">
        <v>0</v>
      </c>
      <c r="G8" s="750">
        <v>0</v>
      </c>
      <c r="H8" s="398">
        <f t="shared" si="0"/>
        <v>0</v>
      </c>
    </row>
    <row r="9" spans="1:8">
      <c r="A9" s="405">
        <v>3</v>
      </c>
      <c r="B9" s="391" t="s">
        <v>125</v>
      </c>
      <c r="C9" s="749">
        <v>0</v>
      </c>
      <c r="D9" s="749">
        <v>0</v>
      </c>
      <c r="E9" s="750">
        <v>0</v>
      </c>
      <c r="F9" s="750">
        <v>0</v>
      </c>
      <c r="G9" s="750">
        <v>0</v>
      </c>
      <c r="H9" s="398">
        <f t="shared" si="0"/>
        <v>0</v>
      </c>
    </row>
    <row r="10" spans="1:8">
      <c r="A10" s="405">
        <v>4</v>
      </c>
      <c r="B10" s="391" t="s">
        <v>126</v>
      </c>
      <c r="C10" s="749">
        <v>0</v>
      </c>
      <c r="D10" s="749">
        <v>0</v>
      </c>
      <c r="E10" s="750">
        <v>0</v>
      </c>
      <c r="F10" s="750">
        <v>0</v>
      </c>
      <c r="G10" s="750">
        <v>0</v>
      </c>
      <c r="H10" s="398">
        <f t="shared" si="0"/>
        <v>0</v>
      </c>
    </row>
    <row r="11" spans="1:8">
      <c r="A11" s="405">
        <v>5</v>
      </c>
      <c r="B11" s="391" t="s">
        <v>912</v>
      </c>
      <c r="C11" s="749">
        <v>0</v>
      </c>
      <c r="D11" s="749">
        <v>0</v>
      </c>
      <c r="E11" s="750">
        <v>0</v>
      </c>
      <c r="F11" s="750">
        <v>0</v>
      </c>
      <c r="G11" s="750">
        <v>0</v>
      </c>
      <c r="H11" s="398">
        <f t="shared" si="0"/>
        <v>0</v>
      </c>
    </row>
    <row r="12" spans="1:8">
      <c r="A12" s="405">
        <v>6</v>
      </c>
      <c r="B12" s="391" t="s">
        <v>127</v>
      </c>
      <c r="C12" s="749">
        <v>0</v>
      </c>
      <c r="D12" s="749">
        <v>32329095.330000006</v>
      </c>
      <c r="E12" s="750">
        <v>1407.1000000000001</v>
      </c>
      <c r="F12" s="750">
        <v>0</v>
      </c>
      <c r="G12" s="750">
        <v>0</v>
      </c>
      <c r="H12" s="398">
        <f t="shared" si="0"/>
        <v>32327688.230000004</v>
      </c>
    </row>
    <row r="13" spans="1:8">
      <c r="A13" s="405">
        <v>7</v>
      </c>
      <c r="B13" s="391" t="s">
        <v>71</v>
      </c>
      <c r="C13" s="749">
        <v>45462143.449999988</v>
      </c>
      <c r="D13" s="749">
        <v>619797920.63999951</v>
      </c>
      <c r="E13" s="750">
        <v>7724075.2699999977</v>
      </c>
      <c r="F13" s="750">
        <v>0</v>
      </c>
      <c r="G13" s="750">
        <v>0</v>
      </c>
      <c r="H13" s="398">
        <f t="shared" si="0"/>
        <v>657535988.81999946</v>
      </c>
    </row>
    <row r="14" spans="1:8">
      <c r="A14" s="405">
        <v>8</v>
      </c>
      <c r="B14" s="393" t="s">
        <v>72</v>
      </c>
      <c r="C14" s="749">
        <v>17163410.039999995</v>
      </c>
      <c r="D14" s="749">
        <v>222912815.77999973</v>
      </c>
      <c r="E14" s="750">
        <v>5329821.3799999962</v>
      </c>
      <c r="F14" s="750">
        <v>0</v>
      </c>
      <c r="G14" s="749">
        <v>42473.29434</v>
      </c>
      <c r="H14" s="398">
        <f t="shared" si="0"/>
        <v>234746404.43999973</v>
      </c>
    </row>
    <row r="15" spans="1:8" ht="33.75" customHeight="1">
      <c r="A15" s="405">
        <v>9</v>
      </c>
      <c r="B15" s="391" t="s">
        <v>913</v>
      </c>
      <c r="C15" s="749">
        <v>0</v>
      </c>
      <c r="D15" s="749">
        <v>0</v>
      </c>
      <c r="E15" s="750">
        <v>0</v>
      </c>
      <c r="F15" s="750">
        <v>0</v>
      </c>
      <c r="G15" s="750">
        <v>0</v>
      </c>
      <c r="H15" s="398">
        <f t="shared" si="0"/>
        <v>0</v>
      </c>
    </row>
    <row r="16" spans="1:8">
      <c r="A16" s="405">
        <v>10</v>
      </c>
      <c r="B16" s="395" t="s">
        <v>483</v>
      </c>
      <c r="C16" s="749">
        <v>46571675.479999989</v>
      </c>
      <c r="D16" s="749">
        <v>0</v>
      </c>
      <c r="E16" s="750">
        <v>9505259.4100000001</v>
      </c>
      <c r="F16" s="750">
        <v>0</v>
      </c>
      <c r="G16" s="749">
        <v>42473.29434</v>
      </c>
      <c r="H16" s="398">
        <f t="shared" si="0"/>
        <v>37066416.069999993</v>
      </c>
    </row>
    <row r="17" spans="1:8">
      <c r="A17" s="405">
        <v>11</v>
      </c>
      <c r="B17" s="391" t="s">
        <v>68</v>
      </c>
      <c r="C17" s="749">
        <v>0</v>
      </c>
      <c r="D17" s="749">
        <v>0</v>
      </c>
      <c r="E17" s="750">
        <v>0</v>
      </c>
      <c r="F17" s="750">
        <v>0</v>
      </c>
      <c r="G17" s="750">
        <v>0</v>
      </c>
      <c r="H17" s="398">
        <f t="shared" si="0"/>
        <v>0</v>
      </c>
    </row>
    <row r="18" spans="1:8">
      <c r="A18" s="405">
        <v>12</v>
      </c>
      <c r="B18" s="391" t="s">
        <v>69</v>
      </c>
      <c r="C18" s="749">
        <v>0</v>
      </c>
      <c r="D18" s="749">
        <v>0</v>
      </c>
      <c r="E18" s="750">
        <v>0</v>
      </c>
      <c r="F18" s="750">
        <v>0</v>
      </c>
      <c r="G18" s="750">
        <v>0</v>
      </c>
      <c r="H18" s="398">
        <f t="shared" si="0"/>
        <v>0</v>
      </c>
    </row>
    <row r="19" spans="1:8">
      <c r="A19" s="406">
        <v>13</v>
      </c>
      <c r="B19" s="393" t="s">
        <v>70</v>
      </c>
      <c r="C19" s="749">
        <v>0</v>
      </c>
      <c r="D19" s="749">
        <v>0</v>
      </c>
      <c r="E19" s="750">
        <v>0</v>
      </c>
      <c r="F19" s="750">
        <v>0</v>
      </c>
      <c r="G19" s="750">
        <v>0</v>
      </c>
      <c r="H19" s="398">
        <f t="shared" si="0"/>
        <v>0</v>
      </c>
    </row>
    <row r="20" spans="1:8">
      <c r="A20" s="405">
        <v>14</v>
      </c>
      <c r="B20" s="391" t="s">
        <v>469</v>
      </c>
      <c r="C20" s="749">
        <v>19575348.489999995</v>
      </c>
      <c r="D20" s="749">
        <v>135552511.36258259</v>
      </c>
      <c r="E20" s="750">
        <v>4304844.1584356353</v>
      </c>
      <c r="F20" s="750">
        <v>0</v>
      </c>
      <c r="G20" s="749">
        <v>98011.6</v>
      </c>
      <c r="H20" s="398">
        <f t="shared" si="0"/>
        <v>150823015.69414693</v>
      </c>
    </row>
    <row r="21" spans="1:8" s="308" customFormat="1">
      <c r="A21" s="404">
        <v>15</v>
      </c>
      <c r="B21" s="403" t="s">
        <v>66</v>
      </c>
      <c r="C21" s="751">
        <f t="shared" ref="C21:H21" si="1">SUM(C7:C15)+SUM(C17:C20)</f>
        <v>82200901.979999974</v>
      </c>
      <c r="D21" s="751">
        <f t="shared" si="1"/>
        <v>1043579616.3025818</v>
      </c>
      <c r="E21" s="751">
        <f t="shared" si="1"/>
        <v>17366148.918435629</v>
      </c>
      <c r="F21" s="751">
        <f t="shared" si="1"/>
        <v>0</v>
      </c>
      <c r="G21" s="751">
        <f t="shared" si="1"/>
        <v>140484.89434</v>
      </c>
      <c r="H21" s="398">
        <f t="shared" si="1"/>
        <v>1108414369.364146</v>
      </c>
    </row>
    <row r="22" spans="1:8">
      <c r="A22" s="402">
        <v>16</v>
      </c>
      <c r="B22" s="401" t="s">
        <v>484</v>
      </c>
      <c r="C22" s="749">
        <v>82200901.980000019</v>
      </c>
      <c r="D22" s="749">
        <v>919965137.14999926</v>
      </c>
      <c r="E22" s="750">
        <v>17173290.11999993</v>
      </c>
      <c r="F22" s="750">
        <v>0</v>
      </c>
      <c r="G22" s="749">
        <v>42473.29434</v>
      </c>
      <c r="H22" s="398">
        <f>C22+D22-E22-F22</f>
        <v>984992749.00999939</v>
      </c>
    </row>
    <row r="23" spans="1:8">
      <c r="A23" s="402">
        <v>17</v>
      </c>
      <c r="B23" s="401" t="s">
        <v>485</v>
      </c>
      <c r="C23" s="749">
        <v>0</v>
      </c>
      <c r="D23" s="749">
        <v>6981691.8499999996</v>
      </c>
      <c r="E23" s="750">
        <v>6247.7199999999993</v>
      </c>
      <c r="F23" s="750">
        <v>0</v>
      </c>
      <c r="G23" s="749">
        <v>0</v>
      </c>
      <c r="H23" s="398">
        <f>C23+D23-E23-F23</f>
        <v>6975444.1299999999</v>
      </c>
    </row>
    <row r="25" spans="1:8">
      <c r="E25" s="304"/>
      <c r="F25" s="304"/>
    </row>
    <row r="26" spans="1:8" ht="42.6" customHeight="1">
      <c r="B26" s="323" t="s">
        <v>647</v>
      </c>
    </row>
    <row r="31" spans="1:8">
      <c r="E31" s="304"/>
      <c r="F31" s="304"/>
    </row>
    <row r="32" spans="1:8">
      <c r="E32" s="304"/>
      <c r="F32" s="304"/>
    </row>
    <row r="33" spans="5:6">
      <c r="E33" s="304"/>
      <c r="F33" s="304"/>
    </row>
    <row r="34" spans="5:6">
      <c r="E34" s="304"/>
      <c r="F34" s="304"/>
    </row>
    <row r="35" spans="5:6">
      <c r="E35" s="304"/>
      <c r="F35" s="304"/>
    </row>
    <row r="36" spans="5:6">
      <c r="E36" s="304"/>
      <c r="F36" s="304"/>
    </row>
    <row r="37" spans="5:6">
      <c r="E37" s="304"/>
      <c r="F37" s="304"/>
    </row>
    <row r="38" spans="5:6">
      <c r="E38" s="304"/>
      <c r="F38" s="304"/>
    </row>
    <row r="39" spans="5:6">
      <c r="E39" s="304"/>
      <c r="F39" s="304"/>
    </row>
    <row r="40" spans="5:6">
      <c r="E40" s="304"/>
      <c r="F40" s="304"/>
    </row>
    <row r="41" spans="5:6">
      <c r="E41" s="304"/>
      <c r="F41" s="304"/>
    </row>
    <row r="42" spans="5:6">
      <c r="E42" s="304"/>
      <c r="F42" s="304"/>
    </row>
    <row r="43" spans="5:6">
      <c r="E43" s="304"/>
      <c r="F43" s="304"/>
    </row>
    <row r="44" spans="5:6">
      <c r="E44" s="304"/>
      <c r="F44" s="304"/>
    </row>
    <row r="45" spans="5:6">
      <c r="E45" s="304"/>
      <c r="F45" s="304"/>
    </row>
    <row r="46" spans="5:6">
      <c r="E46" s="304"/>
      <c r="F46" s="304"/>
    </row>
    <row r="47" spans="5:6">
      <c r="E47" s="304"/>
      <c r="F47" s="304"/>
    </row>
    <row r="48" spans="5:6">
      <c r="E48" s="304"/>
      <c r="F48" s="304"/>
    </row>
    <row r="49" spans="5:6">
      <c r="E49" s="304"/>
      <c r="F49" s="304"/>
    </row>
    <row r="50" spans="5:6">
      <c r="E50" s="304"/>
      <c r="F50" s="304"/>
    </row>
    <row r="51" spans="5:6">
      <c r="E51" s="304"/>
      <c r="F51" s="304"/>
    </row>
    <row r="52" spans="5:6">
      <c r="E52" s="304"/>
      <c r="F52" s="304"/>
    </row>
    <row r="53" spans="5:6">
      <c r="E53" s="304"/>
      <c r="F53" s="304"/>
    </row>
    <row r="54" spans="5:6">
      <c r="E54" s="304"/>
      <c r="F54" s="304"/>
    </row>
    <row r="55" spans="5:6">
      <c r="E55" s="304"/>
      <c r="F55" s="304"/>
    </row>
    <row r="56" spans="5:6">
      <c r="E56" s="304"/>
      <c r="F56" s="304"/>
    </row>
  </sheetData>
  <mergeCells count="5">
    <mergeCell ref="G5:G6"/>
    <mergeCell ref="A5:B6"/>
    <mergeCell ref="C5:D5"/>
    <mergeCell ref="E5:E6"/>
    <mergeCell ref="F5:F6"/>
  </mergeCells>
  <conditionalFormatting sqref="A5">
    <cfRule type="duplicateValues" dxfId="22" priority="1"/>
    <cfRule type="duplicateValues" dxfId="21" priority="2"/>
  </conditionalFormatting>
  <conditionalFormatting sqref="A5">
    <cfRule type="duplicateValues" dxfId="20" priority="3"/>
  </conditionalFormatting>
  <pageMargins left="0.7" right="0.7" top="0.75" bottom="0.75" header="0.3" footer="0.3"/>
  <pageSetup orientation="portrait" horizontalDpi="90" verticalDpi="9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2" tint="-9.9978637043366805E-2"/>
  </sheetPr>
  <dimension ref="A1:I64"/>
  <sheetViews>
    <sheetView showGridLines="0" zoomScale="80" zoomScaleNormal="80" workbookViewId="0"/>
  </sheetViews>
  <sheetFormatPr defaultColWidth="9.140625" defaultRowHeight="12.75"/>
  <cols>
    <col min="1" max="1" width="11" style="304" bestFit="1" customWidth="1"/>
    <col min="2" max="2" width="93.42578125" style="304" customWidth="1"/>
    <col min="3" max="4" width="35" style="304" customWidth="1"/>
    <col min="5" max="7" width="22" style="304" customWidth="1"/>
    <col min="8" max="8" width="42.140625" style="304" bestFit="1" customWidth="1"/>
    <col min="9" max="16384" width="9.140625" style="304"/>
  </cols>
  <sheetData>
    <row r="1" spans="1:8" ht="13.5">
      <c r="A1" s="303" t="s">
        <v>97</v>
      </c>
      <c r="B1" s="235" t="str">
        <f>Info!C2</f>
        <v>სს "ხალიკ ბანკი საქართველო"</v>
      </c>
      <c r="C1" s="410"/>
      <c r="D1" s="410"/>
      <c r="E1" s="410"/>
      <c r="F1" s="410"/>
      <c r="G1" s="410"/>
      <c r="H1" s="410"/>
    </row>
    <row r="2" spans="1:8">
      <c r="A2" s="305" t="s">
        <v>98</v>
      </c>
      <c r="B2" s="798">
        <f>'1. key ratios'!B2</f>
        <v>46022</v>
      </c>
      <c r="C2" s="410"/>
      <c r="D2" s="410"/>
      <c r="E2" s="410"/>
      <c r="F2" s="410"/>
      <c r="G2" s="410"/>
      <c r="H2" s="410"/>
    </row>
    <row r="3" spans="1:8">
      <c r="A3" s="306" t="s">
        <v>486</v>
      </c>
      <c r="B3" s="410"/>
      <c r="C3" s="410"/>
      <c r="D3" s="410"/>
      <c r="E3" s="410"/>
      <c r="F3" s="410"/>
      <c r="G3" s="410"/>
      <c r="H3" s="410"/>
    </row>
    <row r="4" spans="1:8">
      <c r="A4" s="410"/>
      <c r="B4" s="410"/>
      <c r="C4" s="409" t="s">
        <v>471</v>
      </c>
      <c r="D4" s="409" t="s">
        <v>472</v>
      </c>
      <c r="E4" s="409" t="s">
        <v>473</v>
      </c>
      <c r="F4" s="409" t="s">
        <v>474</v>
      </c>
      <c r="G4" s="409" t="s">
        <v>475</v>
      </c>
      <c r="H4" s="409" t="s">
        <v>476</v>
      </c>
    </row>
    <row r="5" spans="1:8" ht="41.45" customHeight="1">
      <c r="A5" s="873" t="s">
        <v>837</v>
      </c>
      <c r="B5" s="874"/>
      <c r="C5" s="888" t="s">
        <v>565</v>
      </c>
      <c r="D5" s="889"/>
      <c r="E5" s="885" t="s">
        <v>834</v>
      </c>
      <c r="F5" s="885" t="s">
        <v>833</v>
      </c>
      <c r="G5" s="885" t="s">
        <v>480</v>
      </c>
      <c r="H5" s="407" t="s">
        <v>832</v>
      </c>
    </row>
    <row r="6" spans="1:8" ht="25.5">
      <c r="A6" s="877"/>
      <c r="B6" s="878"/>
      <c r="C6" s="408" t="s">
        <v>481</v>
      </c>
      <c r="D6" s="408" t="s">
        <v>482</v>
      </c>
      <c r="E6" s="886"/>
      <c r="F6" s="886"/>
      <c r="G6" s="886"/>
      <c r="H6" s="407" t="s">
        <v>831</v>
      </c>
    </row>
    <row r="7" spans="1:8">
      <c r="A7" s="399">
        <v>1</v>
      </c>
      <c r="B7" s="414" t="s">
        <v>487</v>
      </c>
      <c r="C7" s="749">
        <v>804585.33999999985</v>
      </c>
      <c r="D7" s="749">
        <v>45872412.580000006</v>
      </c>
      <c r="E7" s="749">
        <v>335156.19000000006</v>
      </c>
      <c r="F7" s="749">
        <v>0</v>
      </c>
      <c r="G7" s="749">
        <v>0</v>
      </c>
      <c r="H7" s="398">
        <f t="shared" ref="H7:H34" si="0">C7+D7-E7-F7</f>
        <v>46341841.730000004</v>
      </c>
    </row>
    <row r="8" spans="1:8">
      <c r="A8" s="399">
        <v>2</v>
      </c>
      <c r="B8" s="414" t="s">
        <v>488</v>
      </c>
      <c r="C8" s="749">
        <v>2680717.9699999997</v>
      </c>
      <c r="D8" s="749">
        <v>127122755.48000008</v>
      </c>
      <c r="E8" s="749">
        <v>1439366.5599999994</v>
      </c>
      <c r="F8" s="749">
        <v>0</v>
      </c>
      <c r="G8" s="749">
        <v>0</v>
      </c>
      <c r="H8" s="398">
        <f t="shared" si="0"/>
        <v>128364106.89000008</v>
      </c>
    </row>
    <row r="9" spans="1:8">
      <c r="A9" s="399">
        <v>3</v>
      </c>
      <c r="B9" s="414" t="s">
        <v>836</v>
      </c>
      <c r="C9" s="749">
        <v>0</v>
      </c>
      <c r="D9" s="749">
        <v>0</v>
      </c>
      <c r="E9" s="749">
        <v>0</v>
      </c>
      <c r="F9" s="749">
        <v>0</v>
      </c>
      <c r="G9" s="749">
        <v>0</v>
      </c>
      <c r="H9" s="398">
        <f t="shared" si="0"/>
        <v>0</v>
      </c>
    </row>
    <row r="10" spans="1:8">
      <c r="A10" s="399">
        <v>4</v>
      </c>
      <c r="B10" s="414" t="s">
        <v>489</v>
      </c>
      <c r="C10" s="749">
        <v>3979849.73</v>
      </c>
      <c r="D10" s="749">
        <v>61806362.450000003</v>
      </c>
      <c r="E10" s="749">
        <v>594866.66000000015</v>
      </c>
      <c r="F10" s="749">
        <v>0</v>
      </c>
      <c r="G10" s="749">
        <v>0</v>
      </c>
      <c r="H10" s="398">
        <f t="shared" si="0"/>
        <v>65191345.519999996</v>
      </c>
    </row>
    <row r="11" spans="1:8">
      <c r="A11" s="399">
        <v>5</v>
      </c>
      <c r="B11" s="414" t="s">
        <v>490</v>
      </c>
      <c r="C11" s="749">
        <v>14636952.739999998</v>
      </c>
      <c r="D11" s="749">
        <v>154489799.9600001</v>
      </c>
      <c r="E11" s="749">
        <v>1312378.7100000009</v>
      </c>
      <c r="F11" s="749">
        <v>0</v>
      </c>
      <c r="G11" s="749">
        <v>0</v>
      </c>
      <c r="H11" s="398">
        <f t="shared" si="0"/>
        <v>167814373.9900001</v>
      </c>
    </row>
    <row r="12" spans="1:8">
      <c r="A12" s="399">
        <v>6</v>
      </c>
      <c r="B12" s="414" t="s">
        <v>491</v>
      </c>
      <c r="C12" s="749">
        <v>73522.12</v>
      </c>
      <c r="D12" s="749">
        <v>41049859.439999983</v>
      </c>
      <c r="E12" s="749">
        <v>135099.95000000001</v>
      </c>
      <c r="F12" s="749">
        <v>0</v>
      </c>
      <c r="G12" s="749">
        <v>0</v>
      </c>
      <c r="H12" s="398">
        <f t="shared" si="0"/>
        <v>40988281.609999977</v>
      </c>
    </row>
    <row r="13" spans="1:8">
      <c r="A13" s="399">
        <v>7</v>
      </c>
      <c r="B13" s="414" t="s">
        <v>492</v>
      </c>
      <c r="C13" s="749">
        <v>4035208.9400000004</v>
      </c>
      <c r="D13" s="749">
        <v>2797435.4600000004</v>
      </c>
      <c r="E13" s="749">
        <v>142754.00000000003</v>
      </c>
      <c r="F13" s="749">
        <v>0</v>
      </c>
      <c r="G13" s="749">
        <v>0</v>
      </c>
      <c r="H13" s="398">
        <f t="shared" si="0"/>
        <v>6689890.4000000004</v>
      </c>
    </row>
    <row r="14" spans="1:8">
      <c r="A14" s="399">
        <v>8</v>
      </c>
      <c r="B14" s="414" t="s">
        <v>493</v>
      </c>
      <c r="C14" s="749">
        <v>17600.57</v>
      </c>
      <c r="D14" s="749">
        <v>4189014.84</v>
      </c>
      <c r="E14" s="749">
        <v>15432.88</v>
      </c>
      <c r="F14" s="749">
        <v>0</v>
      </c>
      <c r="G14" s="749">
        <v>0</v>
      </c>
      <c r="H14" s="398">
        <f t="shared" si="0"/>
        <v>4191182.5300000003</v>
      </c>
    </row>
    <row r="15" spans="1:8">
      <c r="A15" s="399">
        <v>9</v>
      </c>
      <c r="B15" s="414" t="s">
        <v>494</v>
      </c>
      <c r="C15" s="749">
        <v>15161.71</v>
      </c>
      <c r="D15" s="749">
        <v>11720843.609999994</v>
      </c>
      <c r="E15" s="749">
        <v>89431.94</v>
      </c>
      <c r="F15" s="749">
        <v>0</v>
      </c>
      <c r="G15" s="749">
        <v>0</v>
      </c>
      <c r="H15" s="398">
        <f t="shared" si="0"/>
        <v>11646573.379999995</v>
      </c>
    </row>
    <row r="16" spans="1:8">
      <c r="A16" s="399">
        <v>10</v>
      </c>
      <c r="B16" s="414" t="s">
        <v>495</v>
      </c>
      <c r="C16" s="749">
        <v>0</v>
      </c>
      <c r="D16" s="749">
        <v>641467.81000000006</v>
      </c>
      <c r="E16" s="749">
        <v>1808.84</v>
      </c>
      <c r="F16" s="749">
        <v>0</v>
      </c>
      <c r="G16" s="749">
        <v>0</v>
      </c>
      <c r="H16" s="398">
        <f t="shared" si="0"/>
        <v>639658.97000000009</v>
      </c>
    </row>
    <row r="17" spans="1:9">
      <c r="A17" s="399">
        <v>11</v>
      </c>
      <c r="B17" s="414" t="s">
        <v>496</v>
      </c>
      <c r="C17" s="749">
        <v>7708.2400000000007</v>
      </c>
      <c r="D17" s="749">
        <v>357477.52</v>
      </c>
      <c r="E17" s="749">
        <v>17639.46</v>
      </c>
      <c r="F17" s="749">
        <v>0</v>
      </c>
      <c r="G17" s="749">
        <v>0</v>
      </c>
      <c r="H17" s="398">
        <f t="shared" si="0"/>
        <v>347546.3</v>
      </c>
    </row>
    <row r="18" spans="1:9">
      <c r="A18" s="399">
        <v>12</v>
      </c>
      <c r="B18" s="414" t="s">
        <v>497</v>
      </c>
      <c r="C18" s="749">
        <v>7258490.2699999996</v>
      </c>
      <c r="D18" s="749">
        <v>87626454.549999952</v>
      </c>
      <c r="E18" s="749">
        <v>1532205.0199999998</v>
      </c>
      <c r="F18" s="749">
        <v>0</v>
      </c>
      <c r="G18" s="749">
        <v>0</v>
      </c>
      <c r="H18" s="398">
        <f t="shared" si="0"/>
        <v>93352739.799999952</v>
      </c>
    </row>
    <row r="19" spans="1:9">
      <c r="A19" s="399">
        <v>13</v>
      </c>
      <c r="B19" s="414" t="s">
        <v>498</v>
      </c>
      <c r="C19" s="749">
        <v>7846335.7699999968</v>
      </c>
      <c r="D19" s="749">
        <v>23920422.060000025</v>
      </c>
      <c r="E19" s="749">
        <v>1515347.3400000005</v>
      </c>
      <c r="F19" s="749">
        <v>0</v>
      </c>
      <c r="G19" s="749">
        <v>11690.910000000002</v>
      </c>
      <c r="H19" s="398">
        <f t="shared" si="0"/>
        <v>30251410.490000021</v>
      </c>
    </row>
    <row r="20" spans="1:9">
      <c r="A20" s="399">
        <v>14</v>
      </c>
      <c r="B20" s="414" t="s">
        <v>499</v>
      </c>
      <c r="C20" s="749">
        <v>10278107.369999999</v>
      </c>
      <c r="D20" s="749">
        <v>83831938.589999974</v>
      </c>
      <c r="E20" s="749">
        <v>1062572.5999999999</v>
      </c>
      <c r="F20" s="749">
        <v>0</v>
      </c>
      <c r="G20" s="749">
        <v>0</v>
      </c>
      <c r="H20" s="398">
        <f t="shared" si="0"/>
        <v>93047473.359999985</v>
      </c>
    </row>
    <row r="21" spans="1:9">
      <c r="A21" s="399">
        <v>15</v>
      </c>
      <c r="B21" s="414" t="s">
        <v>500</v>
      </c>
      <c r="C21" s="749">
        <v>8145806.6700000009</v>
      </c>
      <c r="D21" s="749">
        <v>25232919.690000001</v>
      </c>
      <c r="E21" s="749">
        <v>1908781.8000000003</v>
      </c>
      <c r="F21" s="749">
        <v>0</v>
      </c>
      <c r="G21" s="749">
        <v>0</v>
      </c>
      <c r="H21" s="398">
        <f t="shared" si="0"/>
        <v>31469944.560000002</v>
      </c>
    </row>
    <row r="22" spans="1:9">
      <c r="A22" s="399">
        <v>16</v>
      </c>
      <c r="B22" s="414" t="s">
        <v>501</v>
      </c>
      <c r="C22" s="749">
        <v>529.79</v>
      </c>
      <c r="D22" s="749">
        <v>630203.22</v>
      </c>
      <c r="E22" s="749">
        <v>4718.38</v>
      </c>
      <c r="F22" s="749">
        <v>0</v>
      </c>
      <c r="G22" s="749">
        <v>0</v>
      </c>
      <c r="H22" s="398">
        <f t="shared" si="0"/>
        <v>626014.63</v>
      </c>
    </row>
    <row r="23" spans="1:9">
      <c r="A23" s="399">
        <v>17</v>
      </c>
      <c r="B23" s="414" t="s">
        <v>502</v>
      </c>
      <c r="C23" s="749">
        <v>22046.590000000004</v>
      </c>
      <c r="D23" s="749">
        <v>16549542.959999999</v>
      </c>
      <c r="E23" s="749">
        <v>78657.67</v>
      </c>
      <c r="F23" s="749">
        <v>0</v>
      </c>
      <c r="G23" s="749">
        <v>0</v>
      </c>
      <c r="H23" s="398">
        <f t="shared" si="0"/>
        <v>16492931.879999999</v>
      </c>
    </row>
    <row r="24" spans="1:9">
      <c r="A24" s="399">
        <v>18</v>
      </c>
      <c r="B24" s="414" t="s">
        <v>503</v>
      </c>
      <c r="C24" s="749">
        <v>0</v>
      </c>
      <c r="D24" s="749">
        <v>4511772.4200000009</v>
      </c>
      <c r="E24" s="749">
        <v>1913.61</v>
      </c>
      <c r="F24" s="749">
        <v>0</v>
      </c>
      <c r="G24" s="749">
        <v>0</v>
      </c>
      <c r="H24" s="398">
        <f t="shared" si="0"/>
        <v>4509858.8100000005</v>
      </c>
    </row>
    <row r="25" spans="1:9">
      <c r="A25" s="399">
        <v>19</v>
      </c>
      <c r="B25" s="414" t="s">
        <v>504</v>
      </c>
      <c r="C25" s="749">
        <v>14164.93</v>
      </c>
      <c r="D25" s="749">
        <v>1739805.34</v>
      </c>
      <c r="E25" s="749">
        <v>8082.96</v>
      </c>
      <c r="F25" s="749">
        <v>0</v>
      </c>
      <c r="G25" s="749">
        <v>0</v>
      </c>
      <c r="H25" s="398">
        <f t="shared" si="0"/>
        <v>1745887.31</v>
      </c>
    </row>
    <row r="26" spans="1:9">
      <c r="A26" s="399">
        <v>20</v>
      </c>
      <c r="B26" s="414" t="s">
        <v>505</v>
      </c>
      <c r="C26" s="749">
        <v>361398.36</v>
      </c>
      <c r="D26" s="749">
        <v>29878755.31000001</v>
      </c>
      <c r="E26" s="749">
        <v>217438.6</v>
      </c>
      <c r="F26" s="749">
        <v>0</v>
      </c>
      <c r="G26" s="749">
        <v>0</v>
      </c>
      <c r="H26" s="398">
        <f t="shared" si="0"/>
        <v>30022715.070000008</v>
      </c>
      <c r="I26" s="310"/>
    </row>
    <row r="27" spans="1:9">
      <c r="A27" s="399">
        <v>21</v>
      </c>
      <c r="B27" s="414" t="s">
        <v>506</v>
      </c>
      <c r="C27" s="749">
        <v>25485.06</v>
      </c>
      <c r="D27" s="749">
        <v>439365.16</v>
      </c>
      <c r="E27" s="749">
        <v>5443.8300000000008</v>
      </c>
      <c r="F27" s="749">
        <v>0</v>
      </c>
      <c r="G27" s="749">
        <v>0</v>
      </c>
      <c r="H27" s="398">
        <f t="shared" si="0"/>
        <v>459406.38999999996</v>
      </c>
      <c r="I27" s="310"/>
    </row>
    <row r="28" spans="1:9">
      <c r="A28" s="399">
        <v>22</v>
      </c>
      <c r="B28" s="414" t="s">
        <v>507</v>
      </c>
      <c r="C28" s="749">
        <v>63491.77</v>
      </c>
      <c r="D28" s="749">
        <v>994440.5</v>
      </c>
      <c r="E28" s="749">
        <v>29651.919999999998</v>
      </c>
      <c r="F28" s="749">
        <v>0</v>
      </c>
      <c r="G28" s="749">
        <v>0</v>
      </c>
      <c r="H28" s="398">
        <f t="shared" si="0"/>
        <v>1028280.35</v>
      </c>
      <c r="I28" s="310"/>
    </row>
    <row r="29" spans="1:9">
      <c r="A29" s="399">
        <v>23</v>
      </c>
      <c r="B29" s="414" t="s">
        <v>508</v>
      </c>
      <c r="C29" s="749">
        <v>8810546.1900000013</v>
      </c>
      <c r="D29" s="749">
        <v>167596199.95999977</v>
      </c>
      <c r="E29" s="749">
        <v>3806882.3099999996</v>
      </c>
      <c r="F29" s="749">
        <v>0</v>
      </c>
      <c r="G29" s="749">
        <v>0</v>
      </c>
      <c r="H29" s="398">
        <f t="shared" si="0"/>
        <v>172599863.83999977</v>
      </c>
      <c r="I29" s="310"/>
    </row>
    <row r="30" spans="1:9">
      <c r="A30" s="399">
        <v>24</v>
      </c>
      <c r="B30" s="414" t="s">
        <v>509</v>
      </c>
      <c r="C30" s="749">
        <v>3945252.53</v>
      </c>
      <c r="D30" s="749">
        <v>21495342.380000003</v>
      </c>
      <c r="E30" s="749">
        <v>685128.2699999999</v>
      </c>
      <c r="F30" s="749">
        <v>0</v>
      </c>
      <c r="G30" s="749">
        <v>0</v>
      </c>
      <c r="H30" s="398">
        <f t="shared" si="0"/>
        <v>24755466.640000004</v>
      </c>
      <c r="I30" s="310"/>
    </row>
    <row r="31" spans="1:9">
      <c r="A31" s="399">
        <v>25</v>
      </c>
      <c r="B31" s="414" t="s">
        <v>510</v>
      </c>
      <c r="C31" s="749">
        <v>9177939.3199999984</v>
      </c>
      <c r="D31" s="749">
        <v>70786914.379999965</v>
      </c>
      <c r="E31" s="749">
        <v>2239938.7300000028</v>
      </c>
      <c r="F31" s="749">
        <v>0</v>
      </c>
      <c r="G31" s="749">
        <v>30782.384340000001</v>
      </c>
      <c r="H31" s="398">
        <f t="shared" si="0"/>
        <v>77724914.969999954</v>
      </c>
      <c r="I31" s="310"/>
    </row>
    <row r="32" spans="1:9">
      <c r="A32" s="399">
        <v>26</v>
      </c>
      <c r="B32" s="414" t="s">
        <v>511</v>
      </c>
      <c r="C32" s="749">
        <v>0</v>
      </c>
      <c r="D32" s="749">
        <v>0</v>
      </c>
      <c r="E32" s="749">
        <v>0</v>
      </c>
      <c r="F32" s="749">
        <v>0</v>
      </c>
      <c r="G32" s="749">
        <v>0</v>
      </c>
      <c r="H32" s="398">
        <f t="shared" si="0"/>
        <v>0</v>
      </c>
      <c r="I32" s="310"/>
    </row>
    <row r="33" spans="1:9">
      <c r="A33" s="399">
        <v>27</v>
      </c>
      <c r="B33" s="400" t="s">
        <v>88</v>
      </c>
      <c r="C33" s="749">
        <v>0</v>
      </c>
      <c r="D33" s="749">
        <v>58298110.63258262</v>
      </c>
      <c r="E33" s="749">
        <v>185450.68843563608</v>
      </c>
      <c r="F33" s="749">
        <v>0</v>
      </c>
      <c r="G33" s="749">
        <v>98011.6</v>
      </c>
      <c r="H33" s="398">
        <f t="shared" si="0"/>
        <v>58112659.944146983</v>
      </c>
      <c r="I33" s="310"/>
    </row>
    <row r="34" spans="1:9">
      <c r="A34" s="399">
        <v>28</v>
      </c>
      <c r="B34" s="413" t="s">
        <v>66</v>
      </c>
      <c r="C34" s="751">
        <f>SUM(C7:C33)</f>
        <v>82200901.980000004</v>
      </c>
      <c r="D34" s="751">
        <f>SUM(D7:D33)</f>
        <v>1043579616.3025827</v>
      </c>
      <c r="E34" s="751">
        <f>SUM(E7:E33)</f>
        <v>17366148.918435641</v>
      </c>
      <c r="F34" s="751">
        <f>SUM(F7:F33)</f>
        <v>0</v>
      </c>
      <c r="G34" s="751">
        <f>SUM(G7:G33)</f>
        <v>140484.89434</v>
      </c>
      <c r="H34" s="398">
        <f t="shared" si="0"/>
        <v>1108414369.3641472</v>
      </c>
      <c r="I34" s="310"/>
    </row>
    <row r="35" spans="1:9">
      <c r="A35" s="310"/>
      <c r="B35" s="310"/>
      <c r="C35" s="310"/>
      <c r="D35" s="310"/>
      <c r="E35" s="310"/>
      <c r="F35" s="310"/>
      <c r="G35" s="310"/>
      <c r="H35" s="310"/>
      <c r="I35" s="310"/>
    </row>
    <row r="36" spans="1:9">
      <c r="A36" s="310"/>
      <c r="B36" s="311"/>
      <c r="C36" s="311"/>
      <c r="D36" s="311"/>
      <c r="E36" s="311"/>
      <c r="F36" s="311"/>
      <c r="G36" s="311"/>
      <c r="H36" s="311"/>
      <c r="I36" s="310"/>
    </row>
    <row r="37" spans="1:9">
      <c r="B37" s="311"/>
      <c r="C37" s="311"/>
      <c r="D37" s="311"/>
      <c r="E37" s="311"/>
      <c r="F37" s="311"/>
      <c r="G37" s="311"/>
      <c r="H37" s="311"/>
    </row>
    <row r="38" spans="1:9">
      <c r="B38" s="311"/>
      <c r="C38" s="311"/>
      <c r="D38" s="311"/>
      <c r="E38" s="311"/>
      <c r="F38" s="311"/>
      <c r="G38" s="311"/>
      <c r="H38" s="311"/>
    </row>
    <row r="39" spans="1:9">
      <c r="B39" s="311"/>
      <c r="C39" s="311"/>
      <c r="D39" s="311"/>
      <c r="E39" s="311"/>
      <c r="F39" s="311"/>
      <c r="G39" s="311"/>
      <c r="H39" s="311"/>
    </row>
    <row r="40" spans="1:9">
      <c r="B40" s="311"/>
      <c r="C40" s="311"/>
      <c r="D40" s="311"/>
      <c r="E40" s="311"/>
      <c r="F40" s="311"/>
      <c r="G40" s="311"/>
      <c r="H40" s="311"/>
    </row>
    <row r="41" spans="1:9">
      <c r="B41" s="311"/>
      <c r="C41" s="311"/>
      <c r="D41" s="311"/>
      <c r="E41" s="311"/>
      <c r="F41" s="311"/>
      <c r="G41" s="311"/>
      <c r="H41" s="311"/>
    </row>
    <row r="42" spans="1:9">
      <c r="B42" s="311"/>
      <c r="C42" s="311"/>
      <c r="D42" s="311"/>
      <c r="E42" s="311"/>
      <c r="F42" s="311"/>
      <c r="G42" s="311"/>
      <c r="H42" s="311"/>
    </row>
    <row r="43" spans="1:9">
      <c r="B43" s="311"/>
      <c r="C43" s="311"/>
      <c r="D43" s="311"/>
      <c r="E43" s="311"/>
      <c r="F43" s="311"/>
      <c r="G43" s="311"/>
      <c r="H43" s="311"/>
    </row>
    <row r="44" spans="1:9">
      <c r="B44" s="311"/>
      <c r="C44" s="311"/>
      <c r="D44" s="311"/>
      <c r="E44" s="311"/>
      <c r="F44" s="311"/>
      <c r="G44" s="311"/>
      <c r="H44" s="311"/>
    </row>
    <row r="45" spans="1:9">
      <c r="B45" s="311"/>
      <c r="C45" s="311"/>
      <c r="D45" s="311"/>
      <c r="E45" s="311"/>
      <c r="F45" s="311"/>
      <c r="G45" s="311"/>
      <c r="H45" s="311"/>
    </row>
    <row r="46" spans="1:9">
      <c r="B46" s="311"/>
      <c r="C46" s="311"/>
      <c r="D46" s="311"/>
      <c r="E46" s="311"/>
      <c r="F46" s="311"/>
      <c r="G46" s="311"/>
      <c r="H46" s="311"/>
    </row>
    <row r="47" spans="1:9">
      <c r="B47" s="311"/>
      <c r="C47" s="311"/>
      <c r="D47" s="311"/>
      <c r="E47" s="311"/>
      <c r="F47" s="311"/>
      <c r="G47" s="311"/>
      <c r="H47" s="311"/>
    </row>
    <row r="48" spans="1:9">
      <c r="B48" s="311"/>
      <c r="C48" s="311"/>
      <c r="D48" s="311"/>
      <c r="E48" s="311"/>
      <c r="F48" s="311"/>
      <c r="G48" s="311"/>
      <c r="H48" s="311"/>
    </row>
    <row r="49" spans="2:8">
      <c r="B49" s="311"/>
      <c r="C49" s="311"/>
      <c r="D49" s="311"/>
      <c r="E49" s="311"/>
      <c r="F49" s="311"/>
      <c r="G49" s="311"/>
      <c r="H49" s="311"/>
    </row>
    <row r="50" spans="2:8">
      <c r="B50" s="311"/>
      <c r="C50" s="311"/>
      <c r="D50" s="311"/>
      <c r="E50" s="311"/>
      <c r="F50" s="311"/>
      <c r="G50" s="311"/>
      <c r="H50" s="311"/>
    </row>
    <row r="51" spans="2:8">
      <c r="B51" s="311"/>
      <c r="C51" s="311"/>
      <c r="D51" s="311"/>
      <c r="E51" s="311"/>
      <c r="F51" s="311"/>
      <c r="G51" s="311"/>
      <c r="H51" s="311"/>
    </row>
    <row r="52" spans="2:8">
      <c r="B52" s="311"/>
      <c r="C52" s="311"/>
      <c r="D52" s="311"/>
      <c r="E52" s="311"/>
      <c r="F52" s="311"/>
      <c r="G52" s="311"/>
      <c r="H52" s="311"/>
    </row>
    <row r="53" spans="2:8">
      <c r="B53" s="311"/>
      <c r="C53" s="311"/>
      <c r="D53" s="311"/>
      <c r="E53" s="311"/>
      <c r="F53" s="311"/>
      <c r="G53" s="311"/>
      <c r="H53" s="311"/>
    </row>
    <row r="54" spans="2:8">
      <c r="B54" s="311"/>
      <c r="C54" s="311"/>
      <c r="D54" s="311"/>
      <c r="E54" s="311"/>
      <c r="F54" s="311"/>
      <c r="G54" s="311"/>
      <c r="H54" s="311"/>
    </row>
    <row r="55" spans="2:8">
      <c r="B55" s="311"/>
      <c r="C55" s="311"/>
      <c r="D55" s="311"/>
      <c r="E55" s="311"/>
      <c r="F55" s="311"/>
      <c r="G55" s="311"/>
      <c r="H55" s="311"/>
    </row>
    <row r="56" spans="2:8">
      <c r="B56" s="311"/>
      <c r="C56" s="311"/>
      <c r="D56" s="311"/>
      <c r="E56" s="311"/>
      <c r="F56" s="311"/>
      <c r="G56" s="311"/>
      <c r="H56" s="311"/>
    </row>
    <row r="57" spans="2:8">
      <c r="B57" s="311"/>
      <c r="C57" s="311"/>
      <c r="D57" s="311"/>
      <c r="E57" s="311"/>
      <c r="F57" s="311"/>
      <c r="G57" s="311"/>
      <c r="H57" s="311"/>
    </row>
    <row r="58" spans="2:8">
      <c r="B58" s="311"/>
      <c r="C58" s="311"/>
      <c r="D58" s="311"/>
      <c r="E58" s="311"/>
      <c r="F58" s="311"/>
      <c r="G58" s="311"/>
      <c r="H58" s="311"/>
    </row>
    <row r="59" spans="2:8">
      <c r="B59" s="311"/>
      <c r="C59" s="311"/>
      <c r="D59" s="311"/>
      <c r="E59" s="311"/>
      <c r="F59" s="311"/>
      <c r="G59" s="311"/>
      <c r="H59" s="311"/>
    </row>
    <row r="60" spans="2:8">
      <c r="B60" s="311"/>
      <c r="C60" s="311"/>
      <c r="D60" s="311"/>
      <c r="E60" s="311"/>
      <c r="F60" s="311"/>
      <c r="G60" s="311"/>
      <c r="H60" s="311"/>
    </row>
    <row r="61" spans="2:8">
      <c r="B61" s="311"/>
      <c r="C61" s="311"/>
      <c r="D61" s="311"/>
      <c r="E61" s="311"/>
      <c r="F61" s="311"/>
      <c r="G61" s="311"/>
      <c r="H61" s="311"/>
    </row>
    <row r="62" spans="2:8">
      <c r="B62" s="311"/>
      <c r="C62" s="311"/>
      <c r="D62" s="311"/>
      <c r="E62" s="311"/>
      <c r="F62" s="311"/>
      <c r="G62" s="311"/>
      <c r="H62" s="311"/>
    </row>
    <row r="63" spans="2:8">
      <c r="B63" s="311"/>
      <c r="C63" s="311"/>
      <c r="D63" s="311"/>
      <c r="E63" s="311"/>
      <c r="F63" s="311"/>
      <c r="G63" s="311"/>
      <c r="H63" s="311"/>
    </row>
    <row r="64" spans="2:8">
      <c r="B64" s="311"/>
      <c r="C64" s="311"/>
      <c r="D64" s="311"/>
      <c r="E64" s="311"/>
      <c r="F64" s="311"/>
      <c r="G64" s="311"/>
      <c r="H64" s="311"/>
    </row>
  </sheetData>
  <mergeCells count="5">
    <mergeCell ref="G5:G6"/>
    <mergeCell ref="A5:B6"/>
    <mergeCell ref="C5:D5"/>
    <mergeCell ref="E5:E6"/>
    <mergeCell ref="F5:F6"/>
  </mergeCells>
  <conditionalFormatting sqref="A5">
    <cfRule type="duplicateValues" dxfId="19" priority="1"/>
    <cfRule type="duplicateValues" dxfId="18" priority="2"/>
  </conditionalFormatting>
  <conditionalFormatting sqref="A5">
    <cfRule type="duplicateValues" dxfId="17" priority="3"/>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2" tint="-9.9978637043366805E-2"/>
  </sheetPr>
  <dimension ref="A1:D31"/>
  <sheetViews>
    <sheetView showGridLines="0" zoomScale="80" zoomScaleNormal="80" workbookViewId="0"/>
  </sheetViews>
  <sheetFormatPr defaultColWidth="9.140625" defaultRowHeight="12.75"/>
  <cols>
    <col min="1" max="1" width="11.85546875" style="304" bestFit="1" customWidth="1"/>
    <col min="2" max="2" width="108" style="304" bestFit="1" customWidth="1"/>
    <col min="3" max="3" width="35.5703125" style="304" customWidth="1"/>
    <col min="4" max="4" width="38.42578125" style="309" customWidth="1"/>
    <col min="5" max="16384" width="9.140625" style="304"/>
  </cols>
  <sheetData>
    <row r="1" spans="1:4" ht="13.5">
      <c r="A1" s="303" t="s">
        <v>97</v>
      </c>
      <c r="B1" s="235" t="str">
        <f>Info!C2</f>
        <v>სს "ხალიკ ბანკი საქართველო"</v>
      </c>
      <c r="D1" s="304"/>
    </row>
    <row r="2" spans="1:4">
      <c r="A2" s="305" t="s">
        <v>98</v>
      </c>
      <c r="B2" s="798">
        <f>'1. key ratios'!B2</f>
        <v>46022</v>
      </c>
      <c r="D2" s="304"/>
    </row>
    <row r="3" spans="1:4">
      <c r="A3" s="306" t="s">
        <v>512</v>
      </c>
      <c r="D3" s="304"/>
    </row>
    <row r="5" spans="1:4">
      <c r="A5" s="890" t="s">
        <v>848</v>
      </c>
      <c r="B5" s="890"/>
      <c r="C5" s="422" t="s">
        <v>531</v>
      </c>
      <c r="D5" s="422" t="s">
        <v>847</v>
      </c>
    </row>
    <row r="6" spans="1:4">
      <c r="A6" s="421">
        <v>1</v>
      </c>
      <c r="B6" s="415" t="s">
        <v>846</v>
      </c>
      <c r="C6" s="748">
        <v>18758634.96999995</v>
      </c>
      <c r="D6" s="748">
        <v>0</v>
      </c>
    </row>
    <row r="7" spans="1:4">
      <c r="A7" s="418">
        <v>2</v>
      </c>
      <c r="B7" s="415" t="s">
        <v>845</v>
      </c>
      <c r="C7" s="748">
        <f>SUM(C8:C9)</f>
        <v>4322120.753755521</v>
      </c>
      <c r="D7" s="748">
        <f>SUM(D8:D9)</f>
        <v>0</v>
      </c>
    </row>
    <row r="8" spans="1:4">
      <c r="A8" s="420">
        <v>2.1</v>
      </c>
      <c r="B8" s="419" t="s">
        <v>844</v>
      </c>
      <c r="C8" s="752">
        <v>3875701.1703100842</v>
      </c>
      <c r="D8" s="752">
        <v>0</v>
      </c>
    </row>
    <row r="9" spans="1:4">
      <c r="A9" s="420">
        <v>2.2000000000000002</v>
      </c>
      <c r="B9" s="419" t="s">
        <v>843</v>
      </c>
      <c r="C9" s="752">
        <v>446419.58344543702</v>
      </c>
      <c r="D9" s="752">
        <v>0</v>
      </c>
    </row>
    <row r="10" spans="1:4">
      <c r="A10" s="421">
        <v>3</v>
      </c>
      <c r="B10" s="415" t="s">
        <v>842</v>
      </c>
      <c r="C10" s="748">
        <f>SUM(C11:C13)</f>
        <v>5889229.6148640625</v>
      </c>
      <c r="D10" s="748">
        <f>SUM(D11:D13)</f>
        <v>0</v>
      </c>
    </row>
    <row r="11" spans="1:4">
      <c r="A11" s="420">
        <v>3.1</v>
      </c>
      <c r="B11" s="419" t="s">
        <v>513</v>
      </c>
      <c r="C11" s="752">
        <v>42473.29434</v>
      </c>
      <c r="D11" s="752">
        <v>0</v>
      </c>
    </row>
    <row r="12" spans="1:4">
      <c r="A12" s="420">
        <v>3.2</v>
      </c>
      <c r="B12" s="419" t="s">
        <v>841</v>
      </c>
      <c r="C12" s="752">
        <v>5705598.8905240633</v>
      </c>
      <c r="D12" s="752">
        <v>0</v>
      </c>
    </row>
    <row r="13" spans="1:4">
      <c r="A13" s="420">
        <v>3.3</v>
      </c>
      <c r="B13" s="419" t="s">
        <v>840</v>
      </c>
      <c r="C13" s="752">
        <v>141157.43</v>
      </c>
      <c r="D13" s="752">
        <v>0</v>
      </c>
    </row>
    <row r="14" spans="1:4">
      <c r="A14" s="418">
        <v>4</v>
      </c>
      <c r="B14" s="417" t="s">
        <v>839</v>
      </c>
      <c r="C14" s="752">
        <v>-18235.988891460191</v>
      </c>
      <c r="D14" s="752">
        <v>0</v>
      </c>
    </row>
    <row r="15" spans="1:4">
      <c r="A15" s="416">
        <v>5</v>
      </c>
      <c r="B15" s="415" t="s">
        <v>838</v>
      </c>
      <c r="C15" s="748">
        <f>C6+C7-C10+C14</f>
        <v>17173290.119999949</v>
      </c>
      <c r="D15" s="752">
        <f>D6+D7-D10+D14</f>
        <v>0</v>
      </c>
    </row>
    <row r="17" spans="3:4">
      <c r="C17" s="997"/>
    </row>
    <row r="18" spans="3:4">
      <c r="C18" s="998"/>
      <c r="D18" s="304"/>
    </row>
    <row r="19" spans="3:4">
      <c r="C19" s="998"/>
      <c r="D19" s="304"/>
    </row>
    <row r="20" spans="3:4">
      <c r="C20" s="998"/>
      <c r="D20" s="304"/>
    </row>
    <row r="21" spans="3:4">
      <c r="C21" s="998"/>
      <c r="D21" s="304"/>
    </row>
    <row r="22" spans="3:4">
      <c r="C22" s="998"/>
      <c r="D22" s="304"/>
    </row>
    <row r="23" spans="3:4">
      <c r="C23" s="998"/>
      <c r="D23" s="304"/>
    </row>
    <row r="24" spans="3:4">
      <c r="C24" s="998"/>
      <c r="D24" s="304"/>
    </row>
    <row r="25" spans="3:4">
      <c r="C25" s="998"/>
      <c r="D25" s="304"/>
    </row>
    <row r="26" spans="3:4">
      <c r="C26" s="998"/>
      <c r="D26" s="304"/>
    </row>
    <row r="27" spans="3:4">
      <c r="C27" s="998"/>
      <c r="D27" s="304"/>
    </row>
    <row r="28" spans="3:4">
      <c r="C28" s="998"/>
    </row>
    <row r="29" spans="3:4">
      <c r="C29" s="998"/>
    </row>
    <row r="30" spans="3:4">
      <c r="C30" s="998"/>
    </row>
    <row r="31" spans="3:4">
      <c r="C31" s="998"/>
    </row>
  </sheetData>
  <mergeCells count="1">
    <mergeCell ref="A5:B5"/>
  </mergeCells>
  <pageMargins left="0.7" right="0.7" top="0.75" bottom="0.75" header="0.3" footer="0.3"/>
  <pageSetup orientation="portrait" horizontalDpi="4294967292"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2" tint="-9.9978637043366805E-2"/>
  </sheetPr>
  <dimension ref="A1:D36"/>
  <sheetViews>
    <sheetView showGridLines="0" zoomScale="80" zoomScaleNormal="80" workbookViewId="0">
      <selection activeCell="D33" sqref="D33"/>
    </sheetView>
  </sheetViews>
  <sheetFormatPr defaultColWidth="9.140625" defaultRowHeight="12.75"/>
  <cols>
    <col min="1" max="1" width="11.85546875" style="410" bestFit="1" customWidth="1"/>
    <col min="2" max="2" width="128.85546875" style="410" bestFit="1" customWidth="1"/>
    <col min="3" max="3" width="37" style="410" customWidth="1"/>
    <col min="4" max="4" width="50.5703125" style="410" customWidth="1"/>
    <col min="5" max="16384" width="9.140625" style="410"/>
  </cols>
  <sheetData>
    <row r="1" spans="1:4" ht="13.5">
      <c r="A1" s="303" t="s">
        <v>97</v>
      </c>
      <c r="B1" s="235" t="str">
        <f>Info!C2</f>
        <v>სს "ხალიკ ბანკი საქართველო"</v>
      </c>
    </row>
    <row r="2" spans="1:4">
      <c r="A2" s="305" t="s">
        <v>98</v>
      </c>
      <c r="B2" s="798">
        <f>'1. key ratios'!B2</f>
        <v>46022</v>
      </c>
    </row>
    <row r="3" spans="1:4">
      <c r="A3" s="306" t="s">
        <v>514</v>
      </c>
    </row>
    <row r="4" spans="1:4">
      <c r="A4" s="306"/>
    </row>
    <row r="5" spans="1:4" ht="15" customHeight="1">
      <c r="A5" s="891" t="s">
        <v>515</v>
      </c>
      <c r="B5" s="892"/>
      <c r="C5" s="895" t="s">
        <v>516</v>
      </c>
      <c r="D5" s="895" t="s">
        <v>517</v>
      </c>
    </row>
    <row r="6" spans="1:4">
      <c r="A6" s="893"/>
      <c r="B6" s="894"/>
      <c r="C6" s="895"/>
      <c r="D6" s="895"/>
    </row>
    <row r="7" spans="1:4">
      <c r="A7" s="413">
        <v>1</v>
      </c>
      <c r="B7" s="403" t="s">
        <v>518</v>
      </c>
      <c r="C7" s="751">
        <v>85417592.640000075</v>
      </c>
      <c r="D7" s="423"/>
    </row>
    <row r="8" spans="1:4">
      <c r="A8" s="400">
        <v>2</v>
      </c>
      <c r="B8" s="400" t="s">
        <v>519</v>
      </c>
      <c r="C8" s="749">
        <v>11045196.26</v>
      </c>
      <c r="D8" s="423"/>
    </row>
    <row r="9" spans="1:4">
      <c r="A9" s="400">
        <v>3</v>
      </c>
      <c r="B9" s="426" t="s">
        <v>520</v>
      </c>
      <c r="C9" s="749">
        <v>0</v>
      </c>
      <c r="D9" s="423"/>
    </row>
    <row r="10" spans="1:4">
      <c r="A10" s="400">
        <v>4</v>
      </c>
      <c r="B10" s="400" t="s">
        <v>521</v>
      </c>
      <c r="C10" s="749">
        <f>SUM(C11:C17)</f>
        <v>14261886.919999996</v>
      </c>
      <c r="D10" s="423"/>
    </row>
    <row r="11" spans="1:4">
      <c r="A11" s="400">
        <v>5</v>
      </c>
      <c r="B11" s="425" t="s">
        <v>849</v>
      </c>
      <c r="C11" s="749">
        <v>1423425.51</v>
      </c>
      <c r="D11" s="423"/>
    </row>
    <row r="12" spans="1:4">
      <c r="A12" s="400">
        <v>6</v>
      </c>
      <c r="B12" s="425" t="s">
        <v>522</v>
      </c>
      <c r="C12" s="749">
        <v>4900129.8256599987</v>
      </c>
      <c r="D12" s="423"/>
    </row>
    <row r="13" spans="1:4">
      <c r="A13" s="400">
        <v>7</v>
      </c>
      <c r="B13" s="425" t="s">
        <v>525</v>
      </c>
      <c r="C13" s="749">
        <v>42473.29434</v>
      </c>
      <c r="D13" s="423"/>
    </row>
    <row r="14" spans="1:4">
      <c r="A14" s="400">
        <v>8</v>
      </c>
      <c r="B14" s="425" t="s">
        <v>523</v>
      </c>
      <c r="C14" s="749">
        <v>1530154.48</v>
      </c>
      <c r="D14" s="750">
        <v>1587975.27</v>
      </c>
    </row>
    <row r="15" spans="1:4">
      <c r="A15" s="400">
        <v>9</v>
      </c>
      <c r="B15" s="425" t="s">
        <v>524</v>
      </c>
      <c r="C15" s="749">
        <v>0</v>
      </c>
      <c r="D15" s="750">
        <v>0</v>
      </c>
    </row>
    <row r="16" spans="1:4">
      <c r="A16" s="400">
        <v>10</v>
      </c>
      <c r="B16" s="425" t="s">
        <v>526</v>
      </c>
      <c r="C16" s="749">
        <v>6261953.3908211011</v>
      </c>
      <c r="D16" s="750">
        <v>0</v>
      </c>
    </row>
    <row r="17" spans="1:4" ht="25.5">
      <c r="A17" s="400">
        <v>11</v>
      </c>
      <c r="B17" s="425" t="s">
        <v>527</v>
      </c>
      <c r="C17" s="749">
        <v>103750.41917889705</v>
      </c>
      <c r="D17" s="423"/>
    </row>
    <row r="18" spans="1:4">
      <c r="A18" s="413">
        <v>12</v>
      </c>
      <c r="B18" s="424" t="s">
        <v>528</v>
      </c>
      <c r="C18" s="751">
        <f>C7+C8+C9-C10</f>
        <v>82200901.980000079</v>
      </c>
      <c r="D18" s="423"/>
    </row>
    <row r="20" spans="1:4">
      <c r="C20" s="999"/>
    </row>
    <row r="21" spans="1:4">
      <c r="B21" s="303"/>
      <c r="C21" s="999"/>
    </row>
    <row r="22" spans="1:4">
      <c r="B22" s="305"/>
      <c r="C22" s="999"/>
      <c r="D22" s="305"/>
    </row>
    <row r="23" spans="1:4">
      <c r="B23" s="305"/>
      <c r="C23" s="999"/>
      <c r="D23" s="305"/>
    </row>
    <row r="24" spans="1:4">
      <c r="B24" s="305"/>
      <c r="C24" s="999"/>
      <c r="D24" s="305"/>
    </row>
    <row r="25" spans="1:4">
      <c r="B25" s="305"/>
      <c r="C25" s="999"/>
      <c r="D25" s="305"/>
    </row>
    <row r="26" spans="1:4">
      <c r="B26" s="305"/>
      <c r="C26" s="999"/>
      <c r="D26" s="305"/>
    </row>
    <row r="27" spans="1:4">
      <c r="B27" s="305"/>
      <c r="C27" s="999"/>
      <c r="D27" s="305"/>
    </row>
    <row r="28" spans="1:4">
      <c r="B28" s="305"/>
      <c r="C28" s="999"/>
      <c r="D28" s="305"/>
    </row>
    <row r="29" spans="1:4">
      <c r="B29" s="305"/>
      <c r="C29" s="999"/>
      <c r="D29" s="305"/>
    </row>
    <row r="30" spans="1:4">
      <c r="B30" s="305"/>
      <c r="C30" s="999"/>
      <c r="D30" s="305"/>
    </row>
    <row r="31" spans="1:4">
      <c r="B31" s="305"/>
      <c r="C31" s="999"/>
      <c r="D31" s="305"/>
    </row>
    <row r="32" spans="1:4">
      <c r="B32" s="305"/>
      <c r="C32" s="999"/>
      <c r="D32" s="305"/>
    </row>
    <row r="33" spans="2:4">
      <c r="B33" s="305"/>
      <c r="C33" s="999"/>
      <c r="D33" s="305"/>
    </row>
    <row r="34" spans="2:4">
      <c r="B34" s="305"/>
      <c r="C34" s="999"/>
      <c r="D34" s="305"/>
    </row>
    <row r="35" spans="2:4">
      <c r="B35" s="305"/>
      <c r="C35" s="999"/>
      <c r="D35" s="305"/>
    </row>
    <row r="36" spans="2:4">
      <c r="B36" s="305"/>
      <c r="C36" s="305"/>
      <c r="D36" s="305"/>
    </row>
  </sheetData>
  <mergeCells count="3">
    <mergeCell ref="A5:B6"/>
    <mergeCell ref="C5:C6"/>
    <mergeCell ref="D5:D6"/>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2" tint="-9.9978637043366805E-2"/>
  </sheetPr>
  <dimension ref="A1:AB28"/>
  <sheetViews>
    <sheetView showGridLines="0" zoomScale="80" zoomScaleNormal="80" workbookViewId="0"/>
  </sheetViews>
  <sheetFormatPr defaultColWidth="9.140625" defaultRowHeight="12.75"/>
  <cols>
    <col min="1" max="1" width="11.85546875" style="410" bestFit="1" customWidth="1"/>
    <col min="2" max="2" width="63.85546875" style="410" customWidth="1"/>
    <col min="3" max="3" width="17.140625" style="410" bestFit="1" customWidth="1"/>
    <col min="4" max="18" width="22.140625" style="410" customWidth="1"/>
    <col min="19" max="19" width="23.140625" style="410" bestFit="1" customWidth="1"/>
    <col min="20" max="26" width="22.140625" style="410" customWidth="1"/>
    <col min="27" max="27" width="23.140625" style="410" bestFit="1" customWidth="1"/>
    <col min="28" max="28" width="20" style="410" customWidth="1"/>
    <col min="29" max="16384" width="9.140625" style="410"/>
  </cols>
  <sheetData>
    <row r="1" spans="1:28" ht="13.5">
      <c r="A1" s="303" t="s">
        <v>97</v>
      </c>
      <c r="B1" s="235" t="str">
        <f>Info!C2</f>
        <v>სს "ხალიკ ბანკი საქართველო"</v>
      </c>
    </row>
    <row r="2" spans="1:28">
      <c r="A2" s="305" t="s">
        <v>98</v>
      </c>
      <c r="B2" s="798">
        <f>'1. key ratios'!B2</f>
        <v>46022</v>
      </c>
      <c r="C2" s="411"/>
    </row>
    <row r="3" spans="1:28">
      <c r="A3" s="306" t="s">
        <v>529</v>
      </c>
    </row>
    <row r="5" spans="1:28" ht="15" customHeight="1">
      <c r="A5" s="896" t="s">
        <v>862</v>
      </c>
      <c r="B5" s="897"/>
      <c r="C5" s="902" t="s">
        <v>861</v>
      </c>
      <c r="D5" s="903"/>
      <c r="E5" s="903"/>
      <c r="F5" s="903"/>
      <c r="G5" s="903"/>
      <c r="H5" s="903"/>
      <c r="I5" s="903"/>
      <c r="J5" s="903"/>
      <c r="K5" s="903"/>
      <c r="L5" s="903"/>
      <c r="M5" s="903"/>
      <c r="N5" s="903"/>
      <c r="O5" s="903"/>
      <c r="P5" s="903"/>
      <c r="Q5" s="903"/>
      <c r="R5" s="903"/>
      <c r="S5" s="903"/>
      <c r="T5" s="440"/>
      <c r="U5" s="440"/>
      <c r="V5" s="440"/>
      <c r="W5" s="440"/>
      <c r="X5" s="440"/>
      <c r="Y5" s="440"/>
      <c r="Z5" s="440"/>
      <c r="AA5" s="439"/>
      <c r="AB5" s="430"/>
    </row>
    <row r="6" spans="1:28">
      <c r="A6" s="898"/>
      <c r="B6" s="899"/>
      <c r="C6" s="904" t="s">
        <v>66</v>
      </c>
      <c r="D6" s="906" t="s">
        <v>860</v>
      </c>
      <c r="E6" s="906"/>
      <c r="F6" s="906"/>
      <c r="G6" s="906"/>
      <c r="H6" s="907" t="s">
        <v>859</v>
      </c>
      <c r="I6" s="908"/>
      <c r="J6" s="908"/>
      <c r="K6" s="909"/>
      <c r="L6" s="438"/>
      <c r="M6" s="910" t="s">
        <v>858</v>
      </c>
      <c r="N6" s="910"/>
      <c r="O6" s="910"/>
      <c r="P6" s="910"/>
      <c r="Q6" s="910"/>
      <c r="R6" s="910"/>
      <c r="S6" s="886"/>
      <c r="T6" s="437"/>
      <c r="U6" s="889" t="s">
        <v>857</v>
      </c>
      <c r="V6" s="889"/>
      <c r="W6" s="889"/>
      <c r="X6" s="889"/>
      <c r="Y6" s="889"/>
      <c r="Z6" s="889"/>
      <c r="AA6" s="887"/>
      <c r="AB6" s="436"/>
    </row>
    <row r="7" spans="1:28" ht="25.5">
      <c r="A7" s="900"/>
      <c r="B7" s="901"/>
      <c r="C7" s="905"/>
      <c r="D7" s="435"/>
      <c r="E7" s="431" t="s">
        <v>530</v>
      </c>
      <c r="F7" s="407" t="s">
        <v>855</v>
      </c>
      <c r="G7" s="407" t="s">
        <v>856</v>
      </c>
      <c r="H7" s="434"/>
      <c r="I7" s="431" t="s">
        <v>530</v>
      </c>
      <c r="J7" s="407" t="s">
        <v>855</v>
      </c>
      <c r="K7" s="407" t="s">
        <v>856</v>
      </c>
      <c r="L7" s="433"/>
      <c r="M7" s="431" t="s">
        <v>530</v>
      </c>
      <c r="N7" s="407" t="s">
        <v>855</v>
      </c>
      <c r="O7" s="407" t="s">
        <v>854</v>
      </c>
      <c r="P7" s="407" t="s">
        <v>853</v>
      </c>
      <c r="Q7" s="407" t="s">
        <v>852</v>
      </c>
      <c r="R7" s="407" t="s">
        <v>851</v>
      </c>
      <c r="S7" s="407" t="s">
        <v>850</v>
      </c>
      <c r="T7" s="432"/>
      <c r="U7" s="431" t="s">
        <v>530</v>
      </c>
      <c r="V7" s="407" t="s">
        <v>855</v>
      </c>
      <c r="W7" s="407" t="s">
        <v>854</v>
      </c>
      <c r="X7" s="407" t="s">
        <v>853</v>
      </c>
      <c r="Y7" s="407" t="s">
        <v>852</v>
      </c>
      <c r="Z7" s="407" t="s">
        <v>851</v>
      </c>
      <c r="AA7" s="407" t="s">
        <v>850</v>
      </c>
      <c r="AB7" s="430"/>
    </row>
    <row r="8" spans="1:28">
      <c r="A8" s="429">
        <v>1</v>
      </c>
      <c r="B8" s="403" t="s">
        <v>531</v>
      </c>
      <c r="C8" s="751">
        <v>1002166039.1299994</v>
      </c>
      <c r="D8" s="749">
        <v>864878215.2299993</v>
      </c>
      <c r="E8" s="749">
        <v>32533074.330000002</v>
      </c>
      <c r="F8" s="749">
        <v>0</v>
      </c>
      <c r="G8" s="749">
        <v>0</v>
      </c>
      <c r="H8" s="749">
        <v>55086921.919999994</v>
      </c>
      <c r="I8" s="749">
        <v>4551470.67</v>
      </c>
      <c r="J8" s="749">
        <v>12724556.34</v>
      </c>
      <c r="K8" s="749">
        <v>0</v>
      </c>
      <c r="L8" s="749">
        <v>80053862.049999982</v>
      </c>
      <c r="M8" s="749">
        <v>5252620.24</v>
      </c>
      <c r="N8" s="749">
        <v>1775603.0800000005</v>
      </c>
      <c r="O8" s="749">
        <v>12247603.550000001</v>
      </c>
      <c r="P8" s="749">
        <v>7332373.5700000003</v>
      </c>
      <c r="Q8" s="749">
        <v>7626950.7300000004</v>
      </c>
      <c r="R8" s="749">
        <v>14274592.819999997</v>
      </c>
      <c r="S8" s="749">
        <v>1946556.5700000003</v>
      </c>
      <c r="T8" s="749">
        <v>2147039.9300000002</v>
      </c>
      <c r="U8" s="749">
        <v>0</v>
      </c>
      <c r="V8" s="749">
        <v>0</v>
      </c>
      <c r="W8" s="749">
        <v>0</v>
      </c>
      <c r="X8" s="749">
        <v>9572.16</v>
      </c>
      <c r="Y8" s="749">
        <v>102150.34</v>
      </c>
      <c r="Z8" s="749">
        <v>1975877.1600000001</v>
      </c>
      <c r="AA8" s="749">
        <v>59440.27</v>
      </c>
      <c r="AB8" s="427"/>
    </row>
    <row r="9" spans="1:28">
      <c r="A9" s="399">
        <v>1.1000000000000001</v>
      </c>
      <c r="B9" s="428" t="s">
        <v>532</v>
      </c>
      <c r="C9" s="753">
        <v>0</v>
      </c>
      <c r="D9" s="749">
        <v>0</v>
      </c>
      <c r="E9" s="749">
        <v>0</v>
      </c>
      <c r="F9" s="749">
        <v>0</v>
      </c>
      <c r="G9" s="749">
        <v>0</v>
      </c>
      <c r="H9" s="749">
        <v>0</v>
      </c>
      <c r="I9" s="749">
        <v>0</v>
      </c>
      <c r="J9" s="749">
        <v>0</v>
      </c>
      <c r="K9" s="749">
        <v>0</v>
      </c>
      <c r="L9" s="749">
        <v>0</v>
      </c>
      <c r="M9" s="749">
        <v>0</v>
      </c>
      <c r="N9" s="749">
        <v>0</v>
      </c>
      <c r="O9" s="749">
        <v>0</v>
      </c>
      <c r="P9" s="749">
        <v>0</v>
      </c>
      <c r="Q9" s="749">
        <v>0</v>
      </c>
      <c r="R9" s="749">
        <v>0</v>
      </c>
      <c r="S9" s="749">
        <v>0</v>
      </c>
      <c r="T9" s="749">
        <v>0</v>
      </c>
      <c r="U9" s="749">
        <v>0</v>
      </c>
      <c r="V9" s="749">
        <v>0</v>
      </c>
      <c r="W9" s="749">
        <v>0</v>
      </c>
      <c r="X9" s="749">
        <v>0</v>
      </c>
      <c r="Y9" s="749">
        <v>0</v>
      </c>
      <c r="Z9" s="749">
        <v>0</v>
      </c>
      <c r="AA9" s="749">
        <v>0</v>
      </c>
      <c r="AB9" s="427"/>
    </row>
    <row r="10" spans="1:28">
      <c r="A10" s="399">
        <v>1.2</v>
      </c>
      <c r="B10" s="428" t="s">
        <v>533</v>
      </c>
      <c r="C10" s="753">
        <v>0</v>
      </c>
      <c r="D10" s="749">
        <v>0</v>
      </c>
      <c r="E10" s="749">
        <v>0</v>
      </c>
      <c r="F10" s="749">
        <v>0</v>
      </c>
      <c r="G10" s="749">
        <v>0</v>
      </c>
      <c r="H10" s="749">
        <v>0</v>
      </c>
      <c r="I10" s="749">
        <v>0</v>
      </c>
      <c r="J10" s="749">
        <v>0</v>
      </c>
      <c r="K10" s="749">
        <v>0</v>
      </c>
      <c r="L10" s="749">
        <v>0</v>
      </c>
      <c r="M10" s="749">
        <v>0</v>
      </c>
      <c r="N10" s="749">
        <v>0</v>
      </c>
      <c r="O10" s="749">
        <v>0</v>
      </c>
      <c r="P10" s="749">
        <v>0</v>
      </c>
      <c r="Q10" s="749">
        <v>0</v>
      </c>
      <c r="R10" s="749">
        <v>0</v>
      </c>
      <c r="S10" s="749">
        <v>0</v>
      </c>
      <c r="T10" s="749">
        <v>0</v>
      </c>
      <c r="U10" s="749">
        <v>0</v>
      </c>
      <c r="V10" s="749">
        <v>0</v>
      </c>
      <c r="W10" s="749">
        <v>0</v>
      </c>
      <c r="X10" s="749">
        <v>0</v>
      </c>
      <c r="Y10" s="749">
        <v>0</v>
      </c>
      <c r="Z10" s="749">
        <v>0</v>
      </c>
      <c r="AA10" s="749">
        <v>0</v>
      </c>
      <c r="AB10" s="427"/>
    </row>
    <row r="11" spans="1:28">
      <c r="A11" s="399">
        <v>1.3</v>
      </c>
      <c r="B11" s="428" t="s">
        <v>534</v>
      </c>
      <c r="C11" s="753">
        <v>0</v>
      </c>
      <c r="D11" s="749">
        <v>0</v>
      </c>
      <c r="E11" s="749">
        <v>0</v>
      </c>
      <c r="F11" s="749">
        <v>0</v>
      </c>
      <c r="G11" s="749">
        <v>0</v>
      </c>
      <c r="H11" s="749">
        <v>0</v>
      </c>
      <c r="I11" s="749">
        <v>0</v>
      </c>
      <c r="J11" s="749">
        <v>0</v>
      </c>
      <c r="K11" s="749">
        <v>0</v>
      </c>
      <c r="L11" s="749">
        <v>0</v>
      </c>
      <c r="M11" s="749">
        <v>0</v>
      </c>
      <c r="N11" s="749">
        <v>0</v>
      </c>
      <c r="O11" s="749">
        <v>0</v>
      </c>
      <c r="P11" s="749">
        <v>0</v>
      </c>
      <c r="Q11" s="749">
        <v>0</v>
      </c>
      <c r="R11" s="749">
        <v>0</v>
      </c>
      <c r="S11" s="749">
        <v>0</v>
      </c>
      <c r="T11" s="749">
        <v>0</v>
      </c>
      <c r="U11" s="749">
        <v>0</v>
      </c>
      <c r="V11" s="749">
        <v>0</v>
      </c>
      <c r="W11" s="749">
        <v>0</v>
      </c>
      <c r="X11" s="749">
        <v>0</v>
      </c>
      <c r="Y11" s="749">
        <v>0</v>
      </c>
      <c r="Z11" s="749">
        <v>0</v>
      </c>
      <c r="AA11" s="749">
        <v>0</v>
      </c>
      <c r="AB11" s="427"/>
    </row>
    <row r="12" spans="1:28">
      <c r="A12" s="399">
        <v>1.4</v>
      </c>
      <c r="B12" s="428" t="s">
        <v>535</v>
      </c>
      <c r="C12" s="753">
        <v>71904194.969999984</v>
      </c>
      <c r="D12" s="749">
        <v>71047265.239999995</v>
      </c>
      <c r="E12" s="749">
        <v>3173226.74</v>
      </c>
      <c r="F12" s="749">
        <v>0</v>
      </c>
      <c r="G12" s="749">
        <v>0</v>
      </c>
      <c r="H12" s="749">
        <v>0</v>
      </c>
      <c r="I12" s="749">
        <v>0</v>
      </c>
      <c r="J12" s="749">
        <v>0</v>
      </c>
      <c r="K12" s="749">
        <v>0</v>
      </c>
      <c r="L12" s="749">
        <v>797489.46000000008</v>
      </c>
      <c r="M12" s="749">
        <v>0</v>
      </c>
      <c r="N12" s="749">
        <v>0</v>
      </c>
      <c r="O12" s="749">
        <v>0</v>
      </c>
      <c r="P12" s="749">
        <v>0</v>
      </c>
      <c r="Q12" s="749">
        <v>0</v>
      </c>
      <c r="R12" s="749">
        <v>163951.18000000002</v>
      </c>
      <c r="S12" s="749">
        <v>633538.28</v>
      </c>
      <c r="T12" s="749">
        <v>59440.27</v>
      </c>
      <c r="U12" s="749">
        <v>0</v>
      </c>
      <c r="V12" s="749">
        <v>0</v>
      </c>
      <c r="W12" s="749">
        <v>0</v>
      </c>
      <c r="X12" s="749">
        <v>0</v>
      </c>
      <c r="Y12" s="749">
        <v>0</v>
      </c>
      <c r="Z12" s="749">
        <v>0</v>
      </c>
      <c r="AA12" s="749">
        <v>59440.27</v>
      </c>
      <c r="AB12" s="427"/>
    </row>
    <row r="13" spans="1:28">
      <c r="A13" s="399">
        <v>1.5</v>
      </c>
      <c r="B13" s="428" t="s">
        <v>536</v>
      </c>
      <c r="C13" s="753">
        <v>520639541.38999987</v>
      </c>
      <c r="D13" s="749">
        <v>451693817.98999983</v>
      </c>
      <c r="E13" s="749">
        <v>20098845.949999999</v>
      </c>
      <c r="F13" s="749">
        <v>0</v>
      </c>
      <c r="G13" s="749">
        <v>0</v>
      </c>
      <c r="H13" s="749">
        <v>29819214.730000004</v>
      </c>
      <c r="I13" s="749">
        <v>1651270.77</v>
      </c>
      <c r="J13" s="749">
        <v>6290110.0099999979</v>
      </c>
      <c r="K13" s="749">
        <v>0</v>
      </c>
      <c r="L13" s="749">
        <v>37420945.54999999</v>
      </c>
      <c r="M13" s="749">
        <v>2589309.7800000003</v>
      </c>
      <c r="N13" s="749">
        <v>560268.71000000008</v>
      </c>
      <c r="O13" s="749">
        <v>7560058.21</v>
      </c>
      <c r="P13" s="749">
        <v>0</v>
      </c>
      <c r="Q13" s="749">
        <v>3567245.38</v>
      </c>
      <c r="R13" s="749">
        <v>5908699.8599999985</v>
      </c>
      <c r="S13" s="749">
        <v>397542.18000000005</v>
      </c>
      <c r="T13" s="749">
        <v>1705563.12</v>
      </c>
      <c r="U13" s="749">
        <v>0</v>
      </c>
      <c r="V13" s="749">
        <v>0</v>
      </c>
      <c r="W13" s="749">
        <v>0</v>
      </c>
      <c r="X13" s="749">
        <v>0</v>
      </c>
      <c r="Y13" s="749">
        <v>30504.809999999998</v>
      </c>
      <c r="Z13" s="749">
        <v>1675058.31</v>
      </c>
      <c r="AA13" s="749">
        <v>0</v>
      </c>
      <c r="AB13" s="427"/>
    </row>
    <row r="14" spans="1:28">
      <c r="A14" s="399">
        <v>1.6</v>
      </c>
      <c r="B14" s="428" t="s">
        <v>537</v>
      </c>
      <c r="C14" s="753">
        <v>409622302.7699995</v>
      </c>
      <c r="D14" s="749">
        <v>342137131.99999952</v>
      </c>
      <c r="E14" s="749">
        <v>9261001.6400000043</v>
      </c>
      <c r="F14" s="749">
        <v>0</v>
      </c>
      <c r="G14" s="749">
        <v>0</v>
      </c>
      <c r="H14" s="749">
        <v>25267707.18999999</v>
      </c>
      <c r="I14" s="749">
        <v>2900199.9</v>
      </c>
      <c r="J14" s="749">
        <v>6434446.330000001</v>
      </c>
      <c r="K14" s="749">
        <v>0</v>
      </c>
      <c r="L14" s="749">
        <v>41835427.039999984</v>
      </c>
      <c r="M14" s="749">
        <v>2663310.46</v>
      </c>
      <c r="N14" s="749">
        <v>1215334.3700000003</v>
      </c>
      <c r="O14" s="749">
        <v>4687545.3400000008</v>
      </c>
      <c r="P14" s="749">
        <v>7332373.5700000003</v>
      </c>
      <c r="Q14" s="749">
        <v>4059705.35</v>
      </c>
      <c r="R14" s="749">
        <v>8201941.7799999993</v>
      </c>
      <c r="S14" s="749">
        <v>915476.1100000001</v>
      </c>
      <c r="T14" s="749">
        <v>382036.54</v>
      </c>
      <c r="U14" s="749">
        <v>0</v>
      </c>
      <c r="V14" s="749">
        <v>0</v>
      </c>
      <c r="W14" s="749">
        <v>0</v>
      </c>
      <c r="X14" s="749">
        <v>9572.16</v>
      </c>
      <c r="Y14" s="749">
        <v>71645.53</v>
      </c>
      <c r="Z14" s="749">
        <v>300818.85000000003</v>
      </c>
      <c r="AA14" s="749">
        <v>0</v>
      </c>
      <c r="AB14" s="427"/>
    </row>
    <row r="15" spans="1:28">
      <c r="A15" s="429">
        <v>2</v>
      </c>
      <c r="B15" s="413" t="s">
        <v>538</v>
      </c>
      <c r="C15" s="751">
        <v>6981691.8499999996</v>
      </c>
      <c r="D15" s="749">
        <v>6981691.8499999996</v>
      </c>
      <c r="E15" s="749">
        <v>0</v>
      </c>
      <c r="F15" s="749">
        <v>0</v>
      </c>
      <c r="G15" s="749">
        <v>0</v>
      </c>
      <c r="H15" s="749">
        <v>0</v>
      </c>
      <c r="I15" s="749">
        <v>0</v>
      </c>
      <c r="J15" s="749">
        <v>0</v>
      </c>
      <c r="K15" s="749">
        <v>0</v>
      </c>
      <c r="L15" s="749">
        <v>0</v>
      </c>
      <c r="M15" s="749">
        <v>0</v>
      </c>
      <c r="N15" s="749">
        <v>0</v>
      </c>
      <c r="O15" s="749">
        <v>0</v>
      </c>
      <c r="P15" s="749">
        <v>0</v>
      </c>
      <c r="Q15" s="749">
        <v>0</v>
      </c>
      <c r="R15" s="749">
        <v>0</v>
      </c>
      <c r="S15" s="749">
        <v>0</v>
      </c>
      <c r="T15" s="749">
        <v>0</v>
      </c>
      <c r="U15" s="749">
        <v>0</v>
      </c>
      <c r="V15" s="749">
        <v>0</v>
      </c>
      <c r="W15" s="749">
        <v>0</v>
      </c>
      <c r="X15" s="749">
        <v>0</v>
      </c>
      <c r="Y15" s="749">
        <v>0</v>
      </c>
      <c r="Z15" s="749">
        <v>0</v>
      </c>
      <c r="AA15" s="749">
        <v>0</v>
      </c>
      <c r="AB15" s="427"/>
    </row>
    <row r="16" spans="1:28">
      <c r="A16" s="399">
        <v>2.1</v>
      </c>
      <c r="B16" s="428" t="s">
        <v>532</v>
      </c>
      <c r="C16" s="753">
        <v>0</v>
      </c>
      <c r="D16" s="749">
        <v>0</v>
      </c>
      <c r="E16" s="749">
        <v>0</v>
      </c>
      <c r="F16" s="749">
        <v>0</v>
      </c>
      <c r="G16" s="749">
        <v>0</v>
      </c>
      <c r="H16" s="749">
        <v>0</v>
      </c>
      <c r="I16" s="749">
        <v>0</v>
      </c>
      <c r="J16" s="749">
        <v>0</v>
      </c>
      <c r="K16" s="749">
        <v>0</v>
      </c>
      <c r="L16" s="749">
        <v>0</v>
      </c>
      <c r="M16" s="749">
        <v>0</v>
      </c>
      <c r="N16" s="749">
        <v>0</v>
      </c>
      <c r="O16" s="749">
        <v>0</v>
      </c>
      <c r="P16" s="749">
        <v>0</v>
      </c>
      <c r="Q16" s="749">
        <v>0</v>
      </c>
      <c r="R16" s="749">
        <v>0</v>
      </c>
      <c r="S16" s="749">
        <v>0</v>
      </c>
      <c r="T16" s="749">
        <v>0</v>
      </c>
      <c r="U16" s="749">
        <v>0</v>
      </c>
      <c r="V16" s="749">
        <v>0</v>
      </c>
      <c r="W16" s="749">
        <v>0</v>
      </c>
      <c r="X16" s="749">
        <v>0</v>
      </c>
      <c r="Y16" s="749">
        <v>0</v>
      </c>
      <c r="Z16" s="749">
        <v>0</v>
      </c>
      <c r="AA16" s="749">
        <v>0</v>
      </c>
      <c r="AB16" s="427"/>
    </row>
    <row r="17" spans="1:28">
      <c r="A17" s="399">
        <v>2.2000000000000002</v>
      </c>
      <c r="B17" s="428" t="s">
        <v>533</v>
      </c>
      <c r="C17" s="753">
        <v>6981691.8499999996</v>
      </c>
      <c r="D17" s="749">
        <v>6981691.8499999996</v>
      </c>
      <c r="E17" s="749">
        <v>0</v>
      </c>
      <c r="F17" s="749">
        <v>0</v>
      </c>
      <c r="G17" s="749">
        <v>0</v>
      </c>
      <c r="H17" s="749">
        <v>0</v>
      </c>
      <c r="I17" s="749">
        <v>0</v>
      </c>
      <c r="J17" s="749">
        <v>0</v>
      </c>
      <c r="K17" s="749">
        <v>0</v>
      </c>
      <c r="L17" s="749">
        <v>0</v>
      </c>
      <c r="M17" s="749">
        <v>0</v>
      </c>
      <c r="N17" s="749">
        <v>0</v>
      </c>
      <c r="O17" s="749">
        <v>0</v>
      </c>
      <c r="P17" s="749">
        <v>0</v>
      </c>
      <c r="Q17" s="749">
        <v>0</v>
      </c>
      <c r="R17" s="749">
        <v>0</v>
      </c>
      <c r="S17" s="749">
        <v>0</v>
      </c>
      <c r="T17" s="749">
        <v>0</v>
      </c>
      <c r="U17" s="749">
        <v>0</v>
      </c>
      <c r="V17" s="749">
        <v>0</v>
      </c>
      <c r="W17" s="749">
        <v>0</v>
      </c>
      <c r="X17" s="749">
        <v>0</v>
      </c>
      <c r="Y17" s="749">
        <v>0</v>
      </c>
      <c r="Z17" s="749">
        <v>0</v>
      </c>
      <c r="AA17" s="749">
        <v>0</v>
      </c>
      <c r="AB17" s="427"/>
    </row>
    <row r="18" spans="1:28">
      <c r="A18" s="399">
        <v>2.2999999999999998</v>
      </c>
      <c r="B18" s="428" t="s">
        <v>534</v>
      </c>
      <c r="C18" s="753">
        <v>0</v>
      </c>
      <c r="D18" s="749">
        <v>0</v>
      </c>
      <c r="E18" s="749">
        <v>0</v>
      </c>
      <c r="F18" s="749">
        <v>0</v>
      </c>
      <c r="G18" s="749">
        <v>0</v>
      </c>
      <c r="H18" s="749">
        <v>0</v>
      </c>
      <c r="I18" s="749">
        <v>0</v>
      </c>
      <c r="J18" s="749">
        <v>0</v>
      </c>
      <c r="K18" s="749">
        <v>0</v>
      </c>
      <c r="L18" s="749">
        <v>0</v>
      </c>
      <c r="M18" s="749">
        <v>0</v>
      </c>
      <c r="N18" s="749">
        <v>0</v>
      </c>
      <c r="O18" s="749">
        <v>0</v>
      </c>
      <c r="P18" s="749">
        <v>0</v>
      </c>
      <c r="Q18" s="749">
        <v>0</v>
      </c>
      <c r="R18" s="749">
        <v>0</v>
      </c>
      <c r="S18" s="749">
        <v>0</v>
      </c>
      <c r="T18" s="749">
        <v>0</v>
      </c>
      <c r="U18" s="749">
        <v>0</v>
      </c>
      <c r="V18" s="749">
        <v>0</v>
      </c>
      <c r="W18" s="749">
        <v>0</v>
      </c>
      <c r="X18" s="749">
        <v>0</v>
      </c>
      <c r="Y18" s="749">
        <v>0</v>
      </c>
      <c r="Z18" s="749">
        <v>0</v>
      </c>
      <c r="AA18" s="749">
        <v>0</v>
      </c>
      <c r="AB18" s="427"/>
    </row>
    <row r="19" spans="1:28">
      <c r="A19" s="399">
        <v>2.4</v>
      </c>
      <c r="B19" s="428" t="s">
        <v>535</v>
      </c>
      <c r="C19" s="753">
        <v>0</v>
      </c>
      <c r="D19" s="749">
        <v>0</v>
      </c>
      <c r="E19" s="749">
        <v>0</v>
      </c>
      <c r="F19" s="749">
        <v>0</v>
      </c>
      <c r="G19" s="749">
        <v>0</v>
      </c>
      <c r="H19" s="749">
        <v>0</v>
      </c>
      <c r="I19" s="749">
        <v>0</v>
      </c>
      <c r="J19" s="749">
        <v>0</v>
      </c>
      <c r="K19" s="749">
        <v>0</v>
      </c>
      <c r="L19" s="749">
        <v>0</v>
      </c>
      <c r="M19" s="749">
        <v>0</v>
      </c>
      <c r="N19" s="749">
        <v>0</v>
      </c>
      <c r="O19" s="749">
        <v>0</v>
      </c>
      <c r="P19" s="749">
        <v>0</v>
      </c>
      <c r="Q19" s="749">
        <v>0</v>
      </c>
      <c r="R19" s="749">
        <v>0</v>
      </c>
      <c r="S19" s="749">
        <v>0</v>
      </c>
      <c r="T19" s="749">
        <v>0</v>
      </c>
      <c r="U19" s="749">
        <v>0</v>
      </c>
      <c r="V19" s="749">
        <v>0</v>
      </c>
      <c r="W19" s="749">
        <v>0</v>
      </c>
      <c r="X19" s="749">
        <v>0</v>
      </c>
      <c r="Y19" s="749">
        <v>0</v>
      </c>
      <c r="Z19" s="749">
        <v>0</v>
      </c>
      <c r="AA19" s="749">
        <v>0</v>
      </c>
      <c r="AB19" s="427"/>
    </row>
    <row r="20" spans="1:28">
      <c r="A20" s="399">
        <v>2.5</v>
      </c>
      <c r="B20" s="428" t="s">
        <v>536</v>
      </c>
      <c r="C20" s="753">
        <v>0</v>
      </c>
      <c r="D20" s="749">
        <v>0</v>
      </c>
      <c r="E20" s="749">
        <v>0</v>
      </c>
      <c r="F20" s="749">
        <v>0</v>
      </c>
      <c r="G20" s="749">
        <v>0</v>
      </c>
      <c r="H20" s="749">
        <v>0</v>
      </c>
      <c r="I20" s="749">
        <v>0</v>
      </c>
      <c r="J20" s="749">
        <v>0</v>
      </c>
      <c r="K20" s="749">
        <v>0</v>
      </c>
      <c r="L20" s="749">
        <v>0</v>
      </c>
      <c r="M20" s="749">
        <v>0</v>
      </c>
      <c r="N20" s="749">
        <v>0</v>
      </c>
      <c r="O20" s="749">
        <v>0</v>
      </c>
      <c r="P20" s="749">
        <v>0</v>
      </c>
      <c r="Q20" s="749">
        <v>0</v>
      </c>
      <c r="R20" s="749">
        <v>0</v>
      </c>
      <c r="S20" s="749">
        <v>0</v>
      </c>
      <c r="T20" s="749">
        <v>0</v>
      </c>
      <c r="U20" s="749">
        <v>0</v>
      </c>
      <c r="V20" s="749">
        <v>0</v>
      </c>
      <c r="W20" s="749">
        <v>0</v>
      </c>
      <c r="X20" s="749">
        <v>0</v>
      </c>
      <c r="Y20" s="749">
        <v>0</v>
      </c>
      <c r="Z20" s="749">
        <v>0</v>
      </c>
      <c r="AA20" s="749">
        <v>0</v>
      </c>
      <c r="AB20" s="427"/>
    </row>
    <row r="21" spans="1:28">
      <c r="A21" s="399">
        <v>2.6</v>
      </c>
      <c r="B21" s="428" t="s">
        <v>537</v>
      </c>
      <c r="C21" s="753">
        <v>0</v>
      </c>
      <c r="D21" s="749">
        <v>0</v>
      </c>
      <c r="E21" s="749">
        <v>0</v>
      </c>
      <c r="F21" s="749">
        <v>0</v>
      </c>
      <c r="G21" s="749">
        <v>0</v>
      </c>
      <c r="H21" s="749">
        <v>0</v>
      </c>
      <c r="I21" s="749">
        <v>0</v>
      </c>
      <c r="J21" s="749">
        <v>0</v>
      </c>
      <c r="K21" s="749">
        <v>0</v>
      </c>
      <c r="L21" s="749">
        <v>0</v>
      </c>
      <c r="M21" s="749">
        <v>0</v>
      </c>
      <c r="N21" s="749">
        <v>0</v>
      </c>
      <c r="O21" s="749">
        <v>0</v>
      </c>
      <c r="P21" s="749">
        <v>0</v>
      </c>
      <c r="Q21" s="749">
        <v>0</v>
      </c>
      <c r="R21" s="749">
        <v>0</v>
      </c>
      <c r="S21" s="749">
        <v>0</v>
      </c>
      <c r="T21" s="749">
        <v>0</v>
      </c>
      <c r="U21" s="749">
        <v>0</v>
      </c>
      <c r="V21" s="749">
        <v>0</v>
      </c>
      <c r="W21" s="749">
        <v>0</v>
      </c>
      <c r="X21" s="749">
        <v>0</v>
      </c>
      <c r="Y21" s="749">
        <v>0</v>
      </c>
      <c r="Z21" s="749">
        <v>0</v>
      </c>
      <c r="AA21" s="749">
        <v>0</v>
      </c>
      <c r="AB21" s="427"/>
    </row>
    <row r="22" spans="1:28">
      <c r="A22" s="429">
        <v>3</v>
      </c>
      <c r="B22" s="403" t="s">
        <v>539</v>
      </c>
      <c r="C22" s="751">
        <v>71204359.450000003</v>
      </c>
      <c r="D22" s="751">
        <v>65198909.110000007</v>
      </c>
      <c r="E22" s="754">
        <v>0</v>
      </c>
      <c r="F22" s="754">
        <v>0</v>
      </c>
      <c r="G22" s="754">
        <v>0</v>
      </c>
      <c r="H22" s="751">
        <v>5620524.6100000003</v>
      </c>
      <c r="I22" s="754">
        <v>0</v>
      </c>
      <c r="J22" s="754">
        <v>0</v>
      </c>
      <c r="K22" s="754">
        <v>0</v>
      </c>
      <c r="L22" s="751">
        <v>384925.73000000004</v>
      </c>
      <c r="M22" s="754">
        <v>0</v>
      </c>
      <c r="N22" s="754">
        <v>0</v>
      </c>
      <c r="O22" s="754">
        <v>0</v>
      </c>
      <c r="P22" s="754">
        <v>0</v>
      </c>
      <c r="Q22" s="754">
        <v>0</v>
      </c>
      <c r="R22" s="754">
        <v>0</v>
      </c>
      <c r="S22" s="754">
        <v>0</v>
      </c>
      <c r="T22" s="751">
        <v>0</v>
      </c>
      <c r="U22" s="754">
        <v>0</v>
      </c>
      <c r="V22" s="754">
        <v>0</v>
      </c>
      <c r="W22" s="754">
        <v>0</v>
      </c>
      <c r="X22" s="754">
        <v>0</v>
      </c>
      <c r="Y22" s="754">
        <v>0</v>
      </c>
      <c r="Z22" s="754">
        <v>0</v>
      </c>
      <c r="AA22" s="754">
        <v>0</v>
      </c>
      <c r="AB22" s="427"/>
    </row>
    <row r="23" spans="1:28">
      <c r="A23" s="399">
        <v>3.1</v>
      </c>
      <c r="B23" s="428" t="s">
        <v>532</v>
      </c>
      <c r="C23" s="753">
        <v>0</v>
      </c>
      <c r="D23" s="751">
        <v>0</v>
      </c>
      <c r="E23" s="754">
        <v>0</v>
      </c>
      <c r="F23" s="754">
        <v>0</v>
      </c>
      <c r="G23" s="754">
        <v>0</v>
      </c>
      <c r="H23" s="751">
        <v>0</v>
      </c>
      <c r="I23" s="754">
        <v>0</v>
      </c>
      <c r="J23" s="754">
        <v>0</v>
      </c>
      <c r="K23" s="754">
        <v>0</v>
      </c>
      <c r="L23" s="751">
        <v>0</v>
      </c>
      <c r="M23" s="754">
        <v>0</v>
      </c>
      <c r="N23" s="754">
        <v>0</v>
      </c>
      <c r="O23" s="754">
        <v>0</v>
      </c>
      <c r="P23" s="754">
        <v>0</v>
      </c>
      <c r="Q23" s="754">
        <v>0</v>
      </c>
      <c r="R23" s="754">
        <v>0</v>
      </c>
      <c r="S23" s="754">
        <v>0</v>
      </c>
      <c r="T23" s="751">
        <v>0</v>
      </c>
      <c r="U23" s="754">
        <v>0</v>
      </c>
      <c r="V23" s="754">
        <v>0</v>
      </c>
      <c r="W23" s="754">
        <v>0</v>
      </c>
      <c r="X23" s="754">
        <v>0</v>
      </c>
      <c r="Y23" s="754">
        <v>0</v>
      </c>
      <c r="Z23" s="754">
        <v>0</v>
      </c>
      <c r="AA23" s="754">
        <v>0</v>
      </c>
      <c r="AB23" s="427"/>
    </row>
    <row r="24" spans="1:28">
      <c r="A24" s="399">
        <v>3.2</v>
      </c>
      <c r="B24" s="428" t="s">
        <v>533</v>
      </c>
      <c r="C24" s="753">
        <v>0</v>
      </c>
      <c r="D24" s="751">
        <v>0</v>
      </c>
      <c r="E24" s="754">
        <v>0</v>
      </c>
      <c r="F24" s="754">
        <v>0</v>
      </c>
      <c r="G24" s="754">
        <v>0</v>
      </c>
      <c r="H24" s="751">
        <v>0</v>
      </c>
      <c r="I24" s="754">
        <v>0</v>
      </c>
      <c r="J24" s="754">
        <v>0</v>
      </c>
      <c r="K24" s="754">
        <v>0</v>
      </c>
      <c r="L24" s="751">
        <v>0</v>
      </c>
      <c r="M24" s="754">
        <v>0</v>
      </c>
      <c r="N24" s="754">
        <v>0</v>
      </c>
      <c r="O24" s="754">
        <v>0</v>
      </c>
      <c r="P24" s="754">
        <v>0</v>
      </c>
      <c r="Q24" s="754">
        <v>0</v>
      </c>
      <c r="R24" s="754">
        <v>0</v>
      </c>
      <c r="S24" s="754">
        <v>0</v>
      </c>
      <c r="T24" s="751">
        <v>0</v>
      </c>
      <c r="U24" s="754">
        <v>0</v>
      </c>
      <c r="V24" s="754">
        <v>0</v>
      </c>
      <c r="W24" s="754">
        <v>0</v>
      </c>
      <c r="X24" s="754">
        <v>0</v>
      </c>
      <c r="Y24" s="754">
        <v>0</v>
      </c>
      <c r="Z24" s="754">
        <v>0</v>
      </c>
      <c r="AA24" s="754">
        <v>0</v>
      </c>
      <c r="AB24" s="427"/>
    </row>
    <row r="25" spans="1:28">
      <c r="A25" s="399">
        <v>3.3</v>
      </c>
      <c r="B25" s="428" t="s">
        <v>534</v>
      </c>
      <c r="C25" s="753">
        <v>0</v>
      </c>
      <c r="D25" s="751">
        <v>0</v>
      </c>
      <c r="E25" s="754">
        <v>0</v>
      </c>
      <c r="F25" s="754">
        <v>0</v>
      </c>
      <c r="G25" s="754">
        <v>0</v>
      </c>
      <c r="H25" s="751">
        <v>0</v>
      </c>
      <c r="I25" s="754">
        <v>0</v>
      </c>
      <c r="J25" s="754">
        <v>0</v>
      </c>
      <c r="K25" s="754">
        <v>0</v>
      </c>
      <c r="L25" s="751">
        <v>0</v>
      </c>
      <c r="M25" s="754">
        <v>0</v>
      </c>
      <c r="N25" s="754">
        <v>0</v>
      </c>
      <c r="O25" s="754">
        <v>0</v>
      </c>
      <c r="P25" s="754">
        <v>0</v>
      </c>
      <c r="Q25" s="754">
        <v>0</v>
      </c>
      <c r="R25" s="754">
        <v>0</v>
      </c>
      <c r="S25" s="754">
        <v>0</v>
      </c>
      <c r="T25" s="751">
        <v>0</v>
      </c>
      <c r="U25" s="754">
        <v>0</v>
      </c>
      <c r="V25" s="754">
        <v>0</v>
      </c>
      <c r="W25" s="754">
        <v>0</v>
      </c>
      <c r="X25" s="754">
        <v>0</v>
      </c>
      <c r="Y25" s="754">
        <v>0</v>
      </c>
      <c r="Z25" s="754">
        <v>0</v>
      </c>
      <c r="AA25" s="754">
        <v>0</v>
      </c>
      <c r="AB25" s="427"/>
    </row>
    <row r="26" spans="1:28">
      <c r="A26" s="399">
        <v>3.4</v>
      </c>
      <c r="B26" s="428" t="s">
        <v>535</v>
      </c>
      <c r="C26" s="753">
        <v>6904402.2599999998</v>
      </c>
      <c r="D26" s="751">
        <v>6904402.2599999998</v>
      </c>
      <c r="E26" s="754">
        <v>0</v>
      </c>
      <c r="F26" s="754">
        <v>0</v>
      </c>
      <c r="G26" s="754">
        <v>0</v>
      </c>
      <c r="H26" s="751">
        <v>0</v>
      </c>
      <c r="I26" s="754">
        <v>0</v>
      </c>
      <c r="J26" s="754">
        <v>0</v>
      </c>
      <c r="K26" s="754">
        <v>0</v>
      </c>
      <c r="L26" s="751">
        <v>0</v>
      </c>
      <c r="M26" s="754">
        <v>0</v>
      </c>
      <c r="N26" s="754">
        <v>0</v>
      </c>
      <c r="O26" s="754">
        <v>0</v>
      </c>
      <c r="P26" s="754">
        <v>0</v>
      </c>
      <c r="Q26" s="754">
        <v>0</v>
      </c>
      <c r="R26" s="754">
        <v>0</v>
      </c>
      <c r="S26" s="754">
        <v>0</v>
      </c>
      <c r="T26" s="751">
        <v>0</v>
      </c>
      <c r="U26" s="754">
        <v>0</v>
      </c>
      <c r="V26" s="754">
        <v>0</v>
      </c>
      <c r="W26" s="754">
        <v>0</v>
      </c>
      <c r="X26" s="754">
        <v>0</v>
      </c>
      <c r="Y26" s="754">
        <v>0</v>
      </c>
      <c r="Z26" s="754">
        <v>0</v>
      </c>
      <c r="AA26" s="754">
        <v>0</v>
      </c>
      <c r="AB26" s="427"/>
    </row>
    <row r="27" spans="1:28">
      <c r="A27" s="399">
        <v>3.5</v>
      </c>
      <c r="B27" s="428" t="s">
        <v>536</v>
      </c>
      <c r="C27" s="753">
        <v>59000740.950000003</v>
      </c>
      <c r="D27" s="751">
        <v>53781336.950000003</v>
      </c>
      <c r="E27" s="754">
        <v>0</v>
      </c>
      <c r="F27" s="754">
        <v>0</v>
      </c>
      <c r="G27" s="754">
        <v>0</v>
      </c>
      <c r="H27" s="751">
        <v>5219404</v>
      </c>
      <c r="I27" s="754">
        <v>0</v>
      </c>
      <c r="J27" s="754">
        <v>0</v>
      </c>
      <c r="K27" s="754">
        <v>0</v>
      </c>
      <c r="L27" s="751">
        <v>0</v>
      </c>
      <c r="M27" s="754">
        <v>0</v>
      </c>
      <c r="N27" s="754">
        <v>0</v>
      </c>
      <c r="O27" s="754">
        <v>0</v>
      </c>
      <c r="P27" s="754">
        <v>0</v>
      </c>
      <c r="Q27" s="754">
        <v>0</v>
      </c>
      <c r="R27" s="754">
        <v>0</v>
      </c>
      <c r="S27" s="754">
        <v>0</v>
      </c>
      <c r="T27" s="751">
        <v>0</v>
      </c>
      <c r="U27" s="754">
        <v>0</v>
      </c>
      <c r="V27" s="754">
        <v>0</v>
      </c>
      <c r="W27" s="754">
        <v>0</v>
      </c>
      <c r="X27" s="754">
        <v>0</v>
      </c>
      <c r="Y27" s="754">
        <v>0</v>
      </c>
      <c r="Z27" s="754">
        <v>0</v>
      </c>
      <c r="AA27" s="754">
        <v>0</v>
      </c>
      <c r="AB27" s="427"/>
    </row>
    <row r="28" spans="1:28">
      <c r="A28" s="399">
        <v>3.6</v>
      </c>
      <c r="B28" s="428" t="s">
        <v>537</v>
      </c>
      <c r="C28" s="753">
        <v>5299216.2399999993</v>
      </c>
      <c r="D28" s="751">
        <v>4513169.900000005</v>
      </c>
      <c r="E28" s="754">
        <v>0</v>
      </c>
      <c r="F28" s="754">
        <v>0</v>
      </c>
      <c r="G28" s="754">
        <v>0</v>
      </c>
      <c r="H28" s="751">
        <v>401120.61000000004</v>
      </c>
      <c r="I28" s="754">
        <v>0</v>
      </c>
      <c r="J28" s="754">
        <v>0</v>
      </c>
      <c r="K28" s="754">
        <v>0</v>
      </c>
      <c r="L28" s="751">
        <v>384925.73000000004</v>
      </c>
      <c r="M28" s="754">
        <v>0</v>
      </c>
      <c r="N28" s="754">
        <v>0</v>
      </c>
      <c r="O28" s="754">
        <v>0</v>
      </c>
      <c r="P28" s="754">
        <v>0</v>
      </c>
      <c r="Q28" s="754">
        <v>0</v>
      </c>
      <c r="R28" s="754">
        <v>0</v>
      </c>
      <c r="S28" s="754">
        <v>0</v>
      </c>
      <c r="T28" s="751">
        <v>0</v>
      </c>
      <c r="U28" s="754">
        <v>0</v>
      </c>
      <c r="V28" s="754">
        <v>0</v>
      </c>
      <c r="W28" s="754">
        <v>0</v>
      </c>
      <c r="X28" s="754">
        <v>0</v>
      </c>
      <c r="Y28" s="754">
        <v>0</v>
      </c>
      <c r="Z28" s="754">
        <v>0</v>
      </c>
      <c r="AA28" s="754">
        <v>0</v>
      </c>
      <c r="AB28" s="427"/>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2" tint="-9.9978637043366805E-2"/>
  </sheetPr>
  <dimension ref="A1:AA22"/>
  <sheetViews>
    <sheetView showGridLines="0" zoomScale="80" zoomScaleNormal="80" workbookViewId="0"/>
  </sheetViews>
  <sheetFormatPr defaultColWidth="9.140625" defaultRowHeight="12.75"/>
  <cols>
    <col min="1" max="1" width="11.85546875" style="410" bestFit="1" customWidth="1"/>
    <col min="2" max="2" width="90.140625" style="410" bestFit="1" customWidth="1"/>
    <col min="3" max="3" width="20.140625" style="410" customWidth="1"/>
    <col min="4" max="4" width="22.140625" style="410" customWidth="1"/>
    <col min="5" max="7" width="17.140625" style="410" customWidth="1"/>
    <col min="8" max="8" width="22.140625" style="410" customWidth="1"/>
    <col min="9" max="10" width="17.140625" style="410" customWidth="1"/>
    <col min="11" max="27" width="22.140625" style="410" customWidth="1"/>
    <col min="28" max="16384" width="9.140625" style="410"/>
  </cols>
  <sheetData>
    <row r="1" spans="1:27" ht="13.5">
      <c r="A1" s="303" t="s">
        <v>97</v>
      </c>
      <c r="B1" s="235" t="str">
        <f>Info!C2</f>
        <v>სს "ხალიკ ბანკი საქართველო"</v>
      </c>
    </row>
    <row r="2" spans="1:27">
      <c r="A2" s="305" t="s">
        <v>98</v>
      </c>
      <c r="B2" s="798">
        <f>'1. key ratios'!B2</f>
        <v>46022</v>
      </c>
    </row>
    <row r="3" spans="1:27">
      <c r="A3" s="306" t="s">
        <v>540</v>
      </c>
      <c r="C3" s="412"/>
    </row>
    <row r="4" spans="1:27" ht="13.5" thickBot="1">
      <c r="A4" s="306"/>
      <c r="B4" s="412"/>
      <c r="C4" s="412"/>
    </row>
    <row r="5" spans="1:27" s="441" customFormat="1" ht="13.5" customHeight="1">
      <c r="A5" s="915" t="s">
        <v>869</v>
      </c>
      <c r="B5" s="916"/>
      <c r="C5" s="912" t="s">
        <v>541</v>
      </c>
      <c r="D5" s="913"/>
      <c r="E5" s="913"/>
      <c r="F5" s="913"/>
      <c r="G5" s="913"/>
      <c r="H5" s="913"/>
      <c r="I5" s="913"/>
      <c r="J5" s="913"/>
      <c r="K5" s="913"/>
      <c r="L5" s="913"/>
      <c r="M5" s="913"/>
      <c r="N5" s="913"/>
      <c r="O5" s="913"/>
      <c r="P5" s="913"/>
      <c r="Q5" s="913"/>
      <c r="R5" s="913"/>
      <c r="S5" s="913"/>
      <c r="T5" s="913"/>
      <c r="U5" s="913"/>
      <c r="V5" s="913"/>
      <c r="W5" s="913"/>
      <c r="X5" s="913"/>
      <c r="Y5" s="913"/>
      <c r="Z5" s="913"/>
      <c r="AA5" s="914"/>
    </row>
    <row r="6" spans="1:27" s="441" customFormat="1" ht="12" customHeight="1">
      <c r="A6" s="917"/>
      <c r="B6" s="918"/>
      <c r="C6" s="922" t="s">
        <v>66</v>
      </c>
      <c r="D6" s="921" t="s">
        <v>860</v>
      </c>
      <c r="E6" s="921"/>
      <c r="F6" s="921"/>
      <c r="G6" s="921"/>
      <c r="H6" s="907" t="s">
        <v>859</v>
      </c>
      <c r="I6" s="908"/>
      <c r="J6" s="908"/>
      <c r="K6" s="908"/>
      <c r="L6" s="437"/>
      <c r="M6" s="889" t="s">
        <v>858</v>
      </c>
      <c r="N6" s="889"/>
      <c r="O6" s="889"/>
      <c r="P6" s="889"/>
      <c r="Q6" s="889"/>
      <c r="R6" s="889"/>
      <c r="S6" s="887"/>
      <c r="T6" s="437"/>
      <c r="U6" s="889" t="s">
        <v>857</v>
      </c>
      <c r="V6" s="889"/>
      <c r="W6" s="889"/>
      <c r="X6" s="889"/>
      <c r="Y6" s="889"/>
      <c r="Z6" s="889"/>
      <c r="AA6" s="911"/>
    </row>
    <row r="7" spans="1:27" s="441" customFormat="1" ht="38.25">
      <c r="A7" s="919"/>
      <c r="B7" s="920"/>
      <c r="C7" s="923"/>
      <c r="D7" s="435"/>
      <c r="E7" s="431" t="s">
        <v>530</v>
      </c>
      <c r="F7" s="407" t="s">
        <v>855</v>
      </c>
      <c r="G7" s="407" t="s">
        <v>856</v>
      </c>
      <c r="H7" s="462"/>
      <c r="I7" s="431" t="s">
        <v>530</v>
      </c>
      <c r="J7" s="407" t="s">
        <v>855</v>
      </c>
      <c r="K7" s="407" t="s">
        <v>856</v>
      </c>
      <c r="L7" s="432"/>
      <c r="M7" s="431" t="s">
        <v>530</v>
      </c>
      <c r="N7" s="407" t="s">
        <v>868</v>
      </c>
      <c r="O7" s="407" t="s">
        <v>867</v>
      </c>
      <c r="P7" s="407" t="s">
        <v>866</v>
      </c>
      <c r="Q7" s="407" t="s">
        <v>865</v>
      </c>
      <c r="R7" s="407" t="s">
        <v>864</v>
      </c>
      <c r="S7" s="407" t="s">
        <v>850</v>
      </c>
      <c r="T7" s="432"/>
      <c r="U7" s="431" t="s">
        <v>530</v>
      </c>
      <c r="V7" s="407" t="s">
        <v>868</v>
      </c>
      <c r="W7" s="407" t="s">
        <v>867</v>
      </c>
      <c r="X7" s="407" t="s">
        <v>866</v>
      </c>
      <c r="Y7" s="407" t="s">
        <v>865</v>
      </c>
      <c r="Z7" s="407" t="s">
        <v>864</v>
      </c>
      <c r="AA7" s="407" t="s">
        <v>850</v>
      </c>
    </row>
    <row r="8" spans="1:27">
      <c r="A8" s="461">
        <v>1</v>
      </c>
      <c r="B8" s="460" t="s">
        <v>531</v>
      </c>
      <c r="C8" s="755">
        <v>1002166039.1299993</v>
      </c>
      <c r="D8" s="749">
        <v>864878215.22999918</v>
      </c>
      <c r="E8" s="749">
        <v>32533074.329999987</v>
      </c>
      <c r="F8" s="749">
        <v>0</v>
      </c>
      <c r="G8" s="749">
        <v>0</v>
      </c>
      <c r="H8" s="749">
        <v>55086921.920000024</v>
      </c>
      <c r="I8" s="749">
        <v>4551470.67</v>
      </c>
      <c r="J8" s="749">
        <v>12724556.340000002</v>
      </c>
      <c r="K8" s="749">
        <v>0</v>
      </c>
      <c r="L8" s="749">
        <v>80053862.050000012</v>
      </c>
      <c r="M8" s="749">
        <v>5252620.2399999984</v>
      </c>
      <c r="N8" s="749">
        <v>1775603.0800000003</v>
      </c>
      <c r="O8" s="749">
        <v>12247603.549999999</v>
      </c>
      <c r="P8" s="749">
        <v>7332373.5700000003</v>
      </c>
      <c r="Q8" s="749">
        <v>7626950.7299999995</v>
      </c>
      <c r="R8" s="749">
        <v>14274592.819999997</v>
      </c>
      <c r="S8" s="749">
        <v>1946556.5699999996</v>
      </c>
      <c r="T8" s="749">
        <v>2147039.9300000002</v>
      </c>
      <c r="U8" s="749">
        <v>0</v>
      </c>
      <c r="V8" s="749">
        <v>0</v>
      </c>
      <c r="W8" s="749">
        <v>0</v>
      </c>
      <c r="X8" s="749">
        <v>9572.16</v>
      </c>
      <c r="Y8" s="749">
        <v>102150.34</v>
      </c>
      <c r="Z8" s="749">
        <v>1975877.16</v>
      </c>
      <c r="AA8" s="756">
        <v>59440.27</v>
      </c>
    </row>
    <row r="9" spans="1:27">
      <c r="A9" s="458">
        <v>1.1000000000000001</v>
      </c>
      <c r="B9" s="459" t="s">
        <v>542</v>
      </c>
      <c r="C9" s="757">
        <v>964263742.96999919</v>
      </c>
      <c r="D9" s="749">
        <v>832163587.15999913</v>
      </c>
      <c r="E9" s="749">
        <v>32432043.619999986</v>
      </c>
      <c r="F9" s="749">
        <v>0</v>
      </c>
      <c r="G9" s="749">
        <v>0</v>
      </c>
      <c r="H9" s="749">
        <v>53807818.890000023</v>
      </c>
      <c r="I9" s="749">
        <v>4521074.53</v>
      </c>
      <c r="J9" s="749">
        <v>11609851.140000002</v>
      </c>
      <c r="K9" s="749">
        <v>0</v>
      </c>
      <c r="L9" s="749">
        <v>76446115.840000018</v>
      </c>
      <c r="M9" s="749">
        <v>5208909.1799999988</v>
      </c>
      <c r="N9" s="749">
        <v>1718753.2800000003</v>
      </c>
      <c r="O9" s="749">
        <v>11268907.299999999</v>
      </c>
      <c r="P9" s="749">
        <v>7144176.3399999999</v>
      </c>
      <c r="Q9" s="749">
        <v>7317270.5</v>
      </c>
      <c r="R9" s="749">
        <v>13014020.699999996</v>
      </c>
      <c r="S9" s="749">
        <v>1485222.4199999995</v>
      </c>
      <c r="T9" s="749">
        <v>1846221.08</v>
      </c>
      <c r="U9" s="749">
        <v>0</v>
      </c>
      <c r="V9" s="749">
        <v>0</v>
      </c>
      <c r="W9" s="749">
        <v>0</v>
      </c>
      <c r="X9" s="749">
        <v>9572.16</v>
      </c>
      <c r="Y9" s="749">
        <v>102150.34</v>
      </c>
      <c r="Z9" s="749">
        <v>1675058.3099999998</v>
      </c>
      <c r="AA9" s="756">
        <v>59440.27</v>
      </c>
    </row>
    <row r="10" spans="1:27">
      <c r="A10" s="456" t="s">
        <v>146</v>
      </c>
      <c r="B10" s="457" t="s">
        <v>543</v>
      </c>
      <c r="C10" s="758">
        <v>903955672.58000004</v>
      </c>
      <c r="D10" s="749">
        <v>772894206.67000008</v>
      </c>
      <c r="E10" s="749">
        <v>29258816.879999988</v>
      </c>
      <c r="F10" s="749">
        <v>0</v>
      </c>
      <c r="G10" s="749">
        <v>0</v>
      </c>
      <c r="H10" s="749">
        <v>53845455.629999995</v>
      </c>
      <c r="I10" s="749">
        <v>4521074.5300000012</v>
      </c>
      <c r="J10" s="749">
        <v>11609851.140000001</v>
      </c>
      <c r="K10" s="749">
        <v>0</v>
      </c>
      <c r="L10" s="749">
        <v>75459734.280000001</v>
      </c>
      <c r="M10" s="749">
        <v>5208909.1800000006</v>
      </c>
      <c r="N10" s="749">
        <v>1718753.28</v>
      </c>
      <c r="O10" s="749">
        <v>11258257.74</v>
      </c>
      <c r="P10" s="749">
        <v>7144176.3399999999</v>
      </c>
      <c r="Q10" s="749">
        <v>7317270.5</v>
      </c>
      <c r="R10" s="749">
        <v>11967748.290000001</v>
      </c>
      <c r="S10" s="749">
        <v>1463597.94</v>
      </c>
      <c r="T10" s="749">
        <v>1756276</v>
      </c>
      <c r="U10" s="749">
        <v>0</v>
      </c>
      <c r="V10" s="749">
        <v>0</v>
      </c>
      <c r="W10" s="749">
        <v>0</v>
      </c>
      <c r="X10" s="749">
        <v>9572.16</v>
      </c>
      <c r="Y10" s="749">
        <v>71645.53</v>
      </c>
      <c r="Z10" s="749">
        <v>1675058.31</v>
      </c>
      <c r="AA10" s="756">
        <v>0</v>
      </c>
    </row>
    <row r="11" spans="1:27">
      <c r="A11" s="455" t="s">
        <v>544</v>
      </c>
      <c r="B11" s="454" t="s">
        <v>545</v>
      </c>
      <c r="C11" s="759">
        <v>557609025.3900001</v>
      </c>
      <c r="D11" s="749">
        <v>466961625.57000011</v>
      </c>
      <c r="E11" s="749">
        <v>23431397.129999992</v>
      </c>
      <c r="F11" s="749">
        <v>0</v>
      </c>
      <c r="G11" s="749">
        <v>0</v>
      </c>
      <c r="H11" s="749">
        <v>41308629.249999993</v>
      </c>
      <c r="I11" s="749">
        <v>4349230.290000001</v>
      </c>
      <c r="J11" s="749">
        <v>11362095.640000001</v>
      </c>
      <c r="K11" s="749">
        <v>0</v>
      </c>
      <c r="L11" s="749">
        <v>49257552.879999995</v>
      </c>
      <c r="M11" s="749">
        <v>3782402.46</v>
      </c>
      <c r="N11" s="749">
        <v>1189894.22</v>
      </c>
      <c r="O11" s="749">
        <v>5296526.37</v>
      </c>
      <c r="P11" s="749">
        <v>6445095.4699999997</v>
      </c>
      <c r="Q11" s="749">
        <v>1842342.64</v>
      </c>
      <c r="R11" s="749">
        <v>10702718.030000001</v>
      </c>
      <c r="S11" s="749">
        <v>830059.65999999992</v>
      </c>
      <c r="T11" s="749">
        <v>81217.69</v>
      </c>
      <c r="U11" s="749">
        <v>0</v>
      </c>
      <c r="V11" s="749">
        <v>0</v>
      </c>
      <c r="W11" s="749">
        <v>0</v>
      </c>
      <c r="X11" s="749">
        <v>9572.16</v>
      </c>
      <c r="Y11" s="749">
        <v>71645.53</v>
      </c>
      <c r="Z11" s="749">
        <v>0</v>
      </c>
      <c r="AA11" s="756">
        <v>0</v>
      </c>
    </row>
    <row r="12" spans="1:27">
      <c r="A12" s="455" t="s">
        <v>546</v>
      </c>
      <c r="B12" s="454" t="s">
        <v>547</v>
      </c>
      <c r="C12" s="759">
        <v>195798161.93999997</v>
      </c>
      <c r="D12" s="749">
        <v>171052823.30999994</v>
      </c>
      <c r="E12" s="749">
        <v>4677143.5999999996</v>
      </c>
      <c r="F12" s="749">
        <v>0</v>
      </c>
      <c r="G12" s="749">
        <v>0</v>
      </c>
      <c r="H12" s="749">
        <v>8590888.2700000014</v>
      </c>
      <c r="I12" s="749">
        <v>0</v>
      </c>
      <c r="J12" s="749">
        <v>247755.5</v>
      </c>
      <c r="K12" s="749">
        <v>0</v>
      </c>
      <c r="L12" s="749">
        <v>15444920.870000001</v>
      </c>
      <c r="M12" s="749">
        <v>671511.74000000011</v>
      </c>
      <c r="N12" s="749">
        <v>0</v>
      </c>
      <c r="O12" s="749">
        <v>3071343.16</v>
      </c>
      <c r="P12" s="749">
        <v>699080.86999999988</v>
      </c>
      <c r="Q12" s="749">
        <v>3957184.04</v>
      </c>
      <c r="R12" s="749">
        <v>756084.22</v>
      </c>
      <c r="S12" s="749">
        <v>633538.28</v>
      </c>
      <c r="T12" s="749">
        <v>709529.49</v>
      </c>
      <c r="U12" s="749">
        <v>0</v>
      </c>
      <c r="V12" s="749">
        <v>0</v>
      </c>
      <c r="W12" s="749">
        <v>0</v>
      </c>
      <c r="X12" s="749">
        <v>0</v>
      </c>
      <c r="Y12" s="749">
        <v>0</v>
      </c>
      <c r="Z12" s="749">
        <v>709529.49</v>
      </c>
      <c r="AA12" s="756">
        <v>0</v>
      </c>
    </row>
    <row r="13" spans="1:27">
      <c r="A13" s="455" t="s">
        <v>548</v>
      </c>
      <c r="B13" s="454" t="s">
        <v>549</v>
      </c>
      <c r="C13" s="759">
        <v>125518284.37999997</v>
      </c>
      <c r="D13" s="749">
        <v>114487557.43999997</v>
      </c>
      <c r="E13" s="749">
        <v>1150276.1499999999</v>
      </c>
      <c r="F13" s="749">
        <v>0</v>
      </c>
      <c r="G13" s="749">
        <v>0</v>
      </c>
      <c r="H13" s="749">
        <v>3895769.6000000006</v>
      </c>
      <c r="I13" s="749">
        <v>171844.24</v>
      </c>
      <c r="J13" s="749">
        <v>0</v>
      </c>
      <c r="K13" s="749">
        <v>0</v>
      </c>
      <c r="L13" s="749">
        <v>7134957.3399999989</v>
      </c>
      <c r="M13" s="749">
        <v>536260.08000000007</v>
      </c>
      <c r="N13" s="749">
        <v>528859.06000000006</v>
      </c>
      <c r="O13" s="749">
        <v>2890388.2099999995</v>
      </c>
      <c r="P13" s="749">
        <v>0</v>
      </c>
      <c r="Q13" s="749">
        <v>1517743.8199999998</v>
      </c>
      <c r="R13" s="749">
        <v>508946.04</v>
      </c>
      <c r="S13" s="749">
        <v>0</v>
      </c>
      <c r="T13" s="749">
        <v>0</v>
      </c>
      <c r="U13" s="749">
        <v>0</v>
      </c>
      <c r="V13" s="749">
        <v>0</v>
      </c>
      <c r="W13" s="749">
        <v>0</v>
      </c>
      <c r="X13" s="749">
        <v>0</v>
      </c>
      <c r="Y13" s="749">
        <v>0</v>
      </c>
      <c r="Z13" s="749">
        <v>0</v>
      </c>
      <c r="AA13" s="756">
        <v>0</v>
      </c>
    </row>
    <row r="14" spans="1:27">
      <c r="A14" s="455" t="s">
        <v>550</v>
      </c>
      <c r="B14" s="454" t="s">
        <v>551</v>
      </c>
      <c r="C14" s="759">
        <v>25030200.869999997</v>
      </c>
      <c r="D14" s="749">
        <v>20392200.349999994</v>
      </c>
      <c r="E14" s="749">
        <v>0</v>
      </c>
      <c r="F14" s="749">
        <v>0</v>
      </c>
      <c r="G14" s="749">
        <v>0</v>
      </c>
      <c r="H14" s="749">
        <v>50168.51</v>
      </c>
      <c r="I14" s="749">
        <v>0</v>
      </c>
      <c r="J14" s="749">
        <v>0</v>
      </c>
      <c r="K14" s="749">
        <v>0</v>
      </c>
      <c r="L14" s="749">
        <v>3622303.1900000004</v>
      </c>
      <c r="M14" s="749">
        <v>218734.9</v>
      </c>
      <c r="N14" s="749">
        <v>0</v>
      </c>
      <c r="O14" s="749">
        <v>0</v>
      </c>
      <c r="P14" s="749">
        <v>0</v>
      </c>
      <c r="Q14" s="749">
        <v>0</v>
      </c>
      <c r="R14" s="749">
        <v>0</v>
      </c>
      <c r="S14" s="749">
        <v>0</v>
      </c>
      <c r="T14" s="749">
        <v>965528.82</v>
      </c>
      <c r="U14" s="749">
        <v>0</v>
      </c>
      <c r="V14" s="749">
        <v>0</v>
      </c>
      <c r="W14" s="749">
        <v>0</v>
      </c>
      <c r="X14" s="749">
        <v>0</v>
      </c>
      <c r="Y14" s="749">
        <v>0</v>
      </c>
      <c r="Z14" s="749">
        <v>965528.82</v>
      </c>
      <c r="AA14" s="756">
        <v>0</v>
      </c>
    </row>
    <row r="15" spans="1:27">
      <c r="A15" s="453">
        <v>1.2</v>
      </c>
      <c r="B15" s="451" t="s">
        <v>863</v>
      </c>
      <c r="C15" s="760">
        <v>13646822.650000002</v>
      </c>
      <c r="D15" s="749">
        <v>2028420.47</v>
      </c>
      <c r="E15" s="749">
        <v>245831.86999999994</v>
      </c>
      <c r="F15" s="749">
        <v>0</v>
      </c>
      <c r="G15" s="749">
        <v>0</v>
      </c>
      <c r="H15" s="749">
        <v>1133713.55</v>
      </c>
      <c r="I15" s="749">
        <v>365460.51</v>
      </c>
      <c r="J15" s="749">
        <v>230094.96999999997</v>
      </c>
      <c r="K15" s="749">
        <v>0</v>
      </c>
      <c r="L15" s="749">
        <v>9723614.7300000023</v>
      </c>
      <c r="M15" s="749">
        <v>540409.41</v>
      </c>
      <c r="N15" s="749">
        <v>331692.08000000007</v>
      </c>
      <c r="O15" s="749">
        <v>1789550.4300000002</v>
      </c>
      <c r="P15" s="749">
        <v>405708.84999999992</v>
      </c>
      <c r="Q15" s="749">
        <v>1864489.8900000001</v>
      </c>
      <c r="R15" s="749">
        <v>1675771.7400000002</v>
      </c>
      <c r="S15" s="749">
        <v>305373.84999999998</v>
      </c>
      <c r="T15" s="749">
        <v>761073.89999999991</v>
      </c>
      <c r="U15" s="749">
        <v>0</v>
      </c>
      <c r="V15" s="749">
        <v>0</v>
      </c>
      <c r="W15" s="749">
        <v>0</v>
      </c>
      <c r="X15" s="749">
        <v>1439.65</v>
      </c>
      <c r="Y15" s="749">
        <v>18850.11</v>
      </c>
      <c r="Z15" s="749">
        <v>725050.29999999993</v>
      </c>
      <c r="AA15" s="756">
        <v>15733.84</v>
      </c>
    </row>
    <row r="16" spans="1:27">
      <c r="A16" s="452">
        <v>1.3</v>
      </c>
      <c r="B16" s="451" t="s">
        <v>552</v>
      </c>
      <c r="C16" s="761">
        <v>0</v>
      </c>
      <c r="D16" s="762">
        <v>0</v>
      </c>
      <c r="E16" s="762">
        <v>0</v>
      </c>
      <c r="F16" s="762">
        <v>0</v>
      </c>
      <c r="G16" s="762">
        <v>0</v>
      </c>
      <c r="H16" s="762">
        <v>0</v>
      </c>
      <c r="I16" s="762">
        <v>0</v>
      </c>
      <c r="J16" s="762">
        <v>0</v>
      </c>
      <c r="K16" s="762">
        <v>0</v>
      </c>
      <c r="L16" s="762">
        <v>0</v>
      </c>
      <c r="M16" s="762">
        <v>0</v>
      </c>
      <c r="N16" s="762">
        <v>0</v>
      </c>
      <c r="O16" s="762">
        <v>0</v>
      </c>
      <c r="P16" s="762">
        <v>0</v>
      </c>
      <c r="Q16" s="762">
        <v>0</v>
      </c>
      <c r="R16" s="762">
        <v>0</v>
      </c>
      <c r="S16" s="762">
        <v>0</v>
      </c>
      <c r="T16" s="762">
        <v>0</v>
      </c>
      <c r="U16" s="762">
        <v>0</v>
      </c>
      <c r="V16" s="762">
        <v>0</v>
      </c>
      <c r="W16" s="762">
        <v>0</v>
      </c>
      <c r="X16" s="762">
        <v>0</v>
      </c>
      <c r="Y16" s="762">
        <v>0</v>
      </c>
      <c r="Z16" s="762">
        <v>0</v>
      </c>
      <c r="AA16" s="763">
        <v>0</v>
      </c>
    </row>
    <row r="17" spans="1:27" s="441" customFormat="1" ht="25.5">
      <c r="A17" s="449" t="s">
        <v>553</v>
      </c>
      <c r="B17" s="450" t="s">
        <v>554</v>
      </c>
      <c r="C17" s="764">
        <v>901988821.13999879</v>
      </c>
      <c r="D17" s="750">
        <v>771654593.18999887</v>
      </c>
      <c r="E17" s="750">
        <v>32432043.619999994</v>
      </c>
      <c r="F17" s="750">
        <v>0</v>
      </c>
      <c r="G17" s="750">
        <v>0</v>
      </c>
      <c r="H17" s="750">
        <v>53807818.89000003</v>
      </c>
      <c r="I17" s="750">
        <v>4521074.53</v>
      </c>
      <c r="J17" s="750">
        <v>11609851.140000001</v>
      </c>
      <c r="K17" s="750">
        <v>0</v>
      </c>
      <c r="L17" s="750">
        <v>75252937.130000025</v>
      </c>
      <c r="M17" s="750">
        <v>5197456.2799999993</v>
      </c>
      <c r="N17" s="750">
        <v>1718753.2800000003</v>
      </c>
      <c r="O17" s="750">
        <v>11258257.739999998</v>
      </c>
      <c r="P17" s="750">
        <v>7144176.3399999999</v>
      </c>
      <c r="Q17" s="750">
        <v>7317270.5000000009</v>
      </c>
      <c r="R17" s="750">
        <v>11967748.290000003</v>
      </c>
      <c r="S17" s="750">
        <v>1457226.08</v>
      </c>
      <c r="T17" s="750">
        <v>1273471.93</v>
      </c>
      <c r="U17" s="750">
        <v>0</v>
      </c>
      <c r="V17" s="750">
        <v>0</v>
      </c>
      <c r="W17" s="750">
        <v>0</v>
      </c>
      <c r="X17" s="750">
        <v>9572.16</v>
      </c>
      <c r="Y17" s="750">
        <v>71645.53</v>
      </c>
      <c r="Z17" s="750">
        <v>1192254.24</v>
      </c>
      <c r="AA17" s="765">
        <v>0</v>
      </c>
    </row>
    <row r="18" spans="1:27" s="441" customFormat="1" ht="25.5">
      <c r="A18" s="446" t="s">
        <v>555</v>
      </c>
      <c r="B18" s="447" t="s">
        <v>556</v>
      </c>
      <c r="C18" s="766">
        <v>895732184.08999872</v>
      </c>
      <c r="D18" s="750">
        <v>765398756.13999879</v>
      </c>
      <c r="E18" s="750">
        <v>29258816.879999995</v>
      </c>
      <c r="F18" s="750">
        <v>0</v>
      </c>
      <c r="G18" s="750">
        <v>0</v>
      </c>
      <c r="H18" s="750">
        <v>53807018.89000003</v>
      </c>
      <c r="I18" s="750">
        <v>4521074.53</v>
      </c>
      <c r="J18" s="750">
        <v>11609851.140000001</v>
      </c>
      <c r="K18" s="750">
        <v>0</v>
      </c>
      <c r="L18" s="750">
        <v>75252937.130000025</v>
      </c>
      <c r="M18" s="750">
        <v>5197456.2799999993</v>
      </c>
      <c r="N18" s="750">
        <v>1718753.2800000003</v>
      </c>
      <c r="O18" s="750">
        <v>11258257.739999998</v>
      </c>
      <c r="P18" s="750">
        <v>7144176.3399999999</v>
      </c>
      <c r="Q18" s="750">
        <v>7317270.5000000009</v>
      </c>
      <c r="R18" s="750">
        <v>11967748.290000003</v>
      </c>
      <c r="S18" s="750">
        <v>1457226.08</v>
      </c>
      <c r="T18" s="750">
        <v>1273471.93</v>
      </c>
      <c r="U18" s="750">
        <v>0</v>
      </c>
      <c r="V18" s="750">
        <v>0</v>
      </c>
      <c r="W18" s="750">
        <v>0</v>
      </c>
      <c r="X18" s="750">
        <v>9572.16</v>
      </c>
      <c r="Y18" s="750">
        <v>71645.53</v>
      </c>
      <c r="Z18" s="750">
        <v>1192254.24</v>
      </c>
      <c r="AA18" s="765">
        <v>0</v>
      </c>
    </row>
    <row r="19" spans="1:27" s="441" customFormat="1">
      <c r="A19" s="449" t="s">
        <v>557</v>
      </c>
      <c r="B19" s="448" t="s">
        <v>558</v>
      </c>
      <c r="C19" s="767">
        <v>1136949063.6199992</v>
      </c>
      <c r="D19" s="750">
        <v>1016908053.5899993</v>
      </c>
      <c r="E19" s="750">
        <v>35648971.25</v>
      </c>
      <c r="F19" s="750">
        <v>0</v>
      </c>
      <c r="G19" s="750">
        <v>13735086.9</v>
      </c>
      <c r="H19" s="750">
        <v>51206690.160000011</v>
      </c>
      <c r="I19" s="750">
        <v>5969609.129999998</v>
      </c>
      <c r="J19" s="750">
        <v>18777887.879999995</v>
      </c>
      <c r="K19" s="750">
        <v>0</v>
      </c>
      <c r="L19" s="750">
        <v>68405159.679999933</v>
      </c>
      <c r="M19" s="750">
        <v>4818251.5600000005</v>
      </c>
      <c r="N19" s="750">
        <v>2639223.4299999997</v>
      </c>
      <c r="O19" s="750">
        <v>7331732.200000003</v>
      </c>
      <c r="P19" s="750">
        <v>5523367.1999999983</v>
      </c>
      <c r="Q19" s="750">
        <v>4131841.2499999991</v>
      </c>
      <c r="R19" s="750">
        <v>12555877.170000002</v>
      </c>
      <c r="S19" s="750">
        <v>3078117.89</v>
      </c>
      <c r="T19" s="750">
        <v>429160.19</v>
      </c>
      <c r="U19" s="750">
        <v>0</v>
      </c>
      <c r="V19" s="750">
        <v>0</v>
      </c>
      <c r="W19" s="750">
        <v>0</v>
      </c>
      <c r="X19" s="750">
        <v>19309.830000000002</v>
      </c>
      <c r="Y19" s="750">
        <v>131119.01999999999</v>
      </c>
      <c r="Z19" s="750">
        <v>278731.33999999997</v>
      </c>
      <c r="AA19" s="765">
        <v>0</v>
      </c>
    </row>
    <row r="20" spans="1:27" s="441" customFormat="1">
      <c r="A20" s="446" t="s">
        <v>559</v>
      </c>
      <c r="B20" s="447" t="s">
        <v>560</v>
      </c>
      <c r="C20" s="766">
        <v>1123375555.2</v>
      </c>
      <c r="D20" s="750">
        <v>1003334745.1700002</v>
      </c>
      <c r="E20" s="750">
        <v>35547197.990000002</v>
      </c>
      <c r="F20" s="750">
        <v>0</v>
      </c>
      <c r="G20" s="750">
        <v>13735086.9</v>
      </c>
      <c r="H20" s="750">
        <v>51206490.160000011</v>
      </c>
      <c r="I20" s="750">
        <v>5969609.129999998</v>
      </c>
      <c r="J20" s="750">
        <v>18777887.879999995</v>
      </c>
      <c r="K20" s="750">
        <v>0</v>
      </c>
      <c r="L20" s="750">
        <v>68405159.679999933</v>
      </c>
      <c r="M20" s="750">
        <v>4818251.5600000005</v>
      </c>
      <c r="N20" s="750">
        <v>2639223.4299999997</v>
      </c>
      <c r="O20" s="750">
        <v>7331732.200000003</v>
      </c>
      <c r="P20" s="750">
        <v>5523367.1999999983</v>
      </c>
      <c r="Q20" s="750">
        <v>4131841.2499999991</v>
      </c>
      <c r="R20" s="750">
        <v>12555877.170000002</v>
      </c>
      <c r="S20" s="750">
        <v>3078117.89</v>
      </c>
      <c r="T20" s="750">
        <v>429160.19</v>
      </c>
      <c r="U20" s="750">
        <v>0</v>
      </c>
      <c r="V20" s="750">
        <v>0</v>
      </c>
      <c r="W20" s="750">
        <v>0</v>
      </c>
      <c r="X20" s="750">
        <v>19309.830000000002</v>
      </c>
      <c r="Y20" s="750">
        <v>131119.01999999999</v>
      </c>
      <c r="Z20" s="750">
        <v>278731.33999999997</v>
      </c>
      <c r="AA20" s="765">
        <v>0</v>
      </c>
    </row>
    <row r="21" spans="1:27" s="441" customFormat="1">
      <c r="A21" s="445">
        <v>1.4</v>
      </c>
      <c r="B21" s="444" t="s">
        <v>649</v>
      </c>
      <c r="C21" s="768">
        <v>9648.7139999999999</v>
      </c>
      <c r="D21" s="750">
        <v>9648.7139999999999</v>
      </c>
      <c r="E21" s="750">
        <v>0</v>
      </c>
      <c r="F21" s="750">
        <v>0</v>
      </c>
      <c r="G21" s="750">
        <v>0</v>
      </c>
      <c r="H21" s="750">
        <v>0</v>
      </c>
      <c r="I21" s="750">
        <v>0</v>
      </c>
      <c r="J21" s="750">
        <v>0</v>
      </c>
      <c r="K21" s="750">
        <v>0</v>
      </c>
      <c r="L21" s="750">
        <v>0</v>
      </c>
      <c r="M21" s="750">
        <v>0</v>
      </c>
      <c r="N21" s="750">
        <v>0</v>
      </c>
      <c r="O21" s="750">
        <v>0</v>
      </c>
      <c r="P21" s="750">
        <v>0</v>
      </c>
      <c r="Q21" s="750">
        <v>0</v>
      </c>
      <c r="R21" s="750">
        <v>0</v>
      </c>
      <c r="S21" s="750">
        <v>0</v>
      </c>
      <c r="T21" s="750">
        <v>0</v>
      </c>
      <c r="U21" s="750">
        <v>0</v>
      </c>
      <c r="V21" s="750">
        <v>0</v>
      </c>
      <c r="W21" s="750">
        <v>0</v>
      </c>
      <c r="X21" s="750">
        <v>0</v>
      </c>
      <c r="Y21" s="750">
        <v>0</v>
      </c>
      <c r="Z21" s="750">
        <v>0</v>
      </c>
      <c r="AA21" s="765">
        <v>0</v>
      </c>
    </row>
    <row r="22" spans="1:27" s="441" customFormat="1" ht="13.5" thickBot="1">
      <c r="A22" s="443">
        <v>1.5</v>
      </c>
      <c r="B22" s="442" t="s">
        <v>650</v>
      </c>
      <c r="C22" s="769">
        <v>0</v>
      </c>
      <c r="D22" s="770">
        <v>0</v>
      </c>
      <c r="E22" s="770">
        <v>0</v>
      </c>
      <c r="F22" s="770">
        <v>0</v>
      </c>
      <c r="G22" s="770">
        <v>0</v>
      </c>
      <c r="H22" s="770">
        <v>0</v>
      </c>
      <c r="I22" s="770">
        <v>0</v>
      </c>
      <c r="J22" s="770">
        <v>0</v>
      </c>
      <c r="K22" s="770">
        <v>0</v>
      </c>
      <c r="L22" s="770">
        <v>0</v>
      </c>
      <c r="M22" s="770">
        <v>0</v>
      </c>
      <c r="N22" s="770">
        <v>0</v>
      </c>
      <c r="O22" s="770">
        <v>0</v>
      </c>
      <c r="P22" s="770">
        <v>0</v>
      </c>
      <c r="Q22" s="770">
        <v>0</v>
      </c>
      <c r="R22" s="770">
        <v>0</v>
      </c>
      <c r="S22" s="770">
        <v>0</v>
      </c>
      <c r="T22" s="770">
        <v>0</v>
      </c>
      <c r="U22" s="770">
        <v>0</v>
      </c>
      <c r="V22" s="770">
        <v>0</v>
      </c>
      <c r="W22" s="770">
        <v>0</v>
      </c>
      <c r="X22" s="770">
        <v>0</v>
      </c>
      <c r="Y22" s="770">
        <v>0</v>
      </c>
      <c r="Z22" s="770">
        <v>0</v>
      </c>
      <c r="AA22" s="771">
        <v>0</v>
      </c>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onditionalFormatting>
  <conditionalFormatting sqref="A5">
    <cfRule type="duplicateValues" dxfId="14" priority="3"/>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9.9978637043366805E-2"/>
  </sheetPr>
  <dimension ref="A1:O72"/>
  <sheetViews>
    <sheetView zoomScale="80" zoomScaleNormal="80" workbookViewId="0"/>
  </sheetViews>
  <sheetFormatPr defaultRowHeight="15"/>
  <cols>
    <col min="1" max="1" width="8.85546875" style="377"/>
    <col min="2" max="2" width="69.140625" style="352" customWidth="1"/>
    <col min="3" max="3" width="13.5703125" style="627" customWidth="1"/>
    <col min="4" max="4" width="14.42578125" style="627" customWidth="1"/>
    <col min="5" max="5" width="15.140625" style="627" bestFit="1" customWidth="1"/>
    <col min="6" max="6" width="13.140625" style="627" customWidth="1"/>
    <col min="7" max="7" width="14.42578125" style="627" customWidth="1"/>
    <col min="8" max="8" width="13.140625" style="627" customWidth="1"/>
    <col min="10" max="20" width="7.7109375" customWidth="1"/>
  </cols>
  <sheetData>
    <row r="1" spans="1:15" ht="15.75">
      <c r="A1" s="16" t="s">
        <v>97</v>
      </c>
      <c r="B1" s="235" t="str">
        <f>Info!C2</f>
        <v>სს "ხალიკ ბანკი საქართველო"</v>
      </c>
      <c r="C1" s="625"/>
      <c r="D1" s="626"/>
      <c r="E1" s="626"/>
      <c r="F1" s="626"/>
      <c r="G1" s="626"/>
    </row>
    <row r="2" spans="1:15" ht="15.75">
      <c r="A2" s="16" t="s">
        <v>98</v>
      </c>
      <c r="B2" s="792">
        <f>'1. key ratios'!B2</f>
        <v>46022</v>
      </c>
      <c r="C2" s="628"/>
      <c r="D2" s="629"/>
      <c r="E2" s="629"/>
      <c r="F2" s="629"/>
      <c r="G2" s="629"/>
      <c r="H2" s="630"/>
    </row>
    <row r="3" spans="1:15" ht="15.75">
      <c r="A3" s="16"/>
      <c r="B3" s="15"/>
      <c r="C3" s="628"/>
      <c r="D3" s="629"/>
      <c r="E3" s="629"/>
      <c r="F3" s="629"/>
      <c r="G3" s="629"/>
      <c r="H3" s="630"/>
    </row>
    <row r="4" spans="1:15" ht="21" customHeight="1">
      <c r="A4" s="816" t="s">
        <v>25</v>
      </c>
      <c r="B4" s="817" t="s">
        <v>697</v>
      </c>
      <c r="C4" s="819" t="s">
        <v>103</v>
      </c>
      <c r="D4" s="819"/>
      <c r="E4" s="819"/>
      <c r="F4" s="819" t="s">
        <v>104</v>
      </c>
      <c r="G4" s="819"/>
      <c r="H4" s="820"/>
    </row>
    <row r="5" spans="1:15" ht="30.75" customHeight="1">
      <c r="A5" s="816"/>
      <c r="B5" s="818"/>
      <c r="C5" s="631" t="s">
        <v>26</v>
      </c>
      <c r="D5" s="631" t="s">
        <v>77</v>
      </c>
      <c r="E5" s="631" t="s">
        <v>66</v>
      </c>
      <c r="F5" s="631" t="s">
        <v>26</v>
      </c>
      <c r="G5" s="631" t="s">
        <v>77</v>
      </c>
      <c r="H5" s="631" t="s">
        <v>66</v>
      </c>
    </row>
    <row r="6" spans="1:15" ht="26.45" customHeight="1">
      <c r="A6" s="816"/>
      <c r="B6" s="324" t="s">
        <v>84</v>
      </c>
      <c r="C6" s="810"/>
      <c r="D6" s="811"/>
      <c r="E6" s="811"/>
      <c r="F6" s="811"/>
      <c r="G6" s="811"/>
      <c r="H6" s="812"/>
    </row>
    <row r="7" spans="1:15" ht="23.1" customHeight="1">
      <c r="A7" s="368">
        <v>1</v>
      </c>
      <c r="B7" s="325" t="s">
        <v>811</v>
      </c>
      <c r="C7" s="622">
        <f>SUM(C8:C10)</f>
        <v>17646129.080000002</v>
      </c>
      <c r="D7" s="622">
        <f>SUM(D8:D10)</f>
        <v>53414059.450000003</v>
      </c>
      <c r="E7" s="623">
        <f>C7+D7</f>
        <v>71060188.530000001</v>
      </c>
      <c r="F7" s="635">
        <f>SUM(F8:F10)</f>
        <v>7024014.879999999</v>
      </c>
      <c r="G7" s="635">
        <f>SUM(G8:G10)</f>
        <v>95166661.199999988</v>
      </c>
      <c r="H7" s="623">
        <f>F7+G7</f>
        <v>102190676.07999998</v>
      </c>
      <c r="K7" s="634"/>
      <c r="L7" s="634"/>
      <c r="M7" s="634"/>
      <c r="N7" s="634"/>
      <c r="O7" s="634"/>
    </row>
    <row r="8" spans="1:15">
      <c r="A8" s="368">
        <v>1.1000000000000001</v>
      </c>
      <c r="B8" s="326" t="s">
        <v>85</v>
      </c>
      <c r="C8" s="622">
        <v>4123517.1</v>
      </c>
      <c r="D8" s="622">
        <v>7552293.0099999998</v>
      </c>
      <c r="E8" s="623">
        <f t="shared" ref="E8:E36" si="0">C8+D8</f>
        <v>11675810.109999999</v>
      </c>
      <c r="F8" s="635">
        <v>5374831.4499999993</v>
      </c>
      <c r="G8" s="635">
        <v>6842234.8200000003</v>
      </c>
      <c r="H8" s="623">
        <f t="shared" ref="H8:H36" si="1">F8+G8</f>
        <v>12217066.27</v>
      </c>
      <c r="K8" s="634"/>
      <c r="L8" s="634"/>
      <c r="M8" s="634"/>
      <c r="N8" s="634"/>
      <c r="O8" s="634"/>
    </row>
    <row r="9" spans="1:15">
      <c r="A9" s="368">
        <v>1.2</v>
      </c>
      <c r="B9" s="326" t="s">
        <v>86</v>
      </c>
      <c r="C9" s="622">
        <v>12252495.270000001</v>
      </c>
      <c r="D9" s="622">
        <v>14804194.92</v>
      </c>
      <c r="E9" s="623">
        <f t="shared" si="0"/>
        <v>27056690.190000001</v>
      </c>
      <c r="F9" s="635">
        <v>1098115.5900000001</v>
      </c>
      <c r="G9" s="635">
        <v>63082305.839999996</v>
      </c>
      <c r="H9" s="623">
        <f t="shared" si="1"/>
        <v>64180421.43</v>
      </c>
      <c r="K9" s="634"/>
      <c r="L9" s="634"/>
      <c r="M9" s="634"/>
      <c r="N9" s="634"/>
      <c r="O9" s="634"/>
    </row>
    <row r="10" spans="1:15">
      <c r="A10" s="368">
        <v>1.3</v>
      </c>
      <c r="B10" s="326" t="s">
        <v>87</v>
      </c>
      <c r="C10" s="622">
        <v>1270116.7100000002</v>
      </c>
      <c r="D10" s="622">
        <v>31057571.520000007</v>
      </c>
      <c r="E10" s="623">
        <f t="shared" si="0"/>
        <v>32327688.230000008</v>
      </c>
      <c r="F10" s="635">
        <v>551067.84000000008</v>
      </c>
      <c r="G10" s="635">
        <v>25242120.539999992</v>
      </c>
      <c r="H10" s="623">
        <f t="shared" si="1"/>
        <v>25793188.379999992</v>
      </c>
      <c r="K10" s="634"/>
      <c r="L10" s="634"/>
      <c r="M10" s="634"/>
      <c r="N10" s="634"/>
      <c r="O10" s="634"/>
    </row>
    <row r="11" spans="1:15">
      <c r="A11" s="368">
        <v>2</v>
      </c>
      <c r="B11" s="327" t="s">
        <v>698</v>
      </c>
      <c r="C11" s="622">
        <v>0</v>
      </c>
      <c r="D11" s="622">
        <v>0</v>
      </c>
      <c r="E11" s="623">
        <f t="shared" si="0"/>
        <v>0</v>
      </c>
      <c r="F11" s="635">
        <v>1499951.78</v>
      </c>
      <c r="G11" s="635">
        <v>0</v>
      </c>
      <c r="H11" s="623">
        <f t="shared" si="1"/>
        <v>1499951.78</v>
      </c>
      <c r="K11" s="634"/>
      <c r="L11" s="634"/>
      <c r="M11" s="634"/>
      <c r="N11" s="634"/>
      <c r="O11" s="634"/>
    </row>
    <row r="12" spans="1:15">
      <c r="A12" s="368">
        <v>2.1</v>
      </c>
      <c r="B12" s="328" t="s">
        <v>699</v>
      </c>
      <c r="C12" s="622">
        <v>0</v>
      </c>
      <c r="D12" s="622">
        <v>0</v>
      </c>
      <c r="E12" s="623">
        <f t="shared" si="0"/>
        <v>0</v>
      </c>
      <c r="F12" s="635">
        <v>1499951.78</v>
      </c>
      <c r="G12" s="635">
        <v>0</v>
      </c>
      <c r="H12" s="623">
        <f t="shared" si="1"/>
        <v>1499951.78</v>
      </c>
      <c r="K12" s="634"/>
      <c r="L12" s="634"/>
      <c r="M12" s="634"/>
      <c r="N12" s="634"/>
      <c r="O12" s="634"/>
    </row>
    <row r="13" spans="1:15" ht="26.45" customHeight="1">
      <c r="A13" s="368">
        <v>3</v>
      </c>
      <c r="B13" s="329" t="s">
        <v>700</v>
      </c>
      <c r="C13" s="622">
        <v>0</v>
      </c>
      <c r="D13" s="622">
        <v>0</v>
      </c>
      <c r="E13" s="623">
        <f t="shared" si="0"/>
        <v>0</v>
      </c>
      <c r="F13" s="635">
        <v>0</v>
      </c>
      <c r="G13" s="635">
        <v>0</v>
      </c>
      <c r="H13" s="623">
        <f t="shared" si="1"/>
        <v>0</v>
      </c>
      <c r="K13" s="634"/>
      <c r="L13" s="634"/>
      <c r="M13" s="634"/>
      <c r="N13" s="634"/>
      <c r="O13" s="634"/>
    </row>
    <row r="14" spans="1:15" ht="26.45" customHeight="1">
      <c r="A14" s="368">
        <v>4</v>
      </c>
      <c r="B14" s="330" t="s">
        <v>701</v>
      </c>
      <c r="C14" s="622">
        <v>0</v>
      </c>
      <c r="D14" s="622">
        <v>0</v>
      </c>
      <c r="E14" s="623">
        <f t="shared" si="0"/>
        <v>0</v>
      </c>
      <c r="F14" s="635">
        <v>0</v>
      </c>
      <c r="G14" s="635">
        <v>0</v>
      </c>
      <c r="H14" s="623">
        <f t="shared" si="1"/>
        <v>0</v>
      </c>
      <c r="K14" s="634"/>
      <c r="L14" s="634"/>
      <c r="M14" s="634"/>
      <c r="N14" s="634"/>
      <c r="O14" s="634"/>
    </row>
    <row r="15" spans="1:15" ht="24.6" customHeight="1">
      <c r="A15" s="368">
        <v>5</v>
      </c>
      <c r="B15" s="330" t="s">
        <v>702</v>
      </c>
      <c r="C15" s="632">
        <f>SUM(C16:C18)</f>
        <v>54000</v>
      </c>
      <c r="D15" s="632">
        <f>SUM(D16:D18)</f>
        <v>0</v>
      </c>
      <c r="E15" s="633">
        <f t="shared" si="0"/>
        <v>54000</v>
      </c>
      <c r="F15" s="636">
        <f>SUM(F16:F18)</f>
        <v>54000</v>
      </c>
      <c r="G15" s="636">
        <f>SUM(G16:G18)</f>
        <v>0</v>
      </c>
      <c r="H15" s="633">
        <f t="shared" si="1"/>
        <v>54000</v>
      </c>
      <c r="K15" s="634"/>
      <c r="L15" s="634"/>
      <c r="M15" s="634"/>
      <c r="N15" s="634"/>
      <c r="O15" s="634"/>
    </row>
    <row r="16" spans="1:15">
      <c r="A16" s="368">
        <v>5.0999999999999996</v>
      </c>
      <c r="B16" s="331" t="s">
        <v>703</v>
      </c>
      <c r="C16" s="622">
        <v>54000</v>
      </c>
      <c r="D16" s="622">
        <v>0</v>
      </c>
      <c r="E16" s="623">
        <f t="shared" si="0"/>
        <v>54000</v>
      </c>
      <c r="F16" s="635">
        <v>54000</v>
      </c>
      <c r="G16" s="635">
        <v>0</v>
      </c>
      <c r="H16" s="623">
        <f t="shared" si="1"/>
        <v>54000</v>
      </c>
      <c r="K16" s="634"/>
      <c r="L16" s="634"/>
      <c r="M16" s="634"/>
      <c r="N16" s="634"/>
      <c r="O16" s="634"/>
    </row>
    <row r="17" spans="1:15">
      <c r="A17" s="368">
        <v>5.2</v>
      </c>
      <c r="B17" s="331" t="s">
        <v>538</v>
      </c>
      <c r="C17" s="622">
        <v>0</v>
      </c>
      <c r="D17" s="622">
        <v>0</v>
      </c>
      <c r="E17" s="623">
        <f t="shared" si="0"/>
        <v>0</v>
      </c>
      <c r="F17" s="635">
        <v>0</v>
      </c>
      <c r="G17" s="635">
        <v>0</v>
      </c>
      <c r="H17" s="623">
        <f t="shared" si="1"/>
        <v>0</v>
      </c>
      <c r="K17" s="634"/>
      <c r="L17" s="634"/>
      <c r="M17" s="634"/>
      <c r="N17" s="634"/>
      <c r="O17" s="634"/>
    </row>
    <row r="18" spans="1:15">
      <c r="A18" s="368">
        <v>5.3</v>
      </c>
      <c r="B18" s="331" t="s">
        <v>704</v>
      </c>
      <c r="C18" s="622">
        <v>0</v>
      </c>
      <c r="D18" s="622">
        <v>0</v>
      </c>
      <c r="E18" s="623">
        <f t="shared" si="0"/>
        <v>0</v>
      </c>
      <c r="F18" s="635">
        <v>0</v>
      </c>
      <c r="G18" s="635">
        <v>0</v>
      </c>
      <c r="H18" s="623">
        <f t="shared" si="1"/>
        <v>0</v>
      </c>
      <c r="K18" s="634"/>
      <c r="L18" s="634"/>
      <c r="M18" s="634"/>
      <c r="N18" s="634"/>
      <c r="O18" s="634"/>
    </row>
    <row r="19" spans="1:15">
      <c r="A19" s="368">
        <v>6</v>
      </c>
      <c r="B19" s="329" t="s">
        <v>705</v>
      </c>
      <c r="C19" s="622">
        <f>SUM(C20:C21)</f>
        <v>381928426.6099999</v>
      </c>
      <c r="D19" s="622">
        <f>SUM(D20:D21)</f>
        <v>608988904.64999986</v>
      </c>
      <c r="E19" s="623">
        <f t="shared" si="0"/>
        <v>990917331.25999975</v>
      </c>
      <c r="F19" s="635">
        <f>SUM(F20:F21)</f>
        <v>274988032.18000025</v>
      </c>
      <c r="G19" s="635">
        <f>SUM(G20:G21)</f>
        <v>493280490.23999983</v>
      </c>
      <c r="H19" s="623">
        <f t="shared" si="1"/>
        <v>768268522.42000008</v>
      </c>
      <c r="K19" s="634"/>
      <c r="L19" s="634"/>
      <c r="M19" s="634"/>
      <c r="N19" s="634"/>
      <c r="O19" s="634"/>
    </row>
    <row r="20" spans="1:15">
      <c r="A20" s="368">
        <v>6.1</v>
      </c>
      <c r="B20" s="331" t="s">
        <v>538</v>
      </c>
      <c r="C20" s="622">
        <v>5924581.9899999993</v>
      </c>
      <c r="D20" s="622">
        <v>0</v>
      </c>
      <c r="E20" s="623">
        <f t="shared" si="0"/>
        <v>5924581.9899999993</v>
      </c>
      <c r="F20" s="635">
        <v>12133866.23</v>
      </c>
      <c r="G20" s="635">
        <v>0</v>
      </c>
      <c r="H20" s="623">
        <f t="shared" si="1"/>
        <v>12133866.23</v>
      </c>
      <c r="K20" s="634"/>
      <c r="L20" s="634"/>
      <c r="M20" s="634"/>
      <c r="N20" s="634"/>
      <c r="O20" s="634"/>
    </row>
    <row r="21" spans="1:15">
      <c r="A21" s="368">
        <v>6.2</v>
      </c>
      <c r="B21" s="331" t="s">
        <v>704</v>
      </c>
      <c r="C21" s="622">
        <v>376003844.61999989</v>
      </c>
      <c r="D21" s="622">
        <v>608988904.64999986</v>
      </c>
      <c r="E21" s="623">
        <f t="shared" si="0"/>
        <v>984992749.26999974</v>
      </c>
      <c r="F21" s="635">
        <v>262854165.95000023</v>
      </c>
      <c r="G21" s="635">
        <v>493280490.23999983</v>
      </c>
      <c r="H21" s="623">
        <f t="shared" si="1"/>
        <v>756134656.19000006</v>
      </c>
      <c r="K21" s="634"/>
      <c r="L21" s="634"/>
      <c r="M21" s="634"/>
      <c r="N21" s="634"/>
      <c r="O21" s="634"/>
    </row>
    <row r="22" spans="1:15">
      <c r="A22" s="368">
        <v>7</v>
      </c>
      <c r="B22" s="332" t="s">
        <v>706</v>
      </c>
      <c r="C22" s="622">
        <v>0</v>
      </c>
      <c r="D22" s="622">
        <v>0</v>
      </c>
      <c r="E22" s="623">
        <f t="shared" si="0"/>
        <v>0</v>
      </c>
      <c r="F22" s="635">
        <v>0</v>
      </c>
      <c r="G22" s="635">
        <v>0</v>
      </c>
      <c r="H22" s="623">
        <f t="shared" si="1"/>
        <v>0</v>
      </c>
      <c r="K22" s="634"/>
      <c r="L22" s="634"/>
      <c r="M22" s="634"/>
      <c r="N22" s="634"/>
      <c r="O22" s="634"/>
    </row>
    <row r="23" spans="1:15" ht="21">
      <c r="A23" s="368">
        <v>8</v>
      </c>
      <c r="B23" s="333" t="s">
        <v>707</v>
      </c>
      <c r="C23" s="622">
        <v>0</v>
      </c>
      <c r="D23" s="622">
        <v>0</v>
      </c>
      <c r="E23" s="623">
        <f t="shared" si="0"/>
        <v>0</v>
      </c>
      <c r="F23" s="635">
        <v>0</v>
      </c>
      <c r="G23" s="635">
        <v>0</v>
      </c>
      <c r="H23" s="623">
        <f t="shared" si="1"/>
        <v>0</v>
      </c>
      <c r="K23" s="634"/>
      <c r="L23" s="634"/>
      <c r="M23" s="634"/>
      <c r="N23" s="634"/>
      <c r="O23" s="634"/>
    </row>
    <row r="24" spans="1:15">
      <c r="A24" s="368">
        <v>9</v>
      </c>
      <c r="B24" s="330" t="s">
        <v>708</v>
      </c>
      <c r="C24" s="622">
        <f>SUM(C25:C26)</f>
        <v>19225354.199999999</v>
      </c>
      <c r="D24" s="622">
        <f>SUM(D25:D26)</f>
        <v>0</v>
      </c>
      <c r="E24" s="623">
        <f t="shared" si="0"/>
        <v>19225354.199999999</v>
      </c>
      <c r="F24" s="635">
        <f>SUM(F25:F26)</f>
        <v>16539062.479999999</v>
      </c>
      <c r="G24" s="635">
        <f>SUM(G25:G26)</f>
        <v>0</v>
      </c>
      <c r="H24" s="623">
        <f t="shared" si="1"/>
        <v>16539062.479999999</v>
      </c>
      <c r="K24" s="634"/>
      <c r="L24" s="634"/>
      <c r="M24" s="634"/>
      <c r="N24" s="634"/>
      <c r="O24" s="634"/>
    </row>
    <row r="25" spans="1:15">
      <c r="A25" s="368">
        <v>9.1</v>
      </c>
      <c r="B25" s="334" t="s">
        <v>709</v>
      </c>
      <c r="C25" s="622">
        <v>19225354.199999999</v>
      </c>
      <c r="D25" s="622">
        <v>0</v>
      </c>
      <c r="E25" s="623">
        <f t="shared" si="0"/>
        <v>19225354.199999999</v>
      </c>
      <c r="F25" s="635">
        <v>16539062.479999999</v>
      </c>
      <c r="G25" s="635">
        <v>0</v>
      </c>
      <c r="H25" s="623">
        <f t="shared" si="1"/>
        <v>16539062.479999999</v>
      </c>
      <c r="K25" s="634"/>
      <c r="L25" s="634"/>
      <c r="M25" s="634"/>
      <c r="N25" s="634"/>
      <c r="O25" s="634"/>
    </row>
    <row r="26" spans="1:15">
      <c r="A26" s="368">
        <v>9.1999999999999993</v>
      </c>
      <c r="B26" s="334" t="s">
        <v>710</v>
      </c>
      <c r="C26" s="622">
        <v>0</v>
      </c>
      <c r="D26" s="622">
        <v>0</v>
      </c>
      <c r="E26" s="623">
        <f t="shared" si="0"/>
        <v>0</v>
      </c>
      <c r="F26" s="635">
        <v>0</v>
      </c>
      <c r="G26" s="635">
        <v>0</v>
      </c>
      <c r="H26" s="623">
        <f t="shared" si="1"/>
        <v>0</v>
      </c>
      <c r="K26" s="634"/>
      <c r="L26" s="634"/>
      <c r="M26" s="634"/>
      <c r="N26" s="634"/>
      <c r="O26" s="634"/>
    </row>
    <row r="27" spans="1:15">
      <c r="A27" s="368">
        <v>10</v>
      </c>
      <c r="B27" s="330" t="s">
        <v>36</v>
      </c>
      <c r="C27" s="622">
        <f>SUM(C28:C29)</f>
        <v>6306245.7399999984</v>
      </c>
      <c r="D27" s="622">
        <f>SUM(D28:D29)</f>
        <v>0</v>
      </c>
      <c r="E27" s="623">
        <f t="shared" si="0"/>
        <v>6306245.7399999984</v>
      </c>
      <c r="F27" s="635">
        <f>SUM(F28:F29)</f>
        <v>5878587.9399999976</v>
      </c>
      <c r="G27" s="635">
        <f>SUM(G28:G29)</f>
        <v>0</v>
      </c>
      <c r="H27" s="623">
        <f t="shared" si="1"/>
        <v>5878587.9399999976</v>
      </c>
      <c r="K27" s="634"/>
      <c r="L27" s="634"/>
      <c r="M27" s="634"/>
      <c r="N27" s="634"/>
      <c r="O27" s="634"/>
    </row>
    <row r="28" spans="1:15">
      <c r="A28" s="368">
        <v>10.1</v>
      </c>
      <c r="B28" s="334" t="s">
        <v>711</v>
      </c>
      <c r="C28" s="622">
        <v>0</v>
      </c>
      <c r="D28" s="622">
        <v>0</v>
      </c>
      <c r="E28" s="623">
        <f t="shared" si="0"/>
        <v>0</v>
      </c>
      <c r="F28" s="635">
        <v>0</v>
      </c>
      <c r="G28" s="635">
        <v>0</v>
      </c>
      <c r="H28" s="623">
        <f t="shared" si="1"/>
        <v>0</v>
      </c>
      <c r="K28" s="634"/>
      <c r="L28" s="634"/>
      <c r="M28" s="634"/>
      <c r="N28" s="634"/>
      <c r="O28" s="634"/>
    </row>
    <row r="29" spans="1:15">
      <c r="A29" s="368">
        <v>10.199999999999999</v>
      </c>
      <c r="B29" s="334" t="s">
        <v>712</v>
      </c>
      <c r="C29" s="622">
        <v>6306245.7399999984</v>
      </c>
      <c r="D29" s="622">
        <v>0</v>
      </c>
      <c r="E29" s="623">
        <f t="shared" si="0"/>
        <v>6306245.7399999984</v>
      </c>
      <c r="F29" s="635">
        <v>5878587.9399999976</v>
      </c>
      <c r="G29" s="635">
        <v>0</v>
      </c>
      <c r="H29" s="623">
        <f t="shared" si="1"/>
        <v>5878587.9399999976</v>
      </c>
      <c r="K29" s="634"/>
      <c r="L29" s="634"/>
      <c r="M29" s="634"/>
      <c r="N29" s="634"/>
      <c r="O29" s="634"/>
    </row>
    <row r="30" spans="1:15">
      <c r="A30" s="368">
        <v>11</v>
      </c>
      <c r="B30" s="330" t="s">
        <v>713</v>
      </c>
      <c r="C30" s="622">
        <f>SUM(C31:C32)</f>
        <v>0</v>
      </c>
      <c r="D30" s="622">
        <f>SUM(D31:D32)</f>
        <v>0</v>
      </c>
      <c r="E30" s="623">
        <f t="shared" si="0"/>
        <v>0</v>
      </c>
      <c r="F30" s="635">
        <f>SUM(F31:F32)</f>
        <v>2269080.54</v>
      </c>
      <c r="G30" s="635">
        <f>SUM(G31:G32)</f>
        <v>0</v>
      </c>
      <c r="H30" s="623">
        <f t="shared" si="1"/>
        <v>2269080.54</v>
      </c>
      <c r="K30" s="634"/>
      <c r="L30" s="634"/>
      <c r="M30" s="634"/>
      <c r="N30" s="634"/>
      <c r="O30" s="634"/>
    </row>
    <row r="31" spans="1:15">
      <c r="A31" s="368">
        <v>11.1</v>
      </c>
      <c r="B31" s="334" t="s">
        <v>714</v>
      </c>
      <c r="C31" s="622">
        <v>0</v>
      </c>
      <c r="D31" s="622">
        <v>0</v>
      </c>
      <c r="E31" s="623">
        <f t="shared" si="0"/>
        <v>0</v>
      </c>
      <c r="F31" s="635">
        <v>2269080.54</v>
      </c>
      <c r="G31" s="635">
        <v>0</v>
      </c>
      <c r="H31" s="623">
        <f t="shared" si="1"/>
        <v>2269080.54</v>
      </c>
      <c r="K31" s="634"/>
      <c r="L31" s="634"/>
      <c r="M31" s="634"/>
      <c r="N31" s="634"/>
      <c r="O31" s="634"/>
    </row>
    <row r="32" spans="1:15">
      <c r="A32" s="368">
        <v>11.2</v>
      </c>
      <c r="B32" s="334" t="s">
        <v>715</v>
      </c>
      <c r="C32" s="622">
        <v>0</v>
      </c>
      <c r="D32" s="622">
        <v>0</v>
      </c>
      <c r="E32" s="623">
        <f t="shared" si="0"/>
        <v>0</v>
      </c>
      <c r="F32" s="635">
        <v>0</v>
      </c>
      <c r="G32" s="635">
        <v>0</v>
      </c>
      <c r="H32" s="623">
        <f t="shared" si="1"/>
        <v>0</v>
      </c>
      <c r="K32" s="634"/>
      <c r="L32" s="634"/>
      <c r="M32" s="634"/>
      <c r="N32" s="634"/>
      <c r="O32" s="634"/>
    </row>
    <row r="33" spans="1:15">
      <c r="A33" s="368">
        <v>13</v>
      </c>
      <c r="B33" s="330" t="s">
        <v>88</v>
      </c>
      <c r="C33" s="622">
        <v>17949441.179999996</v>
      </c>
      <c r="D33" s="622">
        <v>2901807.8199999966</v>
      </c>
      <c r="E33" s="623">
        <f t="shared" si="0"/>
        <v>20851248.999999993</v>
      </c>
      <c r="F33" s="635">
        <v>16552952.969999997</v>
      </c>
      <c r="G33" s="635">
        <v>3830522.8499999996</v>
      </c>
      <c r="H33" s="623">
        <f t="shared" si="1"/>
        <v>20383475.819999997</v>
      </c>
      <c r="K33" s="634"/>
      <c r="L33" s="634"/>
      <c r="M33" s="634"/>
      <c r="N33" s="634"/>
      <c r="O33" s="634"/>
    </row>
    <row r="34" spans="1:15">
      <c r="A34" s="368">
        <v>13.1</v>
      </c>
      <c r="B34" s="335" t="s">
        <v>716</v>
      </c>
      <c r="C34" s="622">
        <v>14469951.48</v>
      </c>
      <c r="D34" s="622">
        <v>0</v>
      </c>
      <c r="E34" s="623">
        <f t="shared" si="0"/>
        <v>14469951.48</v>
      </c>
      <c r="F34" s="635">
        <v>12957304.710000001</v>
      </c>
      <c r="G34" s="635">
        <v>0</v>
      </c>
      <c r="H34" s="623">
        <f t="shared" si="1"/>
        <v>12957304.710000001</v>
      </c>
      <c r="K34" s="634"/>
      <c r="L34" s="634"/>
      <c r="M34" s="634"/>
      <c r="N34" s="634"/>
      <c r="O34" s="634"/>
    </row>
    <row r="35" spans="1:15">
      <c r="A35" s="368">
        <v>13.2</v>
      </c>
      <c r="B35" s="335" t="s">
        <v>717</v>
      </c>
      <c r="C35" s="622">
        <v>0</v>
      </c>
      <c r="D35" s="622">
        <v>0</v>
      </c>
      <c r="E35" s="623">
        <f t="shared" si="0"/>
        <v>0</v>
      </c>
      <c r="F35" s="635">
        <v>0</v>
      </c>
      <c r="G35" s="635">
        <v>0</v>
      </c>
      <c r="H35" s="623">
        <f t="shared" si="1"/>
        <v>0</v>
      </c>
      <c r="K35" s="634"/>
      <c r="L35" s="634"/>
      <c r="M35" s="634"/>
      <c r="N35" s="634"/>
      <c r="O35" s="634"/>
    </row>
    <row r="36" spans="1:15">
      <c r="A36" s="368">
        <v>14</v>
      </c>
      <c r="B36" s="336" t="s">
        <v>718</v>
      </c>
      <c r="C36" s="622">
        <f>SUM(C7,C11,C13,C14,C15,C19,C22,C23,C24,C27,C30,C33)</f>
        <v>443109596.80999988</v>
      </c>
      <c r="D36" s="622">
        <f>SUM(D7,D11,D13,D14,D15,D19,D22,D23,D24,D27,D30,D33)</f>
        <v>665304771.91999996</v>
      </c>
      <c r="E36" s="623">
        <f t="shared" si="0"/>
        <v>1108414368.7299998</v>
      </c>
      <c r="F36" s="635">
        <f>SUM(F7,F11,F13,F14,F15,F19,F22,F23,F24,F27,F30,F33)</f>
        <v>324805682.77000028</v>
      </c>
      <c r="G36" s="635">
        <f>SUM(G7,G11,G13,G14,G15,G19,G22,G23,G24,G27,G30,G33)</f>
        <v>592277674.28999984</v>
      </c>
      <c r="H36" s="623">
        <f t="shared" si="1"/>
        <v>917083357.06000018</v>
      </c>
      <c r="K36" s="634"/>
      <c r="L36" s="634"/>
      <c r="M36" s="634"/>
      <c r="N36" s="634"/>
      <c r="O36" s="634"/>
    </row>
    <row r="37" spans="1:15" ht="22.5" customHeight="1">
      <c r="A37" s="368"/>
      <c r="B37" s="337" t="s">
        <v>93</v>
      </c>
      <c r="C37" s="810"/>
      <c r="D37" s="811"/>
      <c r="E37" s="811"/>
      <c r="F37" s="811"/>
      <c r="G37" s="811"/>
      <c r="H37" s="812"/>
      <c r="K37" s="634"/>
      <c r="L37" s="634"/>
      <c r="M37" s="634"/>
      <c r="N37" s="634"/>
      <c r="O37" s="634"/>
    </row>
    <row r="38" spans="1:15">
      <c r="A38" s="368">
        <v>15</v>
      </c>
      <c r="B38" s="338" t="s">
        <v>719</v>
      </c>
      <c r="C38" s="635">
        <v>0</v>
      </c>
      <c r="D38" s="635">
        <v>0</v>
      </c>
      <c r="E38" s="637">
        <f>C38+D38</f>
        <v>0</v>
      </c>
      <c r="F38" s="635">
        <v>410450.5</v>
      </c>
      <c r="G38" s="635">
        <v>0</v>
      </c>
      <c r="H38" s="637">
        <f>F38+G38</f>
        <v>410450.5</v>
      </c>
      <c r="K38" s="634"/>
      <c r="L38" s="634"/>
      <c r="M38" s="634"/>
      <c r="N38" s="634"/>
      <c r="O38" s="634"/>
    </row>
    <row r="39" spans="1:15">
      <c r="A39" s="368">
        <v>15.1</v>
      </c>
      <c r="B39" s="339" t="s">
        <v>699</v>
      </c>
      <c r="C39" s="635">
        <v>0</v>
      </c>
      <c r="D39" s="635">
        <v>0</v>
      </c>
      <c r="E39" s="637">
        <f t="shared" ref="E39:E53" si="2">C39+D39</f>
        <v>0</v>
      </c>
      <c r="F39" s="635">
        <v>410450.5</v>
      </c>
      <c r="G39" s="635">
        <v>0</v>
      </c>
      <c r="H39" s="637">
        <f t="shared" ref="H39:H53" si="3">F39+G39</f>
        <v>410450.5</v>
      </c>
      <c r="K39" s="634"/>
      <c r="L39" s="634"/>
      <c r="M39" s="634"/>
      <c r="N39" s="634"/>
      <c r="O39" s="634"/>
    </row>
    <row r="40" spans="1:15" ht="24" customHeight="1">
      <c r="A40" s="368">
        <v>16</v>
      </c>
      <c r="B40" s="332" t="s">
        <v>720</v>
      </c>
      <c r="C40" s="635">
        <v>0</v>
      </c>
      <c r="D40" s="635">
        <v>0</v>
      </c>
      <c r="E40" s="637">
        <f t="shared" si="2"/>
        <v>0</v>
      </c>
      <c r="F40" s="635">
        <v>0</v>
      </c>
      <c r="G40" s="635">
        <v>0</v>
      </c>
      <c r="H40" s="637">
        <f t="shared" si="3"/>
        <v>0</v>
      </c>
      <c r="K40" s="634"/>
      <c r="L40" s="634"/>
      <c r="M40" s="634"/>
      <c r="N40" s="634"/>
      <c r="O40" s="634"/>
    </row>
    <row r="41" spans="1:15" ht="21">
      <c r="A41" s="368">
        <v>17</v>
      </c>
      <c r="B41" s="332" t="s">
        <v>721</v>
      </c>
      <c r="C41" s="635">
        <f>SUM(C42:C45)</f>
        <v>166204543.6999999</v>
      </c>
      <c r="D41" s="635">
        <f>SUM(D42:D45)</f>
        <v>637053099.43000007</v>
      </c>
      <c r="E41" s="637">
        <f t="shared" si="2"/>
        <v>803257643.13</v>
      </c>
      <c r="F41" s="635">
        <f>SUM(F42:F45)</f>
        <v>106668269.44999987</v>
      </c>
      <c r="G41" s="635">
        <f>SUM(G42:G45)</f>
        <v>522593607.69999999</v>
      </c>
      <c r="H41" s="637">
        <f t="shared" si="3"/>
        <v>629261877.14999986</v>
      </c>
      <c r="K41" s="634"/>
      <c r="L41" s="634"/>
      <c r="M41" s="634"/>
      <c r="N41" s="634"/>
      <c r="O41" s="634"/>
    </row>
    <row r="42" spans="1:15">
      <c r="A42" s="368">
        <v>17.100000000000001</v>
      </c>
      <c r="B42" s="340" t="s">
        <v>722</v>
      </c>
      <c r="C42" s="635">
        <v>165504294.14999989</v>
      </c>
      <c r="D42" s="635">
        <v>130854242.50999996</v>
      </c>
      <c r="E42" s="637">
        <f t="shared" si="2"/>
        <v>296358536.65999985</v>
      </c>
      <c r="F42" s="635">
        <v>106140380.55999987</v>
      </c>
      <c r="G42" s="635">
        <v>142849099.75</v>
      </c>
      <c r="H42" s="637">
        <f t="shared" si="3"/>
        <v>248989480.30999988</v>
      </c>
      <c r="K42" s="634"/>
      <c r="L42" s="634"/>
      <c r="M42" s="634"/>
      <c r="N42" s="634"/>
      <c r="O42" s="634"/>
    </row>
    <row r="43" spans="1:15">
      <c r="A43" s="368">
        <v>17.2</v>
      </c>
      <c r="B43" s="341" t="s">
        <v>89</v>
      </c>
      <c r="C43" s="635">
        <v>0</v>
      </c>
      <c r="D43" s="635">
        <v>494924749.11000019</v>
      </c>
      <c r="E43" s="637">
        <f t="shared" si="2"/>
        <v>494924749.11000019</v>
      </c>
      <c r="F43" s="635">
        <v>0</v>
      </c>
      <c r="G43" s="635">
        <v>367142151.12</v>
      </c>
      <c r="H43" s="637">
        <f t="shared" si="3"/>
        <v>367142151.12</v>
      </c>
      <c r="K43" s="634"/>
      <c r="L43" s="634"/>
      <c r="M43" s="634"/>
      <c r="N43" s="634"/>
      <c r="O43" s="634"/>
    </row>
    <row r="44" spans="1:15">
      <c r="A44" s="368">
        <v>17.3</v>
      </c>
      <c r="B44" s="340" t="s">
        <v>723</v>
      </c>
      <c r="C44" s="635">
        <v>0</v>
      </c>
      <c r="D44" s="635">
        <v>0</v>
      </c>
      <c r="E44" s="637">
        <f t="shared" si="2"/>
        <v>0</v>
      </c>
      <c r="F44" s="635">
        <v>0</v>
      </c>
      <c r="G44" s="635">
        <v>5050274.9000000004</v>
      </c>
      <c r="H44" s="637">
        <f t="shared" si="3"/>
        <v>5050274.9000000004</v>
      </c>
      <c r="K44" s="634"/>
      <c r="L44" s="634"/>
      <c r="M44" s="634"/>
      <c r="N44" s="634"/>
      <c r="O44" s="634"/>
    </row>
    <row r="45" spans="1:15">
      <c r="A45" s="368">
        <v>17.399999999999999</v>
      </c>
      <c r="B45" s="340" t="s">
        <v>724</v>
      </c>
      <c r="C45" s="635">
        <v>700249.55</v>
      </c>
      <c r="D45" s="635">
        <v>11274107.809999999</v>
      </c>
      <c r="E45" s="637">
        <f t="shared" si="2"/>
        <v>11974357.359999999</v>
      </c>
      <c r="F45" s="635">
        <v>527888.89</v>
      </c>
      <c r="G45" s="635">
        <v>7552081.9300000016</v>
      </c>
      <c r="H45" s="637">
        <f t="shared" si="3"/>
        <v>8079970.8200000012</v>
      </c>
      <c r="K45" s="634"/>
      <c r="L45" s="634"/>
      <c r="M45" s="634"/>
      <c r="N45" s="634"/>
      <c r="O45" s="634"/>
    </row>
    <row r="46" spans="1:15">
      <c r="A46" s="368">
        <v>18</v>
      </c>
      <c r="B46" s="342" t="s">
        <v>725</v>
      </c>
      <c r="C46" s="635">
        <v>1031416.3352116187</v>
      </c>
      <c r="D46" s="635">
        <v>31174.905106289894</v>
      </c>
      <c r="E46" s="637">
        <f t="shared" si="2"/>
        <v>1062591.2403179086</v>
      </c>
      <c r="F46" s="635">
        <v>968051.53111215984</v>
      </c>
      <c r="G46" s="635">
        <v>99064.495878634276</v>
      </c>
      <c r="H46" s="637">
        <f t="shared" si="3"/>
        <v>1067116.0269907941</v>
      </c>
      <c r="K46" s="634"/>
      <c r="L46" s="634"/>
      <c r="M46" s="634"/>
      <c r="N46" s="634"/>
      <c r="O46" s="634"/>
    </row>
    <row r="47" spans="1:15">
      <c r="A47" s="368">
        <v>19</v>
      </c>
      <c r="B47" s="342" t="s">
        <v>726</v>
      </c>
      <c r="C47" s="635">
        <f>SUM(C48:C49)</f>
        <v>903535.27</v>
      </c>
      <c r="D47" s="635">
        <f>SUM(D48:D49)</f>
        <v>0</v>
      </c>
      <c r="E47" s="637">
        <f t="shared" si="2"/>
        <v>903535.27</v>
      </c>
      <c r="F47" s="635">
        <f>SUM(F48:F49)</f>
        <v>336426.57</v>
      </c>
      <c r="G47" s="635">
        <f>SUM(G48:G49)</f>
        <v>0</v>
      </c>
      <c r="H47" s="637">
        <f t="shared" si="3"/>
        <v>336426.57</v>
      </c>
      <c r="K47" s="634"/>
      <c r="L47" s="634"/>
      <c r="M47" s="634"/>
      <c r="N47" s="634"/>
      <c r="O47" s="634"/>
    </row>
    <row r="48" spans="1:15">
      <c r="A48" s="368">
        <v>19.100000000000001</v>
      </c>
      <c r="B48" s="343" t="s">
        <v>727</v>
      </c>
      <c r="C48" s="635">
        <v>569370.69999999995</v>
      </c>
      <c r="D48" s="635">
        <v>0</v>
      </c>
      <c r="E48" s="637">
        <f t="shared" si="2"/>
        <v>569370.69999999995</v>
      </c>
      <c r="F48" s="635">
        <v>0</v>
      </c>
      <c r="G48" s="635">
        <v>0</v>
      </c>
      <c r="H48" s="637">
        <f t="shared" si="3"/>
        <v>0</v>
      </c>
      <c r="K48" s="634"/>
      <c r="L48" s="634"/>
      <c r="M48" s="634"/>
      <c r="N48" s="634"/>
      <c r="O48" s="634"/>
    </row>
    <row r="49" spans="1:15">
      <c r="A49" s="368">
        <v>19.2</v>
      </c>
      <c r="B49" s="344" t="s">
        <v>728</v>
      </c>
      <c r="C49" s="635">
        <v>334164.57</v>
      </c>
      <c r="D49" s="635">
        <v>0</v>
      </c>
      <c r="E49" s="637">
        <f t="shared" si="2"/>
        <v>334164.57</v>
      </c>
      <c r="F49" s="635">
        <v>336426.57</v>
      </c>
      <c r="G49" s="635">
        <v>0</v>
      </c>
      <c r="H49" s="637">
        <f t="shared" si="3"/>
        <v>336426.57</v>
      </c>
      <c r="K49" s="634"/>
      <c r="L49" s="634"/>
      <c r="M49" s="634"/>
      <c r="N49" s="634"/>
      <c r="O49" s="634"/>
    </row>
    <row r="50" spans="1:15">
      <c r="A50" s="368">
        <v>20</v>
      </c>
      <c r="B50" s="345" t="s">
        <v>90</v>
      </c>
      <c r="C50" s="635">
        <v>0</v>
      </c>
      <c r="D50" s="635">
        <v>27020558.620000001</v>
      </c>
      <c r="E50" s="637">
        <f t="shared" si="2"/>
        <v>27020558.620000001</v>
      </c>
      <c r="F50" s="635">
        <v>0</v>
      </c>
      <c r="G50" s="635">
        <v>28141678.5</v>
      </c>
      <c r="H50" s="637">
        <f t="shared" si="3"/>
        <v>28141678.5</v>
      </c>
      <c r="K50" s="634"/>
      <c r="L50" s="634"/>
      <c r="M50" s="634"/>
      <c r="N50" s="634"/>
      <c r="O50" s="634"/>
    </row>
    <row r="51" spans="1:15">
      <c r="A51" s="368">
        <v>21</v>
      </c>
      <c r="B51" s="346" t="s">
        <v>78</v>
      </c>
      <c r="C51" s="635">
        <v>2870754.2899999996</v>
      </c>
      <c r="D51" s="635">
        <v>0</v>
      </c>
      <c r="E51" s="637">
        <f t="shared" si="2"/>
        <v>2870754.2899999996</v>
      </c>
      <c r="F51" s="635">
        <v>2334510.2000000002</v>
      </c>
      <c r="G51" s="635">
        <v>0</v>
      </c>
      <c r="H51" s="637">
        <f t="shared" si="3"/>
        <v>2334510.2000000002</v>
      </c>
      <c r="K51" s="634"/>
      <c r="L51" s="634"/>
      <c r="M51" s="634"/>
      <c r="N51" s="634"/>
      <c r="O51" s="634"/>
    </row>
    <row r="52" spans="1:15">
      <c r="A52" s="368">
        <v>21.1</v>
      </c>
      <c r="B52" s="341" t="s">
        <v>729</v>
      </c>
      <c r="C52" s="635">
        <v>0</v>
      </c>
      <c r="D52" s="635">
        <v>0</v>
      </c>
      <c r="E52" s="637">
        <f t="shared" si="2"/>
        <v>0</v>
      </c>
      <c r="F52" s="635">
        <v>0</v>
      </c>
      <c r="G52" s="635">
        <v>0</v>
      </c>
      <c r="H52" s="637">
        <f t="shared" si="3"/>
        <v>0</v>
      </c>
      <c r="K52" s="634"/>
      <c r="L52" s="634"/>
      <c r="M52" s="634"/>
      <c r="N52" s="634"/>
      <c r="O52" s="634"/>
    </row>
    <row r="53" spans="1:15">
      <c r="A53" s="368">
        <v>22</v>
      </c>
      <c r="B53" s="345" t="s">
        <v>730</v>
      </c>
      <c r="C53" s="635">
        <f>SUM(C38,C40,C41,C46,C47,C50,C51)</f>
        <v>171010249.59521151</v>
      </c>
      <c r="D53" s="635">
        <f>SUM(D38,D40,D41,D46,D47,D50,D51)</f>
        <v>664104832.95510638</v>
      </c>
      <c r="E53" s="637">
        <f t="shared" si="2"/>
        <v>835115082.55031788</v>
      </c>
      <c r="F53" s="635">
        <f>SUM(F38,F40,F41,F46,F47,F50,F51)</f>
        <v>110717708.25111203</v>
      </c>
      <c r="G53" s="635">
        <f>SUM(G38,G40,G41,G46,G47,G50,G51)</f>
        <v>550834350.69587862</v>
      </c>
      <c r="H53" s="637">
        <f t="shared" si="3"/>
        <v>661552058.94699061</v>
      </c>
      <c r="K53" s="634"/>
      <c r="L53" s="634"/>
      <c r="M53" s="634"/>
      <c r="N53" s="634"/>
      <c r="O53" s="634"/>
    </row>
    <row r="54" spans="1:15" ht="24" customHeight="1">
      <c r="A54" s="368"/>
      <c r="B54" s="347" t="s">
        <v>731</v>
      </c>
      <c r="C54" s="813"/>
      <c r="D54" s="814"/>
      <c r="E54" s="814"/>
      <c r="F54" s="814"/>
      <c r="G54" s="814"/>
      <c r="H54" s="815"/>
      <c r="K54" s="634"/>
      <c r="L54" s="634"/>
      <c r="M54" s="634"/>
      <c r="N54" s="634"/>
      <c r="O54" s="634"/>
    </row>
    <row r="55" spans="1:15">
      <c r="A55" s="368">
        <v>23</v>
      </c>
      <c r="B55" s="571" t="s">
        <v>960</v>
      </c>
      <c r="C55" s="635">
        <v>76000000</v>
      </c>
      <c r="D55" s="635">
        <v>0</v>
      </c>
      <c r="E55" s="637">
        <f>C55+D55</f>
        <v>76000000</v>
      </c>
      <c r="F55" s="635">
        <v>76000000</v>
      </c>
      <c r="G55" s="635">
        <v>0</v>
      </c>
      <c r="H55" s="637">
        <f>F55+G55</f>
        <v>76000000</v>
      </c>
      <c r="K55" s="634"/>
      <c r="L55" s="634"/>
      <c r="M55" s="634"/>
      <c r="N55" s="634"/>
      <c r="O55" s="634"/>
    </row>
    <row r="56" spans="1:15">
      <c r="A56" s="368">
        <v>24</v>
      </c>
      <c r="B56" s="345" t="s">
        <v>732</v>
      </c>
      <c r="C56" s="635">
        <v>60000000</v>
      </c>
      <c r="D56" s="635">
        <v>0</v>
      </c>
      <c r="E56" s="637">
        <f t="shared" ref="E56:E69" si="4">C56+D56</f>
        <v>60000000</v>
      </c>
      <c r="F56" s="635">
        <v>60000000</v>
      </c>
      <c r="G56" s="635">
        <v>0</v>
      </c>
      <c r="H56" s="637">
        <f t="shared" ref="H56:H69" si="5">F56+G56</f>
        <v>60000000</v>
      </c>
      <c r="K56" s="634"/>
      <c r="L56" s="634"/>
      <c r="M56" s="634"/>
      <c r="N56" s="634"/>
      <c r="O56" s="634"/>
    </row>
    <row r="57" spans="1:15">
      <c r="A57" s="368">
        <v>25</v>
      </c>
      <c r="B57" s="348" t="s">
        <v>91</v>
      </c>
      <c r="C57" s="635">
        <v>0</v>
      </c>
      <c r="D57" s="635">
        <v>0</v>
      </c>
      <c r="E57" s="637">
        <f t="shared" si="4"/>
        <v>0</v>
      </c>
      <c r="F57" s="635">
        <v>0</v>
      </c>
      <c r="G57" s="635">
        <v>0</v>
      </c>
      <c r="H57" s="637">
        <f t="shared" si="5"/>
        <v>0</v>
      </c>
      <c r="K57" s="634"/>
      <c r="L57" s="634"/>
      <c r="M57" s="634"/>
      <c r="N57" s="634"/>
      <c r="O57" s="634"/>
    </row>
    <row r="58" spans="1:15">
      <c r="A58" s="368">
        <v>26</v>
      </c>
      <c r="B58" s="342" t="s">
        <v>733</v>
      </c>
      <c r="C58" s="635">
        <v>0</v>
      </c>
      <c r="D58" s="635">
        <v>0</v>
      </c>
      <c r="E58" s="637">
        <f t="shared" si="4"/>
        <v>0</v>
      </c>
      <c r="F58" s="635">
        <v>0</v>
      </c>
      <c r="G58" s="635">
        <v>0</v>
      </c>
      <c r="H58" s="637">
        <f t="shared" si="5"/>
        <v>0</v>
      </c>
      <c r="K58" s="634"/>
      <c r="L58" s="634"/>
      <c r="M58" s="634"/>
      <c r="N58" s="634"/>
      <c r="O58" s="634"/>
    </row>
    <row r="59" spans="1:15" ht="21">
      <c r="A59" s="368">
        <v>27</v>
      </c>
      <c r="B59" s="342" t="s">
        <v>734</v>
      </c>
      <c r="C59" s="635">
        <f>SUM(C60:C61)</f>
        <v>0</v>
      </c>
      <c r="D59" s="635">
        <f>SUM(D60:D61)</f>
        <v>0</v>
      </c>
      <c r="E59" s="637">
        <f t="shared" si="4"/>
        <v>0</v>
      </c>
      <c r="F59" s="635">
        <v>0</v>
      </c>
      <c r="G59" s="635">
        <v>0</v>
      </c>
      <c r="H59" s="637">
        <f t="shared" si="5"/>
        <v>0</v>
      </c>
      <c r="K59" s="634"/>
      <c r="L59" s="634"/>
      <c r="M59" s="634"/>
      <c r="N59" s="634"/>
      <c r="O59" s="634"/>
    </row>
    <row r="60" spans="1:15">
      <c r="A60" s="368">
        <v>27.1</v>
      </c>
      <c r="B60" s="349" t="s">
        <v>735</v>
      </c>
      <c r="C60" s="635">
        <v>0</v>
      </c>
      <c r="D60" s="635">
        <v>0</v>
      </c>
      <c r="E60" s="637">
        <f t="shared" si="4"/>
        <v>0</v>
      </c>
      <c r="F60" s="635">
        <v>0</v>
      </c>
      <c r="G60" s="635">
        <v>0</v>
      </c>
      <c r="H60" s="637">
        <f t="shared" si="5"/>
        <v>0</v>
      </c>
      <c r="K60" s="634"/>
      <c r="L60" s="634"/>
      <c r="M60" s="634"/>
      <c r="N60" s="634"/>
      <c r="O60" s="634"/>
    </row>
    <row r="61" spans="1:15">
      <c r="A61" s="368">
        <v>27.2</v>
      </c>
      <c r="B61" s="340" t="s">
        <v>736</v>
      </c>
      <c r="C61" s="635">
        <v>0</v>
      </c>
      <c r="D61" s="635">
        <v>0</v>
      </c>
      <c r="E61" s="637">
        <f t="shared" si="4"/>
        <v>0</v>
      </c>
      <c r="F61" s="635">
        <v>0</v>
      </c>
      <c r="G61" s="635">
        <v>0</v>
      </c>
      <c r="H61" s="637">
        <f t="shared" si="5"/>
        <v>0</v>
      </c>
      <c r="K61" s="634"/>
      <c r="L61" s="634"/>
      <c r="M61" s="634"/>
      <c r="N61" s="634"/>
      <c r="O61" s="634"/>
    </row>
    <row r="62" spans="1:15">
      <c r="A62" s="368">
        <v>28</v>
      </c>
      <c r="B62" s="346" t="s">
        <v>737</v>
      </c>
      <c r="C62" s="635">
        <v>0</v>
      </c>
      <c r="D62" s="635">
        <v>0</v>
      </c>
      <c r="E62" s="637">
        <f t="shared" si="4"/>
        <v>0</v>
      </c>
      <c r="F62" s="635">
        <v>0</v>
      </c>
      <c r="G62" s="635">
        <v>0</v>
      </c>
      <c r="H62" s="637">
        <f t="shared" si="5"/>
        <v>0</v>
      </c>
      <c r="K62" s="634"/>
      <c r="L62" s="634"/>
      <c r="M62" s="634"/>
      <c r="N62" s="634"/>
      <c r="O62" s="634"/>
    </row>
    <row r="63" spans="1:15">
      <c r="A63" s="368">
        <v>29</v>
      </c>
      <c r="B63" s="342" t="s">
        <v>738</v>
      </c>
      <c r="C63" s="635">
        <f>SUM(C64:C66)</f>
        <v>2009210.1800000002</v>
      </c>
      <c r="D63" s="635">
        <f>SUM(D64:D66)</f>
        <v>0</v>
      </c>
      <c r="E63" s="637">
        <f t="shared" si="4"/>
        <v>2009210.1800000002</v>
      </c>
      <c r="F63" s="635">
        <f>SUM(F64:F66)</f>
        <v>2037368.0500000003</v>
      </c>
      <c r="G63" s="635">
        <f>SUM(G64:G66)</f>
        <v>0</v>
      </c>
      <c r="H63" s="637">
        <f t="shared" si="5"/>
        <v>2037368.0500000003</v>
      </c>
      <c r="K63" s="634"/>
      <c r="L63" s="634"/>
      <c r="M63" s="634"/>
      <c r="N63" s="634"/>
      <c r="O63" s="634"/>
    </row>
    <row r="64" spans="1:15">
      <c r="A64" s="368">
        <v>29.1</v>
      </c>
      <c r="B64" s="331" t="s">
        <v>739</v>
      </c>
      <c r="C64" s="635">
        <v>2009210.1800000002</v>
      </c>
      <c r="D64" s="635">
        <v>0</v>
      </c>
      <c r="E64" s="637">
        <f t="shared" si="4"/>
        <v>2009210.1800000002</v>
      </c>
      <c r="F64" s="635">
        <v>2037368.0500000003</v>
      </c>
      <c r="G64" s="635">
        <v>0</v>
      </c>
      <c r="H64" s="637">
        <f t="shared" si="5"/>
        <v>2037368.0500000003</v>
      </c>
      <c r="K64" s="634"/>
      <c r="L64" s="634"/>
      <c r="M64" s="634"/>
      <c r="N64" s="634"/>
      <c r="O64" s="634"/>
    </row>
    <row r="65" spans="1:15" ht="24.95" customHeight="1">
      <c r="A65" s="368">
        <v>29.2</v>
      </c>
      <c r="B65" s="349" t="s">
        <v>740</v>
      </c>
      <c r="C65" s="635">
        <v>0</v>
      </c>
      <c r="D65" s="635">
        <v>0</v>
      </c>
      <c r="E65" s="637">
        <f t="shared" si="4"/>
        <v>0</v>
      </c>
      <c r="F65" s="635">
        <v>0</v>
      </c>
      <c r="G65" s="635">
        <v>0</v>
      </c>
      <c r="H65" s="637">
        <f t="shared" si="5"/>
        <v>0</v>
      </c>
      <c r="K65" s="634"/>
      <c r="L65" s="634"/>
      <c r="M65" s="634"/>
      <c r="N65" s="634"/>
      <c r="O65" s="634"/>
    </row>
    <row r="66" spans="1:15" ht="22.5" customHeight="1">
      <c r="A66" s="368">
        <v>29.3</v>
      </c>
      <c r="B66" s="334" t="s">
        <v>741</v>
      </c>
      <c r="C66" s="635">
        <v>0</v>
      </c>
      <c r="D66" s="635">
        <v>0</v>
      </c>
      <c r="E66" s="637">
        <f t="shared" si="4"/>
        <v>0</v>
      </c>
      <c r="F66" s="635">
        <v>0</v>
      </c>
      <c r="G66" s="635">
        <v>0</v>
      </c>
      <c r="H66" s="637">
        <f t="shared" si="5"/>
        <v>0</v>
      </c>
      <c r="K66" s="634"/>
      <c r="L66" s="634"/>
      <c r="M66" s="634"/>
      <c r="N66" s="634"/>
      <c r="O66" s="634"/>
    </row>
    <row r="67" spans="1:15">
      <c r="A67" s="368">
        <v>30</v>
      </c>
      <c r="B67" s="330" t="s">
        <v>92</v>
      </c>
      <c r="C67" s="635">
        <v>135290075.99999997</v>
      </c>
      <c r="D67" s="635">
        <v>0</v>
      </c>
      <c r="E67" s="637">
        <f t="shared" si="4"/>
        <v>135290075.99999997</v>
      </c>
      <c r="F67" s="635">
        <v>117493930.0602439</v>
      </c>
      <c r="G67" s="635">
        <v>0</v>
      </c>
      <c r="H67" s="637">
        <f t="shared" si="5"/>
        <v>117493930.0602439</v>
      </c>
      <c r="K67" s="634"/>
      <c r="L67" s="634"/>
      <c r="M67" s="634"/>
      <c r="N67" s="634"/>
      <c r="O67" s="634"/>
    </row>
    <row r="68" spans="1:15">
      <c r="A68" s="368">
        <v>31</v>
      </c>
      <c r="B68" s="350" t="s">
        <v>1004</v>
      </c>
      <c r="C68" s="635">
        <f>SUM(C55,C56,C57,C58,C59,C62,C63,C67)</f>
        <v>273299286.17999995</v>
      </c>
      <c r="D68" s="635">
        <f>SUM(D55,D56,D57,D58,D59,D62,D63,D67)</f>
        <v>0</v>
      </c>
      <c r="E68" s="637">
        <f t="shared" si="4"/>
        <v>273299286.17999995</v>
      </c>
      <c r="F68" s="635">
        <f>SUM(F55,F56,F57,F58,F59,F62,F63,F67)</f>
        <v>255531298.11024392</v>
      </c>
      <c r="G68" s="635">
        <f>SUM(G55,G56,G57,G58,G59,G62,G63,G67)</f>
        <v>0</v>
      </c>
      <c r="H68" s="637">
        <f t="shared" si="5"/>
        <v>255531298.11024392</v>
      </c>
      <c r="K68" s="634"/>
      <c r="L68" s="634"/>
      <c r="M68" s="634"/>
      <c r="N68" s="634"/>
      <c r="O68" s="634"/>
    </row>
    <row r="69" spans="1:15">
      <c r="A69" s="368">
        <v>32</v>
      </c>
      <c r="B69" s="351" t="s">
        <v>743</v>
      </c>
      <c r="C69" s="635">
        <f>SUM(C53,C68)</f>
        <v>444309535.77521145</v>
      </c>
      <c r="D69" s="635">
        <f>SUM(D53,D68)</f>
        <v>664104832.95510638</v>
      </c>
      <c r="E69" s="637">
        <f t="shared" si="4"/>
        <v>1108414368.7303178</v>
      </c>
      <c r="F69" s="635">
        <f>SUM(F53,F68)</f>
        <v>366249006.36135596</v>
      </c>
      <c r="G69" s="635">
        <f>SUM(G53,G68)</f>
        <v>550834350.69587862</v>
      </c>
      <c r="H69" s="637">
        <f t="shared" si="5"/>
        <v>917083357.05723453</v>
      </c>
      <c r="K69" s="634"/>
      <c r="L69" s="634"/>
      <c r="M69" s="634"/>
      <c r="N69" s="634"/>
      <c r="O69" s="634"/>
    </row>
    <row r="72" spans="1:15" ht="21">
      <c r="B72" s="793" t="s">
        <v>1005</v>
      </c>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2" tint="-9.9978637043366805E-2"/>
  </sheetPr>
  <dimension ref="A1:L66"/>
  <sheetViews>
    <sheetView showGridLines="0" zoomScale="80" zoomScaleNormal="80" workbookViewId="0"/>
  </sheetViews>
  <sheetFormatPr defaultColWidth="9.140625" defaultRowHeight="12.75"/>
  <cols>
    <col min="1" max="1" width="11.85546875" style="410" bestFit="1" customWidth="1"/>
    <col min="2" max="2" width="93.42578125" style="410" customWidth="1"/>
    <col min="3" max="3" width="17.140625" style="410" customWidth="1"/>
    <col min="4" max="5" width="16.140625" style="410" customWidth="1"/>
    <col min="6" max="6" width="16.140625" style="463" customWidth="1"/>
    <col min="7" max="7" width="25.140625" style="463" customWidth="1"/>
    <col min="8" max="8" width="16.140625" style="410" customWidth="1"/>
    <col min="9" max="11" width="16.140625" style="463" customWidth="1"/>
    <col min="12" max="12" width="26.140625" style="463" customWidth="1"/>
    <col min="13" max="16384" width="9.140625" style="410"/>
  </cols>
  <sheetData>
    <row r="1" spans="1:12" ht="13.5">
      <c r="A1" s="303" t="s">
        <v>97</v>
      </c>
      <c r="B1" s="235" t="str">
        <f>Info!C2</f>
        <v>სს "ხალიკ ბანკი საქართველო"</v>
      </c>
      <c r="F1" s="410"/>
      <c r="G1" s="410"/>
      <c r="I1" s="410"/>
      <c r="J1" s="410"/>
      <c r="K1" s="410"/>
      <c r="L1" s="410"/>
    </row>
    <row r="2" spans="1:12">
      <c r="A2" s="305" t="s">
        <v>98</v>
      </c>
      <c r="B2" s="798">
        <f>'1. key ratios'!B2</f>
        <v>46022</v>
      </c>
      <c r="F2" s="410"/>
      <c r="G2" s="410"/>
      <c r="I2" s="410"/>
      <c r="J2" s="410"/>
      <c r="K2" s="410"/>
      <c r="L2" s="410"/>
    </row>
    <row r="3" spans="1:12">
      <c r="A3" s="306" t="s">
        <v>563</v>
      </c>
      <c r="F3" s="410"/>
      <c r="G3" s="410"/>
      <c r="I3" s="410"/>
      <c r="J3" s="410"/>
      <c r="K3" s="410"/>
      <c r="L3" s="410"/>
    </row>
    <row r="4" spans="1:12">
      <c r="F4" s="410"/>
      <c r="G4" s="410"/>
      <c r="I4" s="410"/>
      <c r="J4" s="410"/>
      <c r="K4" s="410"/>
      <c r="L4" s="410"/>
    </row>
    <row r="5" spans="1:12" ht="37.5" customHeight="1">
      <c r="A5" s="873" t="s">
        <v>564</v>
      </c>
      <c r="B5" s="874"/>
      <c r="C5" s="924" t="s">
        <v>565</v>
      </c>
      <c r="D5" s="925"/>
      <c r="E5" s="925"/>
      <c r="F5" s="925"/>
      <c r="G5" s="925"/>
      <c r="H5" s="926" t="s">
        <v>875</v>
      </c>
      <c r="I5" s="927"/>
      <c r="J5" s="927"/>
      <c r="K5" s="927"/>
      <c r="L5" s="928"/>
    </row>
    <row r="6" spans="1:12" ht="39.6" customHeight="1">
      <c r="A6" s="877"/>
      <c r="B6" s="878"/>
      <c r="C6" s="312"/>
      <c r="D6" s="408" t="s">
        <v>860</v>
      </c>
      <c r="E6" s="408" t="s">
        <v>859</v>
      </c>
      <c r="F6" s="408" t="s">
        <v>858</v>
      </c>
      <c r="G6" s="408" t="s">
        <v>857</v>
      </c>
      <c r="H6" s="466"/>
      <c r="I6" s="408" t="s">
        <v>860</v>
      </c>
      <c r="J6" s="408" t="s">
        <v>859</v>
      </c>
      <c r="K6" s="408" t="s">
        <v>858</v>
      </c>
      <c r="L6" s="408" t="s">
        <v>857</v>
      </c>
    </row>
    <row r="7" spans="1:12">
      <c r="A7" s="399">
        <v>1</v>
      </c>
      <c r="B7" s="414" t="s">
        <v>487</v>
      </c>
      <c r="C7" s="772">
        <v>13689724.73</v>
      </c>
      <c r="D7" s="772">
        <v>12530004.960000001</v>
      </c>
      <c r="E7" s="772">
        <v>355134.43</v>
      </c>
      <c r="F7" s="772">
        <v>804585.34</v>
      </c>
      <c r="G7" s="772">
        <v>0</v>
      </c>
      <c r="H7" s="772">
        <v>329155.18000000005</v>
      </c>
      <c r="I7" s="772">
        <v>66075.120000000024</v>
      </c>
      <c r="J7" s="772">
        <v>26643.25</v>
      </c>
      <c r="K7" s="772">
        <v>236436.81</v>
      </c>
      <c r="L7" s="772">
        <v>0</v>
      </c>
    </row>
    <row r="8" spans="1:12">
      <c r="A8" s="399">
        <v>2</v>
      </c>
      <c r="B8" s="414" t="s">
        <v>488</v>
      </c>
      <c r="C8" s="772">
        <v>97474378.120000005</v>
      </c>
      <c r="D8" s="749">
        <v>92687296.060000002</v>
      </c>
      <c r="E8" s="749">
        <v>2106364.09</v>
      </c>
      <c r="F8" s="773">
        <v>2621277.7000000002</v>
      </c>
      <c r="G8" s="773">
        <v>59440.27</v>
      </c>
      <c r="H8" s="749">
        <v>1437959.4600000002</v>
      </c>
      <c r="I8" s="773">
        <v>544514.17000000004</v>
      </c>
      <c r="J8" s="773">
        <v>155273.04999999999</v>
      </c>
      <c r="K8" s="773">
        <v>722438.4</v>
      </c>
      <c r="L8" s="773">
        <v>15733.84</v>
      </c>
    </row>
    <row r="9" spans="1:12">
      <c r="A9" s="399">
        <v>3</v>
      </c>
      <c r="B9" s="414" t="s">
        <v>836</v>
      </c>
      <c r="C9" s="772">
        <v>0</v>
      </c>
      <c r="D9" s="749">
        <v>0</v>
      </c>
      <c r="E9" s="749">
        <v>0</v>
      </c>
      <c r="F9" s="774">
        <v>0</v>
      </c>
      <c r="G9" s="774">
        <v>0</v>
      </c>
      <c r="H9" s="749">
        <v>0</v>
      </c>
      <c r="I9" s="774">
        <v>0</v>
      </c>
      <c r="J9" s="774">
        <v>0</v>
      </c>
      <c r="K9" s="774">
        <v>0</v>
      </c>
      <c r="L9" s="774">
        <v>0</v>
      </c>
    </row>
    <row r="10" spans="1:12">
      <c r="A10" s="399">
        <v>4</v>
      </c>
      <c r="B10" s="414" t="s">
        <v>489</v>
      </c>
      <c r="C10" s="772">
        <v>65786212.179999992</v>
      </c>
      <c r="D10" s="749">
        <v>61806362.449999996</v>
      </c>
      <c r="E10" s="749">
        <v>0</v>
      </c>
      <c r="F10" s="774">
        <v>3979849.7300000004</v>
      </c>
      <c r="G10" s="774">
        <v>0</v>
      </c>
      <c r="H10" s="749">
        <v>594866.66</v>
      </c>
      <c r="I10" s="774">
        <v>77867.99000000002</v>
      </c>
      <c r="J10" s="774">
        <v>0</v>
      </c>
      <c r="K10" s="774">
        <v>516998.67</v>
      </c>
      <c r="L10" s="774">
        <v>0</v>
      </c>
    </row>
    <row r="11" spans="1:12">
      <c r="A11" s="399">
        <v>5</v>
      </c>
      <c r="B11" s="414" t="s">
        <v>490</v>
      </c>
      <c r="C11" s="772">
        <v>169126752.69999999</v>
      </c>
      <c r="D11" s="749">
        <v>151242774.25</v>
      </c>
      <c r="E11" s="749">
        <v>3247025.71</v>
      </c>
      <c r="F11" s="774">
        <v>14513655.26</v>
      </c>
      <c r="G11" s="774">
        <v>123297.48</v>
      </c>
      <c r="H11" s="749">
        <v>1312378.71</v>
      </c>
      <c r="I11" s="774">
        <v>256551.53999999986</v>
      </c>
      <c r="J11" s="774">
        <v>30184.91</v>
      </c>
      <c r="K11" s="774">
        <v>1012449.43</v>
      </c>
      <c r="L11" s="774">
        <v>13192.83</v>
      </c>
    </row>
    <row r="12" spans="1:12">
      <c r="A12" s="399">
        <v>6</v>
      </c>
      <c r="B12" s="414" t="s">
        <v>491</v>
      </c>
      <c r="C12" s="772">
        <v>41123381.559999995</v>
      </c>
      <c r="D12" s="749">
        <v>36037085.93</v>
      </c>
      <c r="E12" s="749">
        <v>5012773.51</v>
      </c>
      <c r="F12" s="774">
        <v>73522.12</v>
      </c>
      <c r="G12" s="774">
        <v>0</v>
      </c>
      <c r="H12" s="749">
        <v>135099.95000000001</v>
      </c>
      <c r="I12" s="774">
        <v>37387.420000000006</v>
      </c>
      <c r="J12" s="774">
        <v>42594.42</v>
      </c>
      <c r="K12" s="774">
        <v>55118.110000000015</v>
      </c>
      <c r="L12" s="774">
        <v>0</v>
      </c>
    </row>
    <row r="13" spans="1:12">
      <c r="A13" s="399">
        <v>7</v>
      </c>
      <c r="B13" s="414" t="s">
        <v>492</v>
      </c>
      <c r="C13" s="772">
        <v>6832644.4000000004</v>
      </c>
      <c r="D13" s="749">
        <v>2476509.64</v>
      </c>
      <c r="E13" s="749">
        <v>320925.82</v>
      </c>
      <c r="F13" s="774">
        <v>4035208.94</v>
      </c>
      <c r="G13" s="774">
        <v>0</v>
      </c>
      <c r="H13" s="749">
        <v>142754</v>
      </c>
      <c r="I13" s="774">
        <v>3374.8100000000004</v>
      </c>
      <c r="J13" s="774">
        <v>38731.4</v>
      </c>
      <c r="K13" s="774">
        <v>100647.79</v>
      </c>
      <c r="L13" s="774">
        <v>0</v>
      </c>
    </row>
    <row r="14" spans="1:12">
      <c r="A14" s="399">
        <v>8</v>
      </c>
      <c r="B14" s="414" t="s">
        <v>493</v>
      </c>
      <c r="C14" s="772">
        <v>4206615.41</v>
      </c>
      <c r="D14" s="749">
        <v>4189014.8400000003</v>
      </c>
      <c r="E14" s="749">
        <v>0</v>
      </c>
      <c r="F14" s="774">
        <v>17600.57</v>
      </c>
      <c r="G14" s="774">
        <v>0</v>
      </c>
      <c r="H14" s="749">
        <v>15432.88</v>
      </c>
      <c r="I14" s="774">
        <v>9262.619999999999</v>
      </c>
      <c r="J14" s="774">
        <v>0</v>
      </c>
      <c r="K14" s="774">
        <v>6170.26</v>
      </c>
      <c r="L14" s="774">
        <v>0</v>
      </c>
    </row>
    <row r="15" spans="1:12">
      <c r="A15" s="399">
        <v>9</v>
      </c>
      <c r="B15" s="414" t="s">
        <v>494</v>
      </c>
      <c r="C15" s="772">
        <v>11736005.32</v>
      </c>
      <c r="D15" s="749">
        <v>11548999.369999999</v>
      </c>
      <c r="E15" s="749">
        <v>171844.24</v>
      </c>
      <c r="F15" s="774">
        <v>15161.71</v>
      </c>
      <c r="G15" s="774">
        <v>0</v>
      </c>
      <c r="H15" s="749">
        <v>89431.94</v>
      </c>
      <c r="I15" s="774">
        <v>64861.329999999994</v>
      </c>
      <c r="J15" s="774">
        <v>9408.9</v>
      </c>
      <c r="K15" s="774">
        <v>15161.71</v>
      </c>
      <c r="L15" s="774">
        <v>0</v>
      </c>
    </row>
    <row r="16" spans="1:12">
      <c r="A16" s="399">
        <v>10</v>
      </c>
      <c r="B16" s="414" t="s">
        <v>495</v>
      </c>
      <c r="C16" s="772">
        <v>641467.81000000006</v>
      </c>
      <c r="D16" s="749">
        <v>641467.81000000006</v>
      </c>
      <c r="E16" s="749">
        <v>0</v>
      </c>
      <c r="F16" s="774">
        <v>0</v>
      </c>
      <c r="G16" s="774">
        <v>0</v>
      </c>
      <c r="H16" s="749">
        <v>1808.84</v>
      </c>
      <c r="I16" s="774">
        <v>1808.84</v>
      </c>
      <c r="J16" s="774">
        <v>0</v>
      </c>
      <c r="K16" s="774">
        <v>0</v>
      </c>
      <c r="L16" s="774">
        <v>0</v>
      </c>
    </row>
    <row r="17" spans="1:12">
      <c r="A17" s="399">
        <v>11</v>
      </c>
      <c r="B17" s="414" t="s">
        <v>496</v>
      </c>
      <c r="C17" s="772">
        <v>365185.76</v>
      </c>
      <c r="D17" s="749">
        <v>280035.99</v>
      </c>
      <c r="E17" s="749">
        <v>77441.53</v>
      </c>
      <c r="F17" s="774">
        <v>7708.24</v>
      </c>
      <c r="G17" s="774">
        <v>0</v>
      </c>
      <c r="H17" s="749">
        <v>17639.46</v>
      </c>
      <c r="I17" s="774">
        <v>954.50999999999988</v>
      </c>
      <c r="J17" s="774">
        <v>8976.7099999999991</v>
      </c>
      <c r="K17" s="774">
        <v>7708.24</v>
      </c>
      <c r="L17" s="774">
        <v>0</v>
      </c>
    </row>
    <row r="18" spans="1:12">
      <c r="A18" s="399">
        <v>12</v>
      </c>
      <c r="B18" s="414" t="s">
        <v>497</v>
      </c>
      <c r="C18" s="772">
        <v>94884944.819999993</v>
      </c>
      <c r="D18" s="749">
        <v>85711752.11999999</v>
      </c>
      <c r="E18" s="749">
        <v>1914702.4300000002</v>
      </c>
      <c r="F18" s="774">
        <v>6292961.4499999993</v>
      </c>
      <c r="G18" s="774">
        <v>965528.82</v>
      </c>
      <c r="H18" s="749">
        <v>1532205.02</v>
      </c>
      <c r="I18" s="774">
        <v>116164.93000000002</v>
      </c>
      <c r="J18" s="774">
        <v>31287.91</v>
      </c>
      <c r="K18" s="774">
        <v>728428.97</v>
      </c>
      <c r="L18" s="774">
        <v>656323.21</v>
      </c>
    </row>
    <row r="19" spans="1:12">
      <c r="A19" s="399">
        <v>13</v>
      </c>
      <c r="B19" s="414" t="s">
        <v>498</v>
      </c>
      <c r="C19" s="772">
        <v>31766757.829999998</v>
      </c>
      <c r="D19" s="749">
        <v>22498473.109999999</v>
      </c>
      <c r="E19" s="749">
        <v>1421948.9500000002</v>
      </c>
      <c r="F19" s="774">
        <v>7846335.7699999996</v>
      </c>
      <c r="G19" s="774">
        <v>0</v>
      </c>
      <c r="H19" s="749">
        <v>1515347.3399999994</v>
      </c>
      <c r="I19" s="774">
        <v>211623.50999999989</v>
      </c>
      <c r="J19" s="774">
        <v>60636.13</v>
      </c>
      <c r="K19" s="774">
        <v>1243087.6999999995</v>
      </c>
      <c r="L19" s="774">
        <v>0</v>
      </c>
    </row>
    <row r="20" spans="1:12">
      <c r="A20" s="399">
        <v>14</v>
      </c>
      <c r="B20" s="414" t="s">
        <v>499</v>
      </c>
      <c r="C20" s="772">
        <v>94110045.960000008</v>
      </c>
      <c r="D20" s="749">
        <v>59941686.5</v>
      </c>
      <c r="E20" s="749">
        <v>23890252.09</v>
      </c>
      <c r="F20" s="774">
        <v>10278107.369999999</v>
      </c>
      <c r="G20" s="774">
        <v>0</v>
      </c>
      <c r="H20" s="749">
        <v>1062572.6000000001</v>
      </c>
      <c r="I20" s="774">
        <v>222061.53</v>
      </c>
      <c r="J20" s="774">
        <v>203051.47</v>
      </c>
      <c r="K20" s="774">
        <v>637459.6</v>
      </c>
      <c r="L20" s="774">
        <v>0</v>
      </c>
    </row>
    <row r="21" spans="1:12">
      <c r="A21" s="399">
        <v>15</v>
      </c>
      <c r="B21" s="414" t="s">
        <v>500</v>
      </c>
      <c r="C21" s="772">
        <v>33378726.359999999</v>
      </c>
      <c r="D21" s="749">
        <v>20580004.800000001</v>
      </c>
      <c r="E21" s="749">
        <v>4652914.8900000006</v>
      </c>
      <c r="F21" s="774">
        <v>7436277.1800000006</v>
      </c>
      <c r="G21" s="774">
        <v>709529.49</v>
      </c>
      <c r="H21" s="749">
        <v>1908781.8000000003</v>
      </c>
      <c r="I21" s="774">
        <v>63270.49000000002</v>
      </c>
      <c r="J21" s="774">
        <v>74224.83</v>
      </c>
      <c r="K21" s="774">
        <v>1702559.3900000001</v>
      </c>
      <c r="L21" s="774">
        <v>68727.09</v>
      </c>
    </row>
    <row r="22" spans="1:12">
      <c r="A22" s="399">
        <v>16</v>
      </c>
      <c r="B22" s="414" t="s">
        <v>501</v>
      </c>
      <c r="C22" s="772">
        <v>630733.01</v>
      </c>
      <c r="D22" s="749">
        <v>630203.22</v>
      </c>
      <c r="E22" s="749">
        <v>0</v>
      </c>
      <c r="F22" s="774">
        <v>529.79</v>
      </c>
      <c r="G22" s="774">
        <v>0</v>
      </c>
      <c r="H22" s="749">
        <v>4718.38</v>
      </c>
      <c r="I22" s="774">
        <v>4188.59</v>
      </c>
      <c r="J22" s="774">
        <v>0</v>
      </c>
      <c r="K22" s="774">
        <v>529.79</v>
      </c>
      <c r="L22" s="774">
        <v>0</v>
      </c>
    </row>
    <row r="23" spans="1:12">
      <c r="A23" s="399">
        <v>17</v>
      </c>
      <c r="B23" s="414" t="s">
        <v>502</v>
      </c>
      <c r="C23" s="772">
        <v>16571589.549999997</v>
      </c>
      <c r="D23" s="749">
        <v>16546839.479999997</v>
      </c>
      <c r="E23" s="749">
        <v>2703.48</v>
      </c>
      <c r="F23" s="774">
        <v>22046.59</v>
      </c>
      <c r="G23" s="774">
        <v>0</v>
      </c>
      <c r="H23" s="749">
        <v>78657.670000000013</v>
      </c>
      <c r="I23" s="774">
        <v>61870.62000000001</v>
      </c>
      <c r="J23" s="774">
        <v>1648.52</v>
      </c>
      <c r="K23" s="774">
        <v>15138.53</v>
      </c>
      <c r="L23" s="774">
        <v>0</v>
      </c>
    </row>
    <row r="24" spans="1:12">
      <c r="A24" s="399">
        <v>18</v>
      </c>
      <c r="B24" s="414" t="s">
        <v>503</v>
      </c>
      <c r="C24" s="772">
        <v>4511772.42</v>
      </c>
      <c r="D24" s="749">
        <v>4511772.42</v>
      </c>
      <c r="E24" s="749">
        <v>0</v>
      </c>
      <c r="F24" s="774">
        <v>0</v>
      </c>
      <c r="G24" s="774">
        <v>0</v>
      </c>
      <c r="H24" s="749">
        <v>1913.61</v>
      </c>
      <c r="I24" s="774">
        <v>1913.61</v>
      </c>
      <c r="J24" s="774">
        <v>0</v>
      </c>
      <c r="K24" s="774">
        <v>0</v>
      </c>
      <c r="L24" s="774">
        <v>0</v>
      </c>
    </row>
    <row r="25" spans="1:12">
      <c r="A25" s="399">
        <v>19</v>
      </c>
      <c r="B25" s="414" t="s">
        <v>504</v>
      </c>
      <c r="C25" s="772">
        <v>1753970.27</v>
      </c>
      <c r="D25" s="749">
        <v>1739805.34</v>
      </c>
      <c r="E25" s="749">
        <v>0</v>
      </c>
      <c r="F25" s="774">
        <v>14164.93</v>
      </c>
      <c r="G25" s="774">
        <v>0</v>
      </c>
      <c r="H25" s="749">
        <v>8082.9600000000009</v>
      </c>
      <c r="I25" s="774">
        <v>1794.44</v>
      </c>
      <c r="J25" s="774">
        <v>0</v>
      </c>
      <c r="K25" s="774">
        <v>6288.52</v>
      </c>
      <c r="L25" s="774">
        <v>0</v>
      </c>
    </row>
    <row r="26" spans="1:12">
      <c r="A26" s="399">
        <v>20</v>
      </c>
      <c r="B26" s="414" t="s">
        <v>505</v>
      </c>
      <c r="C26" s="772">
        <v>30240153.669999998</v>
      </c>
      <c r="D26" s="749">
        <v>25612366.189999998</v>
      </c>
      <c r="E26" s="749">
        <v>4266389.12</v>
      </c>
      <c r="F26" s="774">
        <v>361398.36</v>
      </c>
      <c r="G26" s="774">
        <v>0</v>
      </c>
      <c r="H26" s="749">
        <v>217438.6</v>
      </c>
      <c r="I26" s="774">
        <v>91946.640000000014</v>
      </c>
      <c r="J26" s="774">
        <v>40013.03</v>
      </c>
      <c r="K26" s="774">
        <v>85478.93</v>
      </c>
      <c r="L26" s="774">
        <v>0</v>
      </c>
    </row>
    <row r="27" spans="1:12">
      <c r="A27" s="399">
        <v>21</v>
      </c>
      <c r="B27" s="414" t="s">
        <v>506</v>
      </c>
      <c r="C27" s="772">
        <v>464850.22000000003</v>
      </c>
      <c r="D27" s="749">
        <v>439365.16000000003</v>
      </c>
      <c r="E27" s="749">
        <v>0</v>
      </c>
      <c r="F27" s="774">
        <v>25485.06</v>
      </c>
      <c r="G27" s="774">
        <v>0</v>
      </c>
      <c r="H27" s="749">
        <v>5443.83</v>
      </c>
      <c r="I27" s="774">
        <v>1610.88</v>
      </c>
      <c r="J27" s="774">
        <v>0</v>
      </c>
      <c r="K27" s="774">
        <v>3832.95</v>
      </c>
      <c r="L27" s="774">
        <v>0</v>
      </c>
    </row>
    <row r="28" spans="1:12">
      <c r="A28" s="399">
        <v>22</v>
      </c>
      <c r="B28" s="414" t="s">
        <v>507</v>
      </c>
      <c r="C28" s="772">
        <v>1057932.27</v>
      </c>
      <c r="D28" s="749">
        <v>994440.5</v>
      </c>
      <c r="E28" s="749">
        <v>0</v>
      </c>
      <c r="F28" s="774">
        <v>63491.77</v>
      </c>
      <c r="G28" s="774">
        <v>0</v>
      </c>
      <c r="H28" s="749">
        <v>29651.919999999998</v>
      </c>
      <c r="I28" s="774">
        <v>4683</v>
      </c>
      <c r="J28" s="774">
        <v>0</v>
      </c>
      <c r="K28" s="774">
        <v>24968.92</v>
      </c>
      <c r="L28" s="774">
        <v>0</v>
      </c>
    </row>
    <row r="29" spans="1:12">
      <c r="A29" s="399">
        <v>23</v>
      </c>
      <c r="B29" s="414" t="s">
        <v>508</v>
      </c>
      <c r="C29" s="772">
        <v>176406746.15000004</v>
      </c>
      <c r="D29" s="749">
        <v>162703179.52000001</v>
      </c>
      <c r="E29" s="749">
        <v>4893020.4400000004</v>
      </c>
      <c r="F29" s="774">
        <v>8678489.0800000001</v>
      </c>
      <c r="G29" s="774">
        <v>132057.10999999999</v>
      </c>
      <c r="H29" s="749">
        <v>3806882.3099999996</v>
      </c>
      <c r="I29" s="774">
        <v>578696.69999999995</v>
      </c>
      <c r="J29" s="774">
        <v>417832.89999999991</v>
      </c>
      <c r="K29" s="774">
        <v>2792140.7499999995</v>
      </c>
      <c r="L29" s="774">
        <v>18211.96</v>
      </c>
    </row>
    <row r="30" spans="1:12">
      <c r="A30" s="399">
        <v>24</v>
      </c>
      <c r="B30" s="414" t="s">
        <v>509</v>
      </c>
      <c r="C30" s="772">
        <v>25440594.909999996</v>
      </c>
      <c r="D30" s="749">
        <v>21495342.379999999</v>
      </c>
      <c r="E30" s="749">
        <v>0</v>
      </c>
      <c r="F30" s="774">
        <v>3914747.72</v>
      </c>
      <c r="G30" s="774">
        <v>30504.81</v>
      </c>
      <c r="H30" s="749">
        <v>685128.2699999999</v>
      </c>
      <c r="I30" s="774">
        <v>82305.069999999992</v>
      </c>
      <c r="J30" s="774">
        <v>0</v>
      </c>
      <c r="K30" s="774">
        <v>594748.57999999996</v>
      </c>
      <c r="L30" s="774">
        <v>8074.62</v>
      </c>
    </row>
    <row r="31" spans="1:12">
      <c r="A31" s="399">
        <v>25</v>
      </c>
      <c r="B31" s="414" t="s">
        <v>510</v>
      </c>
      <c r="C31" s="772">
        <v>79964853.699999988</v>
      </c>
      <c r="D31" s="749">
        <v>68033433.189999983</v>
      </c>
      <c r="E31" s="749">
        <v>2753481.19</v>
      </c>
      <c r="F31" s="774">
        <v>9051257.3699999992</v>
      </c>
      <c r="G31" s="774">
        <v>126681.95</v>
      </c>
      <c r="H31" s="749">
        <v>2239938.7299999995</v>
      </c>
      <c r="I31" s="774">
        <v>307397.29000000004</v>
      </c>
      <c r="J31" s="774">
        <v>142666.70999999996</v>
      </c>
      <c r="K31" s="774">
        <v>1770821.7699999998</v>
      </c>
      <c r="L31" s="774">
        <v>19052.96</v>
      </c>
    </row>
    <row r="32" spans="1:12">
      <c r="A32" s="399">
        <v>26</v>
      </c>
      <c r="B32" s="414" t="s">
        <v>566</v>
      </c>
      <c r="C32" s="772">
        <v>0</v>
      </c>
      <c r="D32" s="749">
        <v>0</v>
      </c>
      <c r="E32" s="749">
        <v>0</v>
      </c>
      <c r="F32" s="774">
        <v>0</v>
      </c>
      <c r="G32" s="774">
        <v>0</v>
      </c>
      <c r="H32" s="749">
        <v>0</v>
      </c>
      <c r="I32" s="774">
        <v>0</v>
      </c>
      <c r="J32" s="774">
        <v>0</v>
      </c>
      <c r="K32" s="774">
        <v>0</v>
      </c>
      <c r="L32" s="774">
        <v>0</v>
      </c>
    </row>
    <row r="33" spans="1:12">
      <c r="A33" s="399">
        <v>27</v>
      </c>
      <c r="B33" s="465" t="s">
        <v>66</v>
      </c>
      <c r="C33" s="775">
        <v>1002166039.1299999</v>
      </c>
      <c r="D33" s="751">
        <v>864878215.2299999</v>
      </c>
      <c r="E33" s="751">
        <v>55086921.919999987</v>
      </c>
      <c r="F33" s="776">
        <v>80053862.050000012</v>
      </c>
      <c r="G33" s="776">
        <v>2147039.9300000002</v>
      </c>
      <c r="H33" s="777">
        <v>17173290.120000001</v>
      </c>
      <c r="I33" s="776">
        <v>2812185.65</v>
      </c>
      <c r="J33" s="776">
        <v>1283174.1399999999</v>
      </c>
      <c r="K33" s="776">
        <v>12278613.819999997</v>
      </c>
      <c r="L33" s="776">
        <v>799316.50999999989</v>
      </c>
    </row>
    <row r="34" spans="1:12">
      <c r="A34" s="427"/>
      <c r="B34" s="427"/>
      <c r="C34" s="427"/>
      <c r="D34" s="427"/>
      <c r="E34" s="427"/>
      <c r="H34" s="427"/>
    </row>
    <row r="35" spans="1:12">
      <c r="A35" s="427"/>
      <c r="B35" s="464"/>
      <c r="C35" s="464"/>
      <c r="D35" s="464"/>
      <c r="E35" s="464"/>
      <c r="F35" s="464"/>
      <c r="G35" s="464"/>
      <c r="H35" s="464"/>
      <c r="I35" s="464"/>
      <c r="J35" s="464"/>
      <c r="K35" s="464"/>
      <c r="L35" s="464"/>
    </row>
    <row r="36" spans="1:12">
      <c r="B36" s="464"/>
      <c r="C36" s="464"/>
      <c r="D36" s="464"/>
      <c r="E36" s="464"/>
      <c r="F36" s="464"/>
      <c r="G36" s="464"/>
      <c r="H36" s="464"/>
      <c r="I36" s="464"/>
      <c r="J36" s="464"/>
      <c r="K36" s="464"/>
      <c r="L36" s="464"/>
    </row>
    <row r="37" spans="1:12">
      <c r="B37" s="464"/>
      <c r="C37" s="464"/>
      <c r="D37" s="464"/>
      <c r="E37" s="464"/>
      <c r="F37" s="464"/>
      <c r="G37" s="464"/>
      <c r="H37" s="464"/>
      <c r="I37" s="464"/>
      <c r="J37" s="464"/>
      <c r="K37" s="464"/>
      <c r="L37" s="464"/>
    </row>
    <row r="38" spans="1:12">
      <c r="B38" s="464"/>
      <c r="C38" s="464"/>
      <c r="D38" s="464"/>
      <c r="E38" s="464"/>
      <c r="F38" s="464"/>
      <c r="G38" s="464"/>
      <c r="H38" s="464"/>
      <c r="I38" s="464"/>
      <c r="J38" s="464"/>
      <c r="K38" s="464"/>
      <c r="L38" s="464"/>
    </row>
    <row r="39" spans="1:12">
      <c r="B39" s="464"/>
      <c r="C39" s="464"/>
      <c r="D39" s="464"/>
      <c r="E39" s="464"/>
      <c r="F39" s="464"/>
      <c r="G39" s="464"/>
      <c r="H39" s="464"/>
      <c r="I39" s="464"/>
      <c r="J39" s="464"/>
      <c r="K39" s="464"/>
      <c r="L39" s="464"/>
    </row>
    <row r="40" spans="1:12">
      <c r="B40" s="464"/>
      <c r="C40" s="464"/>
      <c r="D40" s="464"/>
      <c r="E40" s="464"/>
      <c r="F40" s="464"/>
      <c r="G40" s="464"/>
      <c r="H40" s="464"/>
      <c r="I40" s="464"/>
      <c r="J40" s="464"/>
      <c r="K40" s="464"/>
      <c r="L40" s="464"/>
    </row>
    <row r="41" spans="1:12">
      <c r="B41" s="464"/>
      <c r="C41" s="464"/>
      <c r="D41" s="464"/>
      <c r="E41" s="464"/>
      <c r="F41" s="464"/>
      <c r="G41" s="464"/>
      <c r="H41" s="464"/>
      <c r="I41" s="464"/>
      <c r="J41" s="464"/>
      <c r="K41" s="464"/>
      <c r="L41" s="464"/>
    </row>
    <row r="42" spans="1:12">
      <c r="B42" s="464"/>
      <c r="C42" s="464"/>
      <c r="D42" s="464"/>
      <c r="E42" s="464"/>
      <c r="F42" s="464"/>
      <c r="G42" s="464"/>
      <c r="H42" s="464"/>
      <c r="I42" s="464"/>
      <c r="J42" s="464"/>
      <c r="K42" s="464"/>
      <c r="L42" s="464"/>
    </row>
    <row r="43" spans="1:12">
      <c r="B43" s="464"/>
      <c r="C43" s="464"/>
      <c r="D43" s="464"/>
      <c r="E43" s="464"/>
      <c r="F43" s="464"/>
      <c r="G43" s="464"/>
      <c r="H43" s="464"/>
      <c r="I43" s="464"/>
      <c r="J43" s="464"/>
      <c r="K43" s="464"/>
      <c r="L43" s="464"/>
    </row>
    <row r="44" spans="1:12">
      <c r="B44" s="464"/>
      <c r="C44" s="464"/>
      <c r="D44" s="464"/>
      <c r="E44" s="464"/>
      <c r="F44" s="464"/>
      <c r="G44" s="464"/>
      <c r="H44" s="464"/>
      <c r="I44" s="464"/>
      <c r="J44" s="464"/>
      <c r="K44" s="464"/>
      <c r="L44" s="464"/>
    </row>
    <row r="45" spans="1:12">
      <c r="B45" s="464"/>
      <c r="C45" s="464"/>
      <c r="D45" s="464"/>
      <c r="E45" s="464"/>
      <c r="F45" s="464"/>
      <c r="G45" s="464"/>
      <c r="H45" s="464"/>
      <c r="I45" s="464"/>
      <c r="J45" s="464"/>
      <c r="K45" s="464"/>
      <c r="L45" s="464"/>
    </row>
    <row r="46" spans="1:12">
      <c r="B46" s="464"/>
      <c r="C46" s="464"/>
      <c r="D46" s="464"/>
      <c r="E46" s="464"/>
      <c r="F46" s="464"/>
      <c r="G46" s="464"/>
      <c r="H46" s="464"/>
      <c r="I46" s="464"/>
      <c r="J46" s="464"/>
      <c r="K46" s="464"/>
      <c r="L46" s="464"/>
    </row>
    <row r="47" spans="1:12">
      <c r="B47" s="464"/>
      <c r="C47" s="464"/>
      <c r="D47" s="464"/>
      <c r="E47" s="464"/>
      <c r="F47" s="464"/>
      <c r="G47" s="464"/>
      <c r="H47" s="464"/>
      <c r="I47" s="464"/>
      <c r="J47" s="464"/>
      <c r="K47" s="464"/>
      <c r="L47" s="464"/>
    </row>
    <row r="48" spans="1:12">
      <c r="B48" s="464"/>
      <c r="C48" s="464"/>
      <c r="D48" s="464"/>
      <c r="E48" s="464"/>
      <c r="F48" s="464"/>
      <c r="G48" s="464"/>
      <c r="H48" s="464"/>
      <c r="I48" s="464"/>
      <c r="J48" s="464"/>
      <c r="K48" s="464"/>
      <c r="L48" s="464"/>
    </row>
    <row r="49" spans="2:12">
      <c r="B49" s="464"/>
      <c r="C49" s="464"/>
      <c r="D49" s="464"/>
      <c r="E49" s="464"/>
      <c r="F49" s="464"/>
      <c r="G49" s="464"/>
      <c r="H49" s="464"/>
      <c r="I49" s="464"/>
      <c r="J49" s="464"/>
      <c r="K49" s="464"/>
      <c r="L49" s="464"/>
    </row>
    <row r="50" spans="2:12">
      <c r="B50" s="464"/>
      <c r="C50" s="464"/>
      <c r="D50" s="464"/>
      <c r="E50" s="464"/>
      <c r="F50" s="464"/>
      <c r="G50" s="464"/>
      <c r="H50" s="464"/>
      <c r="I50" s="464"/>
      <c r="J50" s="464"/>
      <c r="K50" s="464"/>
      <c r="L50" s="464"/>
    </row>
    <row r="51" spans="2:12">
      <c r="B51" s="464"/>
      <c r="C51" s="464"/>
      <c r="D51" s="464"/>
      <c r="E51" s="464"/>
      <c r="F51" s="464"/>
      <c r="G51" s="464"/>
      <c r="H51" s="464"/>
      <c r="I51" s="464"/>
      <c r="J51" s="464"/>
      <c r="K51" s="464"/>
      <c r="L51" s="464"/>
    </row>
    <row r="52" spans="2:12">
      <c r="B52" s="464"/>
      <c r="C52" s="464"/>
      <c r="D52" s="464"/>
      <c r="E52" s="464"/>
      <c r="F52" s="464"/>
      <c r="G52" s="464"/>
      <c r="H52" s="464"/>
      <c r="I52" s="464"/>
      <c r="J52" s="464"/>
      <c r="K52" s="464"/>
      <c r="L52" s="464"/>
    </row>
    <row r="53" spans="2:12">
      <c r="B53" s="464"/>
      <c r="C53" s="464"/>
      <c r="D53" s="464"/>
      <c r="E53" s="464"/>
      <c r="F53" s="464"/>
      <c r="G53" s="464"/>
      <c r="H53" s="464"/>
      <c r="I53" s="464"/>
      <c r="J53" s="464"/>
      <c r="K53" s="464"/>
      <c r="L53" s="464"/>
    </row>
    <row r="54" spans="2:12">
      <c r="B54" s="464"/>
      <c r="C54" s="464"/>
      <c r="D54" s="464"/>
      <c r="E54" s="464"/>
      <c r="F54" s="464"/>
      <c r="G54" s="464"/>
      <c r="H54" s="464"/>
      <c r="I54" s="464"/>
      <c r="J54" s="464"/>
      <c r="K54" s="464"/>
      <c r="L54" s="464"/>
    </row>
    <row r="55" spans="2:12">
      <c r="B55" s="464"/>
      <c r="C55" s="464"/>
      <c r="D55" s="464"/>
      <c r="E55" s="464"/>
      <c r="F55" s="464"/>
      <c r="G55" s="464"/>
      <c r="H55" s="464"/>
      <c r="I55" s="464"/>
      <c r="J55" s="464"/>
      <c r="K55" s="464"/>
      <c r="L55" s="464"/>
    </row>
    <row r="56" spans="2:12">
      <c r="B56" s="464"/>
      <c r="C56" s="464"/>
      <c r="D56" s="464"/>
      <c r="E56" s="464"/>
      <c r="F56" s="464"/>
      <c r="G56" s="464"/>
      <c r="H56" s="464"/>
      <c r="I56" s="464"/>
      <c r="J56" s="464"/>
      <c r="K56" s="464"/>
      <c r="L56" s="464"/>
    </row>
    <row r="57" spans="2:12">
      <c r="B57" s="464"/>
      <c r="C57" s="464"/>
      <c r="D57" s="464"/>
      <c r="E57" s="464"/>
      <c r="F57" s="464"/>
      <c r="G57" s="464"/>
      <c r="H57" s="464"/>
      <c r="I57" s="464"/>
      <c r="J57" s="464"/>
      <c r="K57" s="464"/>
      <c r="L57" s="464"/>
    </row>
    <row r="58" spans="2:12">
      <c r="B58" s="464"/>
      <c r="C58" s="464"/>
      <c r="D58" s="464"/>
      <c r="E58" s="464"/>
      <c r="F58" s="464"/>
      <c r="G58" s="464"/>
      <c r="H58" s="464"/>
      <c r="I58" s="464"/>
      <c r="J58" s="464"/>
      <c r="K58" s="464"/>
      <c r="L58" s="464"/>
    </row>
    <row r="59" spans="2:12">
      <c r="B59" s="464"/>
      <c r="C59" s="464"/>
      <c r="D59" s="464"/>
      <c r="E59" s="464"/>
      <c r="F59" s="464"/>
      <c r="G59" s="464"/>
      <c r="H59" s="464"/>
      <c r="I59" s="464"/>
      <c r="J59" s="464"/>
      <c r="K59" s="464"/>
      <c r="L59" s="464"/>
    </row>
    <row r="60" spans="2:12">
      <c r="B60" s="464"/>
      <c r="C60" s="464"/>
      <c r="D60" s="464"/>
      <c r="E60" s="464"/>
      <c r="F60" s="464"/>
      <c r="G60" s="464"/>
      <c r="H60" s="464"/>
      <c r="I60" s="464"/>
      <c r="J60" s="464"/>
      <c r="K60" s="464"/>
      <c r="L60" s="464"/>
    </row>
    <row r="61" spans="2:12">
      <c r="B61" s="464"/>
      <c r="C61" s="464"/>
      <c r="D61" s="464"/>
      <c r="E61" s="464"/>
      <c r="F61" s="464"/>
      <c r="G61" s="464"/>
      <c r="H61" s="464"/>
      <c r="I61" s="464"/>
      <c r="J61" s="464"/>
      <c r="K61" s="464"/>
      <c r="L61" s="464"/>
    </row>
    <row r="62" spans="2:12">
      <c r="B62" s="464"/>
      <c r="C62" s="464"/>
      <c r="D62" s="464"/>
      <c r="E62" s="464"/>
      <c r="F62" s="464"/>
      <c r="G62" s="464"/>
      <c r="H62" s="464"/>
      <c r="I62" s="464"/>
      <c r="J62" s="464"/>
      <c r="K62" s="464"/>
      <c r="L62" s="464"/>
    </row>
    <row r="63" spans="2:12">
      <c r="B63" s="464"/>
      <c r="C63" s="464"/>
      <c r="D63" s="464"/>
      <c r="E63" s="464"/>
      <c r="F63" s="464"/>
      <c r="G63" s="464"/>
      <c r="H63" s="464"/>
      <c r="I63" s="464"/>
      <c r="J63" s="464"/>
      <c r="K63" s="464"/>
      <c r="L63" s="464"/>
    </row>
    <row r="64" spans="2:12">
      <c r="B64" s="464"/>
      <c r="C64" s="464"/>
      <c r="D64" s="464"/>
      <c r="E64" s="464"/>
      <c r="F64" s="464"/>
      <c r="G64" s="464"/>
      <c r="H64" s="464"/>
      <c r="I64" s="464"/>
      <c r="J64" s="464"/>
      <c r="K64" s="464"/>
      <c r="L64" s="464"/>
    </row>
    <row r="65" spans="2:12">
      <c r="B65" s="464"/>
      <c r="C65" s="464"/>
      <c r="D65" s="464"/>
      <c r="E65" s="464"/>
      <c r="F65" s="464"/>
      <c r="G65" s="464"/>
      <c r="H65" s="464"/>
      <c r="I65" s="464"/>
      <c r="J65" s="464"/>
      <c r="K65" s="464"/>
      <c r="L65" s="464"/>
    </row>
    <row r="66" spans="2:12">
      <c r="B66" s="464"/>
      <c r="C66" s="464"/>
      <c r="D66" s="464"/>
      <c r="E66" s="464"/>
      <c r="F66" s="464"/>
      <c r="G66" s="464"/>
      <c r="H66" s="464"/>
      <c r="I66" s="464"/>
      <c r="J66" s="464"/>
      <c r="K66" s="464"/>
      <c r="L66" s="464"/>
    </row>
  </sheetData>
  <mergeCells count="3">
    <mergeCell ref="A5:B6"/>
    <mergeCell ref="C5:G5"/>
    <mergeCell ref="H5:L5"/>
  </mergeCells>
  <conditionalFormatting sqref="A5">
    <cfRule type="duplicateValues" dxfId="13" priority="1"/>
    <cfRule type="duplicateValues" dxfId="12" priority="2"/>
  </conditionalFormatting>
  <conditionalFormatting sqref="A5">
    <cfRule type="duplicateValues" dxfId="11" priority="3"/>
  </conditionalFormatting>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2" tint="-9.9978637043366805E-2"/>
  </sheetPr>
  <dimension ref="A1:K19"/>
  <sheetViews>
    <sheetView showGridLines="0" zoomScale="80" zoomScaleNormal="80" workbookViewId="0"/>
  </sheetViews>
  <sheetFormatPr defaultColWidth="8.85546875" defaultRowHeight="12"/>
  <cols>
    <col min="1" max="1" width="11.85546875" style="313" bestFit="1" customWidth="1"/>
    <col min="2" max="2" width="165.140625" style="313" customWidth="1"/>
    <col min="3" max="11" width="28.140625" style="313" customWidth="1"/>
    <col min="12" max="16384" width="8.85546875" style="313"/>
  </cols>
  <sheetData>
    <row r="1" spans="1:11" s="304" customFormat="1" ht="13.5">
      <c r="A1" s="303" t="s">
        <v>97</v>
      </c>
      <c r="B1" s="235" t="str">
        <f>Info!C2</f>
        <v>სს "ხალიკ ბანკი საქართველო"</v>
      </c>
      <c r="C1" s="410"/>
      <c r="D1" s="410"/>
      <c r="E1" s="410"/>
      <c r="F1" s="410"/>
      <c r="G1" s="410"/>
      <c r="H1" s="410"/>
      <c r="I1" s="410"/>
      <c r="J1" s="410"/>
      <c r="K1" s="410"/>
    </row>
    <row r="2" spans="1:11" s="304" customFormat="1" ht="12.75">
      <c r="A2" s="305" t="s">
        <v>98</v>
      </c>
      <c r="B2" s="798">
        <f>'1. key ratios'!B2</f>
        <v>46022</v>
      </c>
      <c r="C2" s="410"/>
      <c r="D2" s="410"/>
      <c r="E2" s="410"/>
      <c r="F2" s="410"/>
      <c r="G2" s="410"/>
      <c r="H2" s="410"/>
      <c r="I2" s="410"/>
      <c r="J2" s="410"/>
      <c r="K2" s="410"/>
    </row>
    <row r="3" spans="1:11" s="304" customFormat="1" ht="12.75">
      <c r="A3" s="306" t="s">
        <v>567</v>
      </c>
      <c r="B3" s="410"/>
      <c r="C3" s="410"/>
      <c r="D3" s="410"/>
      <c r="E3" s="410"/>
      <c r="F3" s="410"/>
      <c r="G3" s="410"/>
      <c r="H3" s="410"/>
      <c r="I3" s="410"/>
      <c r="J3" s="410"/>
      <c r="K3" s="410"/>
    </row>
    <row r="4" spans="1:11">
      <c r="A4" s="470"/>
      <c r="B4" s="470"/>
      <c r="C4" s="469" t="s">
        <v>471</v>
      </c>
      <c r="D4" s="469" t="s">
        <v>472</v>
      </c>
      <c r="E4" s="469" t="s">
        <v>473</v>
      </c>
      <c r="F4" s="469" t="s">
        <v>474</v>
      </c>
      <c r="G4" s="469" t="s">
        <v>475</v>
      </c>
      <c r="H4" s="469" t="s">
        <v>476</v>
      </c>
      <c r="I4" s="469" t="s">
        <v>477</v>
      </c>
      <c r="J4" s="469" t="s">
        <v>478</v>
      </c>
      <c r="K4" s="469" t="s">
        <v>479</v>
      </c>
    </row>
    <row r="5" spans="1:11" ht="104.1" customHeight="1">
      <c r="A5" s="929" t="s">
        <v>874</v>
      </c>
      <c r="B5" s="930"/>
      <c r="C5" s="468" t="s">
        <v>568</v>
      </c>
      <c r="D5" s="468" t="s">
        <v>561</v>
      </c>
      <c r="E5" s="468" t="s">
        <v>562</v>
      </c>
      <c r="F5" s="468" t="s">
        <v>873</v>
      </c>
      <c r="G5" s="468" t="s">
        <v>569</v>
      </c>
      <c r="H5" s="468" t="s">
        <v>570</v>
      </c>
      <c r="I5" s="468" t="s">
        <v>571</v>
      </c>
      <c r="J5" s="468" t="s">
        <v>572</v>
      </c>
      <c r="K5" s="468" t="s">
        <v>573</v>
      </c>
    </row>
    <row r="6" spans="1:11" ht="12.75">
      <c r="A6" s="399">
        <v>1</v>
      </c>
      <c r="B6" s="399" t="s">
        <v>574</v>
      </c>
      <c r="C6" s="749">
        <v>6256637.0500000007</v>
      </c>
      <c r="D6" s="749">
        <v>9648.7139999999999</v>
      </c>
      <c r="E6" s="749">
        <v>0</v>
      </c>
      <c r="F6" s="749">
        <v>0</v>
      </c>
      <c r="G6" s="749">
        <v>895722535.37599814</v>
      </c>
      <c r="H6" s="749">
        <v>0</v>
      </c>
      <c r="I6" s="749">
        <v>54653912.829999998</v>
      </c>
      <c r="J6" s="749">
        <v>7621008.9999999991</v>
      </c>
      <c r="K6" s="749">
        <v>37902296.160000041</v>
      </c>
    </row>
    <row r="7" spans="1:11" ht="12.75">
      <c r="A7" s="399">
        <v>2</v>
      </c>
      <c r="B7" s="400" t="s">
        <v>575</v>
      </c>
      <c r="C7" s="749">
        <v>0</v>
      </c>
      <c r="D7" s="749">
        <v>0</v>
      </c>
      <c r="E7" s="749">
        <v>0</v>
      </c>
      <c r="F7" s="749">
        <v>0</v>
      </c>
      <c r="G7" s="749">
        <v>0</v>
      </c>
      <c r="H7" s="749">
        <v>0</v>
      </c>
      <c r="I7" s="749">
        <v>0</v>
      </c>
      <c r="J7" s="749">
        <v>0</v>
      </c>
      <c r="K7" s="749">
        <v>0</v>
      </c>
    </row>
    <row r="8" spans="1:11" ht="12.75">
      <c r="A8" s="399">
        <v>3</v>
      </c>
      <c r="B8" s="400" t="s">
        <v>539</v>
      </c>
      <c r="C8" s="749">
        <v>350183.81677144219</v>
      </c>
      <c r="D8" s="749">
        <v>0</v>
      </c>
      <c r="E8" s="749">
        <v>0</v>
      </c>
      <c r="F8" s="749">
        <v>0</v>
      </c>
      <c r="G8" s="749">
        <v>17360664.640000001</v>
      </c>
      <c r="H8" s="749">
        <v>0</v>
      </c>
      <c r="I8" s="749">
        <v>19816.183228557773</v>
      </c>
      <c r="J8" s="749">
        <v>0</v>
      </c>
      <c r="K8" s="749">
        <v>53473694.81000001</v>
      </c>
    </row>
    <row r="9" spans="1:11" ht="12.75">
      <c r="A9" s="399">
        <v>4</v>
      </c>
      <c r="B9" s="428" t="s">
        <v>872</v>
      </c>
      <c r="C9" s="778">
        <v>0</v>
      </c>
      <c r="D9" s="778">
        <v>0</v>
      </c>
      <c r="E9" s="778">
        <v>0</v>
      </c>
      <c r="F9" s="778">
        <v>0</v>
      </c>
      <c r="G9" s="778">
        <v>76526409.060000032</v>
      </c>
      <c r="H9" s="778">
        <v>0</v>
      </c>
      <c r="I9" s="778">
        <v>0</v>
      </c>
      <c r="J9" s="778">
        <v>1765927.8599999999</v>
      </c>
      <c r="K9" s="778">
        <v>3908565.06</v>
      </c>
    </row>
    <row r="10" spans="1:11" ht="12.75">
      <c r="A10" s="399">
        <v>5</v>
      </c>
      <c r="B10" s="418" t="s">
        <v>871</v>
      </c>
      <c r="C10" s="778">
        <v>0</v>
      </c>
      <c r="D10" s="778">
        <v>0</v>
      </c>
      <c r="E10" s="778">
        <v>0</v>
      </c>
      <c r="F10" s="778">
        <v>0</v>
      </c>
      <c r="G10" s="778">
        <v>0</v>
      </c>
      <c r="H10" s="778">
        <v>0</v>
      </c>
      <c r="I10" s="778">
        <v>0</v>
      </c>
      <c r="J10" s="778">
        <v>0</v>
      </c>
      <c r="K10" s="778">
        <v>0</v>
      </c>
    </row>
    <row r="11" spans="1:11" ht="12.75">
      <c r="A11" s="399">
        <v>6</v>
      </c>
      <c r="B11" s="418" t="s">
        <v>870</v>
      </c>
      <c r="C11" s="778">
        <v>0</v>
      </c>
      <c r="D11" s="778">
        <v>0</v>
      </c>
      <c r="E11" s="778">
        <v>0</v>
      </c>
      <c r="F11" s="778">
        <v>0</v>
      </c>
      <c r="G11" s="778">
        <v>0</v>
      </c>
      <c r="H11" s="778">
        <v>0</v>
      </c>
      <c r="I11" s="778">
        <v>0</v>
      </c>
      <c r="J11" s="778">
        <v>0</v>
      </c>
      <c r="K11" s="778">
        <v>0</v>
      </c>
    </row>
    <row r="13" spans="1:11" ht="15">
      <c r="B13" s="467"/>
      <c r="C13" s="467"/>
      <c r="D13" s="467"/>
      <c r="E13" s="467"/>
      <c r="F13" s="467"/>
      <c r="G13" s="467"/>
      <c r="H13" s="467"/>
      <c r="I13" s="467"/>
      <c r="J13" s="467"/>
      <c r="K13" s="467"/>
    </row>
    <row r="14" spans="1:11" ht="15">
      <c r="B14" s="467"/>
      <c r="C14" s="467"/>
      <c r="D14" s="467"/>
      <c r="E14" s="467"/>
      <c r="F14" s="467"/>
      <c r="G14" s="467"/>
      <c r="H14" s="467"/>
      <c r="I14" s="467"/>
      <c r="J14" s="467"/>
      <c r="K14" s="467"/>
    </row>
    <row r="15" spans="1:11" ht="15">
      <c r="B15" s="467"/>
      <c r="C15" s="467"/>
      <c r="D15" s="467"/>
      <c r="E15" s="467"/>
      <c r="F15" s="467"/>
      <c r="G15" s="467"/>
      <c r="H15" s="467"/>
      <c r="I15" s="467"/>
      <c r="J15" s="467"/>
      <c r="K15" s="467"/>
    </row>
    <row r="16" spans="1:11" ht="15">
      <c r="B16" s="467"/>
      <c r="C16" s="467"/>
      <c r="D16" s="467"/>
      <c r="E16" s="467"/>
      <c r="F16" s="467"/>
      <c r="G16" s="467"/>
      <c r="H16" s="467"/>
      <c r="I16" s="467"/>
      <c r="J16" s="467"/>
      <c r="K16" s="467"/>
    </row>
    <row r="17" spans="2:11" ht="15">
      <c r="B17" s="467"/>
      <c r="C17" s="467"/>
      <c r="D17" s="467"/>
      <c r="E17" s="467"/>
      <c r="F17" s="467"/>
      <c r="G17" s="467"/>
      <c r="H17" s="467"/>
      <c r="I17" s="467"/>
      <c r="J17" s="467"/>
      <c r="K17" s="467"/>
    </row>
    <row r="18" spans="2:11" ht="15">
      <c r="B18" s="467"/>
      <c r="C18" s="467"/>
      <c r="D18" s="467"/>
      <c r="E18" s="467"/>
      <c r="F18" s="467"/>
      <c r="G18" s="467"/>
      <c r="H18" s="467"/>
      <c r="I18" s="467"/>
      <c r="J18" s="467"/>
      <c r="K18" s="467"/>
    </row>
    <row r="19" spans="2:11" ht="15">
      <c r="B19" s="467"/>
      <c r="C19" s="467"/>
      <c r="D19" s="467"/>
      <c r="E19" s="467"/>
      <c r="F19" s="467"/>
      <c r="G19" s="467"/>
      <c r="H19" s="467"/>
      <c r="I19" s="467"/>
      <c r="J19" s="467"/>
      <c r="K19" s="467"/>
    </row>
  </sheetData>
  <mergeCells count="1">
    <mergeCell ref="A5:B5"/>
  </mergeCells>
  <conditionalFormatting sqref="A5">
    <cfRule type="duplicateValues" dxfId="10" priority="1"/>
    <cfRule type="duplicateValues" dxfId="9" priority="2"/>
  </conditionalFormatting>
  <conditionalFormatting sqref="A5">
    <cfRule type="duplicateValues" dxfId="8" priority="3"/>
  </conditionalFormatting>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2" tint="-9.9978637043366805E-2"/>
  </sheetPr>
  <dimension ref="A1:V20"/>
  <sheetViews>
    <sheetView showGridLines="0" zoomScale="80" zoomScaleNormal="80" workbookViewId="0"/>
  </sheetViews>
  <sheetFormatPr defaultColWidth="8.85546875" defaultRowHeight="15"/>
  <cols>
    <col min="1" max="1" width="10" style="471" bestFit="1" customWidth="1"/>
    <col min="2" max="2" width="71.85546875" style="471" customWidth="1"/>
    <col min="3" max="4" width="15.5703125" style="471" bestFit="1" customWidth="1"/>
    <col min="5" max="5" width="15.28515625" style="471" bestFit="1" customWidth="1"/>
    <col min="6" max="6" width="20.140625" style="471" bestFit="1" customWidth="1"/>
    <col min="7" max="7" width="37.7109375" style="471" bestFit="1" customWidth="1"/>
    <col min="8" max="8" width="15.85546875" style="471" bestFit="1" customWidth="1"/>
    <col min="9" max="9" width="15.5703125" style="471" bestFit="1" customWidth="1"/>
    <col min="10" max="10" width="15.28515625" style="471" bestFit="1" customWidth="1"/>
    <col min="11" max="11" width="20.140625" style="471" bestFit="1" customWidth="1"/>
    <col min="12" max="12" width="37.7109375" style="471" bestFit="1" customWidth="1"/>
    <col min="13" max="13" width="13.140625" style="471" bestFit="1" customWidth="1"/>
    <col min="14" max="15" width="15.28515625" style="471" bestFit="1" customWidth="1"/>
    <col min="16" max="16" width="20.140625" style="471" bestFit="1" customWidth="1"/>
    <col min="17" max="17" width="37.7109375" style="471" bestFit="1" customWidth="1"/>
    <col min="18" max="18" width="18.140625" style="471" bestFit="1" customWidth="1"/>
    <col min="19" max="19" width="48.140625" style="471" bestFit="1" customWidth="1"/>
    <col min="20" max="20" width="46" style="471" bestFit="1" customWidth="1"/>
    <col min="21" max="21" width="48.140625" style="471" bestFit="1" customWidth="1"/>
    <col min="22" max="22" width="44.5703125" style="471" bestFit="1" customWidth="1"/>
    <col min="23" max="16384" width="8.85546875" style="471"/>
  </cols>
  <sheetData>
    <row r="1" spans="1:22">
      <c r="A1" s="303" t="s">
        <v>97</v>
      </c>
      <c r="B1" s="235" t="str">
        <f>Info!C2</f>
        <v>სს "ხალიკ ბანკი საქართველო"</v>
      </c>
    </row>
    <row r="2" spans="1:22">
      <c r="A2" s="305" t="s">
        <v>98</v>
      </c>
      <c r="B2" s="798">
        <f>'1. key ratios'!B2</f>
        <v>46022</v>
      </c>
    </row>
    <row r="3" spans="1:22">
      <c r="A3" s="306" t="s">
        <v>657</v>
      </c>
      <c r="B3" s="410"/>
    </row>
    <row r="4" spans="1:22">
      <c r="A4" s="306"/>
      <c r="B4" s="410"/>
    </row>
    <row r="5" spans="1:22" ht="24" customHeight="1">
      <c r="A5" s="931" t="s">
        <v>684</v>
      </c>
      <c r="B5" s="931"/>
      <c r="C5" s="933" t="s">
        <v>876</v>
      </c>
      <c r="D5" s="933"/>
      <c r="E5" s="933"/>
      <c r="F5" s="933"/>
      <c r="G5" s="933"/>
      <c r="H5" s="933" t="s">
        <v>565</v>
      </c>
      <c r="I5" s="933"/>
      <c r="J5" s="933"/>
      <c r="K5" s="933"/>
      <c r="L5" s="933"/>
      <c r="M5" s="933" t="s">
        <v>875</v>
      </c>
      <c r="N5" s="933"/>
      <c r="O5" s="933"/>
      <c r="P5" s="933"/>
      <c r="Q5" s="933"/>
      <c r="R5" s="932" t="s">
        <v>683</v>
      </c>
      <c r="S5" s="932" t="s">
        <v>687</v>
      </c>
      <c r="T5" s="932" t="s">
        <v>686</v>
      </c>
      <c r="U5" s="932" t="s">
        <v>915</v>
      </c>
      <c r="V5" s="932" t="s">
        <v>916</v>
      </c>
    </row>
    <row r="6" spans="1:22" ht="36" customHeight="1">
      <c r="A6" s="931"/>
      <c r="B6" s="931"/>
      <c r="C6" s="481"/>
      <c r="D6" s="408" t="s">
        <v>860</v>
      </c>
      <c r="E6" s="408" t="s">
        <v>859</v>
      </c>
      <c r="F6" s="408" t="s">
        <v>858</v>
      </c>
      <c r="G6" s="408" t="s">
        <v>857</v>
      </c>
      <c r="H6" s="481"/>
      <c r="I6" s="408" t="s">
        <v>860</v>
      </c>
      <c r="J6" s="408" t="s">
        <v>859</v>
      </c>
      <c r="K6" s="408" t="s">
        <v>858</v>
      </c>
      <c r="L6" s="408" t="s">
        <v>857</v>
      </c>
      <c r="M6" s="481"/>
      <c r="N6" s="408" t="s">
        <v>860</v>
      </c>
      <c r="O6" s="408" t="s">
        <v>859</v>
      </c>
      <c r="P6" s="408" t="s">
        <v>858</v>
      </c>
      <c r="Q6" s="408" t="s">
        <v>857</v>
      </c>
      <c r="R6" s="932"/>
      <c r="S6" s="932"/>
      <c r="T6" s="932"/>
      <c r="U6" s="932"/>
      <c r="V6" s="932"/>
    </row>
    <row r="7" spans="1:22">
      <c r="A7" s="479">
        <v>1</v>
      </c>
      <c r="B7" s="480" t="s">
        <v>658</v>
      </c>
      <c r="C7" s="778">
        <v>249708.69</v>
      </c>
      <c r="D7" s="778">
        <v>249708.69</v>
      </c>
      <c r="E7" s="778">
        <v>0</v>
      </c>
      <c r="F7" s="778">
        <v>0</v>
      </c>
      <c r="G7" s="778">
        <v>0</v>
      </c>
      <c r="H7" s="778">
        <v>248105.73</v>
      </c>
      <c r="I7" s="778">
        <v>248105.73</v>
      </c>
      <c r="J7" s="778">
        <v>0</v>
      </c>
      <c r="K7" s="778">
        <v>0</v>
      </c>
      <c r="L7" s="778">
        <v>0</v>
      </c>
      <c r="M7" s="778">
        <v>884.81</v>
      </c>
      <c r="N7" s="778">
        <v>884.81</v>
      </c>
      <c r="O7" s="778">
        <v>0</v>
      </c>
      <c r="P7" s="778">
        <v>0</v>
      </c>
      <c r="Q7" s="778">
        <v>0</v>
      </c>
      <c r="R7" s="778">
        <v>9</v>
      </c>
      <c r="S7" s="780">
        <v>0.10905005033049602</v>
      </c>
      <c r="T7" s="780">
        <v>0.12169297800198701</v>
      </c>
      <c r="U7" s="780">
        <v>0.15283632379794201</v>
      </c>
      <c r="V7" s="778">
        <v>51.421692573053797</v>
      </c>
    </row>
    <row r="8" spans="1:22">
      <c r="A8" s="479">
        <v>2</v>
      </c>
      <c r="B8" s="478" t="s">
        <v>659</v>
      </c>
      <c r="C8" s="778">
        <v>95585803.200000018</v>
      </c>
      <c r="D8" s="778">
        <v>83414936.470000014</v>
      </c>
      <c r="E8" s="778">
        <v>3605927.56</v>
      </c>
      <c r="F8" s="778">
        <v>8484775.8100000005</v>
      </c>
      <c r="G8" s="778">
        <v>80163.360000000001</v>
      </c>
      <c r="H8" s="778">
        <v>96208131.739999995</v>
      </c>
      <c r="I8" s="778">
        <v>83583944.989999995</v>
      </c>
      <c r="J8" s="778">
        <v>3657021.57</v>
      </c>
      <c r="K8" s="778">
        <v>8882387.4800000004</v>
      </c>
      <c r="L8" s="778">
        <v>84777.7</v>
      </c>
      <c r="M8" s="778">
        <v>4096353.1599999997</v>
      </c>
      <c r="N8" s="778">
        <v>521045.14999999997</v>
      </c>
      <c r="O8" s="778">
        <v>394430.15</v>
      </c>
      <c r="P8" s="778">
        <v>3168127.29</v>
      </c>
      <c r="Q8" s="778">
        <v>12750.57</v>
      </c>
      <c r="R8" s="778">
        <v>2658</v>
      </c>
      <c r="S8" s="780">
        <v>0.13456498720865898</v>
      </c>
      <c r="T8" s="780">
        <v>0.14729246199934801</v>
      </c>
      <c r="U8" s="780">
        <v>0.119575376740675</v>
      </c>
      <c r="V8" s="778">
        <v>84.610395074548094</v>
      </c>
    </row>
    <row r="9" spans="1:22">
      <c r="A9" s="479">
        <v>3</v>
      </c>
      <c r="B9" s="478" t="s">
        <v>660</v>
      </c>
      <c r="C9" s="778">
        <v>0</v>
      </c>
      <c r="D9" s="778">
        <v>0</v>
      </c>
      <c r="E9" s="778">
        <v>0</v>
      </c>
      <c r="F9" s="778">
        <v>0</v>
      </c>
      <c r="G9" s="778">
        <v>0</v>
      </c>
      <c r="H9" s="778">
        <v>0</v>
      </c>
      <c r="I9" s="778">
        <v>0</v>
      </c>
      <c r="J9" s="778">
        <v>0</v>
      </c>
      <c r="K9" s="778">
        <v>0</v>
      </c>
      <c r="L9" s="778">
        <v>0</v>
      </c>
      <c r="M9" s="778">
        <v>0</v>
      </c>
      <c r="N9" s="778">
        <v>0</v>
      </c>
      <c r="O9" s="778">
        <v>0</v>
      </c>
      <c r="P9" s="778">
        <v>0</v>
      </c>
      <c r="Q9" s="778">
        <v>0</v>
      </c>
      <c r="R9" s="778">
        <v>0</v>
      </c>
      <c r="S9" s="780">
        <v>0</v>
      </c>
      <c r="T9" s="780">
        <v>0</v>
      </c>
      <c r="U9" s="780">
        <v>0</v>
      </c>
      <c r="V9" s="778">
        <v>0</v>
      </c>
    </row>
    <row r="10" spans="1:22">
      <c r="A10" s="479">
        <v>4</v>
      </c>
      <c r="B10" s="478" t="s">
        <v>661</v>
      </c>
      <c r="C10" s="778">
        <v>7428.67</v>
      </c>
      <c r="D10" s="778">
        <v>7428.67</v>
      </c>
      <c r="E10" s="778">
        <v>0</v>
      </c>
      <c r="F10" s="778">
        <v>0</v>
      </c>
      <c r="G10" s="778">
        <v>0</v>
      </c>
      <c r="H10" s="778">
        <v>7430.82</v>
      </c>
      <c r="I10" s="778">
        <v>7430.82</v>
      </c>
      <c r="J10" s="778">
        <v>0</v>
      </c>
      <c r="K10" s="778">
        <v>0</v>
      </c>
      <c r="L10" s="778">
        <v>0</v>
      </c>
      <c r="M10" s="778">
        <v>205.31</v>
      </c>
      <c r="N10" s="778">
        <v>205.31</v>
      </c>
      <c r="O10" s="778">
        <v>0</v>
      </c>
      <c r="P10" s="778">
        <v>0</v>
      </c>
      <c r="Q10" s="778">
        <v>0</v>
      </c>
      <c r="R10" s="778">
        <v>10</v>
      </c>
      <c r="S10" s="780">
        <v>0.16380309480985666</v>
      </c>
      <c r="T10" s="780">
        <v>0.26061143901089029</v>
      </c>
      <c r="U10" s="780">
        <v>0.29787998390021397</v>
      </c>
      <c r="V10" s="778">
        <v>10.040572538556701</v>
      </c>
    </row>
    <row r="11" spans="1:22">
      <c r="A11" s="479">
        <v>5</v>
      </c>
      <c r="B11" s="478" t="s">
        <v>662</v>
      </c>
      <c r="C11" s="778">
        <v>319051.50000000006</v>
      </c>
      <c r="D11" s="778">
        <v>289809.16000000003</v>
      </c>
      <c r="E11" s="778">
        <v>1351.64</v>
      </c>
      <c r="F11" s="778">
        <v>27890.7</v>
      </c>
      <c r="G11" s="778">
        <v>0</v>
      </c>
      <c r="H11" s="778">
        <v>356025.61</v>
      </c>
      <c r="I11" s="778">
        <v>322027.71000000002</v>
      </c>
      <c r="J11" s="778">
        <v>1361.86</v>
      </c>
      <c r="K11" s="778">
        <v>32636.04</v>
      </c>
      <c r="L11" s="778">
        <v>0</v>
      </c>
      <c r="M11" s="778">
        <v>43440.36</v>
      </c>
      <c r="N11" s="778">
        <v>9945.61</v>
      </c>
      <c r="O11" s="778">
        <v>857.2</v>
      </c>
      <c r="P11" s="778">
        <v>32637.55</v>
      </c>
      <c r="Q11" s="778">
        <v>0</v>
      </c>
      <c r="R11" s="778">
        <v>308</v>
      </c>
      <c r="S11" s="780">
        <v>0.168831088485735</v>
      </c>
      <c r="T11" s="780">
        <v>0.16886906904529933</v>
      </c>
      <c r="U11" s="780">
        <v>0.15035847065442401</v>
      </c>
      <c r="V11" s="778">
        <v>7.7460029493671101</v>
      </c>
    </row>
    <row r="12" spans="1:22">
      <c r="A12" s="479">
        <v>6</v>
      </c>
      <c r="B12" s="478" t="s">
        <v>663</v>
      </c>
      <c r="C12" s="778">
        <v>936515.00000000012</v>
      </c>
      <c r="D12" s="778">
        <v>802398.93</v>
      </c>
      <c r="E12" s="778">
        <v>31736.06</v>
      </c>
      <c r="F12" s="778">
        <v>102380.01</v>
      </c>
      <c r="G12" s="778">
        <v>0</v>
      </c>
      <c r="H12" s="778">
        <v>936515.00000000012</v>
      </c>
      <c r="I12" s="778">
        <v>802398.93</v>
      </c>
      <c r="J12" s="778">
        <v>31736.06</v>
      </c>
      <c r="K12" s="778">
        <v>102380.01</v>
      </c>
      <c r="L12" s="778">
        <v>0</v>
      </c>
      <c r="M12" s="778">
        <v>153907.51</v>
      </c>
      <c r="N12" s="778">
        <v>30722.799999999999</v>
      </c>
      <c r="O12" s="778">
        <v>21289.19</v>
      </c>
      <c r="P12" s="778">
        <v>101895.52</v>
      </c>
      <c r="Q12" s="778">
        <v>0</v>
      </c>
      <c r="R12" s="778">
        <v>644</v>
      </c>
      <c r="S12" s="780">
        <v>0.23248152241778999</v>
      </c>
      <c r="T12" s="780">
        <v>0.26129709501975634</v>
      </c>
      <c r="U12" s="780">
        <v>0.21201326300165999</v>
      </c>
      <c r="V12" s="778">
        <v>196.358836815214</v>
      </c>
    </row>
    <row r="13" spans="1:22">
      <c r="A13" s="479">
        <v>7</v>
      </c>
      <c r="B13" s="478" t="s">
        <v>664</v>
      </c>
      <c r="C13" s="778">
        <v>152060666.97999996</v>
      </c>
      <c r="D13" s="778">
        <v>132157719.07999998</v>
      </c>
      <c r="E13" s="778">
        <v>6950156.4800000004</v>
      </c>
      <c r="F13" s="778">
        <v>12670316.819999998</v>
      </c>
      <c r="G13" s="778">
        <v>282474.59999999998</v>
      </c>
      <c r="H13" s="778">
        <v>153327790.79000002</v>
      </c>
      <c r="I13" s="778">
        <v>132677771.52000001</v>
      </c>
      <c r="J13" s="778">
        <v>7009185.8500000006</v>
      </c>
      <c r="K13" s="778">
        <v>13343574.58</v>
      </c>
      <c r="L13" s="778">
        <v>297258.83999999997</v>
      </c>
      <c r="M13" s="778">
        <v>2338110.44</v>
      </c>
      <c r="N13" s="778">
        <v>433329.79</v>
      </c>
      <c r="O13" s="778">
        <v>508694.95999999996</v>
      </c>
      <c r="P13" s="778">
        <v>1358378.51</v>
      </c>
      <c r="Q13" s="778">
        <v>37707.18</v>
      </c>
      <c r="R13" s="778">
        <v>1034</v>
      </c>
      <c r="S13" s="780">
        <v>0.11372794254613633</v>
      </c>
      <c r="T13" s="780">
        <v>0.121084684210179</v>
      </c>
      <c r="U13" s="780">
        <v>0.102684733131242</v>
      </c>
      <c r="V13" s="778">
        <v>140.516230804185</v>
      </c>
    </row>
    <row r="14" spans="1:22">
      <c r="A14" s="473">
        <v>7.1</v>
      </c>
      <c r="B14" s="472" t="s">
        <v>665</v>
      </c>
      <c r="C14" s="778">
        <v>121352285.3</v>
      </c>
      <c r="D14" s="778">
        <v>104842508.61</v>
      </c>
      <c r="E14" s="778">
        <v>5450335.6500000004</v>
      </c>
      <c r="F14" s="778">
        <v>10776966.439999999</v>
      </c>
      <c r="G14" s="778">
        <v>282474.59999999998</v>
      </c>
      <c r="H14" s="778">
        <v>122299021.00999999</v>
      </c>
      <c r="I14" s="778">
        <v>105225760.40000001</v>
      </c>
      <c r="J14" s="778">
        <v>5493427.6600000001</v>
      </c>
      <c r="K14" s="778">
        <v>11297358.35</v>
      </c>
      <c r="L14" s="778">
        <v>282474.59999999998</v>
      </c>
      <c r="M14" s="778">
        <v>1967303.5699999998</v>
      </c>
      <c r="N14" s="778">
        <v>341486.57</v>
      </c>
      <c r="O14" s="778">
        <v>404058.61</v>
      </c>
      <c r="P14" s="778">
        <v>1186274.76</v>
      </c>
      <c r="Q14" s="778">
        <v>35483.630000000005</v>
      </c>
      <c r="R14" s="778">
        <v>756</v>
      </c>
      <c r="S14" s="780">
        <v>0.11403979363849899</v>
      </c>
      <c r="T14" s="780">
        <v>0.12147291719777333</v>
      </c>
      <c r="U14" s="780">
        <v>0.10300918951214801</v>
      </c>
      <c r="V14" s="778">
        <v>141.215369827568</v>
      </c>
    </row>
    <row r="15" spans="1:22" ht="25.5">
      <c r="A15" s="473">
        <v>7.2</v>
      </c>
      <c r="B15" s="472" t="s">
        <v>666</v>
      </c>
      <c r="C15" s="778">
        <v>13016250.100000001</v>
      </c>
      <c r="D15" s="778">
        <v>12137481.280000001</v>
      </c>
      <c r="E15" s="778">
        <v>247347.64</v>
      </c>
      <c r="F15" s="778">
        <v>631421.18000000005</v>
      </c>
      <c r="G15" s="778">
        <v>0</v>
      </c>
      <c r="H15" s="778">
        <v>13086207.66</v>
      </c>
      <c r="I15" s="778">
        <v>12173596.67</v>
      </c>
      <c r="J15" s="778">
        <v>254226.44</v>
      </c>
      <c r="K15" s="778">
        <v>658384.55000000005</v>
      </c>
      <c r="L15" s="778">
        <v>0</v>
      </c>
      <c r="M15" s="778">
        <v>157065.5</v>
      </c>
      <c r="N15" s="778">
        <v>43939.72</v>
      </c>
      <c r="O15" s="778">
        <v>21281.37</v>
      </c>
      <c r="P15" s="778">
        <v>91844.41</v>
      </c>
      <c r="Q15" s="778">
        <v>0</v>
      </c>
      <c r="R15" s="778">
        <v>96</v>
      </c>
      <c r="S15" s="780">
        <v>0.11610480230738185</v>
      </c>
      <c r="T15" s="780">
        <v>0.12363870119175367</v>
      </c>
      <c r="U15" s="780">
        <v>0.104750356202821</v>
      </c>
      <c r="V15" s="778">
        <v>143.04222276660201</v>
      </c>
    </row>
    <row r="16" spans="1:22">
      <c r="A16" s="473">
        <v>7.3</v>
      </c>
      <c r="B16" s="472" t="s">
        <v>667</v>
      </c>
      <c r="C16" s="778">
        <v>17692131.579999998</v>
      </c>
      <c r="D16" s="778">
        <v>15177729.189999999</v>
      </c>
      <c r="E16" s="778">
        <v>1252473.19</v>
      </c>
      <c r="F16" s="778">
        <v>1261929.2</v>
      </c>
      <c r="G16" s="778">
        <v>0</v>
      </c>
      <c r="H16" s="778">
        <v>17942562.119999997</v>
      </c>
      <c r="I16" s="778">
        <v>15278414.449999999</v>
      </c>
      <c r="J16" s="778">
        <v>1261531.75</v>
      </c>
      <c r="K16" s="778">
        <v>1387831.6800000002</v>
      </c>
      <c r="L16" s="778">
        <v>14784.24</v>
      </c>
      <c r="M16" s="778">
        <v>213741.37</v>
      </c>
      <c r="N16" s="778">
        <v>47903.5</v>
      </c>
      <c r="O16" s="778">
        <v>83354.98</v>
      </c>
      <c r="P16" s="778">
        <v>80259.340000000011</v>
      </c>
      <c r="Q16" s="778">
        <v>2223.5500000000002</v>
      </c>
      <c r="R16" s="778">
        <v>182</v>
      </c>
      <c r="S16" s="780">
        <v>0.12548878300575733</v>
      </c>
      <c r="T16" s="780">
        <v>0.13355594599960299</v>
      </c>
      <c r="U16" s="780">
        <v>9.8939554687621209E-2</v>
      </c>
      <c r="V16" s="778">
        <v>133.862365449918</v>
      </c>
    </row>
    <row r="17" spans="1:22">
      <c r="A17" s="479">
        <v>8</v>
      </c>
      <c r="B17" s="478" t="s">
        <v>668</v>
      </c>
      <c r="C17" s="778">
        <v>0</v>
      </c>
      <c r="D17" s="778">
        <v>0</v>
      </c>
      <c r="E17" s="778">
        <v>0</v>
      </c>
      <c r="F17" s="778">
        <v>0</v>
      </c>
      <c r="G17" s="778">
        <v>0</v>
      </c>
      <c r="H17" s="778">
        <v>0</v>
      </c>
      <c r="I17" s="778">
        <v>0</v>
      </c>
      <c r="J17" s="778">
        <v>0</v>
      </c>
      <c r="K17" s="778">
        <v>0</v>
      </c>
      <c r="L17" s="778">
        <v>0</v>
      </c>
      <c r="M17" s="778">
        <v>0</v>
      </c>
      <c r="N17" s="778">
        <v>0</v>
      </c>
      <c r="O17" s="778">
        <v>0</v>
      </c>
      <c r="P17" s="778">
        <v>0</v>
      </c>
      <c r="Q17" s="778">
        <v>0</v>
      </c>
      <c r="R17" s="778">
        <v>0</v>
      </c>
      <c r="S17" s="780">
        <v>0</v>
      </c>
      <c r="T17" s="780">
        <v>0</v>
      </c>
      <c r="U17" s="780">
        <v>0</v>
      </c>
      <c r="V17" s="778">
        <v>0</v>
      </c>
    </row>
    <row r="18" spans="1:22">
      <c r="A18" s="477">
        <v>9</v>
      </c>
      <c r="B18" s="476" t="s">
        <v>669</v>
      </c>
      <c r="C18" s="779">
        <v>0</v>
      </c>
      <c r="D18" s="779">
        <v>0</v>
      </c>
      <c r="E18" s="779">
        <v>0</v>
      </c>
      <c r="F18" s="779">
        <v>0</v>
      </c>
      <c r="G18" s="779">
        <v>0</v>
      </c>
      <c r="H18" s="779">
        <v>0</v>
      </c>
      <c r="I18" s="779">
        <v>0</v>
      </c>
      <c r="J18" s="779">
        <v>0</v>
      </c>
      <c r="K18" s="779">
        <v>0</v>
      </c>
      <c r="L18" s="779">
        <v>0</v>
      </c>
      <c r="M18" s="779">
        <v>0</v>
      </c>
      <c r="N18" s="779">
        <v>0</v>
      </c>
      <c r="O18" s="779">
        <v>0</v>
      </c>
      <c r="P18" s="779">
        <v>0</v>
      </c>
      <c r="Q18" s="779">
        <v>0</v>
      </c>
      <c r="R18" s="779">
        <v>0</v>
      </c>
      <c r="S18" s="781">
        <v>0</v>
      </c>
      <c r="T18" s="781">
        <v>0</v>
      </c>
      <c r="U18" s="781">
        <v>0</v>
      </c>
      <c r="V18" s="779">
        <v>0</v>
      </c>
    </row>
    <row r="19" spans="1:22">
      <c r="A19" s="475">
        <v>10</v>
      </c>
      <c r="B19" s="474" t="s">
        <v>685</v>
      </c>
      <c r="C19" s="778">
        <v>249159174.03999996</v>
      </c>
      <c r="D19" s="778">
        <v>216922001</v>
      </c>
      <c r="E19" s="778">
        <v>10589171.74</v>
      </c>
      <c r="F19" s="778">
        <v>21285363.339999996</v>
      </c>
      <c r="G19" s="778">
        <v>362637.95999999996</v>
      </c>
      <c r="H19" s="778">
        <v>251083999.69</v>
      </c>
      <c r="I19" s="778">
        <v>217641679.69999999</v>
      </c>
      <c r="J19" s="778">
        <v>10699305.34</v>
      </c>
      <c r="K19" s="778">
        <v>22360978.109999999</v>
      </c>
      <c r="L19" s="778">
        <v>382036.54</v>
      </c>
      <c r="M19" s="778">
        <v>6632901.5899999989</v>
      </c>
      <c r="N19" s="778">
        <v>996133.4700000002</v>
      </c>
      <c r="O19" s="778">
        <v>925271.5</v>
      </c>
      <c r="P19" s="778">
        <v>4661038.87</v>
      </c>
      <c r="Q19" s="778">
        <v>50457.75</v>
      </c>
      <c r="R19" s="778">
        <v>4663</v>
      </c>
      <c r="S19" s="780">
        <v>0.12823081477483567</v>
      </c>
      <c r="T19" s="780">
        <v>0.13827231922582869</v>
      </c>
      <c r="U19" s="780">
        <v>0.109692611759149</v>
      </c>
      <c r="V19" s="778">
        <v>119.01558056465301</v>
      </c>
    </row>
    <row r="20" spans="1:22" ht="25.5">
      <c r="A20" s="473">
        <v>10.1</v>
      </c>
      <c r="B20" s="472" t="s">
        <v>688</v>
      </c>
      <c r="C20" s="778">
        <v>0</v>
      </c>
      <c r="D20" s="778">
        <v>0</v>
      </c>
      <c r="E20" s="778">
        <v>0</v>
      </c>
      <c r="F20" s="778">
        <v>0</v>
      </c>
      <c r="G20" s="778">
        <v>0</v>
      </c>
      <c r="H20" s="778">
        <v>0</v>
      </c>
      <c r="I20" s="778">
        <v>0</v>
      </c>
      <c r="J20" s="778">
        <v>0</v>
      </c>
      <c r="K20" s="778">
        <v>0</v>
      </c>
      <c r="L20" s="778">
        <v>0</v>
      </c>
      <c r="M20" s="778">
        <v>0</v>
      </c>
      <c r="N20" s="778">
        <v>0</v>
      </c>
      <c r="O20" s="778">
        <v>0</v>
      </c>
      <c r="P20" s="778">
        <v>0</v>
      </c>
      <c r="Q20" s="778">
        <v>0</v>
      </c>
      <c r="R20" s="778">
        <v>0</v>
      </c>
      <c r="S20" s="780">
        <v>0</v>
      </c>
      <c r="T20" s="780">
        <v>0</v>
      </c>
      <c r="U20" s="780">
        <v>0</v>
      </c>
      <c r="V20" s="778">
        <v>0</v>
      </c>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F237"/>
  <sheetViews>
    <sheetView topLeftCell="B1" zoomScale="110" zoomScaleNormal="110" workbookViewId="0">
      <selection activeCell="B2" sqref="B2:C2"/>
    </sheetView>
  </sheetViews>
  <sheetFormatPr defaultColWidth="43.5703125" defaultRowHeight="11.25"/>
  <cols>
    <col min="1" max="1" width="8" style="136" customWidth="1"/>
    <col min="2" max="2" width="66.140625" style="137" customWidth="1"/>
    <col min="3" max="3" width="131.42578125" style="138" customWidth="1"/>
    <col min="4" max="5" width="10.140625" style="129" customWidth="1"/>
    <col min="6" max="6" width="67.5703125" style="129" customWidth="1"/>
    <col min="7" max="16384" width="43.5703125" style="129"/>
  </cols>
  <sheetData>
    <row r="1" spans="1:3" ht="12.75" thickTop="1" thickBot="1">
      <c r="A1" s="989" t="s">
        <v>176</v>
      </c>
      <c r="B1" s="990"/>
      <c r="C1" s="991"/>
    </row>
    <row r="2" spans="1:3" ht="26.25" customHeight="1">
      <c r="A2" s="314"/>
      <c r="B2" s="992" t="s">
        <v>177</v>
      </c>
      <c r="C2" s="992"/>
    </row>
    <row r="3" spans="1:3" s="134" customFormat="1" ht="11.25" customHeight="1">
      <c r="A3" s="133"/>
      <c r="B3" s="992" t="s">
        <v>251</v>
      </c>
      <c r="C3" s="992"/>
    </row>
    <row r="4" spans="1:3" ht="12" customHeight="1" thickBot="1">
      <c r="A4" s="971" t="s">
        <v>255</v>
      </c>
      <c r="B4" s="972"/>
      <c r="C4" s="973"/>
    </row>
    <row r="5" spans="1:3" ht="12" thickTop="1">
      <c r="A5" s="130"/>
      <c r="B5" s="974" t="s">
        <v>178</v>
      </c>
      <c r="C5" s="975"/>
    </row>
    <row r="6" spans="1:3">
      <c r="A6" s="314"/>
      <c r="B6" s="953" t="s">
        <v>252</v>
      </c>
      <c r="C6" s="954"/>
    </row>
    <row r="7" spans="1:3">
      <c r="A7" s="314"/>
      <c r="B7" s="953" t="s">
        <v>179</v>
      </c>
      <c r="C7" s="954"/>
    </row>
    <row r="8" spans="1:3">
      <c r="A8" s="314"/>
      <c r="B8" s="953" t="s">
        <v>253</v>
      </c>
      <c r="C8" s="954"/>
    </row>
    <row r="9" spans="1:3">
      <c r="A9" s="314"/>
      <c r="B9" s="995" t="s">
        <v>254</v>
      </c>
      <c r="C9" s="996"/>
    </row>
    <row r="10" spans="1:3">
      <c r="A10" s="314"/>
      <c r="B10" s="987" t="s">
        <v>180</v>
      </c>
      <c r="C10" s="988" t="s">
        <v>180</v>
      </c>
    </row>
    <row r="11" spans="1:3">
      <c r="A11" s="314"/>
      <c r="B11" s="987" t="s">
        <v>181</v>
      </c>
      <c r="C11" s="988" t="s">
        <v>181</v>
      </c>
    </row>
    <row r="12" spans="1:3">
      <c r="A12" s="314"/>
      <c r="B12" s="987" t="s">
        <v>182</v>
      </c>
      <c r="C12" s="988" t="s">
        <v>182</v>
      </c>
    </row>
    <row r="13" spans="1:3">
      <c r="A13" s="314"/>
      <c r="B13" s="987" t="s">
        <v>183</v>
      </c>
      <c r="C13" s="988" t="s">
        <v>183</v>
      </c>
    </row>
    <row r="14" spans="1:3">
      <c r="A14" s="314"/>
      <c r="B14" s="987" t="s">
        <v>184</v>
      </c>
      <c r="C14" s="988" t="s">
        <v>184</v>
      </c>
    </row>
    <row r="15" spans="1:3" ht="21.75" customHeight="1">
      <c r="A15" s="314"/>
      <c r="B15" s="987" t="s">
        <v>185</v>
      </c>
      <c r="C15" s="988" t="s">
        <v>185</v>
      </c>
    </row>
    <row r="16" spans="1:3">
      <c r="A16" s="314"/>
      <c r="B16" s="987" t="s">
        <v>186</v>
      </c>
      <c r="C16" s="988" t="s">
        <v>187</v>
      </c>
    </row>
    <row r="17" spans="1:6">
      <c r="A17" s="314"/>
      <c r="B17" s="987" t="s">
        <v>188</v>
      </c>
      <c r="C17" s="988" t="s">
        <v>189</v>
      </c>
    </row>
    <row r="18" spans="1:6">
      <c r="A18" s="314"/>
      <c r="B18" s="987" t="s">
        <v>190</v>
      </c>
      <c r="C18" s="988" t="s">
        <v>191</v>
      </c>
    </row>
    <row r="19" spans="1:6">
      <c r="A19" s="567"/>
      <c r="B19" s="993" t="s">
        <v>192</v>
      </c>
      <c r="C19" s="994" t="s">
        <v>192</v>
      </c>
    </row>
    <row r="20" spans="1:6">
      <c r="A20" s="567"/>
      <c r="B20" s="993" t="s">
        <v>918</v>
      </c>
      <c r="C20" s="994" t="s">
        <v>193</v>
      </c>
    </row>
    <row r="21" spans="1:6">
      <c r="A21" s="314"/>
      <c r="B21" s="993" t="s">
        <v>961</v>
      </c>
      <c r="C21" s="994" t="s">
        <v>194</v>
      </c>
    </row>
    <row r="22" spans="1:6" ht="23.25" customHeight="1">
      <c r="A22" s="314"/>
      <c r="B22" s="987" t="s">
        <v>195</v>
      </c>
      <c r="C22" s="988" t="s">
        <v>196</v>
      </c>
      <c r="F22" s="530"/>
    </row>
    <row r="23" spans="1:6">
      <c r="A23" s="314"/>
      <c r="B23" s="987" t="s">
        <v>197</v>
      </c>
      <c r="C23" s="988" t="s">
        <v>197</v>
      </c>
    </row>
    <row r="24" spans="1:6">
      <c r="A24" s="314"/>
      <c r="B24" s="987" t="s">
        <v>198</v>
      </c>
      <c r="C24" s="988" t="s">
        <v>199</v>
      </c>
    </row>
    <row r="25" spans="1:6" ht="12" thickBot="1">
      <c r="A25" s="131"/>
      <c r="B25" s="981" t="s">
        <v>200</v>
      </c>
      <c r="C25" s="982"/>
    </row>
    <row r="26" spans="1:6" ht="12.75" thickTop="1" thickBot="1">
      <c r="A26" s="971" t="s">
        <v>812</v>
      </c>
      <c r="B26" s="972"/>
      <c r="C26" s="973"/>
    </row>
    <row r="27" spans="1:6" ht="12.75" thickTop="1" thickBot="1">
      <c r="A27" s="132"/>
      <c r="B27" s="983" t="s">
        <v>813</v>
      </c>
      <c r="C27" s="984"/>
    </row>
    <row r="28" spans="1:6" ht="12.75" thickTop="1" thickBot="1">
      <c r="A28" s="971" t="s">
        <v>256</v>
      </c>
      <c r="B28" s="972"/>
      <c r="C28" s="973"/>
    </row>
    <row r="29" spans="1:6" ht="12" thickTop="1">
      <c r="A29" s="130"/>
      <c r="B29" s="985" t="s">
        <v>816</v>
      </c>
      <c r="C29" s="986" t="s">
        <v>201</v>
      </c>
    </row>
    <row r="30" spans="1:6">
      <c r="A30" s="314"/>
      <c r="B30" s="962" t="s">
        <v>205</v>
      </c>
      <c r="C30" s="963" t="s">
        <v>202</v>
      </c>
    </row>
    <row r="31" spans="1:6">
      <c r="A31" s="314"/>
      <c r="B31" s="962" t="s">
        <v>814</v>
      </c>
      <c r="C31" s="963" t="s">
        <v>203</v>
      </c>
    </row>
    <row r="32" spans="1:6">
      <c r="A32" s="314"/>
      <c r="B32" s="962" t="s">
        <v>815</v>
      </c>
      <c r="C32" s="963" t="s">
        <v>204</v>
      </c>
    </row>
    <row r="33" spans="1:3">
      <c r="A33" s="314"/>
      <c r="B33" s="962" t="s">
        <v>208</v>
      </c>
      <c r="C33" s="963" t="s">
        <v>209</v>
      </c>
    </row>
    <row r="34" spans="1:3">
      <c r="A34" s="314"/>
      <c r="B34" s="962" t="s">
        <v>817</v>
      </c>
      <c r="C34" s="963" t="s">
        <v>206</v>
      </c>
    </row>
    <row r="35" spans="1:3">
      <c r="A35" s="314"/>
      <c r="B35" s="962" t="s">
        <v>818</v>
      </c>
      <c r="C35" s="963" t="s">
        <v>207</v>
      </c>
    </row>
    <row r="36" spans="1:3">
      <c r="A36" s="314"/>
      <c r="B36" s="978" t="s">
        <v>819</v>
      </c>
      <c r="C36" s="979"/>
    </row>
    <row r="37" spans="1:3" ht="24.75" customHeight="1">
      <c r="A37" s="314"/>
      <c r="B37" s="962" t="s">
        <v>820</v>
      </c>
      <c r="C37" s="963" t="s">
        <v>210</v>
      </c>
    </row>
    <row r="38" spans="1:3" ht="23.25" customHeight="1">
      <c r="A38" s="314"/>
      <c r="B38" s="962" t="s">
        <v>821</v>
      </c>
      <c r="C38" s="963" t="s">
        <v>211</v>
      </c>
    </row>
    <row r="39" spans="1:3" ht="23.25" customHeight="1">
      <c r="A39" s="379"/>
      <c r="B39" s="978" t="s">
        <v>822</v>
      </c>
      <c r="C39" s="980"/>
    </row>
    <row r="40" spans="1:3" ht="12" customHeight="1">
      <c r="A40" s="314"/>
      <c r="B40" s="962" t="s">
        <v>823</v>
      </c>
      <c r="C40" s="963"/>
    </row>
    <row r="41" spans="1:3" ht="12" thickBot="1">
      <c r="A41" s="971" t="s">
        <v>257</v>
      </c>
      <c r="B41" s="972"/>
      <c r="C41" s="973"/>
    </row>
    <row r="42" spans="1:3" ht="12" thickTop="1">
      <c r="A42" s="130"/>
      <c r="B42" s="974" t="s">
        <v>287</v>
      </c>
      <c r="C42" s="975" t="s">
        <v>212</v>
      </c>
    </row>
    <row r="43" spans="1:3">
      <c r="A43" s="314"/>
      <c r="B43" s="953" t="s">
        <v>286</v>
      </c>
      <c r="C43" s="954"/>
    </row>
    <row r="44" spans="1:3" ht="23.25" customHeight="1" thickBot="1">
      <c r="A44" s="131"/>
      <c r="B44" s="969" t="s">
        <v>213</v>
      </c>
      <c r="C44" s="970" t="s">
        <v>214</v>
      </c>
    </row>
    <row r="45" spans="1:3" ht="11.25" customHeight="1" thickTop="1" thickBot="1">
      <c r="A45" s="971" t="s">
        <v>258</v>
      </c>
      <c r="B45" s="972"/>
      <c r="C45" s="973"/>
    </row>
    <row r="46" spans="1:3" ht="26.25" customHeight="1" thickTop="1">
      <c r="A46" s="314"/>
      <c r="B46" s="953" t="s">
        <v>259</v>
      </c>
      <c r="C46" s="954"/>
    </row>
    <row r="47" spans="1:3" ht="12" thickBot="1">
      <c r="A47" s="971" t="s">
        <v>260</v>
      </c>
      <c r="B47" s="972"/>
      <c r="C47" s="973"/>
    </row>
    <row r="48" spans="1:3" ht="12" thickTop="1">
      <c r="A48" s="130"/>
      <c r="B48" s="974" t="s">
        <v>215</v>
      </c>
      <c r="C48" s="975" t="s">
        <v>215</v>
      </c>
    </row>
    <row r="49" spans="1:3" ht="11.25" customHeight="1">
      <c r="A49" s="314"/>
      <c r="B49" s="953" t="s">
        <v>216</v>
      </c>
      <c r="C49" s="954" t="s">
        <v>216</v>
      </c>
    </row>
    <row r="50" spans="1:3">
      <c r="A50" s="314"/>
      <c r="B50" s="953" t="s">
        <v>217</v>
      </c>
      <c r="C50" s="954" t="s">
        <v>217</v>
      </c>
    </row>
    <row r="51" spans="1:3" ht="11.25" customHeight="1">
      <c r="A51" s="314"/>
      <c r="B51" s="953" t="s">
        <v>825</v>
      </c>
      <c r="C51" s="954" t="s">
        <v>218</v>
      </c>
    </row>
    <row r="52" spans="1:3" ht="33.6" customHeight="1">
      <c r="A52" s="314"/>
      <c r="B52" s="953" t="s">
        <v>219</v>
      </c>
      <c r="C52" s="954" t="s">
        <v>219</v>
      </c>
    </row>
    <row r="53" spans="1:3" ht="11.25" customHeight="1">
      <c r="A53" s="314"/>
      <c r="B53" s="953" t="s">
        <v>307</v>
      </c>
      <c r="C53" s="954" t="s">
        <v>220</v>
      </c>
    </row>
    <row r="54" spans="1:3" ht="11.25" customHeight="1" thickBot="1">
      <c r="A54" s="971" t="s">
        <v>261</v>
      </c>
      <c r="B54" s="972"/>
      <c r="C54" s="973"/>
    </row>
    <row r="55" spans="1:3" ht="12" thickTop="1">
      <c r="A55" s="130"/>
      <c r="B55" s="974" t="s">
        <v>215</v>
      </c>
      <c r="C55" s="975" t="s">
        <v>215</v>
      </c>
    </row>
    <row r="56" spans="1:3">
      <c r="A56" s="314"/>
      <c r="B56" s="953" t="s">
        <v>221</v>
      </c>
      <c r="C56" s="954" t="s">
        <v>221</v>
      </c>
    </row>
    <row r="57" spans="1:3">
      <c r="A57" s="314"/>
      <c r="B57" s="953" t="s">
        <v>264</v>
      </c>
      <c r="C57" s="954" t="s">
        <v>222</v>
      </c>
    </row>
    <row r="58" spans="1:3">
      <c r="A58" s="314"/>
      <c r="B58" s="953" t="s">
        <v>223</v>
      </c>
      <c r="C58" s="954" t="s">
        <v>223</v>
      </c>
    </row>
    <row r="59" spans="1:3">
      <c r="A59" s="314"/>
      <c r="B59" s="953" t="s">
        <v>224</v>
      </c>
      <c r="C59" s="954" t="s">
        <v>224</v>
      </c>
    </row>
    <row r="60" spans="1:3">
      <c r="A60" s="314"/>
      <c r="B60" s="953" t="s">
        <v>225</v>
      </c>
      <c r="C60" s="954" t="s">
        <v>225</v>
      </c>
    </row>
    <row r="61" spans="1:3">
      <c r="A61" s="314"/>
      <c r="B61" s="953" t="s">
        <v>265</v>
      </c>
      <c r="C61" s="954" t="s">
        <v>226</v>
      </c>
    </row>
    <row r="62" spans="1:3" ht="12" customHeight="1">
      <c r="A62" s="314"/>
      <c r="B62" s="936" t="s">
        <v>998</v>
      </c>
      <c r="C62" s="937" t="s">
        <v>227</v>
      </c>
    </row>
    <row r="63" spans="1:3" ht="22.5" customHeight="1" thickBot="1">
      <c r="A63" s="131"/>
      <c r="B63" s="969" t="s">
        <v>228</v>
      </c>
      <c r="C63" s="970" t="s">
        <v>228</v>
      </c>
    </row>
    <row r="64" spans="1:3" ht="11.25" customHeight="1" thickTop="1">
      <c r="A64" s="959" t="s">
        <v>262</v>
      </c>
      <c r="B64" s="960"/>
      <c r="C64" s="961"/>
    </row>
    <row r="65" spans="1:3" ht="12" thickBot="1">
      <c r="A65" s="131"/>
      <c r="B65" s="969" t="s">
        <v>229</v>
      </c>
      <c r="C65" s="970" t="s">
        <v>229</v>
      </c>
    </row>
    <row r="66" spans="1:3" ht="11.25" customHeight="1" thickTop="1">
      <c r="A66" s="959" t="s">
        <v>951</v>
      </c>
      <c r="B66" s="960"/>
      <c r="C66" s="961"/>
    </row>
    <row r="67" spans="1:3" ht="12" thickBot="1">
      <c r="A67" s="131"/>
      <c r="B67" s="969" t="s">
        <v>950</v>
      </c>
      <c r="C67" s="970"/>
    </row>
    <row r="68" spans="1:3" ht="11.25" customHeight="1" thickTop="1" thickBot="1">
      <c r="A68" s="971" t="s">
        <v>263</v>
      </c>
      <c r="B68" s="972"/>
      <c r="C68" s="973"/>
    </row>
    <row r="69" spans="1:3" ht="12" thickTop="1">
      <c r="A69" s="130"/>
      <c r="B69" s="974" t="s">
        <v>230</v>
      </c>
      <c r="C69" s="975" t="s">
        <v>230</v>
      </c>
    </row>
    <row r="70" spans="1:3">
      <c r="A70" s="314"/>
      <c r="B70" s="953" t="s">
        <v>827</v>
      </c>
      <c r="C70" s="954" t="s">
        <v>231</v>
      </c>
    </row>
    <row r="71" spans="1:3">
      <c r="A71" s="314"/>
      <c r="B71" s="953" t="s">
        <v>232</v>
      </c>
      <c r="C71" s="954" t="s">
        <v>232</v>
      </c>
    </row>
    <row r="72" spans="1:3" ht="54.95" customHeight="1">
      <c r="A72" s="314"/>
      <c r="B72" s="976" t="s">
        <v>962</v>
      </c>
      <c r="C72" s="977" t="s">
        <v>233</v>
      </c>
    </row>
    <row r="73" spans="1:3" ht="33.75" customHeight="1">
      <c r="A73" s="314"/>
      <c r="B73" s="967" t="s">
        <v>266</v>
      </c>
      <c r="C73" s="968" t="s">
        <v>234</v>
      </c>
    </row>
    <row r="74" spans="1:3" ht="15.75" customHeight="1">
      <c r="A74" s="314"/>
      <c r="B74" s="967" t="s">
        <v>828</v>
      </c>
      <c r="C74" s="968" t="s">
        <v>235</v>
      </c>
    </row>
    <row r="75" spans="1:3">
      <c r="A75" s="314"/>
      <c r="B75" s="953" t="s">
        <v>236</v>
      </c>
      <c r="C75" s="954" t="s">
        <v>236</v>
      </c>
    </row>
    <row r="76" spans="1:3" ht="12" thickBot="1">
      <c r="A76" s="131"/>
      <c r="B76" s="969" t="s">
        <v>237</v>
      </c>
      <c r="C76" s="970" t="s">
        <v>237</v>
      </c>
    </row>
    <row r="77" spans="1:3" ht="12" thickTop="1">
      <c r="A77" s="959" t="s">
        <v>290</v>
      </c>
      <c r="B77" s="960"/>
      <c r="C77" s="961"/>
    </row>
    <row r="78" spans="1:3">
      <c r="A78" s="314"/>
      <c r="B78" s="953" t="s">
        <v>229</v>
      </c>
      <c r="C78" s="954"/>
    </row>
    <row r="79" spans="1:3">
      <c r="A79" s="314"/>
      <c r="B79" s="953" t="s">
        <v>288</v>
      </c>
      <c r="C79" s="954"/>
    </row>
    <row r="80" spans="1:3">
      <c r="A80" s="314"/>
      <c r="B80" s="953" t="s">
        <v>289</v>
      </c>
      <c r="C80" s="954"/>
    </row>
    <row r="81" spans="1:3">
      <c r="A81" s="959" t="s">
        <v>291</v>
      </c>
      <c r="B81" s="960"/>
      <c r="C81" s="961"/>
    </row>
    <row r="82" spans="1:3">
      <c r="A82" s="314"/>
      <c r="B82" s="953" t="s">
        <v>229</v>
      </c>
      <c r="C82" s="954"/>
    </row>
    <row r="83" spans="1:3">
      <c r="A83" s="314"/>
      <c r="B83" s="953" t="s">
        <v>292</v>
      </c>
      <c r="C83" s="954"/>
    </row>
    <row r="84" spans="1:3" ht="79.5" customHeight="1">
      <c r="A84" s="314"/>
      <c r="B84" s="953" t="s">
        <v>306</v>
      </c>
      <c r="C84" s="954"/>
    </row>
    <row r="85" spans="1:3" ht="53.25" customHeight="1">
      <c r="A85" s="314"/>
      <c r="B85" s="953" t="s">
        <v>305</v>
      </c>
      <c r="C85" s="954"/>
    </row>
    <row r="86" spans="1:3">
      <c r="A86" s="314"/>
      <c r="B86" s="953" t="s">
        <v>293</v>
      </c>
      <c r="C86" s="954"/>
    </row>
    <row r="87" spans="1:3">
      <c r="A87" s="314"/>
      <c r="B87" s="953" t="s">
        <v>294</v>
      </c>
      <c r="C87" s="954"/>
    </row>
    <row r="88" spans="1:3">
      <c r="A88" s="314"/>
      <c r="B88" s="953" t="s">
        <v>295</v>
      </c>
      <c r="C88" s="954"/>
    </row>
    <row r="89" spans="1:3">
      <c r="A89" s="959" t="s">
        <v>296</v>
      </c>
      <c r="B89" s="960"/>
      <c r="C89" s="961"/>
    </row>
    <row r="90" spans="1:3">
      <c r="A90" s="314"/>
      <c r="B90" s="953" t="s">
        <v>229</v>
      </c>
      <c r="C90" s="954"/>
    </row>
    <row r="91" spans="1:3">
      <c r="A91" s="314"/>
      <c r="B91" s="953" t="s">
        <v>298</v>
      </c>
      <c r="C91" s="954"/>
    </row>
    <row r="92" spans="1:3" ht="12" customHeight="1">
      <c r="A92" s="314"/>
      <c r="B92" s="953" t="s">
        <v>299</v>
      </c>
      <c r="C92" s="954"/>
    </row>
    <row r="93" spans="1:3">
      <c r="A93" s="314"/>
      <c r="B93" s="953" t="s">
        <v>300</v>
      </c>
      <c r="C93" s="954"/>
    </row>
    <row r="94" spans="1:3" ht="24.75" customHeight="1">
      <c r="A94" s="314"/>
      <c r="B94" s="962" t="s">
        <v>336</v>
      </c>
      <c r="C94" s="963"/>
    </row>
    <row r="95" spans="1:3" ht="24" customHeight="1">
      <c r="A95" s="314"/>
      <c r="B95" s="962" t="s">
        <v>337</v>
      </c>
      <c r="C95" s="963"/>
    </row>
    <row r="96" spans="1:3" ht="13.5" customHeight="1">
      <c r="A96" s="314"/>
      <c r="B96" s="962" t="s">
        <v>301</v>
      </c>
      <c r="C96" s="963"/>
    </row>
    <row r="97" spans="1:3" ht="11.25" customHeight="1" thickBot="1">
      <c r="A97" s="964" t="s">
        <v>332</v>
      </c>
      <c r="B97" s="965"/>
      <c r="C97" s="966"/>
    </row>
    <row r="98" spans="1:3" ht="12.75" thickTop="1" thickBot="1">
      <c r="A98" s="958" t="s">
        <v>238</v>
      </c>
      <c r="B98" s="958"/>
      <c r="C98" s="958"/>
    </row>
    <row r="99" spans="1:3">
      <c r="A99" s="181">
        <v>2</v>
      </c>
      <c r="B99" s="300" t="s">
        <v>312</v>
      </c>
      <c r="C99" s="300" t="s">
        <v>333</v>
      </c>
    </row>
    <row r="100" spans="1:3">
      <c r="A100" s="135">
        <v>3</v>
      </c>
      <c r="B100" s="301" t="s">
        <v>313</v>
      </c>
      <c r="C100" s="302" t="s">
        <v>334</v>
      </c>
    </row>
    <row r="101" spans="1:3">
      <c r="A101" s="135">
        <v>4</v>
      </c>
      <c r="B101" s="301" t="s">
        <v>314</v>
      </c>
      <c r="C101" s="302" t="s">
        <v>338</v>
      </c>
    </row>
    <row r="102" spans="1:3" ht="11.25" customHeight="1">
      <c r="A102" s="135">
        <v>5</v>
      </c>
      <c r="B102" s="301" t="s">
        <v>315</v>
      </c>
      <c r="C102" s="302" t="s">
        <v>335</v>
      </c>
    </row>
    <row r="103" spans="1:3" ht="12" customHeight="1">
      <c r="A103" s="135">
        <v>6</v>
      </c>
      <c r="B103" s="301" t="s">
        <v>330</v>
      </c>
      <c r="C103" s="302" t="s">
        <v>316</v>
      </c>
    </row>
    <row r="104" spans="1:3" ht="12" customHeight="1">
      <c r="A104" s="135">
        <v>7</v>
      </c>
      <c r="B104" s="301" t="s">
        <v>317</v>
      </c>
      <c r="C104" s="302" t="s">
        <v>331</v>
      </c>
    </row>
    <row r="105" spans="1:3">
      <c r="A105" s="135">
        <v>8</v>
      </c>
      <c r="B105" s="301" t="s">
        <v>322</v>
      </c>
      <c r="C105" s="302" t="s">
        <v>342</v>
      </c>
    </row>
    <row r="106" spans="1:3" ht="11.25" customHeight="1">
      <c r="A106" s="959" t="s">
        <v>302</v>
      </c>
      <c r="B106" s="960"/>
      <c r="C106" s="961"/>
    </row>
    <row r="107" spans="1:3" ht="12" customHeight="1">
      <c r="A107" s="314"/>
      <c r="B107" s="936" t="s">
        <v>999</v>
      </c>
      <c r="C107" s="937"/>
    </row>
    <row r="108" spans="1:3">
      <c r="A108" s="959" t="s">
        <v>458</v>
      </c>
      <c r="B108" s="960"/>
      <c r="C108" s="961"/>
    </row>
    <row r="109" spans="1:3" ht="12" customHeight="1">
      <c r="A109" s="314"/>
      <c r="B109" s="953" t="s">
        <v>460</v>
      </c>
      <c r="C109" s="954"/>
    </row>
    <row r="110" spans="1:3">
      <c r="A110" s="314"/>
      <c r="B110" s="953" t="s">
        <v>461</v>
      </c>
      <c r="C110" s="954"/>
    </row>
    <row r="111" spans="1:3">
      <c r="A111" s="314"/>
      <c r="B111" s="953" t="s">
        <v>459</v>
      </c>
      <c r="C111" s="954"/>
    </row>
    <row r="112" spans="1:3">
      <c r="A112" s="950" t="s">
        <v>692</v>
      </c>
      <c r="B112" s="950"/>
      <c r="C112" s="950"/>
    </row>
    <row r="113" spans="1:3">
      <c r="A113" s="955" t="s">
        <v>176</v>
      </c>
      <c r="B113" s="955"/>
      <c r="C113" s="955"/>
    </row>
    <row r="114" spans="1:3">
      <c r="A114" s="513">
        <v>1</v>
      </c>
      <c r="B114" s="938" t="s">
        <v>576</v>
      </c>
      <c r="C114" s="939"/>
    </row>
    <row r="115" spans="1:3">
      <c r="A115" s="513">
        <v>2</v>
      </c>
      <c r="B115" s="956" t="s">
        <v>577</v>
      </c>
      <c r="C115" s="957"/>
    </row>
    <row r="116" spans="1:3">
      <c r="A116" s="513">
        <v>3</v>
      </c>
      <c r="B116" s="938" t="s">
        <v>902</v>
      </c>
      <c r="C116" s="939"/>
    </row>
    <row r="117" spans="1:3">
      <c r="A117" s="513">
        <v>4</v>
      </c>
      <c r="B117" s="938" t="s">
        <v>901</v>
      </c>
      <c r="C117" s="939"/>
    </row>
    <row r="118" spans="1:3">
      <c r="A118" s="513">
        <v>5</v>
      </c>
      <c r="B118" s="517" t="s">
        <v>900</v>
      </c>
      <c r="C118" s="516"/>
    </row>
    <row r="119" spans="1:3">
      <c r="A119" s="513">
        <v>6</v>
      </c>
      <c r="B119" s="940" t="s">
        <v>968</v>
      </c>
      <c r="C119" s="941"/>
    </row>
    <row r="120" spans="1:3" ht="48.6" customHeight="1">
      <c r="A120" s="513">
        <v>7</v>
      </c>
      <c r="B120" s="940" t="s">
        <v>969</v>
      </c>
      <c r="C120" s="941"/>
    </row>
    <row r="121" spans="1:3">
      <c r="A121" s="488">
        <v>8</v>
      </c>
      <c r="B121" s="485" t="s">
        <v>603</v>
      </c>
      <c r="C121" s="510" t="s">
        <v>899</v>
      </c>
    </row>
    <row r="122" spans="1:3" ht="22.5">
      <c r="A122" s="513">
        <v>9.01</v>
      </c>
      <c r="B122" s="485" t="s">
        <v>487</v>
      </c>
      <c r="C122" s="497" t="s">
        <v>652</v>
      </c>
    </row>
    <row r="123" spans="1:3" ht="33.75">
      <c r="A123" s="513">
        <v>9.02</v>
      </c>
      <c r="B123" s="485" t="s">
        <v>488</v>
      </c>
      <c r="C123" s="497" t="s">
        <v>655</v>
      </c>
    </row>
    <row r="124" spans="1:3">
      <c r="A124" s="513">
        <v>9.0299999999999994</v>
      </c>
      <c r="B124" s="500" t="s">
        <v>836</v>
      </c>
      <c r="C124" s="500" t="s">
        <v>578</v>
      </c>
    </row>
    <row r="125" spans="1:3">
      <c r="A125" s="513">
        <v>9.0399999999999991</v>
      </c>
      <c r="B125" s="485" t="s">
        <v>489</v>
      </c>
      <c r="C125" s="500" t="s">
        <v>579</v>
      </c>
    </row>
    <row r="126" spans="1:3">
      <c r="A126" s="513">
        <v>9.0500000000000007</v>
      </c>
      <c r="B126" s="485" t="s">
        <v>490</v>
      </c>
      <c r="C126" s="500" t="s">
        <v>580</v>
      </c>
    </row>
    <row r="127" spans="1:3" ht="22.5">
      <c r="A127" s="513">
        <v>9.06</v>
      </c>
      <c r="B127" s="485" t="s">
        <v>491</v>
      </c>
      <c r="C127" s="500" t="s">
        <v>581</v>
      </c>
    </row>
    <row r="128" spans="1:3">
      <c r="A128" s="513">
        <v>9.07</v>
      </c>
      <c r="B128" s="515" t="s">
        <v>492</v>
      </c>
      <c r="C128" s="500" t="s">
        <v>582</v>
      </c>
    </row>
    <row r="129" spans="1:3" ht="22.5">
      <c r="A129" s="513">
        <v>9.08</v>
      </c>
      <c r="B129" s="485" t="s">
        <v>493</v>
      </c>
      <c r="C129" s="500" t="s">
        <v>583</v>
      </c>
    </row>
    <row r="130" spans="1:3" ht="22.5">
      <c r="A130" s="513">
        <v>9.09</v>
      </c>
      <c r="B130" s="485" t="s">
        <v>494</v>
      </c>
      <c r="C130" s="500" t="s">
        <v>584</v>
      </c>
    </row>
    <row r="131" spans="1:3">
      <c r="A131" s="514">
        <v>9.1</v>
      </c>
      <c r="B131" s="485" t="s">
        <v>495</v>
      </c>
      <c r="C131" s="500" t="s">
        <v>585</v>
      </c>
    </row>
    <row r="132" spans="1:3">
      <c r="A132" s="513">
        <v>9.11</v>
      </c>
      <c r="B132" s="485" t="s">
        <v>496</v>
      </c>
      <c r="C132" s="500" t="s">
        <v>586</v>
      </c>
    </row>
    <row r="133" spans="1:3">
      <c r="A133" s="513">
        <v>9.1199999999999992</v>
      </c>
      <c r="B133" s="485" t="s">
        <v>497</v>
      </c>
      <c r="C133" s="500" t="s">
        <v>587</v>
      </c>
    </row>
    <row r="134" spans="1:3">
      <c r="A134" s="513">
        <v>9.1300000000000008</v>
      </c>
      <c r="B134" s="485" t="s">
        <v>498</v>
      </c>
      <c r="C134" s="500" t="s">
        <v>588</v>
      </c>
    </row>
    <row r="135" spans="1:3">
      <c r="A135" s="513">
        <v>9.14</v>
      </c>
      <c r="B135" s="485" t="s">
        <v>499</v>
      </c>
      <c r="C135" s="500" t="s">
        <v>589</v>
      </c>
    </row>
    <row r="136" spans="1:3">
      <c r="A136" s="513">
        <v>9.15</v>
      </c>
      <c r="B136" s="485" t="s">
        <v>500</v>
      </c>
      <c r="C136" s="500" t="s">
        <v>590</v>
      </c>
    </row>
    <row r="137" spans="1:3" ht="22.5">
      <c r="A137" s="513">
        <v>9.16</v>
      </c>
      <c r="B137" s="485" t="s">
        <v>501</v>
      </c>
      <c r="C137" s="500" t="s">
        <v>591</v>
      </c>
    </row>
    <row r="138" spans="1:3">
      <c r="A138" s="513">
        <v>9.17</v>
      </c>
      <c r="B138" s="500" t="s">
        <v>502</v>
      </c>
      <c r="C138" s="500" t="s">
        <v>592</v>
      </c>
    </row>
    <row r="139" spans="1:3" ht="22.5">
      <c r="A139" s="513">
        <v>9.18</v>
      </c>
      <c r="B139" s="485" t="s">
        <v>503</v>
      </c>
      <c r="C139" s="500" t="s">
        <v>593</v>
      </c>
    </row>
    <row r="140" spans="1:3">
      <c r="A140" s="513">
        <v>9.19</v>
      </c>
      <c r="B140" s="485" t="s">
        <v>504</v>
      </c>
      <c r="C140" s="500" t="s">
        <v>594</v>
      </c>
    </row>
    <row r="141" spans="1:3">
      <c r="A141" s="514">
        <v>9.1999999999999993</v>
      </c>
      <c r="B141" s="485" t="s">
        <v>505</v>
      </c>
      <c r="C141" s="500" t="s">
        <v>595</v>
      </c>
    </row>
    <row r="142" spans="1:3">
      <c r="A142" s="513">
        <v>9.2100000000000009</v>
      </c>
      <c r="B142" s="485" t="s">
        <v>506</v>
      </c>
      <c r="C142" s="500" t="s">
        <v>596</v>
      </c>
    </row>
    <row r="143" spans="1:3">
      <c r="A143" s="513">
        <v>9.2200000000000006</v>
      </c>
      <c r="B143" s="485" t="s">
        <v>507</v>
      </c>
      <c r="C143" s="500" t="s">
        <v>597</v>
      </c>
    </row>
    <row r="144" spans="1:3" ht="22.5">
      <c r="A144" s="513">
        <v>9.23</v>
      </c>
      <c r="B144" s="485" t="s">
        <v>508</v>
      </c>
      <c r="C144" s="500" t="s">
        <v>598</v>
      </c>
    </row>
    <row r="145" spans="1:3" ht="22.5">
      <c r="A145" s="513">
        <v>9.24</v>
      </c>
      <c r="B145" s="485" t="s">
        <v>509</v>
      </c>
      <c r="C145" s="500" t="s">
        <v>599</v>
      </c>
    </row>
    <row r="146" spans="1:3">
      <c r="A146" s="513">
        <v>9.2500000000000107</v>
      </c>
      <c r="B146" s="485" t="s">
        <v>510</v>
      </c>
      <c r="C146" s="500" t="s">
        <v>600</v>
      </c>
    </row>
    <row r="147" spans="1:3" ht="22.5">
      <c r="A147" s="513">
        <v>9.2600000000000193</v>
      </c>
      <c r="B147" s="485" t="s">
        <v>601</v>
      </c>
      <c r="C147" s="512" t="s">
        <v>602</v>
      </c>
    </row>
    <row r="148" spans="1:3" s="315" customFormat="1" ht="22.5">
      <c r="A148" s="513">
        <v>9.2700000000000298</v>
      </c>
      <c r="B148" s="485" t="s">
        <v>88</v>
      </c>
      <c r="C148" s="512" t="s">
        <v>653</v>
      </c>
    </row>
    <row r="149" spans="1:3" s="315" customFormat="1">
      <c r="A149" s="489"/>
      <c r="B149" s="934" t="s">
        <v>604</v>
      </c>
      <c r="C149" s="935"/>
    </row>
    <row r="150" spans="1:3" s="315" customFormat="1">
      <c r="A150" s="488">
        <v>1</v>
      </c>
      <c r="B150" s="942" t="s">
        <v>898</v>
      </c>
      <c r="C150" s="943"/>
    </row>
    <row r="151" spans="1:3" s="315" customFormat="1">
      <c r="A151" s="488">
        <v>2</v>
      </c>
      <c r="B151" s="942" t="s">
        <v>654</v>
      </c>
      <c r="C151" s="943"/>
    </row>
    <row r="152" spans="1:3" s="315" customFormat="1">
      <c r="A152" s="488">
        <v>3</v>
      </c>
      <c r="B152" s="942" t="s">
        <v>651</v>
      </c>
      <c r="C152" s="943"/>
    </row>
    <row r="153" spans="1:3" s="315" customFormat="1">
      <c r="A153" s="489"/>
      <c r="B153" s="934" t="s">
        <v>605</v>
      </c>
      <c r="C153" s="935"/>
    </row>
    <row r="154" spans="1:3" s="315" customFormat="1">
      <c r="A154" s="488">
        <v>1</v>
      </c>
      <c r="B154" s="944" t="s">
        <v>897</v>
      </c>
      <c r="C154" s="945"/>
    </row>
    <row r="155" spans="1:3" s="315" customFormat="1">
      <c r="A155" s="488">
        <v>2</v>
      </c>
      <c r="B155" s="485" t="s">
        <v>834</v>
      </c>
      <c r="C155" s="568" t="s">
        <v>963</v>
      </c>
    </row>
    <row r="156" spans="1:3" ht="22.5">
      <c r="A156" s="488">
        <v>3</v>
      </c>
      <c r="B156" s="485" t="s">
        <v>833</v>
      </c>
      <c r="C156" s="510" t="s">
        <v>896</v>
      </c>
    </row>
    <row r="157" spans="1:3">
      <c r="A157" s="488">
        <v>4</v>
      </c>
      <c r="B157" s="485" t="s">
        <v>480</v>
      </c>
      <c r="C157" s="485" t="s">
        <v>914</v>
      </c>
    </row>
    <row r="158" spans="1:3" ht="24.95" customHeight="1">
      <c r="A158" s="489"/>
      <c r="B158" s="934" t="s">
        <v>606</v>
      </c>
      <c r="C158" s="935"/>
    </row>
    <row r="159" spans="1:3" ht="33.75">
      <c r="A159" s="488"/>
      <c r="B159" s="485" t="s">
        <v>885</v>
      </c>
      <c r="C159" s="569" t="s">
        <v>964</v>
      </c>
    </row>
    <row r="160" spans="1:3">
      <c r="A160" s="489"/>
      <c r="B160" s="934" t="s">
        <v>607</v>
      </c>
      <c r="C160" s="935"/>
    </row>
    <row r="161" spans="1:3" ht="39" customHeight="1">
      <c r="A161" s="489"/>
      <c r="B161" s="936" t="s">
        <v>895</v>
      </c>
      <c r="C161" s="937"/>
    </row>
    <row r="162" spans="1:3">
      <c r="A162" s="489" t="s">
        <v>608</v>
      </c>
      <c r="B162" s="511" t="s">
        <v>518</v>
      </c>
      <c r="C162" s="502" t="s">
        <v>609</v>
      </c>
    </row>
    <row r="163" spans="1:3">
      <c r="A163" s="489" t="s">
        <v>357</v>
      </c>
      <c r="B163" s="508" t="s">
        <v>519</v>
      </c>
      <c r="C163" s="510" t="s">
        <v>894</v>
      </c>
    </row>
    <row r="164" spans="1:3" ht="22.5">
      <c r="A164" s="489" t="s">
        <v>364</v>
      </c>
      <c r="B164" s="502" t="s">
        <v>520</v>
      </c>
      <c r="C164" s="510" t="s">
        <v>610</v>
      </c>
    </row>
    <row r="165" spans="1:3">
      <c r="A165" s="489" t="s">
        <v>611</v>
      </c>
      <c r="B165" s="508" t="s">
        <v>521</v>
      </c>
      <c r="C165" s="509" t="s">
        <v>612</v>
      </c>
    </row>
    <row r="166" spans="1:3" ht="22.5">
      <c r="A166" s="489" t="s">
        <v>613</v>
      </c>
      <c r="B166" s="508" t="s">
        <v>849</v>
      </c>
      <c r="C166" s="507" t="s">
        <v>893</v>
      </c>
    </row>
    <row r="167" spans="1:3" ht="22.5">
      <c r="A167" s="489" t="s">
        <v>365</v>
      </c>
      <c r="B167" s="508" t="s">
        <v>522</v>
      </c>
      <c r="C167" s="507" t="s">
        <v>615</v>
      </c>
    </row>
    <row r="168" spans="1:3" ht="22.5">
      <c r="A168" s="489" t="s">
        <v>614</v>
      </c>
      <c r="B168" s="505" t="s">
        <v>525</v>
      </c>
      <c r="C168" s="506" t="s">
        <v>622</v>
      </c>
    </row>
    <row r="169" spans="1:3" ht="22.5">
      <c r="A169" s="489" t="s">
        <v>616</v>
      </c>
      <c r="B169" s="505" t="s">
        <v>523</v>
      </c>
      <c r="C169" s="507" t="s">
        <v>618</v>
      </c>
    </row>
    <row r="170" spans="1:3" ht="26.45" customHeight="1">
      <c r="A170" s="489" t="s">
        <v>617</v>
      </c>
      <c r="B170" s="505" t="s">
        <v>524</v>
      </c>
      <c r="C170" s="506" t="s">
        <v>620</v>
      </c>
    </row>
    <row r="171" spans="1:3" ht="22.5">
      <c r="A171" s="489" t="s">
        <v>619</v>
      </c>
      <c r="B171" s="483" t="s">
        <v>526</v>
      </c>
      <c r="C171" s="506" t="s">
        <v>624</v>
      </c>
    </row>
    <row r="172" spans="1:3" ht="22.5">
      <c r="A172" s="489" t="s">
        <v>621</v>
      </c>
      <c r="B172" s="505" t="s">
        <v>527</v>
      </c>
      <c r="C172" s="504" t="s">
        <v>625</v>
      </c>
    </row>
    <row r="173" spans="1:3">
      <c r="A173" s="489" t="s">
        <v>623</v>
      </c>
      <c r="B173" s="503" t="s">
        <v>528</v>
      </c>
      <c r="C173" s="502" t="s">
        <v>626</v>
      </c>
    </row>
    <row r="174" spans="1:3" ht="22.5">
      <c r="A174" s="489"/>
      <c r="B174" s="501" t="s">
        <v>892</v>
      </c>
      <c r="C174" s="500" t="s">
        <v>627</v>
      </c>
    </row>
    <row r="175" spans="1:3" ht="22.5">
      <c r="A175" s="489"/>
      <c r="B175" s="501" t="s">
        <v>891</v>
      </c>
      <c r="C175" s="500" t="s">
        <v>628</v>
      </c>
    </row>
    <row r="176" spans="1:3" ht="22.5">
      <c r="A176" s="489"/>
      <c r="B176" s="501" t="s">
        <v>890</v>
      </c>
      <c r="C176" s="500" t="s">
        <v>629</v>
      </c>
    </row>
    <row r="177" spans="1:3">
      <c r="A177" s="489"/>
      <c r="B177" s="934" t="s">
        <v>630</v>
      </c>
      <c r="C177" s="935"/>
    </row>
    <row r="178" spans="1:3">
      <c r="A178" s="489"/>
      <c r="B178" s="942" t="s">
        <v>889</v>
      </c>
      <c r="C178" s="943"/>
    </row>
    <row r="179" spans="1:3">
      <c r="A179" s="488">
        <v>1</v>
      </c>
      <c r="B179" s="500" t="s">
        <v>532</v>
      </c>
      <c r="C179" s="500" t="s">
        <v>532</v>
      </c>
    </row>
    <row r="180" spans="1:3" ht="33.75">
      <c r="A180" s="488">
        <v>2</v>
      </c>
      <c r="B180" s="500" t="s">
        <v>631</v>
      </c>
      <c r="C180" s="500" t="s">
        <v>632</v>
      </c>
    </row>
    <row r="181" spans="1:3">
      <c r="A181" s="488">
        <v>3</v>
      </c>
      <c r="B181" s="500" t="s">
        <v>534</v>
      </c>
      <c r="C181" s="500" t="s">
        <v>633</v>
      </c>
    </row>
    <row r="182" spans="1:3" ht="22.5">
      <c r="A182" s="488">
        <v>4</v>
      </c>
      <c r="B182" s="500" t="s">
        <v>535</v>
      </c>
      <c r="C182" s="500" t="s">
        <v>634</v>
      </c>
    </row>
    <row r="183" spans="1:3" ht="22.5">
      <c r="A183" s="488">
        <v>5</v>
      </c>
      <c r="B183" s="500" t="s">
        <v>536</v>
      </c>
      <c r="C183" s="500" t="s">
        <v>656</v>
      </c>
    </row>
    <row r="184" spans="1:3" ht="45">
      <c r="A184" s="488">
        <v>6</v>
      </c>
      <c r="B184" s="500" t="s">
        <v>537</v>
      </c>
      <c r="C184" s="500" t="s">
        <v>635</v>
      </c>
    </row>
    <row r="185" spans="1:3">
      <c r="A185" s="489"/>
      <c r="B185" s="934" t="s">
        <v>636</v>
      </c>
      <c r="C185" s="935"/>
    </row>
    <row r="186" spans="1:3">
      <c r="A186" s="489"/>
      <c r="B186" s="947" t="s">
        <v>888</v>
      </c>
      <c r="C186" s="948"/>
    </row>
    <row r="187" spans="1:3" ht="22.5">
      <c r="A187" s="489">
        <v>1.1000000000000001</v>
      </c>
      <c r="B187" s="499" t="s">
        <v>542</v>
      </c>
      <c r="C187" s="497" t="s">
        <v>637</v>
      </c>
    </row>
    <row r="188" spans="1:3" ht="50.1" customHeight="1">
      <c r="A188" s="489" t="s">
        <v>146</v>
      </c>
      <c r="B188" s="484" t="s">
        <v>543</v>
      </c>
      <c r="C188" s="497" t="s">
        <v>638</v>
      </c>
    </row>
    <row r="189" spans="1:3">
      <c r="A189" s="489" t="s">
        <v>544</v>
      </c>
      <c r="B189" s="498" t="s">
        <v>545</v>
      </c>
      <c r="C189" s="949" t="s">
        <v>887</v>
      </c>
    </row>
    <row r="190" spans="1:3">
      <c r="A190" s="489" t="s">
        <v>546</v>
      </c>
      <c r="B190" s="498" t="s">
        <v>547</v>
      </c>
      <c r="C190" s="949"/>
    </row>
    <row r="191" spans="1:3">
      <c r="A191" s="489" t="s">
        <v>548</v>
      </c>
      <c r="B191" s="498" t="s">
        <v>549</v>
      </c>
      <c r="C191" s="949"/>
    </row>
    <row r="192" spans="1:3">
      <c r="A192" s="489" t="s">
        <v>550</v>
      </c>
      <c r="B192" s="498" t="s">
        <v>551</v>
      </c>
      <c r="C192" s="949"/>
    </row>
    <row r="193" spans="1:4" ht="25.5" customHeight="1">
      <c r="A193" s="489">
        <v>1.2</v>
      </c>
      <c r="B193" s="496" t="s">
        <v>863</v>
      </c>
      <c r="C193" s="570" t="s">
        <v>965</v>
      </c>
    </row>
    <row r="194" spans="1:4" ht="22.5">
      <c r="A194" s="489" t="s">
        <v>553</v>
      </c>
      <c r="B194" s="491" t="s">
        <v>554</v>
      </c>
      <c r="C194" s="494" t="s">
        <v>639</v>
      </c>
    </row>
    <row r="195" spans="1:4" ht="22.5">
      <c r="A195" s="489" t="s">
        <v>555</v>
      </c>
      <c r="B195" s="495" t="s">
        <v>556</v>
      </c>
      <c r="C195" s="494" t="s">
        <v>640</v>
      </c>
    </row>
    <row r="196" spans="1:4" ht="26.1" customHeight="1">
      <c r="A196" s="489" t="s">
        <v>557</v>
      </c>
      <c r="B196" s="493" t="s">
        <v>558</v>
      </c>
      <c r="C196" s="482" t="s">
        <v>641</v>
      </c>
    </row>
    <row r="197" spans="1:4" ht="22.5">
      <c r="A197" s="489" t="s">
        <v>559</v>
      </c>
      <c r="B197" s="492" t="s">
        <v>560</v>
      </c>
      <c r="C197" s="482" t="s">
        <v>642</v>
      </c>
      <c r="D197" s="316"/>
    </row>
    <row r="198" spans="1:4" ht="22.5">
      <c r="A198" s="489">
        <v>1.4</v>
      </c>
      <c r="B198" s="491" t="s">
        <v>649</v>
      </c>
      <c r="C198" s="490" t="s">
        <v>643</v>
      </c>
      <c r="D198" s="317"/>
    </row>
    <row r="199" spans="1:4" ht="12.75">
      <c r="A199" s="489">
        <v>1.5</v>
      </c>
      <c r="B199" s="491" t="s">
        <v>650</v>
      </c>
      <c r="C199" s="490" t="s">
        <v>643</v>
      </c>
      <c r="D199" s="318"/>
    </row>
    <row r="200" spans="1:4" ht="12.75">
      <c r="A200" s="489"/>
      <c r="B200" s="950" t="s">
        <v>644</v>
      </c>
      <c r="C200" s="950"/>
      <c r="D200" s="318"/>
    </row>
    <row r="201" spans="1:4" ht="12.75">
      <c r="A201" s="489"/>
      <c r="B201" s="947" t="s">
        <v>886</v>
      </c>
      <c r="C201" s="947"/>
      <c r="D201" s="318"/>
    </row>
    <row r="202" spans="1:4" ht="12.75">
      <c r="A202" s="488"/>
      <c r="B202" s="485" t="s">
        <v>885</v>
      </c>
      <c r="C202" s="569" t="s">
        <v>963</v>
      </c>
      <c r="D202" s="318"/>
    </row>
    <row r="203" spans="1:4" ht="12.75">
      <c r="A203" s="489"/>
      <c r="B203" s="950" t="s">
        <v>645</v>
      </c>
      <c r="C203" s="950"/>
      <c r="D203" s="319"/>
    </row>
    <row r="204" spans="1:4" ht="12.75">
      <c r="A204" s="488"/>
      <c r="B204" s="951" t="s">
        <v>884</v>
      </c>
      <c r="C204" s="951"/>
      <c r="D204" s="320"/>
    </row>
    <row r="205" spans="1:4" ht="12.75">
      <c r="B205" s="950" t="s">
        <v>682</v>
      </c>
      <c r="C205" s="950"/>
      <c r="D205" s="321"/>
    </row>
    <row r="206" spans="1:4" ht="22.5">
      <c r="A206" s="484">
        <v>1</v>
      </c>
      <c r="B206" s="485" t="s">
        <v>658</v>
      </c>
      <c r="C206" s="482" t="s">
        <v>670</v>
      </c>
      <c r="D206" s="320"/>
    </row>
    <row r="207" spans="1:4" ht="18" customHeight="1">
      <c r="A207" s="484">
        <v>2</v>
      </c>
      <c r="B207" s="485" t="s">
        <v>659</v>
      </c>
      <c r="C207" s="482" t="s">
        <v>671</v>
      </c>
      <c r="D207" s="321"/>
    </row>
    <row r="208" spans="1:4" ht="22.5">
      <c r="A208" s="484">
        <v>3</v>
      </c>
      <c r="B208" s="485" t="s">
        <v>660</v>
      </c>
      <c r="C208" s="485" t="s">
        <v>672</v>
      </c>
      <c r="D208" s="322"/>
    </row>
    <row r="209" spans="1:4" ht="12.75">
      <c r="A209" s="484">
        <v>4</v>
      </c>
      <c r="B209" s="485" t="s">
        <v>661</v>
      </c>
      <c r="C209" s="485" t="s">
        <v>673</v>
      </c>
      <c r="D209" s="322"/>
    </row>
    <row r="210" spans="1:4" ht="22.5">
      <c r="A210" s="484">
        <v>5</v>
      </c>
      <c r="B210" s="485" t="s">
        <v>662</v>
      </c>
      <c r="C210" s="485" t="s">
        <v>674</v>
      </c>
    </row>
    <row r="211" spans="1:4" ht="24.6" customHeight="1">
      <c r="A211" s="484">
        <v>6</v>
      </c>
      <c r="B211" s="485" t="s">
        <v>663</v>
      </c>
      <c r="C211" s="485" t="s">
        <v>675</v>
      </c>
    </row>
    <row r="212" spans="1:4" ht="22.5">
      <c r="A212" s="484">
        <v>7</v>
      </c>
      <c r="B212" s="485" t="s">
        <v>664</v>
      </c>
      <c r="C212" s="485" t="s">
        <v>676</v>
      </c>
    </row>
    <row r="213" spans="1:4">
      <c r="A213" s="484">
        <v>7.1</v>
      </c>
      <c r="B213" s="487" t="s">
        <v>665</v>
      </c>
      <c r="C213" s="485" t="s">
        <v>677</v>
      </c>
    </row>
    <row r="214" spans="1:4" ht="22.5">
      <c r="A214" s="484">
        <v>7.2</v>
      </c>
      <c r="B214" s="487" t="s">
        <v>666</v>
      </c>
      <c r="C214" s="485" t="s">
        <v>678</v>
      </c>
    </row>
    <row r="215" spans="1:4">
      <c r="A215" s="484">
        <v>7.3</v>
      </c>
      <c r="B215" s="486" t="s">
        <v>667</v>
      </c>
      <c r="C215" s="485" t="s">
        <v>679</v>
      </c>
    </row>
    <row r="216" spans="1:4" ht="39.6" customHeight="1">
      <c r="A216" s="484">
        <v>8</v>
      </c>
      <c r="B216" s="485" t="s">
        <v>668</v>
      </c>
      <c r="C216" s="482" t="s">
        <v>680</v>
      </c>
    </row>
    <row r="217" spans="1:4">
      <c r="A217" s="484">
        <v>9</v>
      </c>
      <c r="B217" s="485" t="s">
        <v>669</v>
      </c>
      <c r="C217" s="482" t="s">
        <v>681</v>
      </c>
    </row>
    <row r="218" spans="1:4" ht="22.5">
      <c r="A218" s="526">
        <v>10.1</v>
      </c>
      <c r="B218" s="527" t="s">
        <v>689</v>
      </c>
      <c r="C218" s="518" t="s">
        <v>690</v>
      </c>
    </row>
    <row r="219" spans="1:4">
      <c r="A219" s="952"/>
      <c r="B219" s="528" t="s">
        <v>876</v>
      </c>
      <c r="C219" s="482" t="s">
        <v>883</v>
      </c>
    </row>
    <row r="220" spans="1:4">
      <c r="A220" s="952"/>
      <c r="B220" s="483" t="s">
        <v>541</v>
      </c>
      <c r="C220" s="482" t="s">
        <v>882</v>
      </c>
    </row>
    <row r="221" spans="1:4">
      <c r="A221" s="952"/>
      <c r="B221" s="483" t="s">
        <v>875</v>
      </c>
      <c r="C221" s="570" t="s">
        <v>966</v>
      </c>
    </row>
    <row r="222" spans="1:4">
      <c r="A222" s="952"/>
      <c r="B222" s="483" t="s">
        <v>683</v>
      </c>
      <c r="C222" s="482" t="s">
        <v>881</v>
      </c>
    </row>
    <row r="223" spans="1:4" ht="22.5">
      <c r="A223" s="952"/>
      <c r="B223" s="483" t="s">
        <v>687</v>
      </c>
      <c r="C223" s="497" t="s">
        <v>880</v>
      </c>
    </row>
    <row r="224" spans="1:4" ht="33.75">
      <c r="A224" s="952"/>
      <c r="B224" s="483" t="s">
        <v>686</v>
      </c>
      <c r="C224" s="482" t="s">
        <v>879</v>
      </c>
    </row>
    <row r="225" spans="1:3">
      <c r="A225" s="952"/>
      <c r="B225" s="483" t="s">
        <v>915</v>
      </c>
      <c r="C225" s="482" t="s">
        <v>878</v>
      </c>
    </row>
    <row r="226" spans="1:3" ht="22.5">
      <c r="A226" s="952"/>
      <c r="B226" s="483" t="s">
        <v>916</v>
      </c>
      <c r="C226" s="482" t="s">
        <v>877</v>
      </c>
    </row>
    <row r="227" spans="1:3" ht="12.75">
      <c r="A227" s="519"/>
      <c r="B227" s="520"/>
      <c r="C227" s="521"/>
    </row>
    <row r="228" spans="1:3" ht="12.75">
      <c r="A228" s="519"/>
      <c r="B228" s="521"/>
      <c r="C228" s="522"/>
    </row>
    <row r="229" spans="1:3" ht="12.75">
      <c r="A229" s="519"/>
      <c r="B229" s="521"/>
      <c r="C229" s="522"/>
    </row>
    <row r="230" spans="1:3" ht="12.75">
      <c r="A230" s="519"/>
      <c r="B230" s="523"/>
      <c r="C230" s="522"/>
    </row>
    <row r="231" spans="1:3" ht="12.75">
      <c r="A231" s="946"/>
      <c r="B231" s="524"/>
      <c r="C231" s="522"/>
    </row>
    <row r="232" spans="1:3" ht="12.75">
      <c r="A232" s="946"/>
      <c r="B232" s="524"/>
      <c r="C232" s="522"/>
    </row>
    <row r="233" spans="1:3" ht="12.75">
      <c r="A233" s="946"/>
      <c r="B233" s="524"/>
      <c r="C233" s="522"/>
    </row>
    <row r="234" spans="1:3" ht="12.75">
      <c r="A234" s="946"/>
      <c r="B234" s="524"/>
      <c r="C234" s="525"/>
    </row>
    <row r="235" spans="1:3" ht="40.5" customHeight="1">
      <c r="A235" s="946"/>
      <c r="B235" s="524"/>
      <c r="C235" s="522"/>
    </row>
    <row r="236" spans="1:3" ht="24" customHeight="1">
      <c r="A236" s="946"/>
      <c r="B236" s="524"/>
      <c r="C236" s="522"/>
    </row>
    <row r="237" spans="1:3" ht="12.75">
      <c r="A237" s="946"/>
      <c r="B237" s="524"/>
      <c r="C237" s="522"/>
    </row>
  </sheetData>
  <mergeCells count="133">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 ref="B22:C22"/>
    <mergeCell ref="B23:C23"/>
    <mergeCell ref="B24:C24"/>
    <mergeCell ref="B16:C16"/>
    <mergeCell ref="B17:C17"/>
    <mergeCell ref="B18:C18"/>
    <mergeCell ref="B31:C31"/>
    <mergeCell ref="B32:C32"/>
    <mergeCell ref="B34:C34"/>
    <mergeCell ref="B35:C35"/>
    <mergeCell ref="B33:C33"/>
    <mergeCell ref="B36:C36"/>
    <mergeCell ref="B39:C39"/>
    <mergeCell ref="B25:C25"/>
    <mergeCell ref="A26:C26"/>
    <mergeCell ref="B27:C27"/>
    <mergeCell ref="A28:C28"/>
    <mergeCell ref="B29:C29"/>
    <mergeCell ref="B30:C30"/>
    <mergeCell ref="B42:C42"/>
    <mergeCell ref="B43:C43"/>
    <mergeCell ref="B44:C44"/>
    <mergeCell ref="A45:C45"/>
    <mergeCell ref="B46:C46"/>
    <mergeCell ref="A47:C47"/>
    <mergeCell ref="B37:C37"/>
    <mergeCell ref="B38:C38"/>
    <mergeCell ref="B40:C40"/>
    <mergeCell ref="A41:C41"/>
    <mergeCell ref="A54:C54"/>
    <mergeCell ref="B55:C55"/>
    <mergeCell ref="B56:C56"/>
    <mergeCell ref="B57:C57"/>
    <mergeCell ref="B58:C58"/>
    <mergeCell ref="B59:C59"/>
    <mergeCell ref="B48:C48"/>
    <mergeCell ref="B49:C49"/>
    <mergeCell ref="B50:C50"/>
    <mergeCell ref="B51:C51"/>
    <mergeCell ref="B52:C52"/>
    <mergeCell ref="B53:C53"/>
    <mergeCell ref="A68:C68"/>
    <mergeCell ref="B69:C69"/>
    <mergeCell ref="B70:C70"/>
    <mergeCell ref="B71:C71"/>
    <mergeCell ref="B72:C72"/>
    <mergeCell ref="B73:C73"/>
    <mergeCell ref="B60:C60"/>
    <mergeCell ref="B61:C61"/>
    <mergeCell ref="B62:C62"/>
    <mergeCell ref="B63:C63"/>
    <mergeCell ref="A64:C64"/>
    <mergeCell ref="B65:C65"/>
    <mergeCell ref="A66:C66"/>
    <mergeCell ref="B67:C67"/>
    <mergeCell ref="B80:C80"/>
    <mergeCell ref="A81:C81"/>
    <mergeCell ref="B82:C82"/>
    <mergeCell ref="B83:C83"/>
    <mergeCell ref="B84:C84"/>
    <mergeCell ref="B85:C85"/>
    <mergeCell ref="B74:C74"/>
    <mergeCell ref="B75:C75"/>
    <mergeCell ref="B76:C76"/>
    <mergeCell ref="A77:C77"/>
    <mergeCell ref="B78:C78"/>
    <mergeCell ref="B79:C79"/>
    <mergeCell ref="B92:C92"/>
    <mergeCell ref="B93:C93"/>
    <mergeCell ref="B94:C94"/>
    <mergeCell ref="B95:C95"/>
    <mergeCell ref="B96:C96"/>
    <mergeCell ref="A97:C97"/>
    <mergeCell ref="B86:C86"/>
    <mergeCell ref="B87:C87"/>
    <mergeCell ref="B88:C88"/>
    <mergeCell ref="A89:C89"/>
    <mergeCell ref="B90:C90"/>
    <mergeCell ref="B91:C91"/>
    <mergeCell ref="B111:C111"/>
    <mergeCell ref="A112:C112"/>
    <mergeCell ref="A113:C113"/>
    <mergeCell ref="B114:C114"/>
    <mergeCell ref="B115:C115"/>
    <mergeCell ref="B116:C116"/>
    <mergeCell ref="A98:C98"/>
    <mergeCell ref="A106:C106"/>
    <mergeCell ref="B107:C107"/>
    <mergeCell ref="A108:C108"/>
    <mergeCell ref="B109:C109"/>
    <mergeCell ref="B110:C110"/>
    <mergeCell ref="A231:A237"/>
    <mergeCell ref="B177:C177"/>
    <mergeCell ref="B178:C178"/>
    <mergeCell ref="B185:C185"/>
    <mergeCell ref="B186:C186"/>
    <mergeCell ref="C189:C192"/>
    <mergeCell ref="B200:C200"/>
    <mergeCell ref="B201:C201"/>
    <mergeCell ref="B203:C203"/>
    <mergeCell ref="B204:C204"/>
    <mergeCell ref="B205:C205"/>
    <mergeCell ref="A219:A226"/>
    <mergeCell ref="B158:C158"/>
    <mergeCell ref="B160:C160"/>
    <mergeCell ref="B161:C161"/>
    <mergeCell ref="B117:C117"/>
    <mergeCell ref="B119:C119"/>
    <mergeCell ref="B120:C120"/>
    <mergeCell ref="B149:C149"/>
    <mergeCell ref="B150:C150"/>
    <mergeCell ref="B151:C151"/>
    <mergeCell ref="B152:C152"/>
    <mergeCell ref="B153:C153"/>
    <mergeCell ref="B154:C154"/>
  </mergeCells>
  <conditionalFormatting sqref="B227">
    <cfRule type="duplicateValues" dxfId="7" priority="5"/>
    <cfRule type="duplicateValues" dxfId="6" priority="6"/>
  </conditionalFormatting>
  <conditionalFormatting sqref="B227">
    <cfRule type="duplicateValues" dxfId="5" priority="7"/>
  </conditionalFormatting>
  <conditionalFormatting sqref="B227">
    <cfRule type="duplicateValues" dxfId="4" priority="8"/>
  </conditionalFormatting>
  <conditionalFormatting sqref="B215">
    <cfRule type="duplicateValues" dxfId="3" priority="1"/>
    <cfRule type="duplicateValues" dxfId="2" priority="2"/>
  </conditionalFormatting>
  <conditionalFormatting sqref="B215">
    <cfRule type="duplicateValues" dxfId="1" priority="3"/>
  </conditionalFormatting>
  <conditionalFormatting sqref="B215">
    <cfRule type="duplicateValues" dxfId="0" priority="4"/>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9.9978637043366805E-2"/>
  </sheetPr>
  <dimension ref="A1:H45"/>
  <sheetViews>
    <sheetView zoomScale="80" zoomScaleNormal="80" workbookViewId="0"/>
  </sheetViews>
  <sheetFormatPr defaultRowHeight="15"/>
  <cols>
    <col min="2" max="2" width="66.5703125" customWidth="1"/>
    <col min="3" max="8" width="17.85546875" customWidth="1"/>
    <col min="14" max="14" width="16.28515625" customWidth="1"/>
    <col min="16" max="16" width="24.28515625" customWidth="1"/>
  </cols>
  <sheetData>
    <row r="1" spans="1:8" ht="15.75">
      <c r="A1" s="16" t="s">
        <v>97</v>
      </c>
      <c r="B1" s="235" t="str">
        <f>Info!C2</f>
        <v>სს "ხალიკ ბანკი საქართველო"</v>
      </c>
      <c r="C1" s="15"/>
      <c r="D1" s="178"/>
      <c r="E1" s="178"/>
      <c r="F1" s="178"/>
      <c r="G1" s="178"/>
    </row>
    <row r="2" spans="1:8" ht="15.75">
      <c r="A2" s="16" t="s">
        <v>98</v>
      </c>
      <c r="B2" s="792">
        <f>'1. key ratios'!B2</f>
        <v>46022</v>
      </c>
      <c r="C2" s="27"/>
      <c r="D2" s="17"/>
      <c r="E2" s="17"/>
      <c r="F2" s="17"/>
      <c r="G2" s="17"/>
      <c r="H2" s="1"/>
    </row>
    <row r="3" spans="1:8" ht="15.75">
      <c r="A3" s="16"/>
      <c r="B3" s="15"/>
      <c r="C3" s="27"/>
      <c r="D3" s="17"/>
      <c r="E3" s="17"/>
      <c r="F3" s="17"/>
      <c r="G3" s="17"/>
      <c r="H3" s="1"/>
    </row>
    <row r="4" spans="1:8">
      <c r="A4" s="825" t="s">
        <v>25</v>
      </c>
      <c r="B4" s="821" t="s">
        <v>155</v>
      </c>
      <c r="C4" s="823" t="s">
        <v>103</v>
      </c>
      <c r="D4" s="823"/>
      <c r="E4" s="823"/>
      <c r="F4" s="823" t="s">
        <v>104</v>
      </c>
      <c r="G4" s="823"/>
      <c r="H4" s="824"/>
    </row>
    <row r="5" spans="1:8" ht="15.6" customHeight="1">
      <c r="A5" s="826"/>
      <c r="B5" s="822"/>
      <c r="C5" s="353" t="s">
        <v>26</v>
      </c>
      <c r="D5" s="353" t="s">
        <v>77</v>
      </c>
      <c r="E5" s="353" t="s">
        <v>66</v>
      </c>
      <c r="F5" s="353" t="s">
        <v>26</v>
      </c>
      <c r="G5" s="353" t="s">
        <v>77</v>
      </c>
      <c r="H5" s="353" t="s">
        <v>66</v>
      </c>
    </row>
    <row r="6" spans="1:8">
      <c r="A6" s="380">
        <v>1</v>
      </c>
      <c r="B6" s="354" t="s">
        <v>744</v>
      </c>
      <c r="C6" s="638">
        <f>SUM(C7:C12)</f>
        <v>43107543.729999982</v>
      </c>
      <c r="D6" s="638">
        <f>SUM(D7:D12)</f>
        <v>49198091.900000013</v>
      </c>
      <c r="E6" s="639">
        <f>C6+D6</f>
        <v>92305635.629999995</v>
      </c>
      <c r="F6" s="638">
        <f>SUM(F7:F12)</f>
        <v>30447210.045065127</v>
      </c>
      <c r="G6" s="638">
        <f>SUM(G7:G12)</f>
        <v>43929095.958873846</v>
      </c>
      <c r="H6" s="639">
        <f>F6+G6</f>
        <v>74376306.003938973</v>
      </c>
    </row>
    <row r="7" spans="1:8">
      <c r="A7" s="380">
        <v>1.1000000000000001</v>
      </c>
      <c r="B7" s="355" t="s">
        <v>698</v>
      </c>
      <c r="C7" s="638">
        <v>0</v>
      </c>
      <c r="D7" s="638">
        <v>0</v>
      </c>
      <c r="E7" s="639">
        <f t="shared" ref="E7:E45" si="0">C7+D7</f>
        <v>0</v>
      </c>
      <c r="F7" s="638">
        <v>0</v>
      </c>
      <c r="G7" s="638">
        <v>0</v>
      </c>
      <c r="H7" s="639">
        <f t="shared" ref="H7:H44" si="1">F7+G7</f>
        <v>0</v>
      </c>
    </row>
    <row r="8" spans="1:8" ht="21">
      <c r="A8" s="380">
        <v>1.2</v>
      </c>
      <c r="B8" s="355" t="s">
        <v>745</v>
      </c>
      <c r="C8" s="638">
        <v>0</v>
      </c>
      <c r="D8" s="638">
        <v>0</v>
      </c>
      <c r="E8" s="639">
        <f t="shared" si="0"/>
        <v>0</v>
      </c>
      <c r="F8" s="638">
        <v>0</v>
      </c>
      <c r="G8" s="638">
        <v>0</v>
      </c>
      <c r="H8" s="639">
        <f t="shared" si="1"/>
        <v>0</v>
      </c>
    </row>
    <row r="9" spans="1:8" ht="21.6" customHeight="1">
      <c r="A9" s="380">
        <v>1.3</v>
      </c>
      <c r="B9" s="349" t="s">
        <v>746</v>
      </c>
      <c r="C9" s="638">
        <v>0</v>
      </c>
      <c r="D9" s="638">
        <v>0</v>
      </c>
      <c r="E9" s="639">
        <f t="shared" si="0"/>
        <v>0</v>
      </c>
      <c r="F9" s="638">
        <v>0</v>
      </c>
      <c r="G9" s="638">
        <v>0</v>
      </c>
      <c r="H9" s="639">
        <f t="shared" si="1"/>
        <v>0</v>
      </c>
    </row>
    <row r="10" spans="1:8" ht="21">
      <c r="A10" s="380">
        <v>1.4</v>
      </c>
      <c r="B10" s="349" t="s">
        <v>702</v>
      </c>
      <c r="C10" s="638">
        <v>0</v>
      </c>
      <c r="D10" s="638">
        <v>0</v>
      </c>
      <c r="E10" s="639">
        <f t="shared" si="0"/>
        <v>0</v>
      </c>
      <c r="F10" s="638">
        <v>0</v>
      </c>
      <c r="G10" s="638">
        <v>0</v>
      </c>
      <c r="H10" s="639">
        <f t="shared" si="1"/>
        <v>0</v>
      </c>
    </row>
    <row r="11" spans="1:8">
      <c r="A11" s="380">
        <v>1.5</v>
      </c>
      <c r="B11" s="349" t="s">
        <v>705</v>
      </c>
      <c r="C11" s="638">
        <v>43107543.729999982</v>
      </c>
      <c r="D11" s="638">
        <v>49198091.900000013</v>
      </c>
      <c r="E11" s="639">
        <f t="shared" si="0"/>
        <v>92305635.629999995</v>
      </c>
      <c r="F11" s="638">
        <v>30447210.045065127</v>
      </c>
      <c r="G11" s="638">
        <v>43929095.958873846</v>
      </c>
      <c r="H11" s="639">
        <f t="shared" si="1"/>
        <v>74376306.003938973</v>
      </c>
    </row>
    <row r="12" spans="1:8">
      <c r="A12" s="380">
        <v>1.6</v>
      </c>
      <c r="B12" s="356" t="s">
        <v>88</v>
      </c>
      <c r="C12" s="638">
        <v>0</v>
      </c>
      <c r="D12" s="638">
        <v>0</v>
      </c>
      <c r="E12" s="639">
        <f t="shared" si="0"/>
        <v>0</v>
      </c>
      <c r="F12" s="638">
        <v>0</v>
      </c>
      <c r="G12" s="638">
        <v>0</v>
      </c>
      <c r="H12" s="639">
        <f t="shared" si="1"/>
        <v>0</v>
      </c>
    </row>
    <row r="13" spans="1:8">
      <c r="A13" s="380">
        <v>2</v>
      </c>
      <c r="B13" s="357" t="s">
        <v>747</v>
      </c>
      <c r="C13" s="638">
        <f>SUM(C14:C17)</f>
        <v>-12148154.970000003</v>
      </c>
      <c r="D13" s="638">
        <f>SUM(D14:D17)</f>
        <v>-28232053.330000002</v>
      </c>
      <c r="E13" s="639">
        <f t="shared" si="0"/>
        <v>-40380208.300000004</v>
      </c>
      <c r="F13" s="638">
        <f>SUM(F14:F17)</f>
        <v>-9097779.799999997</v>
      </c>
      <c r="G13" s="638">
        <f>SUM(G14:G17)</f>
        <v>-24690753.750000007</v>
      </c>
      <c r="H13" s="639">
        <f t="shared" si="1"/>
        <v>-33788533.550000004</v>
      </c>
    </row>
    <row r="14" spans="1:8">
      <c r="A14" s="380">
        <v>2.1</v>
      </c>
      <c r="B14" s="349" t="s">
        <v>748</v>
      </c>
      <c r="C14" s="638">
        <v>0</v>
      </c>
      <c r="D14" s="638">
        <v>0</v>
      </c>
      <c r="E14" s="639">
        <f t="shared" si="0"/>
        <v>0</v>
      </c>
      <c r="F14" s="638">
        <v>0</v>
      </c>
      <c r="G14" s="638">
        <v>0</v>
      </c>
      <c r="H14" s="639">
        <f t="shared" si="1"/>
        <v>0</v>
      </c>
    </row>
    <row r="15" spans="1:8" ht="24.6" customHeight="1">
      <c r="A15" s="380">
        <v>2.2000000000000002</v>
      </c>
      <c r="B15" s="349" t="s">
        <v>749</v>
      </c>
      <c r="C15" s="638">
        <v>0</v>
      </c>
      <c r="D15" s="638">
        <v>0</v>
      </c>
      <c r="E15" s="639">
        <f t="shared" si="0"/>
        <v>0</v>
      </c>
      <c r="F15" s="638">
        <v>0</v>
      </c>
      <c r="G15" s="638">
        <v>0</v>
      </c>
      <c r="H15" s="639">
        <f t="shared" si="1"/>
        <v>0</v>
      </c>
    </row>
    <row r="16" spans="1:8" ht="20.45" customHeight="1">
      <c r="A16" s="380">
        <v>2.2999999999999998</v>
      </c>
      <c r="B16" s="349" t="s">
        <v>750</v>
      </c>
      <c r="C16" s="638">
        <v>-12148154.970000003</v>
      </c>
      <c r="D16" s="638">
        <v>-28232053.330000002</v>
      </c>
      <c r="E16" s="639">
        <f t="shared" si="0"/>
        <v>-40380208.300000004</v>
      </c>
      <c r="F16" s="638">
        <v>-9097779.799999997</v>
      </c>
      <c r="G16" s="638">
        <v>-24690753.750000007</v>
      </c>
      <c r="H16" s="639">
        <f t="shared" si="1"/>
        <v>-33788533.550000004</v>
      </c>
    </row>
    <row r="17" spans="1:8">
      <c r="A17" s="380">
        <v>2.4</v>
      </c>
      <c r="B17" s="349" t="s">
        <v>751</v>
      </c>
      <c r="C17" s="638">
        <v>0</v>
      </c>
      <c r="D17" s="638">
        <v>0</v>
      </c>
      <c r="E17" s="639">
        <f t="shared" si="0"/>
        <v>0</v>
      </c>
      <c r="F17" s="638">
        <v>0</v>
      </c>
      <c r="G17" s="638">
        <v>0</v>
      </c>
      <c r="H17" s="639">
        <f t="shared" si="1"/>
        <v>0</v>
      </c>
    </row>
    <row r="18" spans="1:8">
      <c r="A18" s="380">
        <v>3</v>
      </c>
      <c r="B18" s="357" t="s">
        <v>752</v>
      </c>
      <c r="C18" s="638">
        <v>0</v>
      </c>
      <c r="D18" s="638">
        <v>0</v>
      </c>
      <c r="E18" s="639">
        <f t="shared" si="0"/>
        <v>0</v>
      </c>
      <c r="F18" s="638">
        <v>0</v>
      </c>
      <c r="G18" s="638">
        <v>0</v>
      </c>
      <c r="H18" s="639">
        <f t="shared" si="1"/>
        <v>0</v>
      </c>
    </row>
    <row r="19" spans="1:8">
      <c r="A19" s="380">
        <v>4</v>
      </c>
      <c r="B19" s="357" t="s">
        <v>753</v>
      </c>
      <c r="C19" s="638">
        <v>1910428.6400000004</v>
      </c>
      <c r="D19" s="638">
        <v>1280740.1699999992</v>
      </c>
      <c r="E19" s="639">
        <f t="shared" si="0"/>
        <v>3191168.8099999996</v>
      </c>
      <c r="F19" s="638">
        <v>1974856.2700000005</v>
      </c>
      <c r="G19" s="638">
        <v>1938202.6200000006</v>
      </c>
      <c r="H19" s="639">
        <f t="shared" si="1"/>
        <v>3913058.8900000011</v>
      </c>
    </row>
    <row r="20" spans="1:8">
      <c r="A20" s="380">
        <v>5</v>
      </c>
      <c r="B20" s="357" t="s">
        <v>754</v>
      </c>
      <c r="C20" s="638">
        <v>-844459.10000000044</v>
      </c>
      <c r="D20" s="638">
        <v>-2177269.0199999991</v>
      </c>
      <c r="E20" s="639">
        <f t="shared" si="0"/>
        <v>-3021728.1199999996</v>
      </c>
      <c r="F20" s="638">
        <v>-690321.11</v>
      </c>
      <c r="G20" s="638">
        <v>-2079557.8599999999</v>
      </c>
      <c r="H20" s="639">
        <f t="shared" si="1"/>
        <v>-2769878.9699999997</v>
      </c>
    </row>
    <row r="21" spans="1:8" ht="38.450000000000003" customHeight="1">
      <c r="A21" s="380">
        <v>6</v>
      </c>
      <c r="B21" s="357" t="s">
        <v>755</v>
      </c>
      <c r="C21" s="638">
        <v>25097.610000000004</v>
      </c>
      <c r="D21" s="638">
        <v>15362.559999999994</v>
      </c>
      <c r="E21" s="639">
        <f t="shared" si="0"/>
        <v>40460.17</v>
      </c>
      <c r="F21" s="638">
        <v>1078.5800000000002</v>
      </c>
      <c r="G21" s="638">
        <v>40078.669999999991</v>
      </c>
      <c r="H21" s="639">
        <f t="shared" si="1"/>
        <v>41157.249999999993</v>
      </c>
    </row>
    <row r="22" spans="1:8" ht="27.6" customHeight="1">
      <c r="A22" s="380">
        <v>7</v>
      </c>
      <c r="B22" s="357" t="s">
        <v>756</v>
      </c>
      <c r="C22" s="638">
        <v>-474297.52</v>
      </c>
      <c r="D22" s="638">
        <v>0</v>
      </c>
      <c r="E22" s="639">
        <f t="shared" si="0"/>
        <v>-474297.52</v>
      </c>
      <c r="F22" s="638">
        <v>893973.68000000017</v>
      </c>
      <c r="G22" s="638">
        <v>0</v>
      </c>
      <c r="H22" s="639">
        <f t="shared" si="1"/>
        <v>893973.68000000017</v>
      </c>
    </row>
    <row r="23" spans="1:8" ht="36.950000000000003" customHeight="1">
      <c r="A23" s="380">
        <v>8</v>
      </c>
      <c r="B23" s="358" t="s">
        <v>757</v>
      </c>
      <c r="C23" s="638">
        <v>0</v>
      </c>
      <c r="D23" s="638">
        <v>0</v>
      </c>
      <c r="E23" s="639">
        <f t="shared" si="0"/>
        <v>0</v>
      </c>
      <c r="F23" s="638">
        <v>0</v>
      </c>
      <c r="G23" s="638">
        <v>0</v>
      </c>
      <c r="H23" s="639">
        <f t="shared" si="1"/>
        <v>0</v>
      </c>
    </row>
    <row r="24" spans="1:8" ht="34.5" customHeight="1">
      <c r="A24" s="380">
        <v>9</v>
      </c>
      <c r="B24" s="358" t="s">
        <v>758</v>
      </c>
      <c r="C24" s="638">
        <v>0</v>
      </c>
      <c r="D24" s="638">
        <v>0</v>
      </c>
      <c r="E24" s="639">
        <f t="shared" si="0"/>
        <v>0</v>
      </c>
      <c r="F24" s="638">
        <v>0</v>
      </c>
      <c r="G24" s="638">
        <v>0</v>
      </c>
      <c r="H24" s="639">
        <f t="shared" si="1"/>
        <v>0</v>
      </c>
    </row>
    <row r="25" spans="1:8">
      <c r="A25" s="380">
        <v>10</v>
      </c>
      <c r="B25" s="357" t="s">
        <v>759</v>
      </c>
      <c r="C25" s="638">
        <v>3323557.7899999991</v>
      </c>
      <c r="D25" s="638">
        <v>0</v>
      </c>
      <c r="E25" s="639">
        <f t="shared" si="0"/>
        <v>3323557.7899999991</v>
      </c>
      <c r="F25" s="638">
        <v>4436695.9100000039</v>
      </c>
      <c r="G25" s="638">
        <v>0</v>
      </c>
      <c r="H25" s="639">
        <f t="shared" si="1"/>
        <v>4436695.9100000039</v>
      </c>
    </row>
    <row r="26" spans="1:8" ht="27" customHeight="1">
      <c r="A26" s="380">
        <v>11</v>
      </c>
      <c r="B26" s="359" t="s">
        <v>760</v>
      </c>
      <c r="C26" s="638">
        <v>26385.730000000003</v>
      </c>
      <c r="D26" s="638">
        <v>0</v>
      </c>
      <c r="E26" s="639">
        <f t="shared" si="0"/>
        <v>26385.730000000003</v>
      </c>
      <c r="F26" s="638">
        <v>601482.21</v>
      </c>
      <c r="G26" s="638">
        <v>0</v>
      </c>
      <c r="H26" s="639">
        <f t="shared" si="1"/>
        <v>601482.21</v>
      </c>
    </row>
    <row r="27" spans="1:8">
      <c r="A27" s="380">
        <v>12</v>
      </c>
      <c r="B27" s="357" t="s">
        <v>761</v>
      </c>
      <c r="C27" s="638">
        <v>103246.55</v>
      </c>
      <c r="D27" s="638">
        <v>0</v>
      </c>
      <c r="E27" s="639">
        <f t="shared" si="0"/>
        <v>103246.55</v>
      </c>
      <c r="F27" s="638">
        <v>84806.52</v>
      </c>
      <c r="G27" s="638">
        <v>500.71</v>
      </c>
      <c r="H27" s="639">
        <f t="shared" si="1"/>
        <v>85307.23000000001</v>
      </c>
    </row>
    <row r="28" spans="1:8">
      <c r="A28" s="380">
        <v>13</v>
      </c>
      <c r="B28" s="360" t="s">
        <v>762</v>
      </c>
      <c r="C28" s="638">
        <v>-4839930.46</v>
      </c>
      <c r="D28" s="638">
        <v>-456803.28</v>
      </c>
      <c r="E28" s="639">
        <f t="shared" si="0"/>
        <v>-5296733.74</v>
      </c>
      <c r="F28" s="638">
        <v>-4002765.1700000009</v>
      </c>
      <c r="G28" s="638">
        <v>-652190.29999999993</v>
      </c>
      <c r="H28" s="639">
        <f t="shared" si="1"/>
        <v>-4654955.4700000007</v>
      </c>
    </row>
    <row r="29" spans="1:8">
      <c r="A29" s="380">
        <v>14</v>
      </c>
      <c r="B29" s="361" t="s">
        <v>763</v>
      </c>
      <c r="C29" s="638">
        <f>SUM(C30:C31)</f>
        <v>-18553079.819999997</v>
      </c>
      <c r="D29" s="638">
        <f>SUM(D30:D31)</f>
        <v>0</v>
      </c>
      <c r="E29" s="639">
        <f t="shared" si="0"/>
        <v>-18553079.819999997</v>
      </c>
      <c r="F29" s="638">
        <f>SUM(F30:F31)</f>
        <v>-16750939.219999999</v>
      </c>
      <c r="G29" s="638">
        <f>SUM(G30:G31)</f>
        <v>0</v>
      </c>
      <c r="H29" s="639">
        <f t="shared" si="1"/>
        <v>-16750939.219999999</v>
      </c>
    </row>
    <row r="30" spans="1:8">
      <c r="A30" s="380">
        <v>14.1</v>
      </c>
      <c r="B30" s="334" t="s">
        <v>764</v>
      </c>
      <c r="C30" s="638">
        <v>-16516213.189999998</v>
      </c>
      <c r="D30" s="638">
        <v>0</v>
      </c>
      <c r="E30" s="639">
        <f t="shared" si="0"/>
        <v>-16516213.189999998</v>
      </c>
      <c r="F30" s="638">
        <v>-14784307.009999998</v>
      </c>
      <c r="G30" s="638">
        <v>0</v>
      </c>
      <c r="H30" s="639">
        <f t="shared" si="1"/>
        <v>-14784307.009999998</v>
      </c>
    </row>
    <row r="31" spans="1:8">
      <c r="A31" s="380">
        <v>14.2</v>
      </c>
      <c r="B31" s="334" t="s">
        <v>765</v>
      </c>
      <c r="C31" s="638">
        <v>-2036866.6300000001</v>
      </c>
      <c r="D31" s="638">
        <v>0</v>
      </c>
      <c r="E31" s="639">
        <f t="shared" si="0"/>
        <v>-2036866.6300000001</v>
      </c>
      <c r="F31" s="638">
        <v>-1966632.21</v>
      </c>
      <c r="G31" s="638">
        <v>0</v>
      </c>
      <c r="H31" s="639">
        <f t="shared" si="1"/>
        <v>-1966632.21</v>
      </c>
    </row>
    <row r="32" spans="1:8">
      <c r="A32" s="380">
        <v>15</v>
      </c>
      <c r="B32" s="362" t="s">
        <v>766</v>
      </c>
      <c r="C32" s="638">
        <v>-3194246.6699999995</v>
      </c>
      <c r="D32" s="638">
        <v>0</v>
      </c>
      <c r="E32" s="639">
        <f t="shared" si="0"/>
        <v>-3194246.6699999995</v>
      </c>
      <c r="F32" s="638">
        <v>-2869395.92</v>
      </c>
      <c r="G32" s="638">
        <v>0</v>
      </c>
      <c r="H32" s="639">
        <f t="shared" si="1"/>
        <v>-2869395.92</v>
      </c>
    </row>
    <row r="33" spans="1:8" ht="22.5" customHeight="1">
      <c r="A33" s="380">
        <v>16</v>
      </c>
      <c r="B33" s="330" t="s">
        <v>767</v>
      </c>
      <c r="C33" s="638">
        <v>0</v>
      </c>
      <c r="D33" s="638">
        <v>0</v>
      </c>
      <c r="E33" s="639">
        <f t="shared" si="0"/>
        <v>0</v>
      </c>
      <c r="F33" s="638">
        <v>0</v>
      </c>
      <c r="G33" s="638">
        <v>0</v>
      </c>
      <c r="H33" s="639">
        <f t="shared" si="1"/>
        <v>0</v>
      </c>
    </row>
    <row r="34" spans="1:8">
      <c r="A34" s="380">
        <v>17</v>
      </c>
      <c r="B34" s="357" t="s">
        <v>768</v>
      </c>
      <c r="C34" s="638">
        <f>SUM(C35:C36)</f>
        <v>-996875.98000000021</v>
      </c>
      <c r="D34" s="638">
        <f>SUM(D35:D36)</f>
        <v>74802.38</v>
      </c>
      <c r="E34" s="639">
        <f t="shared" si="0"/>
        <v>-922073.60000000021</v>
      </c>
      <c r="F34" s="638">
        <f>SUM(F35:F36)</f>
        <v>-1309511.9500000002</v>
      </c>
      <c r="G34" s="638">
        <f>SUM(G35:G36)</f>
        <v>685078.58000000007</v>
      </c>
      <c r="H34" s="639">
        <f t="shared" si="1"/>
        <v>-624433.37000000011</v>
      </c>
    </row>
    <row r="35" spans="1:8">
      <c r="A35" s="380">
        <v>17.100000000000001</v>
      </c>
      <c r="B35" s="363" t="s">
        <v>769</v>
      </c>
      <c r="C35" s="638">
        <v>6022.2300000000014</v>
      </c>
      <c r="D35" s="638">
        <v>70018.340000000011</v>
      </c>
      <c r="E35" s="639">
        <f t="shared" si="0"/>
        <v>76040.570000000007</v>
      </c>
      <c r="F35" s="638">
        <v>-69560.239999999991</v>
      </c>
      <c r="G35" s="638">
        <v>284521.26</v>
      </c>
      <c r="H35" s="639">
        <f t="shared" si="1"/>
        <v>214961.02000000002</v>
      </c>
    </row>
    <row r="36" spans="1:8">
      <c r="A36" s="380">
        <v>17.2</v>
      </c>
      <c r="B36" s="334" t="s">
        <v>770</v>
      </c>
      <c r="C36" s="638">
        <v>-1002898.2100000002</v>
      </c>
      <c r="D36" s="638">
        <v>4784.04</v>
      </c>
      <c r="E36" s="639">
        <f t="shared" si="0"/>
        <v>-998114.17000000016</v>
      </c>
      <c r="F36" s="638">
        <v>-1239951.7100000002</v>
      </c>
      <c r="G36" s="638">
        <v>400557.32</v>
      </c>
      <c r="H36" s="639">
        <f t="shared" si="1"/>
        <v>-839394.39000000013</v>
      </c>
    </row>
    <row r="37" spans="1:8" ht="41.45" customHeight="1">
      <c r="A37" s="380">
        <v>18</v>
      </c>
      <c r="B37" s="364" t="s">
        <v>771</v>
      </c>
      <c r="C37" s="638">
        <f>SUM(C38:C39)</f>
        <v>-449548.08999999927</v>
      </c>
      <c r="D37" s="638">
        <f>SUM(D38:D39)</f>
        <v>821090.48999999918</v>
      </c>
      <c r="E37" s="639">
        <f t="shared" si="0"/>
        <v>371542.39999999991</v>
      </c>
      <c r="F37" s="638">
        <f>SUM(F38:F39)</f>
        <v>2628737.1186000002</v>
      </c>
      <c r="G37" s="640">
        <f>SUM(G38:G39)</f>
        <v>-376848.87229505787</v>
      </c>
      <c r="H37" s="639">
        <f t="shared" si="1"/>
        <v>2251888.2463049423</v>
      </c>
    </row>
    <row r="38" spans="1:8" ht="21">
      <c r="A38" s="380">
        <v>18.100000000000001</v>
      </c>
      <c r="B38" s="349" t="s">
        <v>772</v>
      </c>
      <c r="C38" s="638">
        <v>0</v>
      </c>
      <c r="D38" s="638">
        <v>0</v>
      </c>
      <c r="E38" s="639">
        <f t="shared" si="0"/>
        <v>0</v>
      </c>
      <c r="F38" s="638">
        <v>0</v>
      </c>
      <c r="G38" s="638">
        <v>0</v>
      </c>
      <c r="H38" s="639">
        <f t="shared" si="1"/>
        <v>0</v>
      </c>
    </row>
    <row r="39" spans="1:8">
      <c r="A39" s="380">
        <v>18.2</v>
      </c>
      <c r="B39" s="349" t="s">
        <v>773</v>
      </c>
      <c r="C39" s="638">
        <v>-449548.08999999927</v>
      </c>
      <c r="D39" s="638">
        <v>821090.48999999918</v>
      </c>
      <c r="E39" s="639">
        <f t="shared" si="0"/>
        <v>371542.39999999991</v>
      </c>
      <c r="F39" s="638">
        <v>2628737.1186000002</v>
      </c>
      <c r="G39" s="638">
        <v>-376848.87229505787</v>
      </c>
      <c r="H39" s="639">
        <f t="shared" si="1"/>
        <v>2251888.2463049423</v>
      </c>
    </row>
    <row r="40" spans="1:8" ht="24.6" customHeight="1">
      <c r="A40" s="380">
        <v>19</v>
      </c>
      <c r="B40" s="364" t="s">
        <v>774</v>
      </c>
      <c r="C40" s="638">
        <v>0</v>
      </c>
      <c r="D40" s="638">
        <v>0</v>
      </c>
      <c r="E40" s="639">
        <f t="shared" si="0"/>
        <v>0</v>
      </c>
      <c r="F40" s="638">
        <v>0</v>
      </c>
      <c r="G40" s="638">
        <v>0</v>
      </c>
      <c r="H40" s="639">
        <f t="shared" si="1"/>
        <v>0</v>
      </c>
    </row>
    <row r="41" spans="1:8" ht="24.95" customHeight="1">
      <c r="A41" s="380">
        <v>20</v>
      </c>
      <c r="B41" s="364" t="s">
        <v>775</v>
      </c>
      <c r="C41" s="638">
        <v>0</v>
      </c>
      <c r="D41" s="638">
        <v>0</v>
      </c>
      <c r="E41" s="639">
        <f t="shared" si="0"/>
        <v>0</v>
      </c>
      <c r="F41" s="638">
        <v>0</v>
      </c>
      <c r="G41" s="638">
        <v>0</v>
      </c>
      <c r="H41" s="639">
        <f t="shared" si="1"/>
        <v>0</v>
      </c>
    </row>
    <row r="42" spans="1:8" ht="33" customHeight="1">
      <c r="A42" s="380">
        <v>21</v>
      </c>
      <c r="B42" s="365" t="s">
        <v>776</v>
      </c>
      <c r="C42" s="638">
        <v>0</v>
      </c>
      <c r="D42" s="638">
        <v>0</v>
      </c>
      <c r="E42" s="639">
        <f t="shared" si="0"/>
        <v>0</v>
      </c>
      <c r="F42" s="638">
        <v>0</v>
      </c>
      <c r="G42" s="638">
        <v>0</v>
      </c>
      <c r="H42" s="639">
        <f t="shared" si="1"/>
        <v>0</v>
      </c>
    </row>
    <row r="43" spans="1:8">
      <c r="A43" s="380">
        <v>22</v>
      </c>
      <c r="B43" s="366" t="s">
        <v>777</v>
      </c>
      <c r="C43" s="638">
        <f>SUM(C6,C13,C18,C19,C20,C21,C22,C23,C24,C25,C26,C27,C28,C29,C32,C33,C34,C37,C40,C41,C42)</f>
        <v>6995667.4399999743</v>
      </c>
      <c r="D43" s="638">
        <f>SUM(D6,D13,D18,D19,D20,D21,D22,D23,D24,D25,D26,D27,D28,D29,D32,D33,D34,D37,D40,D41,D42)</f>
        <v>20523961.870000005</v>
      </c>
      <c r="E43" s="639">
        <f t="shared" si="0"/>
        <v>27519629.30999998</v>
      </c>
      <c r="F43" s="638">
        <f>SUM(F6,F13,F18,F19,F20,F21,F22,F23,F24,F25,F26,F27,F28,F29,F32,F33,F34,F37,F40,F41,F42)</f>
        <v>6348127.1636651326</v>
      </c>
      <c r="G43" s="638">
        <f>SUM(G6,G13,G18,G19,G20,G21,G22,G23,G24,G25,G26,G27,G28,G29,G32,G33,G34,G37,G40,G41,G42)</f>
        <v>18793605.756578781</v>
      </c>
      <c r="H43" s="639">
        <f t="shared" si="1"/>
        <v>25141732.920243911</v>
      </c>
    </row>
    <row r="44" spans="1:8">
      <c r="A44" s="380">
        <v>23</v>
      </c>
      <c r="B44" s="366" t="s">
        <v>778</v>
      </c>
      <c r="C44" s="638">
        <v>-5291641.24</v>
      </c>
      <c r="D44" s="638">
        <v>0</v>
      </c>
      <c r="E44" s="639">
        <f t="shared" si="0"/>
        <v>-5291641.24</v>
      </c>
      <c r="F44" s="638">
        <v>-4640676.9399999995</v>
      </c>
      <c r="G44" s="638">
        <v>0</v>
      </c>
      <c r="H44" s="639">
        <f t="shared" si="1"/>
        <v>-4640676.9399999995</v>
      </c>
    </row>
    <row r="45" spans="1:8">
      <c r="A45" s="380">
        <v>24</v>
      </c>
      <c r="B45" s="366" t="s">
        <v>779</v>
      </c>
      <c r="C45" s="638">
        <f>C43+C44</f>
        <v>1704026.1999999741</v>
      </c>
      <c r="D45" s="638">
        <f>D43+D44</f>
        <v>20523961.870000005</v>
      </c>
      <c r="E45" s="639">
        <f t="shared" si="0"/>
        <v>22227988.069999978</v>
      </c>
      <c r="F45" s="638">
        <v>1707450.2236651331</v>
      </c>
      <c r="G45" s="638">
        <v>18793605.756578781</v>
      </c>
      <c r="H45" s="639">
        <f t="shared" ref="H45" si="2">F45+G45</f>
        <v>20501055.980243914</v>
      </c>
    </row>
  </sheetData>
  <mergeCells count="4">
    <mergeCell ref="B4:B5"/>
    <mergeCell ref="C4:E4"/>
    <mergeCell ref="F4:H4"/>
    <mergeCell ref="A4:A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9.9978637043366805E-2"/>
  </sheetPr>
  <dimension ref="A1:P47"/>
  <sheetViews>
    <sheetView zoomScale="80" zoomScaleNormal="80" workbookViewId="0"/>
  </sheetViews>
  <sheetFormatPr defaultRowHeight="15"/>
  <cols>
    <col min="1" max="1" width="10.42578125" style="377" customWidth="1"/>
    <col min="2" max="2" width="87.5703125" bestFit="1" customWidth="1"/>
    <col min="3" max="3" width="12.28515625" bestFit="1" customWidth="1"/>
    <col min="4" max="5" width="15.140625" bestFit="1" customWidth="1"/>
    <col min="6" max="6" width="12.28515625" bestFit="1" customWidth="1"/>
    <col min="7" max="8" width="15.140625" bestFit="1" customWidth="1"/>
    <col min="14" max="14" width="13" style="627" bestFit="1" customWidth="1"/>
    <col min="15" max="16" width="14.85546875" style="627" bestFit="1" customWidth="1"/>
  </cols>
  <sheetData>
    <row r="1" spans="1:13" ht="15.75">
      <c r="A1" s="16" t="s">
        <v>97</v>
      </c>
      <c r="B1" s="235" t="str">
        <f>Info!C2</f>
        <v>სს "ხალიკ ბანკი საქართველო"</v>
      </c>
      <c r="C1" s="15"/>
      <c r="D1" s="178"/>
      <c r="E1" s="178"/>
      <c r="F1" s="178"/>
      <c r="G1" s="178"/>
    </row>
    <row r="2" spans="1:13" ht="15.75">
      <c r="A2" s="16" t="s">
        <v>98</v>
      </c>
      <c r="B2" s="792">
        <f>'1. key ratios'!B2</f>
        <v>46022</v>
      </c>
      <c r="C2" s="27"/>
      <c r="D2" s="17"/>
      <c r="E2" s="17"/>
      <c r="F2" s="17"/>
      <c r="G2" s="17"/>
      <c r="H2" s="1"/>
    </row>
    <row r="3" spans="1:13" ht="15.75">
      <c r="A3" s="16"/>
      <c r="B3" s="15"/>
      <c r="C3" s="27"/>
      <c r="D3" s="17"/>
      <c r="E3" s="17"/>
      <c r="F3" s="17"/>
      <c r="G3" s="17"/>
      <c r="H3" s="1"/>
    </row>
    <row r="4" spans="1:13" ht="15.75">
      <c r="A4" s="816" t="s">
        <v>25</v>
      </c>
      <c r="B4" s="827" t="s">
        <v>140</v>
      </c>
      <c r="C4" s="828" t="s">
        <v>103</v>
      </c>
      <c r="D4" s="828"/>
      <c r="E4" s="828"/>
      <c r="F4" s="828" t="s">
        <v>104</v>
      </c>
      <c r="G4" s="828"/>
      <c r="H4" s="829"/>
    </row>
    <row r="5" spans="1:13">
      <c r="A5" s="816"/>
      <c r="B5" s="827"/>
      <c r="C5" s="353" t="s">
        <v>26</v>
      </c>
      <c r="D5" s="353" t="s">
        <v>77</v>
      </c>
      <c r="E5" s="353" t="s">
        <v>66</v>
      </c>
      <c r="F5" s="353" t="s">
        <v>26</v>
      </c>
      <c r="G5" s="353" t="s">
        <v>77</v>
      </c>
      <c r="H5" s="367" t="s">
        <v>66</v>
      </c>
    </row>
    <row r="6" spans="1:13" ht="24" customHeight="1">
      <c r="A6" s="368">
        <v>1</v>
      </c>
      <c r="B6" s="369" t="s">
        <v>780</v>
      </c>
      <c r="C6" s="641">
        <v>0</v>
      </c>
      <c r="D6" s="641">
        <v>0</v>
      </c>
      <c r="E6" s="642">
        <f t="shared" ref="E6:E43" si="0">C6+D6</f>
        <v>0</v>
      </c>
      <c r="F6" s="641">
        <v>0</v>
      </c>
      <c r="G6" s="641">
        <v>0</v>
      </c>
      <c r="H6" s="643">
        <f t="shared" ref="H6:H37" si="1">F6+G6</f>
        <v>0</v>
      </c>
      <c r="K6" s="634"/>
      <c r="L6" s="634"/>
      <c r="M6" s="634"/>
    </row>
    <row r="7" spans="1:13" ht="24" customHeight="1">
      <c r="A7" s="368">
        <v>2</v>
      </c>
      <c r="B7" s="369" t="s">
        <v>166</v>
      </c>
      <c r="C7" s="641">
        <v>0</v>
      </c>
      <c r="D7" s="641">
        <v>0</v>
      </c>
      <c r="E7" s="642">
        <f t="shared" si="0"/>
        <v>0</v>
      </c>
      <c r="F7" s="641">
        <v>0</v>
      </c>
      <c r="G7" s="641">
        <v>0</v>
      </c>
      <c r="H7" s="643">
        <f t="shared" si="1"/>
        <v>0</v>
      </c>
      <c r="K7" s="634"/>
      <c r="L7" s="634"/>
      <c r="M7" s="634"/>
    </row>
    <row r="8" spans="1:13" ht="24" customHeight="1">
      <c r="A8" s="368">
        <v>3</v>
      </c>
      <c r="B8" s="369" t="s">
        <v>168</v>
      </c>
      <c r="C8" s="641">
        <f>C9+C10</f>
        <v>3868394.95</v>
      </c>
      <c r="D8" s="641">
        <f>D9+D10</f>
        <v>623730662.03999996</v>
      </c>
      <c r="E8" s="642">
        <f t="shared" si="0"/>
        <v>627599056.99000001</v>
      </c>
      <c r="F8" s="641">
        <f>F9+F10</f>
        <v>3469146.12</v>
      </c>
      <c r="G8" s="641">
        <f>G9+G10</f>
        <v>448781533.16000003</v>
      </c>
      <c r="H8" s="643">
        <f t="shared" si="1"/>
        <v>452250679.28000003</v>
      </c>
      <c r="K8" s="634"/>
      <c r="L8" s="634"/>
      <c r="M8" s="634"/>
    </row>
    <row r="9" spans="1:13" ht="24" customHeight="1">
      <c r="A9" s="368">
        <v>3.1</v>
      </c>
      <c r="B9" s="370" t="s">
        <v>781</v>
      </c>
      <c r="C9" s="641">
        <v>3868394.95</v>
      </c>
      <c r="D9" s="641">
        <v>623730662.03999996</v>
      </c>
      <c r="E9" s="642">
        <f t="shared" si="0"/>
        <v>627599056.99000001</v>
      </c>
      <c r="F9" s="641">
        <v>3469146.12</v>
      </c>
      <c r="G9" s="641">
        <v>448781533.16000003</v>
      </c>
      <c r="H9" s="643">
        <f t="shared" si="1"/>
        <v>452250679.28000003</v>
      </c>
      <c r="K9" s="634"/>
      <c r="L9" s="634"/>
      <c r="M9" s="634"/>
    </row>
    <row r="10" spans="1:13" ht="24" customHeight="1">
      <c r="A10" s="368">
        <v>3.2</v>
      </c>
      <c r="B10" s="370" t="s">
        <v>782</v>
      </c>
      <c r="C10" s="641">
        <v>0</v>
      </c>
      <c r="D10" s="641">
        <v>0</v>
      </c>
      <c r="E10" s="642">
        <f t="shared" si="0"/>
        <v>0</v>
      </c>
      <c r="F10" s="641">
        <v>0</v>
      </c>
      <c r="G10" s="641">
        <v>0</v>
      </c>
      <c r="H10" s="643">
        <f t="shared" si="1"/>
        <v>0</v>
      </c>
      <c r="K10" s="634"/>
      <c r="L10" s="634"/>
      <c r="M10" s="634"/>
    </row>
    <row r="11" spans="1:13" ht="24" customHeight="1">
      <c r="A11" s="368">
        <v>4</v>
      </c>
      <c r="B11" s="369" t="s">
        <v>167</v>
      </c>
      <c r="C11" s="641">
        <f>C12+C13</f>
        <v>0</v>
      </c>
      <c r="D11" s="641">
        <f>D12+D13</f>
        <v>0</v>
      </c>
      <c r="E11" s="642">
        <f t="shared" si="0"/>
        <v>0</v>
      </c>
      <c r="F11" s="641">
        <f>F12+F13</f>
        <v>0</v>
      </c>
      <c r="G11" s="641">
        <f>G12+G13</f>
        <v>0</v>
      </c>
      <c r="H11" s="643">
        <f t="shared" si="1"/>
        <v>0</v>
      </c>
      <c r="K11" s="634"/>
      <c r="L11" s="634"/>
      <c r="M11" s="634"/>
    </row>
    <row r="12" spans="1:13" ht="24" customHeight="1">
      <c r="A12" s="368">
        <v>4.0999999999999996</v>
      </c>
      <c r="B12" s="370" t="s">
        <v>783</v>
      </c>
      <c r="C12" s="641">
        <v>0</v>
      </c>
      <c r="D12" s="641">
        <v>0</v>
      </c>
      <c r="E12" s="642">
        <f t="shared" si="0"/>
        <v>0</v>
      </c>
      <c r="F12" s="641">
        <v>0</v>
      </c>
      <c r="G12" s="641">
        <v>0</v>
      </c>
      <c r="H12" s="643">
        <f t="shared" si="1"/>
        <v>0</v>
      </c>
      <c r="K12" s="634"/>
      <c r="L12" s="634"/>
      <c r="M12" s="634"/>
    </row>
    <row r="13" spans="1:13" ht="24" customHeight="1">
      <c r="A13" s="368">
        <v>4.2</v>
      </c>
      <c r="B13" s="370" t="s">
        <v>784</v>
      </c>
      <c r="C13" s="641">
        <v>0</v>
      </c>
      <c r="D13" s="641">
        <v>0</v>
      </c>
      <c r="E13" s="642">
        <f t="shared" si="0"/>
        <v>0</v>
      </c>
      <c r="F13" s="641">
        <v>0</v>
      </c>
      <c r="G13" s="641">
        <v>0</v>
      </c>
      <c r="H13" s="643">
        <f t="shared" si="1"/>
        <v>0</v>
      </c>
      <c r="K13" s="634"/>
      <c r="L13" s="634"/>
      <c r="M13" s="634"/>
    </row>
    <row r="14" spans="1:13" ht="24" customHeight="1">
      <c r="A14" s="368">
        <v>5</v>
      </c>
      <c r="B14" s="371" t="s">
        <v>785</v>
      </c>
      <c r="C14" s="641">
        <f>C15+C16+C17+C23+C24+C25+C26</f>
        <v>59353838.68</v>
      </c>
      <c r="D14" s="641">
        <f>D15+D16+D17+D23+D24+D25+D26</f>
        <v>2111935661.8199999</v>
      </c>
      <c r="E14" s="642">
        <f t="shared" si="0"/>
        <v>2171289500.5</v>
      </c>
      <c r="F14" s="641">
        <f>F15+F16+F17+F23+F24+F25+F26</f>
        <v>35819755.619999997</v>
      </c>
      <c r="G14" s="641">
        <f>G15+G16+G17+G23+G24+G25+G26</f>
        <v>1481149388.73</v>
      </c>
      <c r="H14" s="643">
        <f t="shared" si="1"/>
        <v>1516969144.3499999</v>
      </c>
      <c r="K14" s="634"/>
      <c r="L14" s="634"/>
      <c r="M14" s="634"/>
    </row>
    <row r="15" spans="1:13" ht="24" customHeight="1">
      <c r="A15" s="368">
        <v>5.0999999999999996</v>
      </c>
      <c r="B15" s="372" t="s">
        <v>786</v>
      </c>
      <c r="C15" s="641">
        <v>12459858.68</v>
      </c>
      <c r="D15" s="641">
        <v>7745286.7800000003</v>
      </c>
      <c r="E15" s="642">
        <f t="shared" si="0"/>
        <v>20205145.460000001</v>
      </c>
      <c r="F15" s="641">
        <v>9694392.6199999992</v>
      </c>
      <c r="G15" s="641">
        <v>8565059.6600000001</v>
      </c>
      <c r="H15" s="643">
        <f t="shared" si="1"/>
        <v>18259452.280000001</v>
      </c>
      <c r="K15" s="634"/>
      <c r="L15" s="634"/>
      <c r="M15" s="634"/>
    </row>
    <row r="16" spans="1:13" ht="24" customHeight="1">
      <c r="A16" s="368">
        <v>5.2</v>
      </c>
      <c r="B16" s="372" t="s">
        <v>787</v>
      </c>
      <c r="C16" s="641">
        <v>0</v>
      </c>
      <c r="D16" s="641">
        <v>0</v>
      </c>
      <c r="E16" s="642">
        <f t="shared" si="0"/>
        <v>0</v>
      </c>
      <c r="F16" s="641">
        <v>0</v>
      </c>
      <c r="G16" s="641">
        <v>0</v>
      </c>
      <c r="H16" s="643">
        <f t="shared" si="1"/>
        <v>0</v>
      </c>
      <c r="K16" s="634"/>
      <c r="L16" s="634"/>
      <c r="M16" s="634"/>
    </row>
    <row r="17" spans="1:13" ht="24" customHeight="1">
      <c r="A17" s="368">
        <v>5.3</v>
      </c>
      <c r="B17" s="372" t="s">
        <v>788</v>
      </c>
      <c r="C17" s="641">
        <f>C18+C19+C20+C21+C22</f>
        <v>46893980</v>
      </c>
      <c r="D17" s="641">
        <f>D18+D19+D20+D21+D22</f>
        <v>2095738845.98</v>
      </c>
      <c r="E17" s="642">
        <f t="shared" si="0"/>
        <v>2142632825.98</v>
      </c>
      <c r="F17" s="641">
        <f>F18+F19+F20+F21+F22</f>
        <v>26125363</v>
      </c>
      <c r="G17" s="641">
        <f>G18+G19+G20+G21+G22</f>
        <v>1314591235.51</v>
      </c>
      <c r="H17" s="643">
        <f t="shared" si="1"/>
        <v>1340716598.51</v>
      </c>
      <c r="K17" s="634"/>
      <c r="L17" s="634"/>
      <c r="M17" s="634"/>
    </row>
    <row r="18" spans="1:13" ht="24" customHeight="1">
      <c r="A18" s="368" t="s">
        <v>169</v>
      </c>
      <c r="B18" s="373" t="s">
        <v>789</v>
      </c>
      <c r="C18" s="641">
        <v>1851016</v>
      </c>
      <c r="D18" s="641">
        <v>577418768.89999998</v>
      </c>
      <c r="E18" s="642">
        <f t="shared" si="0"/>
        <v>579269784.89999998</v>
      </c>
      <c r="F18" s="641">
        <v>4700359</v>
      </c>
      <c r="G18" s="641">
        <v>464698927.52999997</v>
      </c>
      <c r="H18" s="643">
        <f t="shared" si="1"/>
        <v>469399286.52999997</v>
      </c>
      <c r="K18" s="634"/>
      <c r="L18" s="634"/>
      <c r="M18" s="634"/>
    </row>
    <row r="19" spans="1:13" ht="24" customHeight="1">
      <c r="A19" s="368" t="s">
        <v>170</v>
      </c>
      <c r="B19" s="374" t="s">
        <v>790</v>
      </c>
      <c r="C19" s="641">
        <v>0</v>
      </c>
      <c r="D19" s="641">
        <v>460791404.86000001</v>
      </c>
      <c r="E19" s="642">
        <f t="shared" si="0"/>
        <v>460791404.86000001</v>
      </c>
      <c r="F19" s="641">
        <v>0</v>
      </c>
      <c r="G19" s="641">
        <v>408222825.29000002</v>
      </c>
      <c r="H19" s="643">
        <f t="shared" si="1"/>
        <v>408222825.29000002</v>
      </c>
      <c r="K19" s="634"/>
      <c r="L19" s="634"/>
      <c r="M19" s="634"/>
    </row>
    <row r="20" spans="1:13" ht="24" customHeight="1">
      <c r="A20" s="368" t="s">
        <v>171</v>
      </c>
      <c r="B20" s="374" t="s">
        <v>791</v>
      </c>
      <c r="C20" s="641">
        <v>0</v>
      </c>
      <c r="D20" s="641">
        <v>3959158.5</v>
      </c>
      <c r="E20" s="642">
        <f t="shared" si="0"/>
        <v>3959158.5</v>
      </c>
      <c r="F20" s="641">
        <v>0</v>
      </c>
      <c r="G20" s="641">
        <v>3009961.79</v>
      </c>
      <c r="H20" s="643">
        <f t="shared" si="1"/>
        <v>3009961.79</v>
      </c>
      <c r="K20" s="634"/>
      <c r="L20" s="634"/>
      <c r="M20" s="634"/>
    </row>
    <row r="21" spans="1:13" ht="24" customHeight="1">
      <c r="A21" s="368" t="s">
        <v>172</v>
      </c>
      <c r="B21" s="374" t="s">
        <v>792</v>
      </c>
      <c r="C21" s="641">
        <v>542964</v>
      </c>
      <c r="D21" s="641">
        <v>454508593.25999999</v>
      </c>
      <c r="E21" s="642">
        <f t="shared" si="0"/>
        <v>455051557.25999999</v>
      </c>
      <c r="F21" s="641">
        <v>1425004</v>
      </c>
      <c r="G21" s="641">
        <v>227492120.66999999</v>
      </c>
      <c r="H21" s="643">
        <f t="shared" si="1"/>
        <v>228917124.66999999</v>
      </c>
      <c r="K21" s="634"/>
      <c r="L21" s="634"/>
      <c r="M21" s="634"/>
    </row>
    <row r="22" spans="1:13" ht="24" customHeight="1">
      <c r="A22" s="368" t="s">
        <v>173</v>
      </c>
      <c r="B22" s="374" t="s">
        <v>510</v>
      </c>
      <c r="C22" s="641">
        <v>44500000</v>
      </c>
      <c r="D22" s="641">
        <v>599060920.46000004</v>
      </c>
      <c r="E22" s="642">
        <f t="shared" si="0"/>
        <v>643560920.46000004</v>
      </c>
      <c r="F22" s="641">
        <v>20000000</v>
      </c>
      <c r="G22" s="641">
        <v>211167400.22999999</v>
      </c>
      <c r="H22" s="643">
        <f t="shared" si="1"/>
        <v>231167400.22999999</v>
      </c>
      <c r="K22" s="634"/>
      <c r="L22" s="634"/>
      <c r="M22" s="634"/>
    </row>
    <row r="23" spans="1:13" ht="24" customHeight="1">
      <c r="A23" s="368">
        <v>5.4</v>
      </c>
      <c r="B23" s="372" t="s">
        <v>793</v>
      </c>
      <c r="C23" s="641">
        <v>0</v>
      </c>
      <c r="D23" s="641">
        <v>8451529.0600000005</v>
      </c>
      <c r="E23" s="642">
        <f t="shared" si="0"/>
        <v>8451529.0600000005</v>
      </c>
      <c r="F23" s="641">
        <v>0</v>
      </c>
      <c r="G23" s="641">
        <v>157993093.56</v>
      </c>
      <c r="H23" s="643">
        <f t="shared" si="1"/>
        <v>157993093.56</v>
      </c>
      <c r="K23" s="634"/>
      <c r="L23" s="634"/>
      <c r="M23" s="634"/>
    </row>
    <row r="24" spans="1:13" ht="24" customHeight="1">
      <c r="A24" s="368">
        <v>5.5</v>
      </c>
      <c r="B24" s="372" t="s">
        <v>794</v>
      </c>
      <c r="C24" s="641">
        <v>0</v>
      </c>
      <c r="D24" s="641">
        <v>0</v>
      </c>
      <c r="E24" s="642">
        <f t="shared" si="0"/>
        <v>0</v>
      </c>
      <c r="F24" s="641">
        <v>0</v>
      </c>
      <c r="G24" s="641">
        <v>0</v>
      </c>
      <c r="H24" s="643">
        <f t="shared" si="1"/>
        <v>0</v>
      </c>
      <c r="K24" s="634"/>
      <c r="L24" s="634"/>
      <c r="M24" s="634"/>
    </row>
    <row r="25" spans="1:13" ht="24" customHeight="1">
      <c r="A25" s="368">
        <v>5.6</v>
      </c>
      <c r="B25" s="372" t="s">
        <v>795</v>
      </c>
      <c r="C25" s="641">
        <v>0</v>
      </c>
      <c r="D25" s="641">
        <v>0</v>
      </c>
      <c r="E25" s="642">
        <f t="shared" si="0"/>
        <v>0</v>
      </c>
      <c r="F25" s="641">
        <v>0</v>
      </c>
      <c r="G25" s="641">
        <v>0</v>
      </c>
      <c r="H25" s="643">
        <f t="shared" si="1"/>
        <v>0</v>
      </c>
      <c r="K25" s="634"/>
      <c r="L25" s="634"/>
      <c r="M25" s="634"/>
    </row>
    <row r="26" spans="1:13" ht="24" customHeight="1">
      <c r="A26" s="368">
        <v>5.7</v>
      </c>
      <c r="B26" s="372" t="s">
        <v>510</v>
      </c>
      <c r="C26" s="641">
        <v>0</v>
      </c>
      <c r="D26" s="641">
        <v>0</v>
      </c>
      <c r="E26" s="642">
        <f t="shared" si="0"/>
        <v>0</v>
      </c>
      <c r="F26" s="641">
        <v>0</v>
      </c>
      <c r="G26" s="641">
        <v>0</v>
      </c>
      <c r="H26" s="643">
        <f t="shared" si="1"/>
        <v>0</v>
      </c>
      <c r="K26" s="634"/>
      <c r="L26" s="634"/>
      <c r="M26" s="634"/>
    </row>
    <row r="27" spans="1:13" ht="24" customHeight="1">
      <c r="A27" s="368">
        <v>6</v>
      </c>
      <c r="B27" s="371" t="s">
        <v>796</v>
      </c>
      <c r="C27" s="641">
        <v>19404671.079999991</v>
      </c>
      <c r="D27" s="641">
        <v>28329014.199999996</v>
      </c>
      <c r="E27" s="642">
        <f t="shared" si="0"/>
        <v>47733685.279999986</v>
      </c>
      <c r="F27" s="641">
        <v>8656037.6900000125</v>
      </c>
      <c r="G27" s="641">
        <v>37994478.120000005</v>
      </c>
      <c r="H27" s="643">
        <f t="shared" si="1"/>
        <v>46650515.810000017</v>
      </c>
      <c r="K27" s="634"/>
      <c r="L27" s="634"/>
      <c r="M27" s="634"/>
    </row>
    <row r="28" spans="1:13" ht="24" customHeight="1">
      <c r="A28" s="368">
        <v>7</v>
      </c>
      <c r="B28" s="371" t="s">
        <v>797</v>
      </c>
      <c r="C28" s="641">
        <v>18949597.224788383</v>
      </c>
      <c r="D28" s="641">
        <v>4779964.7248937078</v>
      </c>
      <c r="E28" s="642">
        <f t="shared" si="0"/>
        <v>23729561.94968209</v>
      </c>
      <c r="F28" s="641">
        <v>19329133.678887837</v>
      </c>
      <c r="G28" s="641">
        <v>5253096.9841213748</v>
      </c>
      <c r="H28" s="643">
        <f t="shared" si="1"/>
        <v>24582230.663009211</v>
      </c>
      <c r="K28" s="634"/>
      <c r="L28" s="634"/>
      <c r="M28" s="634"/>
    </row>
    <row r="29" spans="1:13" ht="24" customHeight="1">
      <c r="A29" s="368">
        <v>8</v>
      </c>
      <c r="B29" s="371" t="s">
        <v>798</v>
      </c>
      <c r="C29" s="641">
        <v>0</v>
      </c>
      <c r="D29" s="641">
        <v>0</v>
      </c>
      <c r="E29" s="642">
        <f t="shared" si="0"/>
        <v>0</v>
      </c>
      <c r="F29" s="641">
        <v>0</v>
      </c>
      <c r="G29" s="641">
        <v>0</v>
      </c>
      <c r="H29" s="643">
        <f t="shared" si="1"/>
        <v>0</v>
      </c>
      <c r="K29" s="634"/>
      <c r="L29" s="634"/>
      <c r="M29" s="634"/>
    </row>
    <row r="30" spans="1:13" ht="24" customHeight="1">
      <c r="A30" s="368">
        <v>9</v>
      </c>
      <c r="B30" s="369" t="s">
        <v>174</v>
      </c>
      <c r="C30" s="641">
        <f>C31+C32+C33+C34+C35+C36+C37</f>
        <v>0</v>
      </c>
      <c r="D30" s="641">
        <f>D31+D32+D33+D34+D35+D36+D37</f>
        <v>0</v>
      </c>
      <c r="E30" s="642">
        <f t="shared" si="0"/>
        <v>0</v>
      </c>
      <c r="F30" s="641">
        <f>F31+F32+F33+F34+F35+F36+F37</f>
        <v>45314619.5</v>
      </c>
      <c r="G30" s="641">
        <f>G31+G32+G33+G34+G35+G36+G37</f>
        <v>43835200</v>
      </c>
      <c r="H30" s="643">
        <f t="shared" si="1"/>
        <v>89149819.5</v>
      </c>
      <c r="K30" s="634"/>
      <c r="L30" s="634"/>
      <c r="M30" s="634"/>
    </row>
    <row r="31" spans="1:13" ht="24" customHeight="1">
      <c r="A31" s="368">
        <v>9.1</v>
      </c>
      <c r="B31" s="370" t="s">
        <v>799</v>
      </c>
      <c r="C31" s="641">
        <v>0</v>
      </c>
      <c r="D31" s="641">
        <v>0</v>
      </c>
      <c r="E31" s="642">
        <f t="shared" si="0"/>
        <v>0</v>
      </c>
      <c r="F31" s="641">
        <v>45314619.5</v>
      </c>
      <c r="G31" s="641">
        <v>0</v>
      </c>
      <c r="H31" s="643">
        <f t="shared" si="1"/>
        <v>45314619.5</v>
      </c>
      <c r="K31" s="634"/>
      <c r="L31" s="634"/>
      <c r="M31" s="634"/>
    </row>
    <row r="32" spans="1:13" ht="24" customHeight="1">
      <c r="A32" s="368">
        <v>9.1999999999999993</v>
      </c>
      <c r="B32" s="370" t="s">
        <v>800</v>
      </c>
      <c r="C32" s="641">
        <v>0</v>
      </c>
      <c r="D32" s="641">
        <v>0</v>
      </c>
      <c r="E32" s="642">
        <f t="shared" si="0"/>
        <v>0</v>
      </c>
      <c r="F32" s="641">
        <v>0</v>
      </c>
      <c r="G32" s="641">
        <v>43835200</v>
      </c>
      <c r="H32" s="643">
        <f t="shared" si="1"/>
        <v>43835200</v>
      </c>
      <c r="K32" s="634"/>
      <c r="L32" s="634"/>
      <c r="M32" s="634"/>
    </row>
    <row r="33" spans="1:13" ht="24" customHeight="1">
      <c r="A33" s="368">
        <v>9.3000000000000007</v>
      </c>
      <c r="B33" s="370" t="s">
        <v>801</v>
      </c>
      <c r="C33" s="641">
        <v>0</v>
      </c>
      <c r="D33" s="641">
        <v>0</v>
      </c>
      <c r="E33" s="642">
        <f t="shared" si="0"/>
        <v>0</v>
      </c>
      <c r="F33" s="641">
        <v>0</v>
      </c>
      <c r="G33" s="641">
        <v>0</v>
      </c>
      <c r="H33" s="643">
        <f t="shared" si="1"/>
        <v>0</v>
      </c>
      <c r="K33" s="634"/>
      <c r="L33" s="634"/>
      <c r="M33" s="634"/>
    </row>
    <row r="34" spans="1:13" ht="24" customHeight="1">
      <c r="A34" s="368">
        <v>9.4</v>
      </c>
      <c r="B34" s="370" t="s">
        <v>802</v>
      </c>
      <c r="C34" s="641">
        <v>0</v>
      </c>
      <c r="D34" s="641">
        <v>0</v>
      </c>
      <c r="E34" s="642">
        <f t="shared" si="0"/>
        <v>0</v>
      </c>
      <c r="F34" s="641">
        <v>0</v>
      </c>
      <c r="G34" s="641">
        <v>0</v>
      </c>
      <c r="H34" s="643">
        <f t="shared" si="1"/>
        <v>0</v>
      </c>
      <c r="K34" s="634"/>
      <c r="L34" s="634"/>
      <c r="M34" s="634"/>
    </row>
    <row r="35" spans="1:13" ht="24" customHeight="1">
      <c r="A35" s="368">
        <v>9.5</v>
      </c>
      <c r="B35" s="370" t="s">
        <v>803</v>
      </c>
      <c r="C35" s="641">
        <v>0</v>
      </c>
      <c r="D35" s="641">
        <v>0</v>
      </c>
      <c r="E35" s="642">
        <f t="shared" si="0"/>
        <v>0</v>
      </c>
      <c r="F35" s="641">
        <v>0</v>
      </c>
      <c r="G35" s="641">
        <v>0</v>
      </c>
      <c r="H35" s="643">
        <f t="shared" si="1"/>
        <v>0</v>
      </c>
      <c r="K35" s="634"/>
      <c r="L35" s="634"/>
      <c r="M35" s="634"/>
    </row>
    <row r="36" spans="1:13" ht="24" customHeight="1">
      <c r="A36" s="368">
        <v>9.6</v>
      </c>
      <c r="B36" s="370" t="s">
        <v>804</v>
      </c>
      <c r="C36" s="641">
        <v>0</v>
      </c>
      <c r="D36" s="641">
        <v>0</v>
      </c>
      <c r="E36" s="642">
        <f t="shared" si="0"/>
        <v>0</v>
      </c>
      <c r="F36" s="641">
        <v>0</v>
      </c>
      <c r="G36" s="641">
        <v>0</v>
      </c>
      <c r="H36" s="643">
        <f t="shared" si="1"/>
        <v>0</v>
      </c>
      <c r="K36" s="634"/>
      <c r="L36" s="634"/>
      <c r="M36" s="634"/>
    </row>
    <row r="37" spans="1:13" ht="24" customHeight="1">
      <c r="A37" s="368">
        <v>9.6999999999999993</v>
      </c>
      <c r="B37" s="370" t="s">
        <v>805</v>
      </c>
      <c r="C37" s="641">
        <v>0</v>
      </c>
      <c r="D37" s="641">
        <v>0</v>
      </c>
      <c r="E37" s="642">
        <f t="shared" si="0"/>
        <v>0</v>
      </c>
      <c r="F37" s="641">
        <v>0</v>
      </c>
      <c r="G37" s="641">
        <v>0</v>
      </c>
      <c r="H37" s="643">
        <f t="shared" si="1"/>
        <v>0</v>
      </c>
      <c r="K37" s="634"/>
      <c r="L37" s="634"/>
      <c r="M37" s="634"/>
    </row>
    <row r="38" spans="1:13" ht="24" customHeight="1">
      <c r="A38" s="368">
        <v>10</v>
      </c>
      <c r="B38" s="375" t="s">
        <v>806</v>
      </c>
      <c r="C38" s="641">
        <f>C41+C42</f>
        <v>25534.49</v>
      </c>
      <c r="D38" s="641">
        <f>D41+D42</f>
        <v>908043.42434000003</v>
      </c>
      <c r="E38" s="642">
        <f t="shared" si="0"/>
        <v>933577.91434000002</v>
      </c>
      <c r="F38" s="641">
        <v>1207.97</v>
      </c>
      <c r="G38" s="641">
        <v>933718.90999999992</v>
      </c>
      <c r="H38" s="643">
        <f t="shared" ref="H38:H43" si="2">F38+G38</f>
        <v>934926.87999999989</v>
      </c>
      <c r="K38" s="634"/>
      <c r="L38" s="634"/>
      <c r="M38" s="634"/>
    </row>
    <row r="39" spans="1:13" ht="24" customHeight="1">
      <c r="A39" s="368">
        <v>10.1</v>
      </c>
      <c r="B39" s="370" t="s">
        <v>807</v>
      </c>
      <c r="C39" s="641">
        <v>24890.91</v>
      </c>
      <c r="D39" s="641">
        <v>17582.384340000001</v>
      </c>
      <c r="E39" s="642">
        <f t="shared" si="0"/>
        <v>42473.29434</v>
      </c>
      <c r="F39" s="641">
        <v>0</v>
      </c>
      <c r="G39" s="641">
        <v>858.8</v>
      </c>
      <c r="H39" s="643">
        <f t="shared" si="2"/>
        <v>858.8</v>
      </c>
      <c r="K39" s="634"/>
      <c r="L39" s="634"/>
      <c r="M39" s="634"/>
    </row>
    <row r="40" spans="1:13" ht="24" customHeight="1">
      <c r="A40" s="368">
        <v>10.199999999999999</v>
      </c>
      <c r="B40" s="370" t="s">
        <v>808</v>
      </c>
      <c r="C40" s="641">
        <v>9742.14</v>
      </c>
      <c r="D40" s="641">
        <v>65638.8</v>
      </c>
      <c r="E40" s="642">
        <f t="shared" si="0"/>
        <v>75380.94</v>
      </c>
      <c r="F40" s="641">
        <v>152837.71</v>
      </c>
      <c r="G40" s="641">
        <v>644344.79</v>
      </c>
      <c r="H40" s="643">
        <f t="shared" si="2"/>
        <v>797182.5</v>
      </c>
      <c r="K40" s="634"/>
      <c r="L40" s="634"/>
      <c r="M40" s="634"/>
    </row>
    <row r="41" spans="1:13" ht="24" customHeight="1">
      <c r="A41" s="368">
        <v>10.3</v>
      </c>
      <c r="B41" s="370" t="s">
        <v>809</v>
      </c>
      <c r="C41" s="641">
        <v>24890.91</v>
      </c>
      <c r="D41" s="641">
        <v>17582.384340000001</v>
      </c>
      <c r="E41" s="642">
        <f t="shared" si="0"/>
        <v>42473.29434</v>
      </c>
      <c r="F41" s="641">
        <v>0</v>
      </c>
      <c r="G41" s="641">
        <v>6352.19</v>
      </c>
      <c r="H41" s="643">
        <f t="shared" si="2"/>
        <v>6352.19</v>
      </c>
      <c r="K41" s="634"/>
      <c r="L41" s="634"/>
      <c r="M41" s="634"/>
    </row>
    <row r="42" spans="1:13" ht="24" customHeight="1">
      <c r="A42" s="368">
        <v>10.4</v>
      </c>
      <c r="B42" s="370" t="s">
        <v>810</v>
      </c>
      <c r="C42" s="641">
        <v>643.58000000000004</v>
      </c>
      <c r="D42" s="641">
        <v>890461.04</v>
      </c>
      <c r="E42" s="642">
        <f t="shared" si="0"/>
        <v>891104.62</v>
      </c>
      <c r="F42" s="641">
        <v>1207.97</v>
      </c>
      <c r="G42" s="641">
        <v>927366.72</v>
      </c>
      <c r="H42" s="643">
        <f t="shared" si="2"/>
        <v>928574.69</v>
      </c>
      <c r="K42" s="634"/>
      <c r="L42" s="634"/>
      <c r="M42" s="634"/>
    </row>
    <row r="43" spans="1:13" ht="24" customHeight="1">
      <c r="A43" s="368">
        <v>11</v>
      </c>
      <c r="B43" s="376" t="s">
        <v>175</v>
      </c>
      <c r="C43" s="641">
        <v>0</v>
      </c>
      <c r="D43" s="641">
        <v>0</v>
      </c>
      <c r="E43" s="642">
        <f t="shared" si="0"/>
        <v>0</v>
      </c>
      <c r="F43" s="641">
        <v>0</v>
      </c>
      <c r="G43" s="641">
        <v>0</v>
      </c>
      <c r="H43" s="643">
        <f t="shared" si="2"/>
        <v>0</v>
      </c>
      <c r="K43" s="634"/>
      <c r="L43" s="634"/>
      <c r="M43" s="634"/>
    </row>
    <row r="44" spans="1:13" ht="15.75">
      <c r="C44" s="378"/>
      <c r="D44" s="378"/>
      <c r="E44" s="378"/>
      <c r="F44" s="378"/>
      <c r="G44" s="378"/>
      <c r="H44" s="378"/>
    </row>
    <row r="45" spans="1:13" ht="15.75">
      <c r="C45" s="378"/>
      <c r="D45" s="378"/>
      <c r="E45" s="378"/>
      <c r="F45" s="378"/>
      <c r="G45" s="378"/>
      <c r="H45" s="378"/>
    </row>
    <row r="46" spans="1:13" ht="15.75">
      <c r="C46" s="378"/>
      <c r="D46" s="378"/>
      <c r="E46" s="378"/>
      <c r="F46" s="378"/>
      <c r="G46" s="378"/>
      <c r="H46" s="378"/>
    </row>
    <row r="47" spans="1:13" ht="15.75">
      <c r="C47" s="378"/>
      <c r="D47" s="378"/>
      <c r="E47" s="378"/>
      <c r="F47" s="378"/>
      <c r="G47" s="378"/>
      <c r="H47" s="378"/>
    </row>
  </sheetData>
  <mergeCells count="4">
    <mergeCell ref="A4:A5"/>
    <mergeCell ref="B4:B5"/>
    <mergeCell ref="C4:E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9.9978637043366805E-2"/>
  </sheetPr>
  <dimension ref="A1:H18"/>
  <sheetViews>
    <sheetView zoomScale="80" zoomScaleNormal="80" workbookViewId="0">
      <pane xSplit="1" ySplit="4" topLeftCell="B5" activePane="bottomRight" state="frozen"/>
      <selection activeCell="E6" sqref="E6"/>
      <selection pane="topRight" activeCell="E6" sqref="E6"/>
      <selection pane="bottomLeft" activeCell="E6" sqref="E6"/>
      <selection pane="bottomRight"/>
    </sheetView>
  </sheetViews>
  <sheetFormatPr defaultColWidth="9.140625" defaultRowHeight="12.75"/>
  <cols>
    <col min="1" max="1" width="9.5703125" style="2" bestFit="1" customWidth="1"/>
    <col min="2" max="2" width="93.5703125" style="2" customWidth="1"/>
    <col min="3" max="3" width="14.85546875" style="2" bestFit="1" customWidth="1"/>
    <col min="4" max="4" width="13.5703125" style="2" bestFit="1" customWidth="1"/>
    <col min="5" max="5" width="14.85546875" style="12" bestFit="1" customWidth="1"/>
    <col min="6" max="6" width="13.5703125" style="12" bestFit="1" customWidth="1"/>
    <col min="7" max="7" width="13" style="12" bestFit="1" customWidth="1"/>
    <col min="8" max="11" width="9.85546875" style="12" customWidth="1"/>
    <col min="12" max="16384" width="9.140625" style="12"/>
  </cols>
  <sheetData>
    <row r="1" spans="1:8" ht="15">
      <c r="A1" s="16" t="s">
        <v>97</v>
      </c>
      <c r="B1" s="15" t="str">
        <f>Info!C2</f>
        <v>სს "ხალიკ ბანკი საქართველო"</v>
      </c>
      <c r="C1" s="15"/>
      <c r="D1" s="178"/>
    </row>
    <row r="2" spans="1:8" ht="15">
      <c r="A2" s="16" t="s">
        <v>98</v>
      </c>
      <c r="B2" s="792">
        <f>'1. key ratios'!B2</f>
        <v>46022</v>
      </c>
      <c r="C2" s="27"/>
      <c r="D2" s="17"/>
      <c r="E2" s="11"/>
      <c r="F2" s="11"/>
      <c r="G2" s="11"/>
      <c r="H2" s="11"/>
    </row>
    <row r="3" spans="1:8" ht="15">
      <c r="A3" s="16"/>
      <c r="B3" s="15"/>
      <c r="C3" s="27"/>
      <c r="D3" s="17"/>
      <c r="E3" s="11"/>
      <c r="F3" s="11"/>
      <c r="G3" s="11"/>
      <c r="H3" s="11"/>
    </row>
    <row r="4" spans="1:8" ht="15" customHeight="1" thickBot="1">
      <c r="A4" s="125" t="s">
        <v>242</v>
      </c>
      <c r="B4" s="126" t="s">
        <v>96</v>
      </c>
      <c r="C4" s="127" t="s">
        <v>76</v>
      </c>
    </row>
    <row r="5" spans="1:8" ht="15" customHeight="1">
      <c r="A5" s="123" t="s">
        <v>25</v>
      </c>
      <c r="B5" s="124"/>
      <c r="C5" s="253" t="str">
        <f>INT((MONTH($B$2))/3)&amp;"Q"&amp;"-"&amp;YEAR($B$2)</f>
        <v>4Q-2025</v>
      </c>
      <c r="D5" s="253" t="str">
        <f>IF(INT(MONTH($B$2))=3, "4"&amp;"Q"&amp;"-"&amp;YEAR($B$2)-1, IF(INT(MONTH($B$2))=6, "1"&amp;"Q"&amp;"-"&amp;YEAR($B$2), IF(INT(MONTH($B$2))=9, "2"&amp;"Q"&amp;"-"&amp;YEAR($B$2),IF(INT(MONTH($B$2))=12, "3"&amp;"Q"&amp;"-"&amp;YEAR($B$2), 0))))</f>
        <v>3Q-2025</v>
      </c>
      <c r="E5" s="253" t="str">
        <f>IF(INT(MONTH($B$2))=3, "3"&amp;"Q"&amp;"-"&amp;YEAR($B$2)-1, IF(INT(MONTH($B$2))=6, "4"&amp;"Q"&amp;"-"&amp;YEAR($B$2)-1, IF(INT(MONTH($B$2))=9, "1"&amp;"Q"&amp;"-"&amp;YEAR($B$2),IF(INT(MONTH($B$2))=12, "2"&amp;"Q"&amp;"-"&amp;YEAR($B$2), 0))))</f>
        <v>2Q-2025</v>
      </c>
      <c r="F5" s="253" t="str">
        <f>IF(INT(MONTH($B$2))=3, "2"&amp;"Q"&amp;"-"&amp;YEAR($B$2)-1, IF(INT(MONTH($B$2))=6, "3"&amp;"Q"&amp;"-"&amp;YEAR($B$2)-1, IF(INT(MONTH($B$2))=9, "4"&amp;"Q"&amp;"-"&amp;YEAR($B$2)-1,IF(INT(MONTH($B$2))=12, "1"&amp;"Q"&amp;"-"&amp;YEAR($B$2), 0))))</f>
        <v>1Q-2025</v>
      </c>
      <c r="G5" s="253" t="str">
        <f>IF(INT(MONTH($B$2))=3, "1"&amp;"Q"&amp;"-"&amp;YEAR($B$2)-1, IF(INT(MONTH($B$2))=6, "2"&amp;"Q"&amp;"-"&amp;YEAR($B$2)-1, IF(INT(MONTH($B$2))=9, "3"&amp;"Q"&amp;"-"&amp;YEAR($B$2)-1,IF(INT(MONTH($B$2))=12, "4"&amp;"Q"&amp;"-"&amp;YEAR($B$2)-1, 0))))</f>
        <v>4Q-2024</v>
      </c>
    </row>
    <row r="6" spans="1:8" ht="15" customHeight="1">
      <c r="A6" s="213">
        <v>1</v>
      </c>
      <c r="B6" s="242" t="s">
        <v>101</v>
      </c>
      <c r="C6" s="214">
        <f>C7+C9+C10</f>
        <v>1024275329.8030443</v>
      </c>
      <c r="D6" s="245">
        <f>D7+D9+D10</f>
        <v>996423166.48941481</v>
      </c>
      <c r="E6" s="215">
        <f t="shared" ref="E6:G6" si="0">E7+E9+E10</f>
        <v>1034298441.7168159</v>
      </c>
      <c r="F6" s="214">
        <f t="shared" si="0"/>
        <v>962500889.79474413</v>
      </c>
      <c r="G6" s="246">
        <f t="shared" si="0"/>
        <v>849309233.90843165</v>
      </c>
    </row>
    <row r="7" spans="1:8" ht="15" customHeight="1">
      <c r="A7" s="213">
        <v>1.1000000000000001</v>
      </c>
      <c r="B7" s="216" t="s">
        <v>995</v>
      </c>
      <c r="C7" s="644">
        <v>1002503931.0422033</v>
      </c>
      <c r="D7" s="645">
        <v>971802008.86406541</v>
      </c>
      <c r="E7" s="644">
        <v>1010595423.5780489</v>
      </c>
      <c r="F7" s="644">
        <v>939235179.06504965</v>
      </c>
      <c r="G7" s="646">
        <v>828351804.25493968</v>
      </c>
    </row>
    <row r="8" spans="1:8" ht="25.5">
      <c r="A8" s="213" t="s">
        <v>146</v>
      </c>
      <c r="B8" s="217" t="s">
        <v>239</v>
      </c>
      <c r="C8" s="644">
        <v>0</v>
      </c>
      <c r="D8" s="645">
        <v>0</v>
      </c>
      <c r="E8" s="644">
        <v>0</v>
      </c>
      <c r="F8" s="644">
        <v>0</v>
      </c>
      <c r="G8" s="646">
        <v>0</v>
      </c>
    </row>
    <row r="9" spans="1:8" ht="15" customHeight="1">
      <c r="A9" s="213">
        <v>1.2</v>
      </c>
      <c r="B9" s="216" t="s">
        <v>21</v>
      </c>
      <c r="C9" s="644">
        <v>21771398.760841038</v>
      </c>
      <c r="D9" s="645">
        <v>24621157.625349406</v>
      </c>
      <c r="E9" s="644">
        <v>23685022.486532584</v>
      </c>
      <c r="F9" s="644">
        <v>22859119.687414207</v>
      </c>
      <c r="G9" s="646">
        <v>20051137.263492011</v>
      </c>
    </row>
    <row r="10" spans="1:8" ht="15" customHeight="1">
      <c r="A10" s="213">
        <v>1.3</v>
      </c>
      <c r="B10" s="243" t="s">
        <v>73</v>
      </c>
      <c r="C10" s="647">
        <v>0</v>
      </c>
      <c r="D10" s="645">
        <v>0</v>
      </c>
      <c r="E10" s="647">
        <v>17995.652234471552</v>
      </c>
      <c r="F10" s="644">
        <v>406591.04228035483</v>
      </c>
      <c r="G10" s="648">
        <v>906292.39</v>
      </c>
    </row>
    <row r="11" spans="1:8" ht="15" customHeight="1">
      <c r="A11" s="213">
        <v>2</v>
      </c>
      <c r="B11" s="242" t="s">
        <v>102</v>
      </c>
      <c r="C11" s="644">
        <v>1311973.6048931987</v>
      </c>
      <c r="D11" s="645">
        <v>818675.1189311858</v>
      </c>
      <c r="E11" s="644">
        <v>474542.13054102997</v>
      </c>
      <c r="F11" s="644">
        <v>1431043.8139143335</v>
      </c>
      <c r="G11" s="646">
        <v>2442101.3658788437</v>
      </c>
    </row>
    <row r="12" spans="1:8" ht="15" customHeight="1">
      <c r="A12" s="227">
        <v>3</v>
      </c>
      <c r="B12" s="244" t="s">
        <v>100</v>
      </c>
      <c r="C12" s="647">
        <v>93108613.552461818</v>
      </c>
      <c r="D12" s="645">
        <v>86965483.489961877</v>
      </c>
      <c r="E12" s="647">
        <v>86965483.489961877</v>
      </c>
      <c r="F12" s="644">
        <v>86965483.489961877</v>
      </c>
      <c r="G12" s="648">
        <v>86965483.489961848</v>
      </c>
    </row>
    <row r="13" spans="1:8" ht="15" customHeight="1" thickBot="1">
      <c r="A13" s="71">
        <v>4</v>
      </c>
      <c r="B13" s="249" t="s">
        <v>147</v>
      </c>
      <c r="C13" s="145">
        <f>C6+C11+C12</f>
        <v>1118695916.9603994</v>
      </c>
      <c r="D13" s="247">
        <f>D6+D11+D12</f>
        <v>1084207325.0983078</v>
      </c>
      <c r="E13" s="146">
        <f t="shared" ref="E13:G13" si="1">E6+E11+E12</f>
        <v>1121738467.3373189</v>
      </c>
      <c r="F13" s="145">
        <f t="shared" si="1"/>
        <v>1050897417.0986203</v>
      </c>
      <c r="G13" s="248">
        <f t="shared" si="1"/>
        <v>938716818.76427233</v>
      </c>
    </row>
    <row r="14" spans="1:8">
      <c r="B14" s="22"/>
    </row>
    <row r="15" spans="1:8">
      <c r="B15" s="63"/>
    </row>
    <row r="16" spans="1:8">
      <c r="B16" s="63"/>
    </row>
    <row r="17" spans="2:2">
      <c r="B17" s="63"/>
    </row>
    <row r="18" spans="2:2">
      <c r="B18" s="63"/>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9.9978637043366805E-2"/>
  </sheetPr>
  <dimension ref="A1:H35"/>
  <sheetViews>
    <sheetView showGridLines="0" zoomScale="80" zoomScaleNormal="80" workbookViewId="0">
      <pane xSplit="1" ySplit="4" topLeftCell="B5" activePane="bottomRight" state="frozen"/>
      <selection activeCell="E6" sqref="E6"/>
      <selection pane="topRight" activeCell="E6" sqref="E6"/>
      <selection pane="bottomLeft" activeCell="E6" sqref="E6"/>
      <selection pane="bottomRight"/>
    </sheetView>
  </sheetViews>
  <sheetFormatPr defaultRowHeight="15"/>
  <cols>
    <col min="1" max="1" width="9.5703125" style="2" bestFit="1" customWidth="1"/>
    <col min="2" max="2" width="64.28515625" style="2" customWidth="1"/>
    <col min="3" max="3" width="85.85546875" style="2" customWidth="1"/>
  </cols>
  <sheetData>
    <row r="1" spans="1:8">
      <c r="A1" s="2" t="s">
        <v>97</v>
      </c>
      <c r="B1" s="178" t="str">
        <f>Info!C2</f>
        <v>სს "ხალიკ ბანკი საქართველო"</v>
      </c>
    </row>
    <row r="2" spans="1:8">
      <c r="A2" s="2" t="s">
        <v>98</v>
      </c>
      <c r="B2" s="792">
        <f>'1. key ratios'!B2</f>
        <v>46022</v>
      </c>
    </row>
    <row r="4" spans="1:8" ht="39" customHeight="1" thickBot="1">
      <c r="A4" s="139" t="s">
        <v>243</v>
      </c>
      <c r="B4" s="29" t="s">
        <v>80</v>
      </c>
      <c r="C4" s="13"/>
    </row>
    <row r="5" spans="1:8" ht="15.75">
      <c r="A5" s="10"/>
      <c r="B5" s="237" t="s">
        <v>81</v>
      </c>
      <c r="C5" s="251" t="s">
        <v>419</v>
      </c>
    </row>
    <row r="6" spans="1:8">
      <c r="A6" s="14">
        <v>1</v>
      </c>
      <c r="B6" s="649" t="s">
        <v>1011</v>
      </c>
      <c r="C6" s="650" t="s">
        <v>1012</v>
      </c>
    </row>
    <row r="7" spans="1:8">
      <c r="A7" s="14">
        <v>2</v>
      </c>
      <c r="B7" s="649" t="s">
        <v>1013</v>
      </c>
      <c r="C7" s="650" t="s">
        <v>1012</v>
      </c>
    </row>
    <row r="8" spans="1:8">
      <c r="A8" s="14">
        <v>3</v>
      </c>
      <c r="B8" s="649" t="s">
        <v>1014</v>
      </c>
      <c r="C8" s="650" t="s">
        <v>1015</v>
      </c>
    </row>
    <row r="9" spans="1:8">
      <c r="A9" s="14">
        <v>4</v>
      </c>
      <c r="B9" s="649" t="s">
        <v>1016</v>
      </c>
      <c r="C9" s="650" t="s">
        <v>1015</v>
      </c>
    </row>
    <row r="10" spans="1:8">
      <c r="A10" s="14">
        <v>5</v>
      </c>
      <c r="B10" s="649" t="s">
        <v>1017</v>
      </c>
      <c r="C10" s="650" t="s">
        <v>1012</v>
      </c>
    </row>
    <row r="11" spans="1:8">
      <c r="A11" s="14">
        <v>6</v>
      </c>
      <c r="B11" s="30"/>
      <c r="C11" s="250"/>
    </row>
    <row r="12" spans="1:8">
      <c r="A12" s="14">
        <v>7</v>
      </c>
      <c r="B12" s="30"/>
      <c r="C12" s="250"/>
      <c r="H12" s="4"/>
    </row>
    <row r="13" spans="1:8">
      <c r="A13" s="14">
        <v>8</v>
      </c>
      <c r="B13" s="30"/>
      <c r="C13" s="250"/>
    </row>
    <row r="14" spans="1:8">
      <c r="A14" s="14">
        <v>9</v>
      </c>
      <c r="B14" s="30"/>
      <c r="C14" s="250"/>
    </row>
    <row r="15" spans="1:8">
      <c r="A15" s="14">
        <v>10</v>
      </c>
      <c r="B15" s="30"/>
      <c r="C15" s="250"/>
    </row>
    <row r="16" spans="1:8">
      <c r="A16" s="14"/>
      <c r="B16" s="830"/>
      <c r="C16" s="831"/>
    </row>
    <row r="17" spans="1:3">
      <c r="A17" s="14"/>
      <c r="B17" s="238" t="s">
        <v>82</v>
      </c>
      <c r="C17" s="252" t="s">
        <v>420</v>
      </c>
    </row>
    <row r="18" spans="1:3" ht="129.75" customHeight="1">
      <c r="A18" s="14">
        <v>1</v>
      </c>
      <c r="B18" s="790" t="s">
        <v>1002</v>
      </c>
      <c r="C18" s="789" t="s">
        <v>1018</v>
      </c>
    </row>
    <row r="19" spans="1:3" ht="129.75" customHeight="1">
      <c r="A19" s="14">
        <v>2</v>
      </c>
      <c r="B19" s="790" t="s">
        <v>1019</v>
      </c>
      <c r="C19" s="791" t="s">
        <v>1020</v>
      </c>
    </row>
    <row r="20" spans="1:3" ht="129.75" customHeight="1">
      <c r="A20" s="14">
        <v>3</v>
      </c>
      <c r="B20" s="790" t="s">
        <v>1021</v>
      </c>
      <c r="C20" s="791" t="s">
        <v>1022</v>
      </c>
    </row>
    <row r="21" spans="1:3" ht="129.75" customHeight="1">
      <c r="A21" s="14">
        <v>4</v>
      </c>
      <c r="B21" s="790" t="s">
        <v>1023</v>
      </c>
      <c r="C21" s="791" t="s">
        <v>1024</v>
      </c>
    </row>
    <row r="22" spans="1:3" ht="15.75">
      <c r="A22" s="14">
        <v>5</v>
      </c>
      <c r="B22" s="651">
        <v>0</v>
      </c>
      <c r="C22" s="652">
        <v>0</v>
      </c>
    </row>
    <row r="23" spans="1:3" ht="15.75">
      <c r="A23" s="14">
        <v>6</v>
      </c>
      <c r="B23" s="651">
        <v>0</v>
      </c>
      <c r="C23" s="652">
        <v>0</v>
      </c>
    </row>
    <row r="24" spans="1:3" ht="15.75">
      <c r="A24" s="14">
        <v>7</v>
      </c>
      <c r="B24" s="651">
        <v>0</v>
      </c>
      <c r="C24" s="652">
        <v>0</v>
      </c>
    </row>
    <row r="25" spans="1:3" ht="15.75">
      <c r="A25" s="14">
        <v>8</v>
      </c>
      <c r="B25" s="651">
        <v>0</v>
      </c>
      <c r="C25" s="652">
        <v>0</v>
      </c>
    </row>
    <row r="26" spans="1:3" ht="15.75">
      <c r="A26" s="14">
        <v>9</v>
      </c>
      <c r="B26" s="651">
        <v>0</v>
      </c>
      <c r="C26" s="652">
        <v>0</v>
      </c>
    </row>
    <row r="27" spans="1:3" ht="15.75" customHeight="1">
      <c r="A27" s="14">
        <v>10</v>
      </c>
      <c r="B27" s="651">
        <v>0</v>
      </c>
      <c r="C27" s="652">
        <v>0</v>
      </c>
    </row>
    <row r="28" spans="1:3" ht="15.75" customHeight="1">
      <c r="A28" s="14"/>
      <c r="B28" s="25"/>
      <c r="C28" s="26"/>
    </row>
    <row r="29" spans="1:3" ht="30" customHeight="1">
      <c r="A29" s="14"/>
      <c r="B29" s="832" t="s">
        <v>83</v>
      </c>
      <c r="C29" s="833"/>
    </row>
    <row r="30" spans="1:3">
      <c r="A30" s="14">
        <v>1</v>
      </c>
      <c r="B30" s="653" t="s">
        <v>1025</v>
      </c>
      <c r="C30" s="654">
        <v>1</v>
      </c>
    </row>
    <row r="31" spans="1:3" ht="15.75" customHeight="1">
      <c r="A31" s="14"/>
      <c r="B31" s="30"/>
      <c r="C31" s="31"/>
    </row>
    <row r="32" spans="1:3" ht="29.25" customHeight="1">
      <c r="A32" s="14"/>
      <c r="B32" s="832" t="s">
        <v>163</v>
      </c>
      <c r="C32" s="833"/>
    </row>
    <row r="33" spans="1:3">
      <c r="A33" s="656">
        <v>1</v>
      </c>
      <c r="B33" s="653" t="s">
        <v>1026</v>
      </c>
      <c r="C33" s="786">
        <v>0.30995465679451573</v>
      </c>
    </row>
    <row r="34" spans="1:3" ht="15.75">
      <c r="A34" s="657">
        <v>2</v>
      </c>
      <c r="B34" s="655" t="s">
        <v>1027</v>
      </c>
      <c r="C34" s="787">
        <v>0.30995465679451573</v>
      </c>
    </row>
    <row r="35" spans="1:3" ht="16.5" thickBot="1">
      <c r="A35" s="658">
        <v>3</v>
      </c>
      <c r="B35" s="32" t="s">
        <v>1028</v>
      </c>
      <c r="C35" s="788">
        <v>0.34906757139304462</v>
      </c>
    </row>
  </sheetData>
  <mergeCells count="3">
    <mergeCell ref="B16:C16"/>
    <mergeCell ref="B32:C32"/>
    <mergeCell ref="B29:C29"/>
  </mergeCells>
  <dataValidations disablePrompts="1" count="1">
    <dataValidation type="list" allowBlank="1" showInputMessage="1" showErrorMessage="1" sqref="C6:C15" xr:uid="{00000000-0002-0000-0600-000000000000}">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tint="-9.9978637043366805E-2"/>
  </sheetPr>
  <dimension ref="A1:L53"/>
  <sheetViews>
    <sheetView zoomScale="80" zoomScaleNormal="80" workbookViewId="0">
      <pane xSplit="1" ySplit="5" topLeftCell="B6" activePane="bottomRight" state="frozen"/>
      <selection activeCell="E6" sqref="E6"/>
      <selection pane="topRight" activeCell="E6" sqref="E6"/>
      <selection pane="bottomLeft" activeCell="E6" sqref="E6"/>
      <selection pane="bottomRight"/>
    </sheetView>
  </sheetViews>
  <sheetFormatPr defaultRowHeight="15"/>
  <cols>
    <col min="1" max="1" width="12.42578125" style="2" customWidth="1"/>
    <col min="2" max="2" width="47.5703125" style="2" customWidth="1"/>
    <col min="3" max="3" width="28" style="2" customWidth="1"/>
    <col min="4" max="4" width="25.5703125" style="2" customWidth="1"/>
    <col min="5" max="5" width="18.85546875" style="2" customWidth="1"/>
    <col min="6" max="6" width="12" bestFit="1" customWidth="1"/>
    <col min="7" max="7" width="12.5703125" bestFit="1" customWidth="1"/>
  </cols>
  <sheetData>
    <row r="1" spans="1:12" ht="15.75">
      <c r="A1" s="16" t="s">
        <v>97</v>
      </c>
      <c r="B1" s="15" t="str">
        <f>Info!C2</f>
        <v>სს "ხალიკ ბანკი საქართველო"</v>
      </c>
    </row>
    <row r="2" spans="1:12" s="20" customFormat="1" ht="15.75" customHeight="1">
      <c r="A2" s="20" t="s">
        <v>98</v>
      </c>
      <c r="B2" s="792">
        <f>'1. key ratios'!B2</f>
        <v>46022</v>
      </c>
    </row>
    <row r="3" spans="1:12" s="20" customFormat="1" ht="15.75" customHeight="1"/>
    <row r="4" spans="1:12" s="20" customFormat="1" ht="15.75" customHeight="1" thickBot="1">
      <c r="A4" s="140" t="s">
        <v>244</v>
      </c>
      <c r="B4" s="141" t="s">
        <v>157</v>
      </c>
      <c r="C4" s="105"/>
      <c r="D4" s="105"/>
      <c r="E4" s="106" t="s">
        <v>76</v>
      </c>
    </row>
    <row r="5" spans="1:12" s="67" customFormat="1" ht="17.45" customHeight="1">
      <c r="A5" s="190"/>
      <c r="B5" s="191"/>
      <c r="C5" s="104" t="s">
        <v>0</v>
      </c>
      <c r="D5" s="104" t="s">
        <v>1</v>
      </c>
      <c r="E5" s="192" t="s">
        <v>2</v>
      </c>
    </row>
    <row r="6" spans="1:12" s="83" customFormat="1" ht="14.45" customHeight="1">
      <c r="A6" s="193"/>
      <c r="B6" s="834" t="s">
        <v>133</v>
      </c>
      <c r="C6" s="834" t="s">
        <v>824</v>
      </c>
      <c r="D6" s="835" t="s">
        <v>132</v>
      </c>
      <c r="E6" s="836"/>
      <c r="G6"/>
    </row>
    <row r="7" spans="1:12" s="83" customFormat="1" ht="99.6" customHeight="1">
      <c r="A7" s="193"/>
      <c r="B7" s="834"/>
      <c r="C7" s="834"/>
      <c r="D7" s="188" t="s">
        <v>131</v>
      </c>
      <c r="E7" s="189" t="s">
        <v>341</v>
      </c>
      <c r="G7"/>
    </row>
    <row r="8" spans="1:12" s="83" customFormat="1" ht="22.5" customHeight="1">
      <c r="A8" s="380">
        <v>1</v>
      </c>
      <c r="B8" s="325" t="s">
        <v>811</v>
      </c>
      <c r="C8" s="659">
        <f>SUM(C9:C11)</f>
        <v>71060188.530000001</v>
      </c>
      <c r="D8" s="659">
        <f t="shared" ref="D8:E8" si="0">SUM(D9:D11)</f>
        <v>0</v>
      </c>
      <c r="E8" s="659">
        <f t="shared" si="0"/>
        <v>71060188.530000001</v>
      </c>
      <c r="G8"/>
      <c r="H8"/>
      <c r="I8"/>
      <c r="J8"/>
      <c r="K8"/>
      <c r="L8"/>
    </row>
    <row r="9" spans="1:12" s="83" customFormat="1">
      <c r="A9" s="380">
        <v>1.1000000000000001</v>
      </c>
      <c r="B9" s="326" t="s">
        <v>85</v>
      </c>
      <c r="C9" s="659">
        <v>11675810.109999999</v>
      </c>
      <c r="D9" s="659">
        <v>0</v>
      </c>
      <c r="E9" s="659">
        <v>11675810.109999999</v>
      </c>
      <c r="G9"/>
      <c r="H9"/>
      <c r="I9"/>
      <c r="J9"/>
    </row>
    <row r="10" spans="1:12" s="83" customFormat="1">
      <c r="A10" s="380">
        <v>1.2</v>
      </c>
      <c r="B10" s="326" t="s">
        <v>86</v>
      </c>
      <c r="C10" s="659">
        <v>27056690.190000001</v>
      </c>
      <c r="D10" s="659">
        <v>0</v>
      </c>
      <c r="E10" s="659">
        <v>27056690.190000001</v>
      </c>
      <c r="G10"/>
      <c r="H10"/>
      <c r="I10"/>
      <c r="J10"/>
    </row>
    <row r="11" spans="1:12" s="83" customFormat="1">
      <c r="A11" s="380">
        <v>1.3</v>
      </c>
      <c r="B11" s="326" t="s">
        <v>87</v>
      </c>
      <c r="C11" s="659">
        <v>32327688.230000008</v>
      </c>
      <c r="D11" s="659">
        <v>0</v>
      </c>
      <c r="E11" s="659">
        <v>32327688.230000008</v>
      </c>
      <c r="G11"/>
      <c r="H11"/>
      <c r="I11"/>
      <c r="J11"/>
    </row>
    <row r="12" spans="1:12" s="83" customFormat="1">
      <c r="A12" s="380">
        <v>2</v>
      </c>
      <c r="B12" s="327" t="s">
        <v>698</v>
      </c>
      <c r="C12" s="659">
        <v>0</v>
      </c>
      <c r="D12" s="659">
        <v>0</v>
      </c>
      <c r="E12" s="659">
        <v>0</v>
      </c>
      <c r="G12"/>
      <c r="H12"/>
      <c r="I12"/>
      <c r="J12"/>
    </row>
    <row r="13" spans="1:12" s="83" customFormat="1" ht="21">
      <c r="A13" s="380">
        <v>2.1</v>
      </c>
      <c r="B13" s="328" t="s">
        <v>699</v>
      </c>
      <c r="C13" s="659">
        <v>0</v>
      </c>
      <c r="D13" s="659">
        <v>0</v>
      </c>
      <c r="E13" s="659">
        <v>0</v>
      </c>
      <c r="G13"/>
      <c r="H13"/>
      <c r="I13"/>
      <c r="J13"/>
    </row>
    <row r="14" spans="1:12" s="83" customFormat="1" ht="33.950000000000003" customHeight="1">
      <c r="A14" s="380">
        <v>3</v>
      </c>
      <c r="B14" s="329" t="s">
        <v>700</v>
      </c>
      <c r="C14" s="659">
        <v>0</v>
      </c>
      <c r="D14" s="659">
        <v>0</v>
      </c>
      <c r="E14" s="659">
        <v>0</v>
      </c>
      <c r="G14"/>
      <c r="H14"/>
      <c r="I14"/>
      <c r="J14"/>
    </row>
    <row r="15" spans="1:12" s="83" customFormat="1" ht="32.450000000000003" customHeight="1">
      <c r="A15" s="380">
        <v>4</v>
      </c>
      <c r="B15" s="330" t="s">
        <v>701</v>
      </c>
      <c r="C15" s="659">
        <v>0</v>
      </c>
      <c r="D15" s="659">
        <v>0</v>
      </c>
      <c r="E15" s="659">
        <v>0</v>
      </c>
      <c r="G15"/>
      <c r="H15"/>
      <c r="I15"/>
      <c r="J15"/>
    </row>
    <row r="16" spans="1:12" s="83" customFormat="1" ht="23.1" customHeight="1">
      <c r="A16" s="380">
        <v>5</v>
      </c>
      <c r="B16" s="330" t="s">
        <v>702</v>
      </c>
      <c r="C16" s="659">
        <f>SUM(C17:C19)</f>
        <v>54000</v>
      </c>
      <c r="D16" s="659">
        <f t="shared" ref="D16:E16" si="1">SUM(D17:D19)</f>
        <v>0</v>
      </c>
      <c r="E16" s="659">
        <f t="shared" si="1"/>
        <v>54000</v>
      </c>
      <c r="G16"/>
      <c r="H16"/>
      <c r="I16"/>
      <c r="J16"/>
    </row>
    <row r="17" spans="1:10" s="83" customFormat="1">
      <c r="A17" s="380">
        <v>5.0999999999999996</v>
      </c>
      <c r="B17" s="331" t="s">
        <v>703</v>
      </c>
      <c r="C17" s="659">
        <v>54000</v>
      </c>
      <c r="D17" s="659">
        <v>0</v>
      </c>
      <c r="E17" s="659">
        <v>54000</v>
      </c>
      <c r="G17"/>
      <c r="H17"/>
      <c r="I17"/>
      <c r="J17"/>
    </row>
    <row r="18" spans="1:10" s="83" customFormat="1">
      <c r="A18" s="380">
        <v>5.2</v>
      </c>
      <c r="B18" s="331" t="s">
        <v>538</v>
      </c>
      <c r="C18" s="659">
        <v>0</v>
      </c>
      <c r="D18" s="659">
        <v>0</v>
      </c>
      <c r="E18" s="659">
        <v>0</v>
      </c>
      <c r="G18"/>
      <c r="H18"/>
      <c r="I18"/>
      <c r="J18"/>
    </row>
    <row r="19" spans="1:10" s="83" customFormat="1">
      <c r="A19" s="380">
        <v>5.3</v>
      </c>
      <c r="B19" s="331" t="s">
        <v>704</v>
      </c>
      <c r="C19" s="659">
        <v>0</v>
      </c>
      <c r="D19" s="659">
        <v>0</v>
      </c>
      <c r="E19" s="659">
        <v>0</v>
      </c>
      <c r="G19"/>
      <c r="H19"/>
      <c r="I19"/>
      <c r="J19"/>
    </row>
    <row r="20" spans="1:10" s="83" customFormat="1" ht="21">
      <c r="A20" s="380">
        <v>6</v>
      </c>
      <c r="B20" s="329" t="s">
        <v>705</v>
      </c>
      <c r="C20" s="659">
        <f>SUM(C21:C22)</f>
        <v>990917331.25999975</v>
      </c>
      <c r="D20" s="659">
        <f t="shared" ref="D20:E20" si="2">SUM(D21:D22)</f>
        <v>0</v>
      </c>
      <c r="E20" s="659">
        <f t="shared" si="2"/>
        <v>990917331.25999975</v>
      </c>
      <c r="G20"/>
      <c r="H20"/>
      <c r="I20"/>
      <c r="J20"/>
    </row>
    <row r="21" spans="1:10">
      <c r="A21" s="380">
        <v>6.1</v>
      </c>
      <c r="B21" s="331" t="s">
        <v>538</v>
      </c>
      <c r="C21" s="660">
        <v>5924581.9899999993</v>
      </c>
      <c r="D21" s="660">
        <v>0</v>
      </c>
      <c r="E21" s="660">
        <v>5924581.9899999993</v>
      </c>
    </row>
    <row r="22" spans="1:10">
      <c r="A22" s="380">
        <v>6.2</v>
      </c>
      <c r="B22" s="331" t="s">
        <v>704</v>
      </c>
      <c r="C22" s="660">
        <v>984992749.26999974</v>
      </c>
      <c r="D22" s="660">
        <v>0</v>
      </c>
      <c r="E22" s="660">
        <v>984992749.26999974</v>
      </c>
    </row>
    <row r="23" spans="1:10" ht="21">
      <c r="A23" s="380">
        <v>7</v>
      </c>
      <c r="B23" s="332" t="s">
        <v>706</v>
      </c>
      <c r="C23" s="660">
        <v>0</v>
      </c>
      <c r="D23" s="660">
        <v>0</v>
      </c>
      <c r="E23" s="660">
        <v>0</v>
      </c>
    </row>
    <row r="24" spans="1:10" ht="21">
      <c r="A24" s="380">
        <v>8</v>
      </c>
      <c r="B24" s="333" t="s">
        <v>707</v>
      </c>
      <c r="C24" s="660">
        <v>0</v>
      </c>
      <c r="D24" s="660">
        <v>0</v>
      </c>
      <c r="E24" s="660">
        <v>0</v>
      </c>
    </row>
    <row r="25" spans="1:10">
      <c r="A25" s="380">
        <v>9</v>
      </c>
      <c r="B25" s="330" t="s">
        <v>708</v>
      </c>
      <c r="C25" s="660">
        <f>SUM(C26:C27)</f>
        <v>19225354.199999999</v>
      </c>
      <c r="D25" s="660">
        <f t="shared" ref="D25:E25" si="3">SUM(D26:D27)</f>
        <v>0</v>
      </c>
      <c r="E25" s="660">
        <f t="shared" si="3"/>
        <v>19225354.199999999</v>
      </c>
    </row>
    <row r="26" spans="1:10">
      <c r="A26" s="380">
        <v>9.1</v>
      </c>
      <c r="B26" s="334" t="s">
        <v>709</v>
      </c>
      <c r="C26" s="660">
        <v>19225354.199999999</v>
      </c>
      <c r="D26" s="660">
        <v>0</v>
      </c>
      <c r="E26" s="660">
        <v>19225354.199999999</v>
      </c>
    </row>
    <row r="27" spans="1:10">
      <c r="A27" s="380">
        <v>9.1999999999999993</v>
      </c>
      <c r="B27" s="334" t="s">
        <v>710</v>
      </c>
      <c r="C27" s="660">
        <v>0</v>
      </c>
      <c r="D27" s="660">
        <v>0</v>
      </c>
      <c r="E27" s="660">
        <v>0</v>
      </c>
    </row>
    <row r="28" spans="1:10">
      <c r="A28" s="380">
        <v>10</v>
      </c>
      <c r="B28" s="330" t="s">
        <v>36</v>
      </c>
      <c r="C28" s="660">
        <f>SUM(C29:C30)</f>
        <v>6306245.7399999984</v>
      </c>
      <c r="D28" s="660">
        <f t="shared" ref="D28:E28" si="4">SUM(D29:D30)</f>
        <v>6306245.7399999984</v>
      </c>
      <c r="E28" s="660">
        <f t="shared" si="4"/>
        <v>0</v>
      </c>
    </row>
    <row r="29" spans="1:10">
      <c r="A29" s="380">
        <v>10.1</v>
      </c>
      <c r="B29" s="334" t="s">
        <v>711</v>
      </c>
      <c r="C29" s="660">
        <v>0</v>
      </c>
      <c r="D29" s="660">
        <v>0</v>
      </c>
      <c r="E29" s="660">
        <v>0</v>
      </c>
    </row>
    <row r="30" spans="1:10">
      <c r="A30" s="380">
        <v>10.199999999999999</v>
      </c>
      <c r="B30" s="334" t="s">
        <v>712</v>
      </c>
      <c r="C30" s="660">
        <v>6306245.7399999984</v>
      </c>
      <c r="D30" s="660">
        <v>6306245.7399999984</v>
      </c>
      <c r="E30" s="660">
        <v>0</v>
      </c>
    </row>
    <row r="31" spans="1:10">
      <c r="A31" s="380">
        <v>11</v>
      </c>
      <c r="B31" s="330" t="s">
        <v>713</v>
      </c>
      <c r="C31" s="660">
        <f>SUM(C32:C33)</f>
        <v>0</v>
      </c>
      <c r="D31" s="660">
        <f t="shared" ref="D31:E31" si="5">SUM(D32:D33)</f>
        <v>0</v>
      </c>
      <c r="E31" s="660">
        <f t="shared" si="5"/>
        <v>0</v>
      </c>
    </row>
    <row r="32" spans="1:10">
      <c r="A32" s="380">
        <v>11.1</v>
      </c>
      <c r="B32" s="334" t="s">
        <v>714</v>
      </c>
      <c r="C32" s="660">
        <v>0</v>
      </c>
      <c r="D32" s="660">
        <v>0</v>
      </c>
      <c r="E32" s="660">
        <v>0</v>
      </c>
    </row>
    <row r="33" spans="1:7">
      <c r="A33" s="380">
        <v>11.2</v>
      </c>
      <c r="B33" s="334" t="s">
        <v>715</v>
      </c>
      <c r="C33" s="660">
        <v>0</v>
      </c>
      <c r="D33" s="660">
        <v>0</v>
      </c>
      <c r="E33" s="660">
        <v>0</v>
      </c>
    </row>
    <row r="34" spans="1:7">
      <c r="A34" s="380">
        <v>13</v>
      </c>
      <c r="B34" s="330" t="s">
        <v>88</v>
      </c>
      <c r="C34" s="660">
        <v>20851248.999999993</v>
      </c>
      <c r="D34" s="660">
        <v>0</v>
      </c>
      <c r="E34" s="660">
        <v>20851248.999999993</v>
      </c>
    </row>
    <row r="35" spans="1:7">
      <c r="A35" s="380">
        <v>13.1</v>
      </c>
      <c r="B35" s="335" t="s">
        <v>716</v>
      </c>
      <c r="C35" s="660">
        <v>14469951.48</v>
      </c>
      <c r="D35" s="660">
        <v>0</v>
      </c>
      <c r="E35" s="660">
        <v>14469951.48</v>
      </c>
    </row>
    <row r="36" spans="1:7">
      <c r="A36" s="380">
        <v>13.2</v>
      </c>
      <c r="B36" s="335" t="s">
        <v>717</v>
      </c>
      <c r="C36" s="660">
        <v>0</v>
      </c>
      <c r="D36" s="660">
        <v>0</v>
      </c>
      <c r="E36" s="660">
        <v>0</v>
      </c>
    </row>
    <row r="37" spans="1:7" ht="39" thickBot="1">
      <c r="A37" s="194"/>
      <c r="B37" s="195" t="s">
        <v>308</v>
      </c>
      <c r="C37" s="661">
        <f>SUM(C8,C12,C14,C15,C16,C20,C23,C24,C25,C28,C31,C34)</f>
        <v>1108414368.7299998</v>
      </c>
      <c r="D37" s="661">
        <f t="shared" ref="D37" si="6">SUM(D8,D12,D14,D15,D16,D20,D23,D24,D25,D28,D31,D34)</f>
        <v>6306245.7399999984</v>
      </c>
      <c r="E37" s="661">
        <f>SUM(E8,E12,E14,E15,E16,E20,E23,E24,E25,E28,E31,E34)</f>
        <v>1102108122.9899998</v>
      </c>
    </row>
    <row r="38" spans="1:7">
      <c r="A38"/>
      <c r="B38"/>
      <c r="C38"/>
      <c r="D38"/>
      <c r="E38"/>
    </row>
    <row r="39" spans="1:7">
      <c r="A39"/>
      <c r="B39"/>
      <c r="C39"/>
      <c r="D39"/>
      <c r="E39"/>
    </row>
    <row r="41" spans="1:7" s="2" customFormat="1">
      <c r="B41" s="34"/>
      <c r="F41"/>
      <c r="G41"/>
    </row>
    <row r="42" spans="1:7" s="2" customFormat="1">
      <c r="B42" s="35"/>
      <c r="F42"/>
      <c r="G42"/>
    </row>
    <row r="43" spans="1:7" s="2" customFormat="1">
      <c r="B43" s="34"/>
      <c r="F43"/>
      <c r="G43"/>
    </row>
    <row r="44" spans="1:7" s="2" customFormat="1">
      <c r="B44" s="34"/>
      <c r="F44"/>
      <c r="G44"/>
    </row>
    <row r="45" spans="1:7" s="2" customFormat="1">
      <c r="B45" s="34"/>
      <c r="F45"/>
      <c r="G45"/>
    </row>
    <row r="46" spans="1:7" s="2" customFormat="1">
      <c r="B46" s="34"/>
      <c r="F46"/>
      <c r="G46"/>
    </row>
    <row r="47" spans="1:7" s="2" customFormat="1">
      <c r="B47" s="34"/>
      <c r="F47"/>
      <c r="G47"/>
    </row>
    <row r="48" spans="1:7" s="2" customFormat="1">
      <c r="B48" s="35"/>
      <c r="F48"/>
      <c r="G48"/>
    </row>
    <row r="49" spans="2:7" s="2" customFormat="1">
      <c r="B49" s="35"/>
      <c r="F49"/>
      <c r="G49"/>
    </row>
    <row r="50" spans="2:7" s="2" customFormat="1">
      <c r="B50" s="35"/>
      <c r="F50"/>
      <c r="G50"/>
    </row>
    <row r="51" spans="2:7" s="2" customFormat="1">
      <c r="B51" s="35"/>
      <c r="F51"/>
      <c r="G51"/>
    </row>
    <row r="52" spans="2:7" s="2" customFormat="1">
      <c r="B52" s="35"/>
      <c r="F52"/>
      <c r="G52"/>
    </row>
    <row r="53" spans="2:7" s="2" customFormat="1">
      <c r="B53" s="35"/>
      <c r="F53"/>
      <c r="G53"/>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9.9978637043366805E-2"/>
  </sheetPr>
  <dimension ref="A1:I33"/>
  <sheetViews>
    <sheetView zoomScale="80" zoomScaleNormal="80" workbookViewId="0">
      <pane xSplit="1" ySplit="4" topLeftCell="B5" activePane="bottomRight" state="frozen"/>
      <selection activeCell="E6" sqref="E6"/>
      <selection pane="topRight" activeCell="E6" sqref="E6"/>
      <selection pane="bottomLeft" activeCell="E6" sqref="E6"/>
      <selection pane="bottomRight"/>
    </sheetView>
  </sheetViews>
  <sheetFormatPr defaultRowHeight="15" outlineLevelRow="1"/>
  <cols>
    <col min="1" max="1" width="9.5703125" style="2" bestFit="1" customWidth="1"/>
    <col min="2" max="2" width="114.140625" style="2" customWidth="1"/>
    <col min="3" max="3" width="18.85546875" customWidth="1"/>
    <col min="4" max="9" width="10.42578125" customWidth="1"/>
  </cols>
  <sheetData>
    <row r="1" spans="1:6" ht="15.75">
      <c r="A1" s="16" t="s">
        <v>97</v>
      </c>
      <c r="B1" s="797" t="str">
        <f>Info!C2</f>
        <v>სს "ხალიკ ბანკი საქართველო"</v>
      </c>
    </row>
    <row r="2" spans="1:6" s="20" customFormat="1" ht="15.75" customHeight="1">
      <c r="A2" s="20" t="s">
        <v>98</v>
      </c>
      <c r="B2" s="792">
        <f>'1. key ratios'!B2</f>
        <v>46022</v>
      </c>
      <c r="C2"/>
      <c r="D2"/>
      <c r="E2"/>
      <c r="F2"/>
    </row>
    <row r="3" spans="1:6" s="20" customFormat="1" ht="15.75" customHeight="1">
      <c r="C3"/>
      <c r="D3"/>
      <c r="E3"/>
      <c r="F3"/>
    </row>
    <row r="4" spans="1:6" s="20" customFormat="1" ht="26.25" thickBot="1">
      <c r="A4" s="20" t="s">
        <v>245</v>
      </c>
      <c r="B4" s="112" t="s">
        <v>160</v>
      </c>
      <c r="C4" s="106" t="s">
        <v>76</v>
      </c>
      <c r="D4"/>
      <c r="E4"/>
      <c r="F4"/>
    </row>
    <row r="5" spans="1:6">
      <c r="A5" s="107">
        <v>1</v>
      </c>
      <c r="B5" s="108" t="s">
        <v>695</v>
      </c>
      <c r="C5" s="794">
        <f>'7. LI1'!E37</f>
        <v>1102108122.9899998</v>
      </c>
    </row>
    <row r="6" spans="1:6" s="97" customFormat="1">
      <c r="A6" s="66">
        <v>2.1</v>
      </c>
      <c r="B6" s="114" t="s">
        <v>829</v>
      </c>
      <c r="C6" s="662">
        <v>71463247.229682073</v>
      </c>
      <c r="E6"/>
      <c r="F6"/>
    </row>
    <row r="7" spans="1:6" s="4" customFormat="1" ht="25.5" outlineLevel="1">
      <c r="A7" s="113">
        <v>2.2000000000000002</v>
      </c>
      <c r="B7" s="109" t="s">
        <v>830</v>
      </c>
      <c r="C7" s="663">
        <v>0</v>
      </c>
      <c r="E7"/>
      <c r="F7"/>
    </row>
    <row r="8" spans="1:6" s="4" customFormat="1" ht="26.25">
      <c r="A8" s="113">
        <v>3</v>
      </c>
      <c r="B8" s="110" t="s">
        <v>696</v>
      </c>
      <c r="C8" s="795">
        <f>SUM(C5:C7)</f>
        <v>1173571370.2196817</v>
      </c>
      <c r="E8"/>
      <c r="F8"/>
    </row>
    <row r="9" spans="1:6" s="97" customFormat="1">
      <c r="A9" s="66">
        <v>4</v>
      </c>
      <c r="B9" s="117" t="s">
        <v>158</v>
      </c>
      <c r="C9" s="664">
        <v>0</v>
      </c>
      <c r="E9"/>
      <c r="F9"/>
    </row>
    <row r="10" spans="1:6" s="4" customFormat="1" ht="25.5" outlineLevel="1">
      <c r="A10" s="113">
        <v>5.0999999999999996</v>
      </c>
      <c r="B10" s="109" t="s">
        <v>164</v>
      </c>
      <c r="C10" s="663">
        <v>-49535848.468841031</v>
      </c>
      <c r="E10"/>
      <c r="F10"/>
    </row>
    <row r="11" spans="1:6" s="4" customFormat="1" ht="25.5" outlineLevel="1">
      <c r="A11" s="113">
        <v>5.2</v>
      </c>
      <c r="B11" s="109" t="s">
        <v>165</v>
      </c>
      <c r="C11" s="663">
        <v>0</v>
      </c>
      <c r="E11"/>
      <c r="F11"/>
    </row>
    <row r="12" spans="1:6" s="4" customFormat="1">
      <c r="A12" s="113">
        <v>6</v>
      </c>
      <c r="B12" s="115" t="s">
        <v>996</v>
      </c>
      <c r="C12" s="665">
        <v>0</v>
      </c>
      <c r="E12"/>
      <c r="F12"/>
    </row>
    <row r="13" spans="1:6" s="4" customFormat="1" ht="15.75" thickBot="1">
      <c r="A13" s="116">
        <v>7</v>
      </c>
      <c r="B13" s="111" t="s">
        <v>159</v>
      </c>
      <c r="C13" s="796">
        <f>SUM(C8:C12)</f>
        <v>1124035521.7508407</v>
      </c>
      <c r="E13"/>
      <c r="F13"/>
    </row>
    <row r="15" spans="1:6">
      <c r="B15" s="22"/>
    </row>
    <row r="17" spans="2:9" s="2" customFormat="1">
      <c r="B17" s="36"/>
      <c r="C17"/>
      <c r="D17"/>
      <c r="E17"/>
      <c r="F17"/>
      <c r="G17"/>
      <c r="H17"/>
      <c r="I17"/>
    </row>
    <row r="18" spans="2:9" s="2" customFormat="1">
      <c r="B18" s="33"/>
      <c r="C18"/>
      <c r="D18"/>
      <c r="E18"/>
      <c r="F18"/>
      <c r="G18"/>
      <c r="H18"/>
      <c r="I18"/>
    </row>
    <row r="19" spans="2:9" s="2" customFormat="1">
      <c r="B19" s="33"/>
      <c r="C19"/>
      <c r="D19"/>
      <c r="E19"/>
      <c r="F19"/>
      <c r="G19"/>
      <c r="H19"/>
      <c r="I19"/>
    </row>
    <row r="20" spans="2:9" s="2" customFormat="1">
      <c r="B20" s="35"/>
      <c r="C20"/>
      <c r="D20"/>
      <c r="E20"/>
      <c r="F20"/>
      <c r="G20"/>
      <c r="H20"/>
      <c r="I20"/>
    </row>
    <row r="21" spans="2:9" s="2" customFormat="1">
      <c r="B21" s="34"/>
      <c r="C21"/>
      <c r="D21"/>
      <c r="E21"/>
      <c r="F21"/>
      <c r="G21"/>
      <c r="H21"/>
      <c r="I21"/>
    </row>
    <row r="22" spans="2:9" s="2" customFormat="1">
      <c r="B22" s="35"/>
      <c r="C22"/>
      <c r="D22"/>
      <c r="E22"/>
      <c r="F22"/>
      <c r="G22"/>
      <c r="H22"/>
      <c r="I22"/>
    </row>
    <row r="23" spans="2:9" s="2" customFormat="1">
      <c r="B23" s="34"/>
      <c r="C23"/>
      <c r="D23"/>
      <c r="E23"/>
      <c r="F23"/>
      <c r="G23"/>
      <c r="H23"/>
      <c r="I23"/>
    </row>
    <row r="24" spans="2:9" s="2" customFormat="1">
      <c r="B24" s="34"/>
      <c r="C24"/>
      <c r="D24"/>
      <c r="E24"/>
      <c r="F24"/>
      <c r="G24"/>
      <c r="H24"/>
      <c r="I24"/>
    </row>
    <row r="25" spans="2:9" s="2" customFormat="1">
      <c r="B25" s="34"/>
      <c r="C25"/>
      <c r="D25"/>
      <c r="E25"/>
      <c r="F25"/>
      <c r="G25"/>
      <c r="H25"/>
      <c r="I25"/>
    </row>
    <row r="26" spans="2:9" s="2" customFormat="1">
      <c r="B26" s="34"/>
      <c r="C26"/>
      <c r="D26"/>
      <c r="E26"/>
      <c r="F26"/>
      <c r="G26"/>
      <c r="H26"/>
      <c r="I26"/>
    </row>
    <row r="27" spans="2:9" s="2" customFormat="1">
      <c r="B27" s="34"/>
      <c r="C27"/>
      <c r="D27"/>
      <c r="E27"/>
      <c r="F27"/>
      <c r="G27"/>
      <c r="H27"/>
      <c r="I27"/>
    </row>
    <row r="28" spans="2:9" s="2" customFormat="1">
      <c r="B28" s="35"/>
      <c r="C28"/>
      <c r="D28"/>
      <c r="E28"/>
      <c r="F28"/>
      <c r="G28"/>
      <c r="H28"/>
      <c r="I28"/>
    </row>
    <row r="29" spans="2:9" s="2" customFormat="1">
      <c r="B29" s="35"/>
      <c r="C29"/>
      <c r="D29"/>
      <c r="E29"/>
      <c r="F29"/>
      <c r="G29"/>
      <c r="H29"/>
      <c r="I29"/>
    </row>
    <row r="30" spans="2:9" s="2" customFormat="1">
      <c r="B30" s="35"/>
      <c r="C30"/>
      <c r="D30"/>
      <c r="E30"/>
      <c r="F30"/>
      <c r="G30"/>
      <c r="H30"/>
      <c r="I30"/>
    </row>
    <row r="31" spans="2:9" s="2" customFormat="1">
      <c r="B31" s="35"/>
      <c r="C31"/>
      <c r="D31"/>
      <c r="E31"/>
      <c r="F31"/>
      <c r="G31"/>
      <c r="H31"/>
      <c r="I31"/>
    </row>
    <row r="32" spans="2:9" s="2" customFormat="1">
      <c r="B32" s="35"/>
      <c r="C32"/>
      <c r="D32"/>
      <c r="E32"/>
      <c r="F32"/>
      <c r="G32"/>
      <c r="H32"/>
      <c r="I32"/>
    </row>
    <row r="33" spans="2:9" s="2" customFormat="1">
      <c r="B33" s="35"/>
      <c r="C33"/>
      <c r="D33"/>
      <c r="E33"/>
      <c r="F33"/>
      <c r="G33"/>
      <c r="H33"/>
      <c r="I33"/>
    </row>
  </sheetData>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308C7A8E-6A9D-48F0-BE85-15637693D52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2026-01-29T12:21:14Z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f315c2a2-f274-4a72-b789-f0f7d394fdd6</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