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xl/comments2.xml" ContentType="application/vnd.openxmlformats-officedocument.spreadsheetml.comment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5" yWindow="-105" windowWidth="23250" windowHeight="12570"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90" r:id="rId11"/>
    <sheet name="10. CC2" sheetId="69" r:id="rId12"/>
    <sheet name="11. CRWA" sheetId="86" r:id="rId13"/>
    <sheet name="12. CRM" sheetId="87" r:id="rId14"/>
    <sheet name="13. CRME" sheetId="88" r:id="rId15"/>
    <sheet name="14. LCR" sheetId="89" r:id="rId16"/>
    <sheet name="15. CCR" sheetId="37" r:id="rId17"/>
    <sheet name="15.1. LR" sheetId="92" r:id="rId18"/>
    <sheet name="Instruction" sheetId="76" r:id="rId19"/>
  </sheets>
  <externalReferences>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Instruction!$A$85:$C$243</definedName>
    <definedName name="_sum1">'[1]Appl (2)'!$E$2:$E$7200</definedName>
    <definedName name="_sum2">'[1]Appl (2)'!$G$2:$G$7200</definedName>
    <definedName name="ACC_BALACC" localSheetId="17">#REF!</definedName>
    <definedName name="ACC_BALACC" localSheetId="10">#REF!</definedName>
    <definedName name="ACC_BALACC">#REF!</definedName>
    <definedName name="ACC_CRS" localSheetId="17">#REF!</definedName>
    <definedName name="ACC_CRS" localSheetId="4">#REF!</definedName>
    <definedName name="ACC_CRS" localSheetId="10">#REF!</definedName>
    <definedName name="ACC_CRS">#REF!</definedName>
    <definedName name="ACC_DBS" localSheetId="17">#REF!</definedName>
    <definedName name="ACC_DBS" localSheetId="4">#REF!</definedName>
    <definedName name="ACC_DBS" localSheetId="10">#REF!</definedName>
    <definedName name="ACC_DBS">#REF!</definedName>
    <definedName name="ACC_ISO" localSheetId="17">#REF!</definedName>
    <definedName name="ACC_ISO" localSheetId="4">#REF!</definedName>
    <definedName name="ACC_ISO" localSheetId="10">#REF!</definedName>
    <definedName name="ACC_ISO">#REF!</definedName>
    <definedName name="ACC_SALDO" localSheetId="17">#REF!</definedName>
    <definedName name="ACC_SALDO" localSheetId="4">#REF!</definedName>
    <definedName name="ACC_SALDO" localSheetId="10">#REF!</definedName>
    <definedName name="ACC_SALDO">#REF!</definedName>
    <definedName name="BS_BALACC" localSheetId="17">#REF!</definedName>
    <definedName name="BS_BALACC" localSheetId="4">#REF!</definedName>
    <definedName name="BS_BALACC" localSheetId="10">#REF!</definedName>
    <definedName name="BS_BALACC">#REF!</definedName>
    <definedName name="BS_BALANCE" localSheetId="17">#REF!</definedName>
    <definedName name="BS_BALANCE" localSheetId="4">#REF!</definedName>
    <definedName name="BS_BALANCE" localSheetId="10">#REF!</definedName>
    <definedName name="BS_BALANCE">#REF!</definedName>
    <definedName name="BS_CR" localSheetId="17">#REF!</definedName>
    <definedName name="BS_CR" localSheetId="4">#REF!</definedName>
    <definedName name="BS_CR" localSheetId="10">#REF!</definedName>
    <definedName name="BS_CR">#REF!</definedName>
    <definedName name="BS_CR_EQU" localSheetId="17">#REF!</definedName>
    <definedName name="BS_CR_EQU" localSheetId="4">#REF!</definedName>
    <definedName name="BS_CR_EQU" localSheetId="10">#REF!</definedName>
    <definedName name="BS_CR_EQU">#REF!</definedName>
    <definedName name="BS_DB" localSheetId="17">#REF!</definedName>
    <definedName name="BS_DB" localSheetId="4">#REF!</definedName>
    <definedName name="BS_DB" localSheetId="10">#REF!</definedName>
    <definedName name="BS_DB">#REF!</definedName>
    <definedName name="BS_DB_EQU" localSheetId="17">#REF!</definedName>
    <definedName name="BS_DB_EQU" localSheetId="4">#REF!</definedName>
    <definedName name="BS_DB_EQU" localSheetId="10">#REF!</definedName>
    <definedName name="BS_DB_EQU">#REF!</definedName>
    <definedName name="BS_DT" localSheetId="17">#REF!</definedName>
    <definedName name="BS_DT" localSheetId="4">#REF!</definedName>
    <definedName name="BS_DT" localSheetId="10">#REF!</definedName>
    <definedName name="BS_DT">#REF!</definedName>
    <definedName name="BS_ISO" localSheetId="17">#REF!</definedName>
    <definedName name="BS_ISO" localSheetId="4">#REF!</definedName>
    <definedName name="BS_ISO" localSheetId="10">#REF!</definedName>
    <definedName name="BS_ISO">#REF!</definedName>
    <definedName name="CurrentDate" localSheetId="17">#REF!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17">[3]Sheet2!$H$5:$H$31</definedName>
    <definedName name="Sheet" localSheetId="10">[3]Sheet2!$H$5:$H$31</definedName>
    <definedName name="Sheet">[4]Sheet2!$H$5:$H$31</definedName>
    <definedName name="საკრედიტო" localSheetId="17">[3]Sheet2!$B$6:$B$8</definedName>
    <definedName name="საკრედიტო" localSheetId="10">[3]Sheet2!$B$6:$B$8</definedName>
    <definedName name="საკრედიტო">[4]Sheet2!$B$6:$B$8</definedName>
    <definedName name="ფაილი" localSheetId="17">[3]Sheet2!$B$2:$B$3</definedName>
    <definedName name="ფაილი" localSheetId="10">[3]Sheet2!$B$2:$B$3</definedName>
    <definedName name="ფაილი">[4]Sheet2!$B$2:$B$3</definedName>
    <definedName name="ცვლილება_კორექტირება_რეგულაციაში" localSheetId="17">[3]Sheet2!$K$5:$K$9</definedName>
    <definedName name="ცვლილება_კორექტირება_რეგულაციაში" localSheetId="10">[3]Sheet2!$K$5:$K$9</definedName>
    <definedName name="ცვლილება_კორექტირება_რეგულაციაში">[4]Sheet2!$K$5:$K$9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72" l="1"/>
  <c r="D20" i="87" l="1"/>
  <c r="D16" i="87"/>
  <c r="D13" i="87"/>
  <c r="G11" i="75" l="1"/>
  <c r="G61" i="53"/>
  <c r="F61" i="53"/>
  <c r="G53" i="53"/>
  <c r="F53" i="53"/>
  <c r="G34" i="53"/>
  <c r="G45" i="53" s="1"/>
  <c r="F34" i="53"/>
  <c r="F45" i="53" s="1"/>
  <c r="G30" i="53"/>
  <c r="F30" i="53"/>
  <c r="G9" i="53"/>
  <c r="G22" i="53" s="1"/>
  <c r="G31" i="53" s="1"/>
  <c r="F9" i="53"/>
  <c r="F22" i="53" s="1"/>
  <c r="F40" i="62"/>
  <c r="G31" i="62"/>
  <c r="F31" i="62"/>
  <c r="G14" i="62"/>
  <c r="G20" i="62" s="1"/>
  <c r="F14" i="62"/>
  <c r="F20" i="62" s="1"/>
  <c r="G54" i="53" l="1"/>
  <c r="F54" i="53"/>
  <c r="F31" i="53"/>
  <c r="F56" i="53"/>
  <c r="F63" i="53" s="1"/>
  <c r="F65" i="53" s="1"/>
  <c r="G56" i="53"/>
  <c r="G63" i="53" s="1"/>
  <c r="G65" i="53" s="1"/>
  <c r="D61" i="53" l="1"/>
  <c r="C61" i="53"/>
  <c r="D53" i="53"/>
  <c r="C53" i="53"/>
  <c r="D34" i="53"/>
  <c r="D45" i="53" s="1"/>
  <c r="D54" i="53" s="1"/>
  <c r="C34" i="53"/>
  <c r="C45" i="53" s="1"/>
  <c r="C54" i="53" s="1"/>
  <c r="D30" i="53"/>
  <c r="C30" i="53"/>
  <c r="D9" i="53"/>
  <c r="D22" i="53" s="1"/>
  <c r="C9" i="53"/>
  <c r="C22" i="53" s="1"/>
  <c r="C31" i="53" s="1"/>
  <c r="C56" i="53" s="1"/>
  <c r="C63" i="53" s="1"/>
  <c r="C65" i="53" s="1"/>
  <c r="C67" i="53" s="1"/>
  <c r="D31" i="53" l="1"/>
  <c r="D56" i="53" s="1"/>
  <c r="D63" i="53" s="1"/>
  <c r="D65" i="53" s="1"/>
  <c r="D67" i="53" s="1"/>
  <c r="C40" i="62"/>
  <c r="D31" i="62"/>
  <c r="D41" i="62" s="1"/>
  <c r="C31" i="62"/>
  <c r="C41" i="62" s="1"/>
  <c r="D14" i="62"/>
  <c r="D20" i="62" s="1"/>
  <c r="C14" i="62"/>
  <c r="C20" i="62" s="1"/>
  <c r="C18" i="92" l="1"/>
  <c r="C22" i="86" l="1"/>
  <c r="F41" i="62" l="1"/>
  <c r="G41" i="62"/>
  <c r="G67" i="53" l="1"/>
  <c r="F67" i="53"/>
  <c r="C30" i="92" l="1"/>
  <c r="C8" i="92"/>
  <c r="C36" i="92" l="1"/>
  <c r="G45" i="75"/>
  <c r="F45" i="75"/>
  <c r="D6" i="71" l="1"/>
  <c r="D13" i="71" s="1"/>
  <c r="C21" i="90" l="1"/>
  <c r="C20" i="90"/>
  <c r="C19" i="90"/>
  <c r="B2" i="92" l="1"/>
  <c r="B1" i="92" l="1"/>
  <c r="C16" i="89" l="1"/>
  <c r="D16" i="89"/>
  <c r="E16" i="89"/>
  <c r="F16" i="89"/>
  <c r="G16" i="89"/>
  <c r="H16" i="89"/>
  <c r="I16" i="89"/>
  <c r="J16" i="89"/>
  <c r="K16" i="89"/>
  <c r="H60" i="53" l="1"/>
  <c r="H59" i="53"/>
  <c r="H58" i="53"/>
  <c r="E60" i="53"/>
  <c r="E59" i="53"/>
  <c r="E58" i="53"/>
  <c r="H46" i="75" l="1"/>
  <c r="H47" i="75"/>
  <c r="E46" i="75" l="1"/>
  <c r="D45" i="75" l="1"/>
  <c r="H45" i="53" l="1"/>
  <c r="H34" i="53"/>
  <c r="H30" i="53"/>
  <c r="H8" i="53"/>
  <c r="H10" i="53"/>
  <c r="H11" i="53"/>
  <c r="H12" i="53"/>
  <c r="H13" i="53"/>
  <c r="H14" i="53"/>
  <c r="H15" i="53"/>
  <c r="H16" i="53"/>
  <c r="H17" i="53"/>
  <c r="H18" i="53"/>
  <c r="H19" i="53"/>
  <c r="H20" i="53"/>
  <c r="H21" i="53"/>
  <c r="H24" i="53"/>
  <c r="H25" i="53"/>
  <c r="H26" i="53"/>
  <c r="H27" i="53"/>
  <c r="H28" i="53"/>
  <c r="H29" i="53"/>
  <c r="H35" i="53"/>
  <c r="H36" i="53"/>
  <c r="H37" i="53"/>
  <c r="H38" i="53"/>
  <c r="H39" i="53"/>
  <c r="H40" i="53"/>
  <c r="H41" i="53"/>
  <c r="H42" i="53"/>
  <c r="H43" i="53"/>
  <c r="H44" i="53"/>
  <c r="H47" i="53"/>
  <c r="H48" i="53"/>
  <c r="H49" i="53"/>
  <c r="H50" i="53"/>
  <c r="H51" i="53"/>
  <c r="H52" i="53"/>
  <c r="H64" i="53"/>
  <c r="H66" i="53"/>
  <c r="H61" i="53" l="1"/>
  <c r="H9" i="53"/>
  <c r="H22" i="53"/>
  <c r="H54" i="53"/>
  <c r="H53" i="53"/>
  <c r="H31" i="53" l="1"/>
  <c r="H56" i="53" l="1"/>
  <c r="H63" i="53" l="1"/>
  <c r="H65" i="53" l="1"/>
  <c r="H67" i="53"/>
  <c r="D19" i="72" l="1"/>
  <c r="V7" i="87" l="1"/>
  <c r="S9" i="86"/>
  <c r="S10" i="86"/>
  <c r="S11" i="86"/>
  <c r="S12" i="86"/>
  <c r="S13" i="86"/>
  <c r="S14" i="86"/>
  <c r="S15" i="86"/>
  <c r="S16" i="86"/>
  <c r="S17" i="86"/>
  <c r="S18" i="86"/>
  <c r="S19" i="86"/>
  <c r="S20" i="86"/>
  <c r="S21" i="86"/>
  <c r="S8" i="86"/>
  <c r="B2" i="90" l="1"/>
  <c r="I21" i="89" l="1"/>
  <c r="J21" i="89"/>
  <c r="K21" i="89"/>
  <c r="K23" i="89"/>
  <c r="G23" i="89"/>
  <c r="H23" i="89"/>
  <c r="I23" i="89"/>
  <c r="J23" i="89"/>
  <c r="F23" i="89"/>
  <c r="F21" i="89"/>
  <c r="G21" i="89"/>
  <c r="H21" i="89"/>
  <c r="D21" i="89"/>
  <c r="E21" i="89"/>
  <c r="C21" i="89"/>
  <c r="F24" i="89" l="1"/>
  <c r="F25" i="89" s="1"/>
  <c r="K24" i="89"/>
  <c r="K25" i="89" s="1"/>
  <c r="H24" i="89"/>
  <c r="H25" i="89" s="1"/>
  <c r="J24" i="89"/>
  <c r="J25" i="89" s="1"/>
  <c r="G24" i="89"/>
  <c r="G25" i="89" s="1"/>
  <c r="I24" i="89"/>
  <c r="I25" i="89" s="1"/>
  <c r="E14" i="88" l="1"/>
  <c r="B2" i="89"/>
  <c r="F14" i="88"/>
  <c r="F15" i="88"/>
  <c r="F16" i="88"/>
  <c r="F17" i="88"/>
  <c r="F18" i="88"/>
  <c r="F19" i="88"/>
  <c r="F20" i="88"/>
  <c r="F21" i="88"/>
  <c r="C6" i="71" l="1"/>
  <c r="C43" i="28" l="1"/>
  <c r="C6" i="28"/>
  <c r="C13" i="71" l="1"/>
  <c r="E8" i="75"/>
  <c r="D21" i="90" l="1"/>
  <c r="D11" i="90"/>
  <c r="D9" i="90"/>
  <c r="D16" i="90"/>
  <c r="D13" i="90"/>
  <c r="D20" i="90"/>
  <c r="D7" i="90"/>
  <c r="D12" i="90"/>
  <c r="D19" i="90"/>
  <c r="D8" i="90"/>
  <c r="D15" i="90"/>
  <c r="D17" i="90"/>
  <c r="E15" i="88"/>
  <c r="E16" i="88"/>
  <c r="E17" i="88"/>
  <c r="E18" i="88"/>
  <c r="E19" i="88"/>
  <c r="E20" i="88"/>
  <c r="E21" i="88"/>
  <c r="B2" i="87" l="1"/>
  <c r="B2" i="88"/>
  <c r="B2" i="86"/>
  <c r="F9" i="88" l="1"/>
  <c r="F10" i="88"/>
  <c r="F11" i="88"/>
  <c r="F12" i="88"/>
  <c r="F13" i="88"/>
  <c r="F8" i="88"/>
  <c r="C9" i="88" l="1"/>
  <c r="C10" i="88"/>
  <c r="C11" i="88"/>
  <c r="C12" i="88"/>
  <c r="C13" i="88"/>
  <c r="C8" i="88"/>
  <c r="C15" i="88"/>
  <c r="C16" i="88"/>
  <c r="C17" i="88"/>
  <c r="C18" i="88"/>
  <c r="C19" i="88"/>
  <c r="C20" i="88"/>
  <c r="C21" i="88"/>
  <c r="C14" i="88"/>
  <c r="F22" i="88"/>
  <c r="D22" i="88"/>
  <c r="U21" i="87"/>
  <c r="T21" i="87"/>
  <c r="S21" i="87"/>
  <c r="R21" i="87"/>
  <c r="Q21" i="87"/>
  <c r="P21" i="87"/>
  <c r="O21" i="87"/>
  <c r="N21" i="87"/>
  <c r="M21" i="87"/>
  <c r="L21" i="87"/>
  <c r="K21" i="87"/>
  <c r="J21" i="87"/>
  <c r="I21" i="87"/>
  <c r="H21" i="87"/>
  <c r="G21" i="87"/>
  <c r="F21" i="87"/>
  <c r="E21" i="87"/>
  <c r="D21" i="87"/>
  <c r="C21" i="87"/>
  <c r="V20" i="87"/>
  <c r="G21" i="88" s="1"/>
  <c r="V19" i="87"/>
  <c r="G20" i="88" s="1"/>
  <c r="V18" i="87"/>
  <c r="G19" i="88" s="1"/>
  <c r="V17" i="87"/>
  <c r="G18" i="88" s="1"/>
  <c r="V16" i="87"/>
  <c r="G17" i="88" s="1"/>
  <c r="V15" i="87"/>
  <c r="G16" i="88" s="1"/>
  <c r="V14" i="87"/>
  <c r="G15" i="88" s="1"/>
  <c r="V13" i="87"/>
  <c r="G14" i="88" s="1"/>
  <c r="V12" i="87"/>
  <c r="G13" i="88" s="1"/>
  <c r="V11" i="87"/>
  <c r="G12" i="88" s="1"/>
  <c r="V10" i="87"/>
  <c r="G11" i="88" s="1"/>
  <c r="V9" i="87"/>
  <c r="G10" i="88" s="1"/>
  <c r="V8" i="87"/>
  <c r="G9" i="88" s="1"/>
  <c r="G8" i="88"/>
  <c r="R22" i="86"/>
  <c r="Q22" i="86"/>
  <c r="P22" i="86"/>
  <c r="O22" i="86"/>
  <c r="N22" i="86"/>
  <c r="M22" i="86"/>
  <c r="L22" i="86"/>
  <c r="K22" i="86"/>
  <c r="J22" i="86"/>
  <c r="I22" i="86"/>
  <c r="H22" i="86"/>
  <c r="G22" i="86"/>
  <c r="F22" i="86"/>
  <c r="E22" i="86"/>
  <c r="D22" i="86"/>
  <c r="S22" i="86"/>
  <c r="H16" i="88" l="1"/>
  <c r="H15" i="88"/>
  <c r="H8" i="88"/>
  <c r="G22" i="88"/>
  <c r="H13" i="88"/>
  <c r="H20" i="88"/>
  <c r="H12" i="88"/>
  <c r="H19" i="88"/>
  <c r="H11" i="88"/>
  <c r="H18" i="88"/>
  <c r="H10" i="88"/>
  <c r="H17" i="88"/>
  <c r="H9" i="88"/>
  <c r="H14" i="88"/>
  <c r="H21" i="88"/>
  <c r="C22" i="88"/>
  <c r="E22" i="88"/>
  <c r="V21" i="87"/>
  <c r="H22" i="88" l="1"/>
  <c r="H19" i="62"/>
  <c r="H18" i="62"/>
  <c r="H17" i="62"/>
  <c r="H16" i="62"/>
  <c r="H15" i="62"/>
  <c r="N20" i="37" l="1"/>
  <c r="N19" i="37"/>
  <c r="E19" i="37"/>
  <c r="N18" i="37"/>
  <c r="E18" i="37"/>
  <c r="N17" i="37"/>
  <c r="E17" i="37"/>
  <c r="N16" i="37"/>
  <c r="E16" i="37"/>
  <c r="N15" i="37"/>
  <c r="E15" i="37"/>
  <c r="M14" i="37"/>
  <c r="L14" i="37"/>
  <c r="K14" i="37"/>
  <c r="J14" i="37"/>
  <c r="I14" i="37"/>
  <c r="H14" i="37"/>
  <c r="G14" i="37"/>
  <c r="F14" i="37"/>
  <c r="C14" i="37"/>
  <c r="N13" i="37"/>
  <c r="N12" i="37"/>
  <c r="E12" i="37"/>
  <c r="N11" i="37"/>
  <c r="E11" i="37"/>
  <c r="N10" i="37"/>
  <c r="E10" i="37"/>
  <c r="N9" i="37"/>
  <c r="E9" i="37"/>
  <c r="E8" i="37"/>
  <c r="K8" i="37" s="1"/>
  <c r="M7" i="37"/>
  <c r="L7" i="37"/>
  <c r="J7" i="37"/>
  <c r="J21" i="37" s="1"/>
  <c r="I7" i="37"/>
  <c r="I21" i="37" s="1"/>
  <c r="H7" i="37"/>
  <c r="G7" i="37"/>
  <c r="G21" i="37" s="1"/>
  <c r="F7" i="37"/>
  <c r="F21" i="37" s="1"/>
  <c r="C7" i="37"/>
  <c r="C21" i="37" s="1"/>
  <c r="B2" i="37"/>
  <c r="B2" i="69"/>
  <c r="C47" i="28"/>
  <c r="C52" i="28" s="1"/>
  <c r="C35" i="28"/>
  <c r="C31" i="28"/>
  <c r="C30" i="28" s="1"/>
  <c r="C12" i="28"/>
  <c r="B2" i="28"/>
  <c r="B2" i="73"/>
  <c r="D21" i="72"/>
  <c r="B2" i="72"/>
  <c r="B2" i="52"/>
  <c r="B2" i="71"/>
  <c r="H53" i="75"/>
  <c r="E53" i="75"/>
  <c r="H52" i="75"/>
  <c r="H51" i="75"/>
  <c r="H50" i="75"/>
  <c r="H49" i="75"/>
  <c r="H48" i="75"/>
  <c r="H45"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H7" i="75"/>
  <c r="E7" i="75"/>
  <c r="B2" i="75"/>
  <c r="E66" i="53"/>
  <c r="E64" i="53"/>
  <c r="E52" i="53"/>
  <c r="E51" i="53"/>
  <c r="E50" i="53"/>
  <c r="E49" i="53"/>
  <c r="E48" i="53"/>
  <c r="E47" i="53"/>
  <c r="E44" i="53"/>
  <c r="E43" i="53"/>
  <c r="E42" i="53"/>
  <c r="E41" i="53"/>
  <c r="E40" i="53"/>
  <c r="E39" i="53"/>
  <c r="E38" i="53"/>
  <c r="E37" i="53"/>
  <c r="E36" i="53"/>
  <c r="E35" i="53"/>
  <c r="E30" i="53"/>
  <c r="E29" i="53"/>
  <c r="E28" i="53"/>
  <c r="E27" i="53"/>
  <c r="E26" i="53"/>
  <c r="E25" i="53"/>
  <c r="E24" i="53"/>
  <c r="E21" i="53"/>
  <c r="E20" i="53"/>
  <c r="E19" i="53"/>
  <c r="E18" i="53"/>
  <c r="E17" i="53"/>
  <c r="E16" i="53"/>
  <c r="E15" i="53"/>
  <c r="E14" i="53"/>
  <c r="E13" i="53"/>
  <c r="E12" i="53"/>
  <c r="E11" i="53"/>
  <c r="E10" i="53"/>
  <c r="E8" i="53"/>
  <c r="B2" i="53"/>
  <c r="H40" i="62"/>
  <c r="E40" i="62"/>
  <c r="H39" i="62"/>
  <c r="E39" i="62"/>
  <c r="H38" i="62"/>
  <c r="E38" i="62"/>
  <c r="H37" i="62"/>
  <c r="E37" i="62"/>
  <c r="H36" i="62"/>
  <c r="E36" i="62"/>
  <c r="H35" i="62"/>
  <c r="E35" i="62"/>
  <c r="H34" i="62"/>
  <c r="E34" i="62"/>
  <c r="H33" i="62"/>
  <c r="E33" i="62"/>
  <c r="H30" i="62"/>
  <c r="E30" i="62"/>
  <c r="H29" i="62"/>
  <c r="E29" i="62"/>
  <c r="H28" i="62"/>
  <c r="E28" i="62"/>
  <c r="H27" i="62"/>
  <c r="E27" i="62"/>
  <c r="H26" i="62"/>
  <c r="E26" i="62"/>
  <c r="H25" i="62"/>
  <c r="E25" i="62"/>
  <c r="H24" i="62"/>
  <c r="E24" i="62"/>
  <c r="H23" i="62"/>
  <c r="E23" i="62"/>
  <c r="H22" i="62"/>
  <c r="E22" i="62"/>
  <c r="E19" i="62"/>
  <c r="E18" i="62"/>
  <c r="E17" i="62"/>
  <c r="C18" i="72" s="1"/>
  <c r="E18" i="72" s="1"/>
  <c r="E16" i="62"/>
  <c r="E15" i="62"/>
  <c r="H13" i="62"/>
  <c r="E13" i="62"/>
  <c r="H12" i="62"/>
  <c r="E12" i="62"/>
  <c r="H11" i="62"/>
  <c r="E11" i="62"/>
  <c r="H10" i="62"/>
  <c r="E10" i="62"/>
  <c r="C11" i="72" s="1"/>
  <c r="E11" i="72" s="1"/>
  <c r="H9" i="62"/>
  <c r="E9" i="62"/>
  <c r="C10" i="72" s="1"/>
  <c r="E10" i="72" s="1"/>
  <c r="H8" i="62"/>
  <c r="E8" i="62"/>
  <c r="H7" i="62"/>
  <c r="E7" i="62"/>
  <c r="B2" i="62"/>
  <c r="L21" i="37" l="1"/>
  <c r="E14" i="37"/>
  <c r="M21" i="37"/>
  <c r="H21" i="37"/>
  <c r="N14" i="37"/>
  <c r="C12" i="72"/>
  <c r="E12" i="72" s="1"/>
  <c r="C14" i="72"/>
  <c r="E14" i="72" s="1"/>
  <c r="C20" i="72"/>
  <c r="E20" i="72" s="1"/>
  <c r="C44" i="69"/>
  <c r="E7" i="37"/>
  <c r="E21" i="37" s="1"/>
  <c r="E31" i="62"/>
  <c r="C41" i="28"/>
  <c r="E61" i="53"/>
  <c r="E53" i="53"/>
  <c r="H41" i="62"/>
  <c r="H20" i="62"/>
  <c r="C17" i="72"/>
  <c r="E17" i="72" s="1"/>
  <c r="C13" i="72"/>
  <c r="E20" i="62"/>
  <c r="E22" i="53"/>
  <c r="E54" i="53"/>
  <c r="E45" i="53"/>
  <c r="E9" i="53"/>
  <c r="C8" i="72"/>
  <c r="H31" i="62"/>
  <c r="E14" i="62"/>
  <c r="C15" i="72" s="1"/>
  <c r="C9" i="72"/>
  <c r="E9" i="72" s="1"/>
  <c r="E34" i="53"/>
  <c r="C16" i="72"/>
  <c r="E16" i="72" s="1"/>
  <c r="C19" i="72"/>
  <c r="E19" i="72" s="1"/>
  <c r="H14" i="62"/>
  <c r="C54" i="69"/>
  <c r="C28" i="28"/>
  <c r="N8" i="37"/>
  <c r="N7" i="37" s="1"/>
  <c r="N21" i="37" s="1"/>
  <c r="K7" i="37"/>
  <c r="K21" i="37" s="1"/>
  <c r="C35" i="92" l="1"/>
  <c r="C38" i="92" s="1"/>
  <c r="C32" i="69"/>
  <c r="C55" i="69" s="1"/>
  <c r="E41" i="62"/>
  <c r="E13" i="72"/>
  <c r="C21" i="72"/>
  <c r="E8" i="72"/>
  <c r="E31" i="53"/>
  <c r="E50" i="75" l="1"/>
  <c r="E48" i="75"/>
  <c r="E51" i="75"/>
  <c r="E49" i="75"/>
  <c r="E52" i="75"/>
  <c r="H43" i="75"/>
  <c r="E41" i="75"/>
  <c r="H41" i="75"/>
  <c r="H44" i="75"/>
  <c r="H42" i="75"/>
  <c r="E56" i="53"/>
  <c r="E44" i="75"/>
  <c r="E42" i="75"/>
  <c r="E43" i="75"/>
  <c r="E15" i="72"/>
  <c r="C45" i="75" l="1"/>
  <c r="E47" i="75"/>
  <c r="E45" i="75" s="1"/>
  <c r="E63" i="53"/>
  <c r="E21" i="72"/>
  <c r="C5" i="73" l="1"/>
  <c r="C8" i="73" s="1"/>
  <c r="E67" i="53"/>
  <c r="E65" i="53"/>
  <c r="C13" i="73" l="1"/>
</calcChain>
</file>

<file path=xl/comments1.xml><?xml version="1.0" encoding="utf-8"?>
<comments xmlns="http://schemas.openxmlformats.org/spreadsheetml/2006/main">
  <authors>
    <author>Author</author>
  </authors>
  <commentList>
    <comment ref="E22" authorId="0" shapeId="0">
      <text>
        <r>
          <rPr>
            <b/>
            <sz val="8"/>
            <color indexed="81"/>
            <rFont val="Tahoma"/>
            <family val="2"/>
          </rPr>
          <t>Author:
სესხების და ინვესტიციების საერთო რეზერვები</t>
        </r>
      </text>
    </comment>
  </commentList>
</comments>
</file>

<file path=xl/comments2.xml><?xml version="1.0" encoding="utf-8"?>
<comments xmlns="http://schemas.openxmlformats.org/spreadsheetml/2006/main">
  <authors>
    <author>Author</author>
  </authors>
  <commentList>
    <comment ref="S23" authorId="0" shapeId="0">
      <text>
        <r>
          <rPr>
            <b/>
            <sz val="8"/>
            <color indexed="81"/>
            <rFont val="Tahoma"/>
            <family val="2"/>
          </rPr>
          <t xml:space="preserve">Author:
კონტროლი
</t>
        </r>
      </text>
    </comment>
  </commentList>
</comments>
</file>

<file path=xl/sharedStrings.xml><?xml version="1.0" encoding="utf-8"?>
<sst xmlns="http://schemas.openxmlformats.org/spreadsheetml/2006/main" count="1272" uniqueCount="959">
  <si>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</si>
  <si>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</si>
  <si>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</si>
  <si>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</si>
  <si>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</si>
  <si>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</si>
  <si>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</si>
  <si>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</si>
  <si>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</si>
  <si>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</si>
  <si>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</si>
  <si>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</si>
  <si>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</si>
  <si>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</si>
  <si>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</si>
  <si>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</si>
  <si>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</si>
  <si>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</si>
  <si>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</si>
  <si>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</si>
  <si>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</si>
  <si>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</si>
  <si>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</si>
  <si>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</si>
  <si>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</si>
  <si>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</si>
  <si>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</si>
  <si>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</si>
  <si>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</si>
  <si>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</si>
  <si>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</si>
  <si>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</si>
  <si>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</si>
  <si>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</si>
  <si>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</si>
  <si>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</si>
  <si>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</si>
  <si>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</si>
  <si>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</si>
  <si>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</si>
  <si>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</si>
  <si>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</si>
  <si>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</si>
  <si>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</si>
  <si>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</si>
  <si>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</si>
  <si>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</si>
  <si>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</si>
  <si>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</si>
  <si>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</si>
  <si>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</si>
  <si>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</si>
  <si>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</si>
  <si>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</si>
  <si>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</si>
  <si>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</si>
  <si>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</si>
  <si>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</si>
  <si>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</si>
  <si>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</si>
  <si>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</si>
  <si>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</si>
  <si>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</si>
  <si>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</si>
  <si>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</si>
  <si>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</si>
  <si>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</si>
  <si>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</si>
  <si>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</si>
  <si>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</si>
  <si>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</si>
  <si>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</si>
  <si>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</si>
  <si>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</si>
  <si>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</si>
  <si>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</si>
  <si>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</si>
  <si>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</si>
  <si>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</si>
  <si>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</si>
  <si>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</si>
  <si>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</si>
  <si>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</si>
  <si>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</si>
  <si>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</si>
  <si>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</si>
  <si>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</si>
  <si>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</si>
  <si>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</si>
  <si>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</si>
  <si>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</si>
  <si>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</si>
  <si>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</si>
  <si>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</si>
  <si>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</si>
  <si>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</si>
  <si>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</si>
  <si>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</si>
  <si>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</si>
  <si>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</si>
  <si>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</si>
  <si>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</si>
  <si>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</si>
  <si>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</si>
  <si>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</si>
  <si>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</si>
  <si>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</si>
  <si>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</si>
  <si>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</si>
  <si>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</si>
  <si>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</si>
  <si>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</si>
  <si>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</si>
  <si>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</si>
  <si>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</si>
  <si>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</si>
  <si>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</si>
  <si>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</si>
  <si>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</si>
  <si>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</si>
  <si>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</si>
  <si>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</si>
  <si>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</si>
  <si>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</si>
  <si>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</si>
  <si>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</si>
  <si>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</si>
  <si>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</si>
  <si>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</si>
  <si>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</si>
  <si>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</si>
  <si>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</si>
  <si>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პირობითი ვალდებულებები</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</si>
  <si>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</si>
  <si>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</si>
  <si>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</si>
  <si>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</si>
  <si>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</si>
  <si>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</si>
  <si>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</si>
  <si>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</si>
  <si>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</si>
  <si>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</si>
  <si>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</si>
  <si>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</si>
  <si>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</si>
  <si>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</si>
  <si>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</si>
  <si>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</si>
  <si>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</si>
  <si>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</si>
  <si>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</si>
  <si>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</si>
  <si>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</si>
  <si>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</si>
  <si>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</si>
  <si>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</si>
  <si>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</si>
  <si>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</si>
  <si>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</si>
  <si>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</si>
  <si>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</si>
  <si>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</si>
  <si>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</si>
  <si>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</si>
  <si>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</si>
  <si>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</si>
  <si>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</si>
  <si>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</si>
  <si>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</si>
  <si>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</si>
  <si>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</si>
  <si>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</si>
  <si>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</si>
  <si>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</si>
  <si>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</si>
  <si>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</si>
  <si>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</si>
  <si>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</si>
  <si>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</si>
  <si>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</si>
  <si>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</si>
  <si>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</si>
  <si>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</si>
  <si>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</si>
  <si>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</si>
  <si>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</si>
  <si>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</si>
  <si>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</si>
  <si>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</si>
  <si>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</si>
  <si>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</si>
  <si>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</si>
  <si>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</si>
  <si>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</si>
  <si>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</si>
  <si>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</si>
  <si>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</si>
  <si>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</si>
  <si>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</si>
  <si>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</si>
  <si>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</si>
  <si>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</si>
  <si>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</si>
  <si>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</si>
  <si>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</si>
  <si>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</si>
  <si>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</si>
  <si>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</si>
  <si>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</si>
  <si>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</si>
  <si>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</si>
  <si>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</si>
  <si>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</si>
  <si>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</si>
  <si>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</si>
  <si>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</si>
  <si>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</si>
  <si>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</si>
  <si>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</si>
  <si>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</si>
  <si>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</si>
  <si>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</si>
  <si>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</si>
  <si>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</si>
  <si>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</si>
  <si>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</si>
  <si>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</si>
  <si>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</si>
  <si>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</si>
  <si>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</si>
  <si>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</si>
  <si>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</si>
  <si>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</si>
  <si>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</si>
  <si>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</si>
  <si>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</si>
  <si>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</si>
  <si>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</si>
  <si>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</si>
  <si>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</si>
  <si>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</si>
  <si>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</si>
  <si>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</si>
  <si>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</si>
  <si>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</si>
  <si>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</si>
  <si>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</si>
  <si>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</si>
  <si>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</si>
  <si>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</si>
  <si>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</si>
  <si>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</si>
  <si>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</si>
  <si>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</si>
  <si>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</si>
  <si>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</si>
  <si>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</si>
  <si>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</si>
  <si>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</si>
  <si>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</si>
  <si>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</si>
  <si>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</si>
  <si>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</si>
  <si>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</si>
  <si>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</si>
  <si>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</si>
  <si>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</si>
  <si>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</si>
  <si>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</si>
  <si>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</si>
  <si>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</si>
  <si>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</si>
  <si>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</si>
  <si>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</si>
  <si>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</si>
  <si>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</si>
  <si>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</si>
  <si>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</si>
  <si>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</si>
  <si>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</si>
  <si>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</si>
  <si>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</si>
  <si>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</si>
  <si>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</si>
  <si>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</si>
  <si>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</si>
  <si>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</si>
  <si>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</si>
  <si>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</si>
  <si>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</si>
  <si>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</si>
  <si>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</si>
  <si>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</si>
  <si>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</si>
  <si>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</si>
  <si>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</si>
  <si>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</si>
  <si>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</si>
  <si>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</si>
  <si>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</si>
  <si>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</si>
  <si>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</si>
  <si>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</si>
  <si>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</si>
  <si>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</si>
  <si>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</si>
  <si>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</si>
  <si>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</si>
  <si>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</si>
  <si>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</si>
  <si>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</si>
  <si>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</si>
  <si>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</si>
  <si>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</si>
  <si>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</si>
  <si>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</si>
  <si>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</si>
  <si>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</si>
  <si>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</si>
  <si>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</si>
  <si>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</si>
  <si>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</si>
  <si>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</si>
  <si>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</si>
  <si>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</si>
  <si>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</si>
  <si>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</si>
  <si>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</si>
  <si>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</si>
  <si>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</si>
  <si>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</si>
  <si>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</si>
  <si>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</si>
  <si>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</si>
  <si>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</si>
  <si>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</si>
  <si>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</si>
  <si>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</si>
  <si>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</si>
  <si>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</si>
  <si>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</si>
  <si>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</si>
  <si>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</si>
  <si>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</si>
  <si>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</si>
  <si>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</si>
  <si>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</si>
  <si>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</si>
  <si>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</si>
  <si>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</si>
  <si>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</si>
  <si>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</si>
  <si>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</si>
  <si>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</si>
  <si>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</si>
  <si>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</si>
  <si>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</si>
  <si>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</si>
  <si>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</si>
  <si>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</si>
  <si>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</si>
  <si>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</si>
  <si>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</si>
  <si>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</si>
  <si>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</si>
  <si>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</si>
  <si>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</si>
  <si>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</si>
  <si>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</si>
  <si>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</si>
  <si>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</si>
  <si>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</si>
  <si>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</si>
  <si>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</si>
  <si>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</si>
  <si>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</si>
  <si>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</si>
  <si>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</si>
  <si>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</si>
  <si>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</si>
  <si>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</si>
  <si>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</si>
  <si>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</si>
  <si>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</si>
  <si>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</si>
  <si>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</si>
  <si>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</si>
  <si>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</si>
  <si>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</si>
  <si>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</si>
  <si>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</si>
  <si>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</si>
  <si>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</si>
  <si>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</si>
  <si>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</si>
  <si>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</si>
  <si>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</si>
  <si>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</si>
  <si>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</si>
  <si>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</si>
  <si>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</si>
  <si>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</si>
  <si>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</si>
  <si>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</si>
  <si>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</si>
  <si>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</si>
  <si>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</si>
  <si>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</si>
  <si>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</si>
  <si>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</si>
  <si>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</si>
  <si>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</si>
  <si>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</si>
  <si>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</si>
  <si>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</si>
  <si>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</si>
  <si>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</si>
  <si>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</si>
  <si>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</si>
  <si>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</si>
  <si>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</si>
  <si>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</si>
  <si>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</si>
  <si>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</si>
  <si>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</si>
  <si>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</si>
  <si>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</si>
  <si>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</si>
  <si>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</si>
  <si>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</si>
  <si>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</si>
  <si>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</si>
  <si>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</si>
  <si>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</si>
  <si>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</si>
  <si>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</si>
  <si>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</si>
  <si>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</si>
  <si>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</si>
  <si>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</si>
  <si>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</si>
  <si>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</si>
  <si>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</si>
  <si>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</si>
  <si>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</si>
  <si>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</si>
  <si>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</si>
  <si>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</si>
  <si>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</si>
  <si>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</si>
  <si>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</si>
  <si>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</si>
  <si>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</si>
  <si>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</si>
  <si>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</si>
  <si>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</si>
  <si>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</si>
  <si>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</si>
  <si>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</si>
  <si>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</si>
  <si>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</si>
  <si>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</si>
  <si>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</si>
  <si>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</si>
  <si>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</si>
  <si>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</si>
  <si>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</si>
  <si>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</si>
  <si>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</si>
  <si>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</si>
  <si>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</si>
  <si>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</si>
  <si>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</si>
  <si>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</si>
  <si>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</si>
  <si>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</si>
  <si>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</si>
  <si>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</si>
  <si>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</si>
  <si>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</si>
  <si>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</si>
  <si>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</si>
  <si>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</si>
  <si>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</si>
  <si>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</si>
  <si>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</si>
  <si>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</si>
  <si>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</si>
  <si>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</si>
  <si>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</si>
  <si>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</si>
  <si>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</si>
  <si>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</si>
  <si>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</si>
  <si>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</si>
  <si>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</si>
  <si>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</si>
  <si>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</si>
  <si>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</si>
  <si>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</si>
  <si>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</si>
  <si>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</si>
  <si>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</si>
  <si>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</si>
  <si>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</si>
  <si>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</si>
  <si>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</si>
  <si>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</si>
  <si>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</si>
  <si>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</si>
  <si>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</si>
  <si>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</si>
  <si>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</si>
  <si>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</si>
  <si>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</si>
  <si>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</si>
  <si>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</si>
  <si>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</si>
  <si>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</si>
  <si>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</si>
  <si>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</si>
  <si>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</si>
  <si>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</si>
  <si>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</si>
  <si>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</si>
  <si>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</si>
  <si>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</si>
  <si>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</si>
  <si>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</si>
  <si>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</si>
  <si>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</si>
  <si>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</si>
  <si>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</si>
  <si>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</si>
  <si>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</si>
  <si>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</si>
  <si>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</si>
  <si>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</si>
  <si>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</si>
  <si>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</si>
  <si>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</si>
  <si>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</si>
  <si>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</si>
  <si>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</si>
  <si>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</si>
  <si>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</si>
  <si>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</si>
  <si>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</si>
  <si>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</si>
  <si>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</si>
  <si>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</si>
  <si>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</si>
  <si>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</si>
  <si>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</si>
  <si>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</si>
  <si>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</si>
  <si>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</si>
  <si>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</si>
  <si>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</si>
  <si>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</si>
  <si>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</si>
  <si>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</si>
  <si>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</si>
  <si>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</si>
  <si>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</si>
  <si>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</si>
  <si>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</si>
  <si>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</si>
  <si>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</si>
  <si>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</si>
  <si>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</si>
  <si>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</si>
  <si>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</si>
  <si>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</si>
  <si>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</si>
  <si>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</si>
  <si>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</si>
  <si>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</si>
  <si>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</si>
  <si>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</si>
  <si>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</si>
  <si>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</si>
  <si>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</si>
  <si>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</si>
  <si>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</si>
  <si>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</si>
  <si>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</si>
  <si>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</si>
  <si>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</si>
  <si>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</si>
  <si>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</si>
  <si>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</si>
  <si>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</si>
  <si>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</si>
  <si>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</si>
  <si>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</si>
  <si>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</si>
  <si>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</si>
  <si>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</si>
  <si>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</si>
  <si>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</si>
  <si>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</si>
  <si>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</si>
  <si>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</si>
  <si>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</si>
  <si>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</si>
  <si>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</si>
  <si>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</si>
  <si>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</si>
  <si>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</si>
  <si>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</si>
  <si>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</si>
  <si>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</si>
  <si>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</si>
  <si>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</si>
  <si>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</si>
  <si>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</si>
  <si>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</si>
  <si>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</si>
  <si>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</si>
  <si>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</si>
  <si>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</si>
  <si>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</si>
  <si>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</si>
  <si>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</si>
  <si>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</si>
  <si>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</si>
  <si>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</si>
  <si>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</si>
  <si>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</si>
  <si>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</si>
  <si>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</si>
  <si>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</si>
  <si>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</si>
  <si>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</si>
  <si>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</si>
  <si>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</si>
  <si>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</si>
  <si>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</si>
  <si>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</si>
  <si>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</si>
  <si>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</si>
  <si>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</si>
  <si>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</si>
  <si>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</si>
  <si>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</si>
  <si>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</si>
  <si>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</si>
  <si>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</si>
  <si>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</si>
  <si>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</si>
  <si>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</si>
  <si>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</si>
  <si>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</si>
  <si>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</si>
  <si>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</si>
  <si>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</si>
  <si>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</si>
  <si>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</si>
  <si>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</si>
  <si>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</si>
  <si>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</si>
  <si>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</si>
  <si>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</si>
  <si>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</si>
  <si>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</si>
  <si>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</si>
  <si>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</si>
  <si>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</si>
  <si>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</si>
  <si>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</si>
  <si>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</si>
  <si>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</si>
  <si>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</si>
  <si>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</si>
  <si>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</si>
  <si>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</si>
  <si>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</si>
  <si>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</si>
  <si>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</si>
  <si>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</si>
  <si>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</si>
  <si>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</si>
  <si>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</si>
  <si>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</si>
  <si>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</si>
  <si>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</si>
  <si>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</si>
  <si>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</si>
  <si>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</si>
  <si>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</si>
  <si>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</si>
  <si>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</si>
  <si>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</si>
  <si>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</si>
  <si>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</si>
  <si>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</si>
  <si>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</si>
  <si>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</si>
  <si>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</si>
  <si>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</si>
  <si>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</si>
  <si>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</si>
  <si>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</si>
  <si>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</si>
  <si>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</si>
  <si>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</si>
  <si>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</si>
  <si>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</si>
  <si>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</si>
  <si>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</si>
  <si>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</si>
  <si>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</si>
  <si>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</si>
  <si>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</si>
  <si>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</si>
  <si>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</si>
  <si>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</si>
  <si>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</si>
  <si>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</si>
  <si>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</si>
  <si>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</si>
  <si>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</si>
  <si>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</si>
  <si>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</si>
  <si>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</si>
  <si>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</si>
  <si>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</si>
  <si>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</si>
  <si>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</si>
  <si>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</si>
  <si>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</si>
  <si>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</si>
  <si>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</si>
  <si>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</si>
  <si>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</si>
  <si>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</si>
  <si>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</si>
  <si>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</si>
  <si>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</si>
  <si>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</si>
  <si>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</si>
  <si>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</si>
  <si>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</si>
  <si>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</si>
  <si>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</si>
  <si>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</si>
  <si>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</si>
  <si>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</si>
  <si>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</si>
  <si>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სს "ბანკი ქართუ"</t>
  </si>
  <si>
    <t>ნ. ჩხეტიანი</t>
  </si>
  <si>
    <t>ნ. ხაინდრავა</t>
  </si>
  <si>
    <t>www.cartubank.ge</t>
  </si>
  <si>
    <t>X</t>
  </si>
  <si>
    <t>ნიკოლოზ ჩხეტიანი</t>
  </si>
  <si>
    <t>ნატო ხაინდრავა</t>
  </si>
  <si>
    <t>დავით გალუაშვილი</t>
  </si>
  <si>
    <t>ზურაბ გოგუა</t>
  </si>
  <si>
    <t>ბექა კვარაცხელია</t>
  </si>
  <si>
    <t>გივი ლებანიძე</t>
  </si>
  <si>
    <t>სს "ჯგუფი ქართუ"</t>
  </si>
  <si>
    <t xml:space="preserve">უტა ივანიშვილი </t>
  </si>
  <si>
    <t xml:space="preserve">  </t>
  </si>
  <si>
    <t>ცხრილი 9 (Capital), N2</t>
  </si>
  <si>
    <t>მათ შორის სარეზერვო ფონდი</t>
  </si>
  <si>
    <t>ცხრილი 9 (Capital), N4</t>
  </si>
  <si>
    <t>6.2.1</t>
  </si>
  <si>
    <t>ცხრილი 9 (Capital), N39</t>
  </si>
  <si>
    <t>მათ შორის მიზნობრივი ფონდი</t>
  </si>
  <si>
    <t>ცხრილი 9 (Capital), N37</t>
  </si>
  <si>
    <t>მათ შორის საერთო რეზერვები</t>
  </si>
  <si>
    <t>წმინდა ინვესტიციები საწესდებო კაპიტალში</t>
  </si>
  <si>
    <t>მათ შორის 10%-ზე ნაკლები  წილობრივი მფლობელობა</t>
  </si>
  <si>
    <t>მათ შორის მნიშვნელოვანი ინვესტიციები</t>
  </si>
  <si>
    <t>მათ შორის გარესაბალანსო ვალდებულებების საერთო რეზერვები</t>
  </si>
  <si>
    <t>მინუს: ინვესტიციების შესაძლო დანაკარგების საეთო რეზერვები</t>
  </si>
  <si>
    <t xml:space="preserve">ბესიკ დემეტრაშვილი                                                                                  </t>
  </si>
  <si>
    <t>მინუს: მნიშვნელოვანი ინვესტიციების შესაძლო დანაკარგების რეზერვები</t>
  </si>
  <si>
    <t>ბანკის ბალანსზე აუღიარებელი საკრედიტო მოთხოვნები  *</t>
  </si>
  <si>
    <t>ცხრილი 9 (Capital), N6</t>
  </si>
  <si>
    <t>m</t>
  </si>
  <si>
    <t>n</t>
  </si>
  <si>
    <t>o</t>
  </si>
  <si>
    <t>p</t>
  </si>
  <si>
    <t xml:space="preserve">                                                                                                                                           რისკის წონები
აქტივების კლასები</t>
  </si>
  <si>
    <t>საბალანსო</t>
  </si>
  <si>
    <t>გარესაბალანსო</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</si>
  <si>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</si>
  <si>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q</t>
  </si>
  <si>
    <t>საკრედიტო რისკის მიტიგაცია 
(საბალანსო და გარესაბალანსო ელემენტები)</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</si>
  <si>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</si>
  <si>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</si>
  <si>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</si>
  <si>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</si>
  <si>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</si>
  <si>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</si>
  <si>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</si>
  <si>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</si>
  <si>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</si>
  <si>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</si>
  <si>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</si>
  <si>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</si>
  <si>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</si>
  <si>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</si>
  <si>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მინუს: სხვა აქტივების შესაძლო დანაკარგების საეთო რეზერვები</t>
  </si>
  <si>
    <t>წმინდა სხვა აქტივები</t>
  </si>
  <si>
    <t>მინუს: სხვა აქტივების შესაძლო დანაკარგების სპეციალური  რეზერვები</t>
  </si>
  <si>
    <t>ლიკვიდობის გადაფარვის კოეფიციენტი</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</si>
  <si>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</si>
  <si>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</si>
  <si>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</si>
  <si>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</si>
  <si>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</si>
  <si>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</si>
  <si>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</si>
  <si>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</si>
  <si>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</si>
  <si>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</si>
  <si>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</si>
  <si>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</si>
  <si>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</si>
  <si>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</si>
  <si>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</si>
  <si>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</si>
  <si>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</si>
  <si>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</si>
  <si>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</si>
  <si>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</si>
  <si>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</si>
  <si>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</si>
  <si>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</si>
  <si>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</si>
  <si>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</si>
  <si>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</si>
  <si>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</si>
  <si>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</si>
  <si>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</si>
  <si>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</si>
  <si>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</si>
  <si>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</si>
  <si>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</si>
  <si>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</si>
  <si>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</si>
  <si>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</si>
  <si>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</si>
  <si>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</si>
  <si>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</si>
  <si>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</si>
  <si>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</si>
  <si>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უზრუნველყოფილი დაფინანსება (A.2)</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</si>
  <si>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</si>
  <si>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t>
  </si>
  <si>
    <t>სხვა გადინება გარდა ზემოაღნიშნულ კატეგორიებში შემავალი მუხლებისა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</si>
  <si>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</si>
  <si>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</si>
  <si>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</si>
  <si>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</si>
  <si>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</si>
  <si>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</si>
  <si>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</si>
  <si>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</si>
  <si>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</si>
  <si>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</si>
  <si>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</si>
  <si>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</si>
  <si>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</si>
  <si>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</si>
  <si>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</si>
  <si>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</si>
  <si>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</si>
  <si>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</si>
  <si>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</si>
  <si>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</si>
  <si>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</si>
  <si>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</si>
  <si>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</si>
  <si>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</si>
  <si>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</si>
  <si>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</si>
  <si>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</si>
  <si>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</si>
  <si>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6</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</si>
  <si>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</si>
  <si>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</si>
  <si>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</si>
  <si>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სებ-ის მეთოდოლოგიით* შეწონილი მონაცემები (დღიური საშუალო**)</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</si>
  <si>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</si>
  <si>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</si>
  <si>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ბაზელის მეთოდოლოგიით შეწონილი მონაცემები (დღიური საშუალო)</t>
  </si>
  <si>
    <t xml:space="preserve">ფიდუციარული აქტივების მოცულობა რომლებიც აკლდება მთლიან რისკის პოზიციებს </t>
  </si>
  <si>
    <t>EU-24</t>
  </si>
  <si>
    <t>გარდამავალი მიდგომები კაპიტალის განსაზღვისთვის</t>
  </si>
  <si>
    <t>EU-23</t>
  </si>
  <si>
    <t>გარდამავალი მიდგომები და აუღიარებელი ფიდუციარული აქტივები</t>
  </si>
  <si>
    <t>ლევერიჯის კოეფიციენტი</t>
  </si>
  <si>
    <t>მთლიანი რისკის პოზიციები ლევერიჯის კოეფიციენტის მიზნებისთვის</t>
  </si>
  <si>
    <t>კაპიტალი და მთლიანი რისკის პოზიციები</t>
  </si>
  <si>
    <t>(საჯარო დაწესებულებების მიმართ არსებული რისკის პოზიციების დაქვითვა)</t>
  </si>
  <si>
    <t>EU-19b</t>
  </si>
  <si>
    <t>(შიდაჯგუფური რისკის პოზიციების დაქვითვა)</t>
  </si>
  <si>
    <t>EU-19a</t>
  </si>
  <si>
    <t>საბალანსო და გარესაბალანსო ელემენტების ნებადართული დაქვითვები</t>
  </si>
  <si>
    <t xml:space="preserve">სულ გარესაბალანსო ელემენტები </t>
  </si>
  <si>
    <t>(გარესაბალანსო ელემენტების საკრედიტო კონვერსიის ფაქტორის ეფექტი)</t>
  </si>
  <si>
    <t>გარესაბალანსო ელემენტების ნომინალური ღირებულება</t>
  </si>
  <si>
    <t>გარესაბალანსო რისკის პოზიციები</t>
  </si>
  <si>
    <t>სულ ფასიანი ქაღალდებით დაფინანსებული ტრანზაქციები</t>
  </si>
  <si>
    <t>(საშუამავლო ტრანზაქციების დაქვითვები)</t>
  </si>
  <si>
    <t>EU-15a</t>
  </si>
  <si>
    <t>საშუამავლო ტრანზაქციები</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</si>
  <si>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</si>
  <si>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EU-14a</t>
  </si>
  <si>
    <t xml:space="preserve">კონტრაჰენტის საკრედიტო რისკთან დაკავშირებული დამატებითი ღირებულება </t>
  </si>
  <si>
    <t>(მისაღები და გადასახდელი თანხების ურთიერთგაქვითვა)</t>
  </si>
  <si>
    <t xml:space="preserve">ფასიანი ქაღალდებით დაფინანსებული ტრანზაქციების მთლიანი სააღრიცხვო ღირებულება </t>
  </si>
  <si>
    <t>ფასიანი ქაღალდებით დაფინანსებული ტრანზაქციები</t>
  </si>
  <si>
    <t>სულ წარმოებული ინსტრუმენტები</t>
  </si>
  <si>
    <t>(ეფექტური ნომინალური ღირებულების დაქვითვები)</t>
  </si>
  <si>
    <t>გაყიდული კრედიტის წარმოებული ინსტრუმენტების კორექტირებული ეფექტური ნომინალური ღირებულება</t>
  </si>
  <si>
    <t>(ფინანსურ შუამავლობასთან დაკავშირებული რისკის პოზიციების დაქვითვა)</t>
  </si>
  <si>
    <t>(მოთხოვნად აღიარებული გადახდილი ვარიაციის მარჟის თანხის დაქვითვა)</t>
  </si>
  <si>
    <t xml:space="preserve">წარმოებული ინსტრუმენტების სანაცვლოდ მიღებული უზრუნველყოფების ღირებულება  </t>
  </si>
  <si>
    <t>კაპიტალის ადეკვატურობის 50-ე მუხლით განსაზღვრული რისკის პოზიციები</t>
  </si>
  <si>
    <t>EU-5a</t>
  </si>
  <si>
    <t>მოსალოდნელი საკრედიტო რისკის პოზიციები</t>
  </si>
  <si>
    <t xml:space="preserve">წარმოებული ინსტრუმენტები ჩანაცვლების ღირებულება </t>
  </si>
  <si>
    <t>წარმოებული ინსტრუმენტები</t>
  </si>
  <si>
    <t xml:space="preserve">სულ საბალანსო ელემენტები </t>
  </si>
  <si>
    <t>(პირველადი კაპიტალიდან დაქვითული ელემენტები)</t>
  </si>
  <si>
    <t xml:space="preserve">საბალანსო ელემენტები </t>
  </si>
  <si>
    <t>ცხრილი 15.1</t>
  </si>
  <si>
    <t>ჯამური მოთხოვნები</t>
  </si>
  <si>
    <t>პილარ 2-ის მოთხოვნა</t>
  </si>
  <si>
    <t>პილარ 2-ის მოთხოვნა საზედამხედველო კაპიტალზე</t>
  </si>
  <si>
    <t>მინუს: საინვესტიციო ფასიანი ქაღალდების საეთო რეზერვები</t>
  </si>
  <si>
    <t>წმინდა საინვესტიციო ფასიანი ქაღალდები</t>
  </si>
  <si>
    <t>* შენიშვნა: 7.1-7.4 სტრიქონები შეცავს ინფორმაციას მხოლოდ კრედიტების, მისაღები პროცენტების და ჯარიმების ჩამოწერის (არა ამოღების) შესახებ.</t>
  </si>
  <si>
    <t>3Q 2019</t>
  </si>
  <si>
    <t>ზაზა ვერძეული</t>
  </si>
  <si>
    <t>თეა ჯოხაძე</t>
  </si>
  <si>
    <t>თემური კობახიძე</t>
  </si>
  <si>
    <t>4Q 2019</t>
  </si>
  <si>
    <t>1Q 2020</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</si>
  <si>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</si>
  <si>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</si>
  <si>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მათ შორის COVID 19-თან დაკავშირებული რეზერვი</t>
  </si>
  <si>
    <t>9.1</t>
  </si>
  <si>
    <t>სტანდარტიზებული მიდგომა - საკრედიტო რისკის მიტიგაციის ეფექტი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</si>
  <si>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</si>
  <si>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</si>
  <si>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ძირითადი პირველადი კაპიტალის კოეფიციენტი &gt;=4.5%</t>
  </si>
  <si>
    <t>პირველადი კაპიტალის კოეფიციენტი &gt;=6%</t>
  </si>
  <si>
    <t>საზედამხედველო კაპიტალის კოეფიციენტი &gt;=8%</t>
  </si>
  <si>
    <t>2Q 2020</t>
  </si>
  <si>
    <t>ცხრილი 9 (Capital), N38</t>
  </si>
  <si>
    <t>მათ შორის გადავადებული საგადასახადო აქტივები</t>
  </si>
  <si>
    <t>3Q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</si>
</sst>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quot;£&quot;* #,##0.00_);_(&quot;£&quot;* \(#,##0.00\);_(&quot;£&quot;* &quot;-&quot;??_);_(@_)"/>
    <numFmt numFmtId="195" formatCode="#,##0.000000;[Red]#,##0.000000"/>
  </numFmts>
  <fonts count="158">
    <font>
      <sz val="11"/>
      <color theme="1"/>
      <name val="Calibri"/>
      <family val="2"/>
      <scheme val="minor"/>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Geo_Arial"/>
      <family val="2"/>
    </font>
    <font>
      <sz val="11"/>
      <color theme="1"/>
      <name val="Geo_Arial"/>
      <family val="2"/>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8"/>
      <color theme="1"/>
      <name val="Sylfaen"/>
      <family val="1"/>
    </font>
    <font>
      <sz val="11"/>
      <name val="Sylfaen"/>
      <family val="1"/>
    </font>
    <font>
      <u/>
      <sz val="12"/>
      <color indexed="12"/>
      <name val="Arial"/>
      <family val="2"/>
    </font>
    <font>
      <sz val="10"/>
      <color theme="1"/>
      <name val="Arial"/>
      <family val="2"/>
    </font>
    <font>
      <sz val="10"/>
      <color rgb="FFFF0000"/>
      <name val="Arial"/>
      <family val="2"/>
    </font>
    <font>
      <sz val="10"/>
      <color rgb="FFFF0000"/>
      <name val="Sylfaen"/>
      <family val="1"/>
    </font>
    <font>
      <sz val="11"/>
      <color rgb="FFFF0000"/>
      <name val="Calibri"/>
      <family val="2"/>
      <scheme val="minor"/>
    </font>
    <font>
      <sz val="11"/>
      <color indexed="8"/>
      <name val="TF Georgian Letter"/>
      <family val="2"/>
    </font>
    <font>
      <sz val="11"/>
      <color indexed="9"/>
      <name val="TF Georgian Letter"/>
      <family val="2"/>
    </font>
    <font>
      <sz val="11"/>
      <color indexed="20"/>
      <name val="TF Georgian Letter"/>
      <family val="2"/>
    </font>
    <font>
      <b/>
      <sz val="11"/>
      <color indexed="52"/>
      <name val="TF Georgian Letter"/>
      <family val="2"/>
    </font>
    <font>
      <b/>
      <sz val="11"/>
      <color indexed="9"/>
      <name val="TF Georgian Letter"/>
      <family val="2"/>
    </font>
    <font>
      <i/>
      <sz val="11"/>
      <color indexed="23"/>
      <name val="TF Georgian Letter"/>
      <family val="2"/>
    </font>
    <font>
      <sz val="11"/>
      <color indexed="17"/>
      <name val="TF Georgian Letter"/>
      <family val="2"/>
    </font>
    <font>
      <b/>
      <sz val="15"/>
      <color indexed="56"/>
      <name val="TF Georgian Letter"/>
      <family val="2"/>
    </font>
    <font>
      <b/>
      <sz val="13"/>
      <color indexed="56"/>
      <name val="TF Georgian Letter"/>
      <family val="2"/>
    </font>
    <font>
      <b/>
      <sz val="11"/>
      <color indexed="56"/>
      <name val="TF Georgian Letter"/>
      <family val="2"/>
    </font>
    <font>
      <sz val="11"/>
      <color indexed="62"/>
      <name val="TF Georgian Letter"/>
      <family val="2"/>
    </font>
    <font>
      <sz val="11"/>
      <color indexed="52"/>
      <name val="TF Georgian Letter"/>
      <family val="2"/>
    </font>
    <font>
      <sz val="11"/>
      <color indexed="60"/>
      <name val="TF Georgian Letter"/>
      <family val="2"/>
    </font>
    <font>
      <b/>
      <sz val="11"/>
      <color indexed="63"/>
      <name val="TF Georgian Letter"/>
      <family val="2"/>
    </font>
    <font>
      <b/>
      <sz val="11"/>
      <color indexed="8"/>
      <name val="TF Georgian Letter"/>
      <family val="2"/>
    </font>
    <font>
      <sz val="11"/>
      <color indexed="10"/>
      <name val="TF Georgian Letter"/>
      <family val="2"/>
    </font>
    <font>
      <b/>
      <sz val="10"/>
      <name val="Arial"/>
      <family val="2"/>
      <charset val="204"/>
    </font>
    <font>
      <sz val="9"/>
      <color theme="1"/>
      <name val="Arial"/>
      <family val="2"/>
    </font>
    <font>
      <sz val="10"/>
      <color indexed="8"/>
      <name val="TF Georgian Letter"/>
      <family val="2"/>
    </font>
    <font>
      <u/>
      <sz val="10"/>
      <color indexed="56"/>
      <name val="Arial"/>
      <family val="2"/>
    </font>
    <font>
      <sz val="10"/>
      <color theme="1"/>
      <name val="TF Georgian Letter"/>
      <family val="2"/>
    </font>
    <font>
      <b/>
      <sz val="8"/>
      <color indexed="81"/>
      <name val="Tahoma"/>
      <family val="2"/>
    </font>
    <font>
      <sz val="10"/>
      <name val="Arial"/>
      <family val="2"/>
    </font>
    <font>
      <sz val="9"/>
      <color theme="1"/>
      <name val="Calibri"/>
      <family val="2"/>
      <scheme val="minor"/>
    </font>
    <font>
      <sz val="10"/>
      <name val="Arial"/>
      <family val="2"/>
    </font>
    <font>
      <sz val="10"/>
      <color rgb="FF0070C0"/>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sz val="10"/>
      <color rgb="FFFF0000"/>
      <name val="Times New Roman"/>
      <family val="1"/>
    </font>
    <font>
      <sz val="9"/>
      <name val="Arial"/>
      <family val="2"/>
    </font>
    <font>
      <sz val="9"/>
      <name val="Calibri"/>
      <family val="2"/>
    </font>
    <font>
      <b/>
      <sz val="9"/>
      <name val="Arial"/>
      <family val="2"/>
    </font>
    <font>
      <b/>
      <sz val="9"/>
      <name val="Calibri"/>
      <family val="2"/>
    </font>
    <font>
      <i/>
      <sz val="10"/>
      <color rgb="FFFF0000"/>
      <name val="Sylfaen"/>
      <family val="1"/>
    </font>
    <font>
      <sz val="11"/>
      <name val="Calibri"/>
      <family val="2"/>
      <scheme val="minor"/>
    </font>
    <font>
      <sz val="9"/>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5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theme="6" tint="-0.499984740745262"/>
      </left>
      <right style="thin">
        <color theme="6" tint="-0.499984740745262"/>
      </right>
      <top/>
      <bottom/>
      <diagonal/>
    </border>
    <border>
      <left style="thin">
        <color theme="6" tint="-0.499984740745262"/>
      </left>
      <right style="medium">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thin">
        <color indexed="64"/>
      </top>
      <bottom style="thin">
        <color indexed="64"/>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thin">
        <color indexed="64"/>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indexed="64"/>
      </left>
      <right style="thin">
        <color indexed="64"/>
      </right>
      <top style="thin">
        <color indexed="64"/>
      </top>
      <bottom style="thin">
        <color indexed="64"/>
      </bottom>
      <diagonal/>
    </border>
  </borders>
  <cellStyleXfs count="39734">
    <xf numFmtId="0" fontId="0" fillId="0" borderId="0"/>
    <xf numFmtId="43" fontId="9"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0" fontId="9" fillId="0" borderId="0"/>
    <xf numFmtId="9" fontId="9" fillId="0" borderId="0" applyFont="0" applyFill="0" applyBorder="0" applyAlignment="0" applyProtection="0"/>
    <xf numFmtId="43" fontId="8"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9" fillId="0" borderId="0"/>
    <xf numFmtId="0" fontId="13" fillId="0" borderId="0"/>
    <xf numFmtId="0" fontId="8" fillId="0" borderId="0"/>
    <xf numFmtId="9" fontId="8" fillId="0" borderId="0" applyFont="0" applyFill="0" applyBorder="0" applyAlignment="0" applyProtection="0"/>
    <xf numFmtId="0" fontId="9" fillId="0" borderId="0"/>
    <xf numFmtId="0" fontId="9" fillId="0" borderId="0"/>
    <xf numFmtId="0" fontId="16" fillId="0" borderId="0" applyNumberFormat="0" applyFill="0" applyBorder="0" applyAlignment="0" applyProtection="0">
      <alignment vertical="top"/>
      <protection locked="0"/>
    </xf>
    <xf numFmtId="0" fontId="31" fillId="0" borderId="0"/>
    <xf numFmtId="168" fontId="32" fillId="37" borderId="0"/>
    <xf numFmtId="169" fontId="32" fillId="37" borderId="0"/>
    <xf numFmtId="168" fontId="32" fillId="37" borderId="0"/>
    <xf numFmtId="0" fontId="33" fillId="38" borderId="0" applyNumberFormat="0" applyBorder="0" applyAlignment="0" applyProtection="0"/>
    <xf numFmtId="0" fontId="10" fillId="13"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0" fontId="33" fillId="3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10" fillId="17"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3" fillId="3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10" fillId="21"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0" fontId="33" fillId="4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10" fillId="25"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0" fontId="33" fillId="4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10" fillId="29"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0" fontId="33" fillId="42"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10" fillId="3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0" fontId="33" fillId="4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10" fillId="1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0" fontId="33" fillId="4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0" fillId="18"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3" fillId="4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10" fillId="22"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3" fillId="46"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3" fillId="46" borderId="0" applyNumberFormat="0" applyBorder="0" applyAlignment="0" applyProtection="0"/>
    <xf numFmtId="0" fontId="33" fillId="41" borderId="0" applyNumberFormat="0" applyBorder="0" applyAlignment="0" applyProtection="0"/>
    <xf numFmtId="0" fontId="10" fillId="26"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0" fontId="33" fillId="4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10" fillId="30"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0" fontId="33" fillId="4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0" fontId="10" fillId="34"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0" fontId="33" fillId="4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0" fontId="33" fillId="47" borderId="0" applyNumberFormat="0" applyBorder="0" applyAlignment="0" applyProtection="0"/>
    <xf numFmtId="0" fontId="35" fillId="48" borderId="0" applyNumberFormat="0" applyBorder="0" applyAlignment="0" applyProtection="0"/>
    <xf numFmtId="0" fontId="36" fillId="15"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0" fontId="35" fillId="48"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36" fillId="19"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0" fontId="35" fillId="45"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6" fillId="23"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0" fontId="35" fillId="4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6" fillId="27"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0" fontId="35" fillId="49"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6" fillId="31"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0" fontId="35" fillId="5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6" fillId="35"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0" fontId="35" fillId="51"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0" fontId="35" fillId="51"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6" fillId="12"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0" fontId="35" fillId="54"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5" fillId="57" borderId="0" applyNumberFormat="0" applyBorder="0" applyAlignment="0" applyProtection="0"/>
    <xf numFmtId="0" fontId="35" fillId="58" borderId="0" applyNumberFormat="0" applyBorder="0" applyAlignment="0" applyProtection="0"/>
    <xf numFmtId="0" fontId="36" fillId="16"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0" fontId="35" fillId="58"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5" fillId="56" borderId="0" applyNumberFormat="0" applyBorder="0" applyAlignment="0" applyProtection="0"/>
    <xf numFmtId="0" fontId="35" fillId="60" borderId="0" applyNumberFormat="0" applyBorder="0" applyAlignment="0" applyProtection="0"/>
    <xf numFmtId="0" fontId="36" fillId="2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0" fontId="35" fillId="6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3" fillId="52" borderId="0" applyNumberFormat="0" applyBorder="0" applyAlignment="0" applyProtection="0"/>
    <xf numFmtId="0" fontId="33" fillId="56" borderId="0" applyNumberFormat="0" applyBorder="0" applyAlignment="0" applyProtection="0"/>
    <xf numFmtId="0" fontId="35" fillId="56" borderId="0" applyNumberFormat="0" applyBorder="0" applyAlignment="0" applyProtection="0"/>
    <xf numFmtId="0" fontId="35" fillId="49" borderId="0" applyNumberFormat="0" applyBorder="0" applyAlignment="0" applyProtection="0"/>
    <xf numFmtId="0" fontId="36" fillId="24"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0" fontId="35" fillId="49"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3" fillId="61" borderId="0" applyNumberFormat="0" applyBorder="0" applyAlignment="0" applyProtection="0"/>
    <xf numFmtId="0" fontId="33" fillId="52" borderId="0" applyNumberFormat="0" applyBorder="0" applyAlignment="0" applyProtection="0"/>
    <xf numFmtId="0" fontId="35" fillId="53" borderId="0" applyNumberFormat="0" applyBorder="0" applyAlignment="0" applyProtection="0"/>
    <xf numFmtId="0" fontId="35" fillId="50" borderId="0" applyNumberFormat="0" applyBorder="0" applyAlignment="0" applyProtection="0"/>
    <xf numFmtId="0" fontId="36" fillId="28"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0" fontId="35" fillId="50"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3" fillId="55" borderId="0" applyNumberFormat="0" applyBorder="0" applyAlignment="0" applyProtection="0"/>
    <xf numFmtId="0" fontId="33" fillId="62" borderId="0" applyNumberFormat="0" applyBorder="0" applyAlignment="0" applyProtection="0"/>
    <xf numFmtId="0" fontId="35" fillId="62" borderId="0" applyNumberFormat="0" applyBorder="0" applyAlignment="0" applyProtection="0"/>
    <xf numFmtId="0" fontId="35" fillId="63" borderId="0" applyNumberFormat="0" applyBorder="0" applyAlignment="0" applyProtection="0"/>
    <xf numFmtId="0" fontId="36" fillId="32"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0" fontId="35" fillId="63"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8" fillId="39" borderId="0" applyNumberFormat="0" applyBorder="0" applyAlignment="0" applyProtection="0"/>
    <xf numFmtId="0" fontId="39" fillId="6"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170" fontId="41"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1" fontId="43" fillId="0" borderId="0" applyFill="0" applyBorder="0" applyAlignment="0"/>
    <xf numFmtId="171" fontId="43"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2" fontId="43" fillId="0" borderId="0" applyFill="0" applyBorder="0" applyAlignment="0"/>
    <xf numFmtId="173" fontId="43" fillId="0" borderId="0" applyFill="0" applyBorder="0" applyAlignment="0"/>
    <xf numFmtId="174" fontId="43" fillId="0" borderId="0" applyFill="0" applyBorder="0" applyAlignment="0"/>
    <xf numFmtId="175"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9"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7" fillId="65" borderId="45" applyNumberFormat="0" applyAlignment="0" applyProtection="0"/>
    <xf numFmtId="0" fontId="48" fillId="10" borderId="40"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0" fontId="47"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0" fontId="48" fillId="10" borderId="40"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0" fontId="47" fillId="65" borderId="45" applyNumberFormat="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71" fontId="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quotePrefix="1">
      <protection locked="0"/>
    </xf>
    <xf numFmtId="43" fontId="33" fillId="0" borderId="0" applyFont="0" applyFill="0" applyBorder="0" applyAlignment="0" applyProtection="0"/>
    <xf numFmtId="43" fontId="9" fillId="0" borderId="0" quotePrefix="1">
      <protection locked="0"/>
    </xf>
    <xf numFmtId="43" fontId="33"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177" fontId="8" fillId="0" borderId="0" applyFont="0" applyFill="0" applyBorder="0" applyAlignment="0" applyProtection="0"/>
    <xf numFmtId="177"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9"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8" fontId="9" fillId="0" borderId="0" applyFont="0" applyFill="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1" fillId="0" borderId="0"/>
    <xf numFmtId="172" fontId="43"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3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1" fillId="0" borderId="0"/>
    <xf numFmtId="14" fontId="52" fillId="0" borderId="0" applyFill="0" applyBorder="0" applyAlignment="0"/>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0" applyFont="0" applyFill="0" applyBorder="0" applyAlignment="0" applyProtection="0"/>
    <xf numFmtId="180" fontId="9" fillId="0" borderId="0" applyFont="0" applyFill="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3" fillId="68" borderId="0" applyNumberFormat="0" applyBorder="0" applyAlignment="0" applyProtection="0"/>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168" fontId="9" fillId="0" borderId="0" applyFont="0" applyFill="0" applyBorder="0" applyAlignment="0" applyProtection="0"/>
    <xf numFmtId="169" fontId="9" fillId="0" borderId="0" applyFont="0" applyFill="0" applyBorder="0" applyAlignment="0" applyProtection="0"/>
    <xf numFmtId="168" fontId="9"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4" fillId="0" borderId="0" applyNumberFormat="0" applyFill="0" applyBorder="0" applyAlignment="0" applyProtection="0"/>
    <xf numFmtId="168" fontId="9" fillId="0" borderId="0"/>
    <xf numFmtId="0" fontId="9" fillId="0" borderId="0"/>
    <xf numFmtId="168" fontId="9" fillId="0" borderId="0"/>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57" fillId="40" borderId="0" applyNumberFormat="0" applyBorder="0" applyAlignment="0" applyProtection="0"/>
    <xf numFmtId="0" fontId="58" fillId="5"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0" fontId="57" fillId="40"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0" fontId="57" fillId="40" borderId="0" applyNumberFormat="0" applyBorder="0" applyAlignment="0" applyProtection="0"/>
    <xf numFmtId="0" fontId="9" fillId="69" borderId="3" applyNumberFormat="0" applyFont="0" applyBorder="0" applyProtection="0">
      <alignment horizontal="center" vertical="center"/>
    </xf>
    <xf numFmtId="0" fontId="60" fillId="0" borderId="34" applyNumberFormat="0" applyAlignment="0" applyProtection="0">
      <alignment horizontal="left" vertical="center"/>
    </xf>
    <xf numFmtId="0" fontId="60" fillId="0" borderId="34" applyNumberFormat="0" applyAlignment="0" applyProtection="0">
      <alignment horizontal="left" vertical="center"/>
    </xf>
    <xf numFmtId="168" fontId="60" fillId="0" borderId="34" applyNumberFormat="0" applyAlignment="0" applyProtection="0">
      <alignment horizontal="left" vertical="center"/>
    </xf>
    <xf numFmtId="0" fontId="60" fillId="0" borderId="9">
      <alignment horizontal="left" vertical="center"/>
    </xf>
    <xf numFmtId="0" fontId="60" fillId="0" borderId="9">
      <alignment horizontal="left" vertical="center"/>
    </xf>
    <xf numFmtId="168" fontId="60" fillId="0" borderId="9">
      <alignment horizontal="left" vertical="center"/>
    </xf>
    <xf numFmtId="0" fontId="61" fillId="0" borderId="47" applyNumberFormat="0" applyFill="0" applyAlignment="0" applyProtection="0"/>
    <xf numFmtId="169" fontId="61" fillId="0" borderId="47" applyNumberFormat="0" applyFill="0" applyAlignment="0" applyProtection="0"/>
    <xf numFmtId="0"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0" fontId="61" fillId="0" borderId="47" applyNumberFormat="0" applyFill="0" applyAlignment="0" applyProtection="0"/>
    <xf numFmtId="0" fontId="62" fillId="0" borderId="48" applyNumberFormat="0" applyFill="0" applyAlignment="0" applyProtection="0"/>
    <xf numFmtId="169" fontId="62" fillId="0" borderId="48" applyNumberFormat="0" applyFill="0" applyAlignment="0" applyProtection="0"/>
    <xf numFmtId="0"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0" fontId="62" fillId="0" borderId="48" applyNumberFormat="0" applyFill="0" applyAlignment="0" applyProtection="0"/>
    <xf numFmtId="0" fontId="63" fillId="0" borderId="49" applyNumberFormat="0" applyFill="0" applyAlignment="0" applyProtection="0"/>
    <xf numFmtId="169"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0" fontId="63" fillId="0" borderId="0" applyNumberFormat="0" applyFill="0" applyBorder="0" applyAlignment="0" applyProtection="0"/>
    <xf numFmtId="169" fontId="63" fillId="0" borderId="0" applyNumberFormat="0" applyFill="0" applyBorder="0" applyAlignment="0" applyProtection="0"/>
    <xf numFmtId="0"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0" fontId="63" fillId="0" borderId="0" applyNumberFormat="0" applyFill="0" applyBorder="0" applyAlignment="0" applyProtection="0"/>
    <xf numFmtId="37" fontId="64" fillId="0" borderId="0"/>
    <xf numFmtId="168" fontId="65" fillId="0" borderId="0"/>
    <xf numFmtId="0" fontId="65" fillId="0" borderId="0"/>
    <xf numFmtId="168" fontId="65" fillId="0" borderId="0"/>
    <xf numFmtId="168" fontId="60" fillId="0" borderId="0"/>
    <xf numFmtId="0" fontId="60" fillId="0" borderId="0"/>
    <xf numFmtId="168" fontId="60" fillId="0" borderId="0"/>
    <xf numFmtId="168" fontId="66" fillId="0" borderId="0"/>
    <xf numFmtId="0" fontId="66" fillId="0" borderId="0"/>
    <xf numFmtId="168" fontId="66" fillId="0" borderId="0"/>
    <xf numFmtId="168" fontId="67" fillId="0" borderId="0"/>
    <xf numFmtId="0" fontId="67" fillId="0" borderId="0"/>
    <xf numFmtId="168" fontId="67" fillId="0" borderId="0"/>
    <xf numFmtId="168" fontId="68" fillId="0" borderId="0"/>
    <xf numFmtId="0" fontId="68" fillId="0" borderId="0"/>
    <xf numFmtId="168" fontId="68" fillId="0" borderId="0"/>
    <xf numFmtId="168" fontId="69" fillId="0" borderId="0"/>
    <xf numFmtId="0" fontId="69" fillId="0" borderId="0"/>
    <xf numFmtId="168" fontId="69" fillId="0" borderId="0"/>
    <xf numFmtId="0" fontId="68" fillId="70" borderId="8" applyFont="0" applyBorder="0">
      <alignment horizontal="center" wrapText="1"/>
    </xf>
    <xf numFmtId="3" fontId="9" fillId="71" borderId="3" applyFont="0" applyProtection="0">
      <alignment horizontal="right" vertical="center"/>
    </xf>
    <xf numFmtId="9" fontId="9" fillId="71" borderId="3" applyFont="0" applyProtection="0">
      <alignment horizontal="right" vertical="center"/>
    </xf>
    <xf numFmtId="0" fontId="9" fillId="71" borderId="8" applyNumberFormat="0" applyFont="0" applyBorder="0" applyProtection="0">
      <alignment horizontal="left" vertical="center"/>
    </xf>
    <xf numFmtId="168" fontId="9" fillId="0" borderId="0">
      <alignment horizontal="center"/>
    </xf>
    <xf numFmtId="0" fontId="9" fillId="0" borderId="0">
      <alignment horizontal="center"/>
    </xf>
    <xf numFmtId="168" fontId="9" fillId="0" borderId="0">
      <alignment horizontal="center"/>
    </xf>
    <xf numFmtId="168" fontId="70" fillId="0" borderId="0" applyNumberFormat="0" applyFill="0" applyBorder="0" applyAlignment="0" applyProtection="0">
      <alignment vertical="top"/>
      <protection locked="0"/>
    </xf>
    <xf numFmtId="169" fontId="70" fillId="0" borderId="0" applyNumberFormat="0" applyFill="0" applyBorder="0" applyAlignment="0" applyProtection="0">
      <alignment vertical="top"/>
      <protection locked="0"/>
    </xf>
    <xf numFmtId="168" fontId="70" fillId="0" borderId="0" applyNumberFormat="0" applyFill="0" applyBorder="0" applyAlignment="0" applyProtection="0">
      <alignment vertical="top"/>
      <protection locked="0"/>
    </xf>
    <xf numFmtId="168" fontId="71" fillId="0" borderId="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9"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0" fontId="72" fillId="43" borderId="44" applyNumberFormat="0" applyAlignment="0" applyProtection="0"/>
    <xf numFmtId="3" fontId="9" fillId="72" borderId="3" applyFont="0">
      <alignment horizontal="right" vertical="center"/>
      <protection locked="0"/>
    </xf>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0" fontId="75" fillId="0" borderId="50" applyNumberFormat="0" applyFill="0" applyAlignment="0" applyProtection="0"/>
    <xf numFmtId="0" fontId="76" fillId="0" borderId="39"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0" fontId="75" fillId="0" borderId="50"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0" fontId="75" fillId="0" borderId="50" applyNumberFormat="0" applyFill="0" applyAlignment="0" applyProtection="0"/>
    <xf numFmtId="168" fontId="9" fillId="0" borderId="0">
      <alignment horizontal="center"/>
    </xf>
    <xf numFmtId="0" fontId="9" fillId="0" borderId="0">
      <alignment horizontal="center"/>
    </xf>
    <xf numFmtId="168" fontId="9" fillId="0" borderId="0">
      <alignment horizont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78" fillId="73" borderId="0" applyNumberFormat="0" applyBorder="0" applyAlignment="0" applyProtection="0"/>
    <xf numFmtId="0" fontId="79" fillId="7"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0" fontId="78" fillId="73"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0" fontId="78" fillId="73" borderId="0" applyNumberFormat="0" applyBorder="0" applyAlignment="0" applyProtection="0"/>
    <xf numFmtId="1" fontId="81" fillId="0" borderId="0" applyProtection="0"/>
    <xf numFmtId="168" fontId="32" fillId="0" borderId="51"/>
    <xf numFmtId="169" fontId="32" fillId="0" borderId="51"/>
    <xf numFmtId="168" fontId="32" fillId="0" borderId="51"/>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1"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82" fillId="0" borderId="0"/>
    <xf numFmtId="181" fontId="9" fillId="0" borderId="0"/>
    <xf numFmtId="179" fontId="34"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3" fillId="0" borderId="0"/>
    <xf numFmtId="0" fontId="83" fillId="0" borderId="0"/>
    <xf numFmtId="0" fontId="82" fillId="0" borderId="0"/>
    <xf numFmtId="179" fontId="34" fillId="0" borderId="0"/>
    <xf numFmtId="179" fontId="9" fillId="0" borderId="0"/>
    <xf numFmtId="179" fontId="9" fillId="0" borderId="0"/>
    <xf numFmtId="0" fontId="9" fillId="0" borderId="0"/>
    <xf numFmtId="0" fontId="9"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179" fontId="34"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0" fontId="9" fillId="0" borderId="0"/>
    <xf numFmtId="168"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9" fillId="0" borderId="0"/>
    <xf numFmtId="179" fontId="8" fillId="0" borderId="0"/>
    <xf numFmtId="179" fontId="8" fillId="0" borderId="0"/>
    <xf numFmtId="179" fontId="8" fillId="0" borderId="0"/>
    <xf numFmtId="179"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71"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168" fontId="9" fillId="0" borderId="0"/>
    <xf numFmtId="179" fontId="9" fillId="0" borderId="0"/>
    <xf numFmtId="179" fontId="9" fillId="0" borderId="0"/>
    <xf numFmtId="168"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3"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9" fillId="0" borderId="0"/>
    <xf numFmtId="0" fontId="8" fillId="0" borderId="0"/>
    <xf numFmtId="0" fontId="8" fillId="0" borderId="0"/>
    <xf numFmtId="0" fontId="8" fillId="0" borderId="0"/>
    <xf numFmtId="0" fontId="8"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34" fillId="0" borderId="0"/>
    <xf numFmtId="0" fontId="34" fillId="0" borderId="0"/>
    <xf numFmtId="168" fontId="34" fillId="0" borderId="0"/>
    <xf numFmtId="0" fontId="34"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4" fillId="0" borderId="0"/>
    <xf numFmtId="168" fontId="34" fillId="0" borderId="0"/>
    <xf numFmtId="0" fontId="34" fillId="0" borderId="0"/>
    <xf numFmtId="0" fontId="34" fillId="0" borderId="0"/>
    <xf numFmtId="0" fontId="9"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3"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3" fillId="0" borderId="0"/>
    <xf numFmtId="179" fontId="34" fillId="0" borderId="0"/>
    <xf numFmtId="179" fontId="34"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34" fillId="0" borderId="0"/>
    <xf numFmtId="179" fontId="34" fillId="0" borderId="0"/>
    <xf numFmtId="179" fontId="34" fillId="0" borderId="0"/>
    <xf numFmtId="179"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4" fillId="0" borderId="0"/>
    <xf numFmtId="179" fontId="9"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34"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1" fillId="0" borderId="0"/>
    <xf numFmtId="0" fontId="34" fillId="0" borderId="0"/>
    <xf numFmtId="0" fontId="9" fillId="0" borderId="0"/>
    <xf numFmtId="0" fontId="33" fillId="0" borderId="0"/>
    <xf numFmtId="168" fontId="31" fillId="0" borderId="0"/>
    <xf numFmtId="0" fontId="9"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179" fontId="9" fillId="0" borderId="0"/>
    <xf numFmtId="0" fontId="34" fillId="0" borderId="0"/>
    <xf numFmtId="0" fontId="34" fillId="0" borderId="0"/>
    <xf numFmtId="168" fontId="31" fillId="0" borderId="0"/>
    <xf numFmtId="0" fontId="71" fillId="0" borderId="0"/>
    <xf numFmtId="0" fontId="9" fillId="0" borderId="0"/>
    <xf numFmtId="168" fontId="31" fillId="0" borderId="0"/>
    <xf numFmtId="0" fontId="8"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168" fontId="31" fillId="0" borderId="0"/>
    <xf numFmtId="168" fontId="31" fillId="0" borderId="0"/>
    <xf numFmtId="0" fontId="8" fillId="0" borderId="0"/>
    <xf numFmtId="179" fontId="34" fillId="0" borderId="0"/>
    <xf numFmtId="179" fontId="34" fillId="0" borderId="0"/>
    <xf numFmtId="179" fontId="9" fillId="0" borderId="0"/>
    <xf numFmtId="0" fontId="9" fillId="0" borderId="0"/>
    <xf numFmtId="179" fontId="9" fillId="0" borderId="0"/>
    <xf numFmtId="0" fontId="9" fillId="0" borderId="0"/>
    <xf numFmtId="179" fontId="9" fillId="0" borderId="0"/>
    <xf numFmtId="0" fontId="9" fillId="0" borderId="0"/>
    <xf numFmtId="0" fontId="7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0"/>
    <xf numFmtId="0" fontId="9" fillId="0" borderId="0"/>
    <xf numFmtId="0" fontId="9" fillId="0" borderId="0"/>
    <xf numFmtId="0" fontId="34" fillId="0" borderId="0"/>
    <xf numFmtId="168" fontId="31" fillId="0" borderId="0"/>
    <xf numFmtId="168" fontId="31" fillId="0" borderId="0"/>
    <xf numFmtId="0" fontId="8" fillId="0" borderId="0"/>
    <xf numFmtId="179" fontId="34" fillId="0" borderId="0"/>
    <xf numFmtId="179" fontId="34" fillId="0" borderId="0"/>
    <xf numFmtId="0" fontId="7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9"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179" fontId="34"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179" fontId="34"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1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79" fontId="9"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82"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42" fillId="70" borderId="7" applyBorder="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42" fillId="70" borderId="7" applyBorder="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179" fontId="32" fillId="0" borderId="0"/>
    <xf numFmtId="0" fontId="13"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179" fontId="13" fillId="0" borderId="0"/>
    <xf numFmtId="0" fontId="32" fillId="0" borderId="0"/>
    <xf numFmtId="179" fontId="32" fillId="0" borderId="0"/>
    <xf numFmtId="0" fontId="32" fillId="0" borderId="0"/>
    <xf numFmtId="0" fontId="9" fillId="0" borderId="0"/>
    <xf numFmtId="0" fontId="32"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32" fillId="0" borderId="0"/>
    <xf numFmtId="179" fontId="13"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32" fillId="0" borderId="0"/>
    <xf numFmtId="0" fontId="32" fillId="0" borderId="0"/>
    <xf numFmtId="168" fontId="32" fillId="0" borderId="0"/>
    <xf numFmtId="0" fontId="82"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82" fillId="0" borderId="0"/>
    <xf numFmtId="0" fontId="13" fillId="0" borderId="0"/>
    <xf numFmtId="0" fontId="82" fillId="0" borderId="0"/>
    <xf numFmtId="168" fontId="13" fillId="0" borderId="0"/>
    <xf numFmtId="0" fontId="82" fillId="0" borderId="0"/>
    <xf numFmtId="168" fontId="13" fillId="0" borderId="0"/>
    <xf numFmtId="0" fontId="82"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179" fontId="13"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179" fontId="3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179" fontId="32"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179" fontId="32" fillId="0" borderId="0"/>
    <xf numFmtId="179" fontId="32"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68"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50" fillId="0" borderId="0"/>
    <xf numFmtId="0" fontId="9" fillId="0" borderId="0"/>
    <xf numFmtId="0" fontId="82" fillId="0" borderId="0"/>
    <xf numFmtId="168" fontId="50"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9"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0" fontId="9"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9" fontId="9"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179" fontId="9" fillId="0" borderId="0"/>
    <xf numFmtId="0" fontId="9" fillId="0" borderId="0"/>
    <xf numFmtId="0" fontId="9" fillId="0" borderId="0"/>
    <xf numFmtId="179"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169" fontId="9"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68"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5" fillId="0" borderId="0"/>
    <xf numFmtId="168" fontId="9" fillId="0" borderId="0"/>
    <xf numFmtId="0" fontId="82"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68"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6" fillId="0" borderId="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168"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168" fontId="9" fillId="0" borderId="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169"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168" fontId="9" fillId="0" borderId="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83" fontId="9" fillId="0" borderId="0" applyFont="0" applyFill="0" applyBorder="0" applyAlignment="0" applyProtection="0"/>
    <xf numFmtId="184" fontId="9" fillId="0" borderId="0" applyFont="0" applyFill="0" applyBorder="0" applyAlignment="0" applyProtection="0"/>
    <xf numFmtId="185" fontId="87" fillId="0" borderId="0">
      <alignment horizontal="left"/>
    </xf>
    <xf numFmtId="0" fontId="9" fillId="0" borderId="0"/>
    <xf numFmtId="0" fontId="9" fillId="0" borderId="0"/>
    <xf numFmtId="168" fontId="9" fillId="0" borderId="0"/>
    <xf numFmtId="3" fontId="9" fillId="75" borderId="3" applyFont="0">
      <alignment horizontal="right" vertical="center"/>
      <protection locked="0"/>
    </xf>
    <xf numFmtId="168" fontId="88" fillId="0" borderId="0"/>
    <xf numFmtId="0" fontId="88" fillId="0" borderId="0"/>
    <xf numFmtId="168" fontId="88" fillId="0" borderId="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9"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31" fillId="0" borderId="0"/>
    <xf numFmtId="175" fontId="43" fillId="0" borderId="0" applyFont="0" applyFill="0" applyBorder="0" applyAlignment="0" applyProtection="0"/>
    <xf numFmtId="186" fontId="4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2"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168" fontId="9" fillId="0" borderId="0"/>
    <xf numFmtId="0" fontId="9" fillId="0" borderId="0"/>
    <xf numFmtId="168" fontId="9" fillId="0" borderId="0"/>
    <xf numFmtId="187" fontId="71" fillId="0" borderId="3" applyNumberFormat="0">
      <alignment horizontal="center" vertical="top" wrapText="1"/>
    </xf>
    <xf numFmtId="0" fontId="93" fillId="0" borderId="0" applyNumberFormat="0" applyFill="0" applyBorder="0" applyAlignment="0" applyProtection="0"/>
    <xf numFmtId="3" fontId="9" fillId="70" borderId="3" applyFont="0">
      <alignment horizontal="right" vertical="center"/>
    </xf>
    <xf numFmtId="188" fontId="9" fillId="70" borderId="3" applyFont="0">
      <alignment horizontal="right" vertical="center"/>
    </xf>
    <xf numFmtId="0" fontId="94" fillId="0" borderId="0"/>
    <xf numFmtId="0" fontId="31" fillId="0" borderId="0"/>
    <xf numFmtId="0" fontId="95" fillId="0" borderId="0"/>
    <xf numFmtId="0" fontId="95" fillId="0" borderId="0"/>
    <xf numFmtId="168" fontId="31" fillId="0" borderId="0"/>
    <xf numFmtId="168" fontId="31" fillId="0" borderId="0"/>
    <xf numFmtId="0" fontId="96" fillId="0" borderId="0"/>
    <xf numFmtId="0" fontId="97" fillId="0" borderId="0"/>
    <xf numFmtId="0" fontId="96" fillId="0" borderId="0"/>
    <xf numFmtId="0" fontId="96" fillId="0" borderId="0"/>
    <xf numFmtId="0" fontId="96" fillId="0" borderId="0"/>
    <xf numFmtId="0" fontId="96" fillId="0" borderId="0"/>
    <xf numFmtId="0" fontId="96" fillId="0" borderId="0"/>
    <xf numFmtId="49" fontId="52" fillId="0" borderId="0" applyFill="0" applyBorder="0" applyAlignment="0"/>
    <xf numFmtId="189" fontId="43" fillId="0" borderId="0" applyFill="0" applyBorder="0" applyAlignment="0"/>
    <xf numFmtId="190" fontId="43" fillId="0" borderId="0" applyFill="0" applyBorder="0" applyAlignment="0"/>
    <xf numFmtId="0" fontId="98" fillId="0" borderId="0">
      <alignment horizontal="center" vertical="top"/>
    </xf>
    <xf numFmtId="0" fontId="99" fillId="0" borderId="0" applyNumberFormat="0" applyFill="0" applyBorder="0" applyAlignment="0" applyProtection="0"/>
    <xf numFmtId="169" fontId="99" fillId="0" borderId="0" applyNumberFormat="0" applyFill="0" applyBorder="0" applyAlignment="0" applyProtection="0"/>
    <xf numFmtId="0"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9" fillId="0" borderId="0" applyNumberFormat="0" applyFill="0" applyBorder="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9"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31" fillId="0" borderId="55"/>
    <xf numFmtId="185" fontId="87" fillId="0" borderId="0">
      <alignment horizontal="left"/>
    </xf>
    <xf numFmtId="0" fontId="9" fillId="0" borderId="0"/>
    <xf numFmtId="0" fontId="9" fillId="0" borderId="0"/>
    <xf numFmtId="168" fontId="9" fillId="0" borderId="0"/>
    <xf numFmtId="168" fontId="9" fillId="0" borderId="0">
      <alignment horizontal="center" textRotation="90"/>
    </xf>
    <xf numFmtId="0" fontId="9" fillId="0" borderId="0">
      <alignment horizontal="center" textRotation="90"/>
    </xf>
    <xf numFmtId="168" fontId="9" fillId="0" borderId="0">
      <alignment horizontal="center" textRotation="90"/>
    </xf>
    <xf numFmtId="191" fontId="32" fillId="0" borderId="0" applyFont="0" applyFill="0" applyBorder="0" applyAlignment="0" applyProtection="0"/>
    <xf numFmtId="192" fontId="9" fillId="0" borderId="0" applyFon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0" fontId="101" fillId="0" borderId="0" applyNumberFormat="0" applyFill="0" applyBorder="0" applyAlignment="0" applyProtection="0"/>
    <xf numFmtId="1" fontId="103" fillId="0" borderId="0" applyFill="0" applyProtection="0">
      <alignment horizontal="right"/>
    </xf>
    <xf numFmtId="42" fontId="104" fillId="0" borderId="0" applyFont="0" applyFill="0" applyBorder="0" applyAlignment="0" applyProtection="0"/>
    <xf numFmtId="44" fontId="104" fillId="0" borderId="0" applyFont="0" applyFill="0" applyBorder="0" applyAlignment="0" applyProtection="0"/>
    <xf numFmtId="0" fontId="105" fillId="0" borderId="0"/>
    <xf numFmtId="0" fontId="106" fillId="0" borderId="0"/>
    <xf numFmtId="38" fontId="32" fillId="0" borderId="0" applyFont="0" applyFill="0" applyBorder="0" applyAlignment="0" applyProtection="0"/>
    <xf numFmtId="40" fontId="32"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0" fontId="9" fillId="0" borderId="0"/>
    <xf numFmtId="9" fontId="8" fillId="0" borderId="0" applyFont="0" applyFill="0" applyBorder="0" applyAlignment="0" applyProtection="0"/>
    <xf numFmtId="166" fontId="9" fillId="0" borderId="0" applyFont="0" applyFill="0" applyBorder="0" applyAlignment="0" applyProtection="0"/>
    <xf numFmtId="0" fontId="7" fillId="0" borderId="0"/>
    <xf numFmtId="0" fontId="6" fillId="0" borderId="0"/>
    <xf numFmtId="0" fontId="120" fillId="38" borderId="0" applyNumberFormat="0" applyBorder="0" applyAlignment="0" applyProtection="0"/>
    <xf numFmtId="0" fontId="120" fillId="39" borderId="0" applyNumberFormat="0" applyBorder="0" applyAlignment="0" applyProtection="0"/>
    <xf numFmtId="0" fontId="120" fillId="40" borderId="0" applyNumberFormat="0" applyBorder="0" applyAlignment="0" applyProtection="0"/>
    <xf numFmtId="0" fontId="120" fillId="41" borderId="0" applyNumberFormat="0" applyBorder="0" applyAlignment="0" applyProtection="0"/>
    <xf numFmtId="0" fontId="120" fillId="42" borderId="0" applyNumberFormat="0" applyBorder="0" applyAlignment="0" applyProtection="0"/>
    <xf numFmtId="0" fontId="120" fillId="43" borderId="0" applyNumberFormat="0" applyBorder="0" applyAlignment="0" applyProtection="0"/>
    <xf numFmtId="0" fontId="120" fillId="44" borderId="0" applyNumberFormat="0" applyBorder="0" applyAlignment="0" applyProtection="0"/>
    <xf numFmtId="0" fontId="120" fillId="45" borderId="0" applyNumberFormat="0" applyBorder="0" applyAlignment="0" applyProtection="0"/>
    <xf numFmtId="0" fontId="120" fillId="46" borderId="0" applyNumberFormat="0" applyBorder="0" applyAlignment="0" applyProtection="0"/>
    <xf numFmtId="0" fontId="120" fillId="41" borderId="0" applyNumberFormat="0" applyBorder="0" applyAlignment="0" applyProtection="0"/>
    <xf numFmtId="0" fontId="120" fillId="44" borderId="0" applyNumberFormat="0" applyBorder="0" applyAlignment="0" applyProtection="0"/>
    <xf numFmtId="0" fontId="120" fillId="47" borderId="0" applyNumberFormat="0" applyBorder="0" applyAlignment="0" applyProtection="0"/>
    <xf numFmtId="0" fontId="121" fillId="48" borderId="0" applyNumberFormat="0" applyBorder="0" applyAlignment="0" applyProtection="0"/>
    <xf numFmtId="0" fontId="121" fillId="45" borderId="0" applyNumberFormat="0" applyBorder="0" applyAlignment="0" applyProtection="0"/>
    <xf numFmtId="0" fontId="121" fillId="46"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1" fillId="51" borderId="0" applyNumberFormat="0" applyBorder="0" applyAlignment="0" applyProtection="0"/>
    <xf numFmtId="0" fontId="121" fillId="54" borderId="0" applyNumberFormat="0" applyBorder="0" applyAlignment="0" applyProtection="0"/>
    <xf numFmtId="0" fontId="121" fillId="58" borderId="0" applyNumberFormat="0" applyBorder="0" applyAlignment="0" applyProtection="0"/>
    <xf numFmtId="0" fontId="121" fillId="60"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1" fillId="63" borderId="0" applyNumberFormat="0" applyBorder="0" applyAlignment="0" applyProtection="0"/>
    <xf numFmtId="0" fontId="122" fillId="39" borderId="0" applyNumberFormat="0" applyBorder="0" applyAlignment="0" applyProtection="0"/>
    <xf numFmtId="0" fontId="123" fillId="64" borderId="44" applyNumberFormat="0" applyAlignment="0" applyProtection="0"/>
    <xf numFmtId="0" fontId="124" fillId="65" borderId="45" applyNumberFormat="0" applyAlignment="0" applyProtection="0"/>
    <xf numFmtId="43" fontId="9" fillId="0" borderId="0" applyFont="0" applyFill="0" applyBorder="0" applyAlignment="0" applyProtection="0"/>
    <xf numFmtId="3" fontId="13" fillId="0" borderId="0" applyFont="0" applyFill="0" applyBorder="0" applyAlignment="0" applyProtection="0"/>
    <xf numFmtId="44" fontId="9" fillId="0" borderId="0" applyFont="0" applyFill="0" applyBorder="0" applyAlignment="0" applyProtection="0"/>
    <xf numFmtId="0" fontId="125" fillId="0" borderId="0" applyNumberFormat="0" applyFill="0" applyBorder="0" applyAlignment="0" applyProtection="0"/>
    <xf numFmtId="0" fontId="126" fillId="40" borderId="0" applyNumberFormat="0" applyBorder="0" applyAlignment="0" applyProtection="0"/>
    <xf numFmtId="0" fontId="127" fillId="0" borderId="47" applyNumberFormat="0" applyFill="0" applyAlignment="0" applyProtection="0"/>
    <xf numFmtId="0" fontId="128" fillId="0" borderId="48" applyNumberFormat="0" applyFill="0" applyAlignment="0" applyProtection="0"/>
    <xf numFmtId="0" fontId="129" fillId="0" borderId="49" applyNumberFormat="0" applyFill="0" applyAlignment="0" applyProtection="0"/>
    <xf numFmtId="0" fontId="129" fillId="0" borderId="0" applyNumberFormat="0" applyFill="0" applyBorder="0" applyAlignment="0" applyProtection="0"/>
    <xf numFmtId="0" fontId="130" fillId="43" borderId="44" applyNumberFormat="0" applyAlignment="0" applyProtection="0"/>
    <xf numFmtId="0" fontId="131" fillId="0" borderId="50" applyNumberFormat="0" applyFill="0" applyAlignment="0" applyProtection="0"/>
    <xf numFmtId="0" fontId="132" fillId="73" borderId="0" applyNumberFormat="0" applyBorder="0" applyAlignment="0" applyProtection="0"/>
    <xf numFmtId="0" fontId="137" fillId="0" borderId="0"/>
    <xf numFmtId="0" fontId="120" fillId="74" borderId="52" applyNumberFormat="0" applyFont="0" applyAlignment="0" applyProtection="0"/>
    <xf numFmtId="0" fontId="133" fillId="64" borderId="53" applyNumberFormat="0" applyAlignment="0" applyProtection="0"/>
    <xf numFmtId="9" fontId="9" fillId="0" borderId="0" applyFont="0" applyFill="0" applyBorder="0" applyAlignment="0" applyProtection="0"/>
    <xf numFmtId="0" fontId="134" fillId="0" borderId="54" applyNumberFormat="0" applyFill="0" applyAlignment="0" applyProtection="0"/>
    <xf numFmtId="0" fontId="135" fillId="0" borderId="0" applyNumberFormat="0" applyFill="0" applyBorder="0" applyAlignment="0" applyProtection="0"/>
    <xf numFmtId="166" fontId="8" fillId="0" borderId="0" applyFont="0" applyFill="0" applyBorder="0" applyAlignment="0" applyProtection="0"/>
    <xf numFmtId="0" fontId="6" fillId="0" borderId="0"/>
    <xf numFmtId="43" fontId="18"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137" fillId="0" borderId="0"/>
    <xf numFmtId="44" fontId="9" fillId="0" borderId="0" applyFont="0" applyFill="0" applyBorder="0" applyAlignment="0" applyProtection="0"/>
    <xf numFmtId="43" fontId="9" fillId="0" borderId="0" applyFont="0" applyFill="0" applyBorder="0" applyAlignment="0" applyProtection="0"/>
    <xf numFmtId="0" fontId="121" fillId="63" borderId="0" applyNumberFormat="0" applyBorder="0" applyAlignment="0" applyProtection="0"/>
    <xf numFmtId="0" fontId="121" fillId="50" borderId="0" applyNumberFormat="0" applyBorder="0" applyAlignment="0" applyProtection="0"/>
    <xf numFmtId="0" fontId="121" fillId="49" borderId="0" applyNumberFormat="0" applyBorder="0" applyAlignment="0" applyProtection="0"/>
    <xf numFmtId="0" fontId="121" fillId="60" borderId="0" applyNumberFormat="0" applyBorder="0" applyAlignment="0" applyProtection="0"/>
    <xf numFmtId="0" fontId="121" fillId="58" borderId="0" applyNumberFormat="0" applyBorder="0" applyAlignment="0" applyProtection="0"/>
    <xf numFmtId="0" fontId="121" fillId="54" borderId="0" applyNumberFormat="0" applyBorder="0" applyAlignment="0" applyProtection="0"/>
    <xf numFmtId="0" fontId="5" fillId="0" borderId="0"/>
    <xf numFmtId="0" fontId="136" fillId="69" borderId="7" applyNumberFormat="0">
      <alignment horizontal="center"/>
      <protection hidden="1"/>
    </xf>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120" fillId="42" borderId="0" applyNumberFormat="0" applyBorder="0" applyAlignment="0" applyProtection="0"/>
    <xf numFmtId="0" fontId="120" fillId="42" borderId="0" applyNumberFormat="0" applyBorder="0" applyAlignment="0" applyProtection="0"/>
    <xf numFmtId="0" fontId="120" fillId="42" borderId="0" applyNumberFormat="0" applyBorder="0" applyAlignment="0" applyProtection="0"/>
    <xf numFmtId="0" fontId="120" fillId="42" borderId="0" applyNumberFormat="0" applyBorder="0" applyAlignment="0" applyProtection="0"/>
    <xf numFmtId="0" fontId="120" fillId="42"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20" fillId="43" borderId="0" applyNumberFormat="0" applyBorder="0" applyAlignment="0" applyProtection="0"/>
    <xf numFmtId="0" fontId="120" fillId="43" borderId="0" applyNumberFormat="0" applyBorder="0" applyAlignment="0" applyProtection="0"/>
    <xf numFmtId="0" fontId="120" fillId="43" borderId="0" applyNumberFormat="0" applyBorder="0" applyAlignment="0" applyProtection="0"/>
    <xf numFmtId="0" fontId="120" fillId="43" borderId="0" applyNumberFormat="0" applyBorder="0" applyAlignment="0" applyProtection="0"/>
    <xf numFmtId="0" fontId="120" fillId="4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20" fillId="46" borderId="0" applyNumberFormat="0" applyBorder="0" applyAlignment="0" applyProtection="0"/>
    <xf numFmtId="0" fontId="120" fillId="46" borderId="0" applyNumberFormat="0" applyBorder="0" applyAlignment="0" applyProtection="0"/>
    <xf numFmtId="0" fontId="120" fillId="46" borderId="0" applyNumberFormat="0" applyBorder="0" applyAlignment="0" applyProtection="0"/>
    <xf numFmtId="0" fontId="120" fillId="46" borderId="0" applyNumberFormat="0" applyBorder="0" applyAlignment="0" applyProtection="0"/>
    <xf numFmtId="0" fontId="120" fillId="4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20" fillId="47" borderId="0" applyNumberFormat="0" applyBorder="0" applyAlignment="0" applyProtection="0"/>
    <xf numFmtId="0" fontId="120" fillId="47" borderId="0" applyNumberFormat="0" applyBorder="0" applyAlignment="0" applyProtection="0"/>
    <xf numFmtId="0" fontId="120" fillId="47" borderId="0" applyNumberFormat="0" applyBorder="0" applyAlignment="0" applyProtection="0"/>
    <xf numFmtId="0" fontId="120" fillId="47" borderId="0" applyNumberFormat="0" applyBorder="0" applyAlignment="0" applyProtection="0"/>
    <xf numFmtId="0" fontId="120" fillId="4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0" fontId="139" fillId="0" borderId="0" applyNumberFormat="0" applyFill="0" applyBorder="0" applyAlignment="0" applyProtection="0">
      <alignment vertical="top"/>
      <protection locked="0"/>
    </xf>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8" fillId="11" borderId="41" applyNumberFormat="0" applyFont="0" applyAlignment="0" applyProtection="0"/>
    <xf numFmtId="0" fontId="120" fillId="74" borderId="52" applyNumberFormat="0" applyFont="0" applyAlignment="0" applyProtection="0"/>
    <xf numFmtId="0" fontId="120" fillId="74" borderId="52" applyNumberFormat="0" applyFont="0" applyAlignment="0" applyProtection="0"/>
    <xf numFmtId="0" fontId="120" fillId="74" borderId="52" applyNumberFormat="0" applyFont="0" applyAlignment="0" applyProtection="0"/>
    <xf numFmtId="0" fontId="120" fillId="74" borderId="52" applyNumberFormat="0" applyFont="0" applyAlignment="0" applyProtection="0"/>
    <xf numFmtId="0" fontId="120" fillId="74" borderId="52"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6" fillId="0" borderId="0"/>
    <xf numFmtId="0" fontId="6"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0" fillId="0" borderId="0"/>
    <xf numFmtId="9" fontId="9" fillId="0" borderId="0" applyFont="0" applyFill="0" applyBorder="0" applyAlignment="0" applyProtection="0"/>
    <xf numFmtId="0" fontId="137" fillId="0" borderId="0"/>
    <xf numFmtId="44" fontId="9" fillId="0" borderId="0" applyFont="0" applyFill="0" applyBorder="0" applyAlignment="0" applyProtection="0"/>
    <xf numFmtId="43" fontId="9" fillId="0" borderId="0" applyFont="0" applyFill="0" applyBorder="0" applyAlignment="0" applyProtection="0"/>
    <xf numFmtId="0" fontId="121" fillId="63" borderId="0" applyNumberFormat="0" applyBorder="0" applyAlignment="0" applyProtection="0"/>
    <xf numFmtId="0" fontId="121" fillId="50" borderId="0" applyNumberFormat="0" applyBorder="0" applyAlignment="0" applyProtection="0"/>
    <xf numFmtId="0" fontId="121" fillId="49" borderId="0" applyNumberFormat="0" applyBorder="0" applyAlignment="0" applyProtection="0"/>
    <xf numFmtId="0" fontId="121" fillId="60" borderId="0" applyNumberFormat="0" applyBorder="0" applyAlignment="0" applyProtection="0"/>
    <xf numFmtId="0" fontId="121" fillId="58" borderId="0" applyNumberFormat="0" applyBorder="0" applyAlignment="0" applyProtection="0"/>
    <xf numFmtId="0" fontId="121" fillId="54" borderId="0" applyNumberFormat="0" applyBorder="0" applyAlignment="0" applyProtection="0"/>
    <xf numFmtId="0" fontId="142" fillId="0" borderId="0"/>
    <xf numFmtId="0" fontId="121" fillId="54" borderId="0" applyNumberFormat="0" applyBorder="0" applyAlignment="0" applyProtection="0"/>
    <xf numFmtId="0" fontId="121" fillId="58" borderId="0" applyNumberFormat="0" applyBorder="0" applyAlignment="0" applyProtection="0"/>
    <xf numFmtId="0" fontId="121" fillId="60"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1"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7" fillId="0" borderId="0"/>
    <xf numFmtId="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37" fillId="0" borderId="0"/>
    <xf numFmtId="9" fontId="9" fillId="0" borderId="0" applyFont="0" applyFill="0" applyBorder="0" applyAlignment="0" applyProtection="0"/>
    <xf numFmtId="0" fontId="121" fillId="50" borderId="0" applyNumberFormat="0" applyBorder="0" applyAlignment="0" applyProtection="0"/>
    <xf numFmtId="0" fontId="121" fillId="63" borderId="0" applyNumberFormat="0" applyBorder="0" applyAlignment="0" applyProtection="0"/>
    <xf numFmtId="0" fontId="121" fillId="58" borderId="0" applyNumberFormat="0" applyBorder="0" applyAlignment="0" applyProtection="0"/>
    <xf numFmtId="9" fontId="9" fillId="0" borderId="0" applyFont="0" applyFill="0" applyBorder="0" applyAlignment="0" applyProtection="0"/>
    <xf numFmtId="0" fontId="121" fillId="54" borderId="0" applyNumberFormat="0" applyBorder="0" applyAlignment="0" applyProtection="0"/>
    <xf numFmtId="0" fontId="121" fillId="60" borderId="0" applyNumberFormat="0" applyBorder="0" applyAlignment="0" applyProtection="0"/>
    <xf numFmtId="0" fontId="121" fillId="49" borderId="0" applyNumberFormat="0" applyBorder="0" applyAlignment="0" applyProtection="0"/>
    <xf numFmtId="43" fontId="9" fillId="0" borderId="0" applyFont="0" applyFill="0" applyBorder="0" applyAlignment="0" applyProtection="0"/>
    <xf numFmtId="0" fontId="137" fillId="0" borderId="0"/>
    <xf numFmtId="44" fontId="9" fillId="0" borderId="0" applyFont="0" applyFill="0" applyBorder="0" applyAlignment="0" applyProtection="0"/>
    <xf numFmtId="0" fontId="137" fillId="0" borderId="0"/>
    <xf numFmtId="43" fontId="9" fillId="0" borderId="0" applyFont="0" applyFill="0" applyBorder="0" applyAlignment="0" applyProtection="0"/>
    <xf numFmtId="0" fontId="121" fillId="63" borderId="0" applyNumberFormat="0" applyBorder="0" applyAlignment="0" applyProtection="0"/>
    <xf numFmtId="0" fontId="121" fillId="50" borderId="0" applyNumberFormat="0" applyBorder="0" applyAlignment="0" applyProtection="0"/>
    <xf numFmtId="0" fontId="121" fillId="49" borderId="0" applyNumberFormat="0" applyBorder="0" applyAlignment="0" applyProtection="0"/>
    <xf numFmtId="0" fontId="121" fillId="60" borderId="0" applyNumberFormat="0" applyBorder="0" applyAlignment="0" applyProtection="0"/>
    <xf numFmtId="0" fontId="121" fillId="58" borderId="0" applyNumberFormat="0" applyBorder="0" applyAlignment="0" applyProtection="0"/>
    <xf numFmtId="0" fontId="121" fillId="54"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37" fillId="0" borderId="0"/>
    <xf numFmtId="43" fontId="9" fillId="0" borderId="0" applyFont="0" applyFill="0" applyBorder="0" applyAlignment="0" applyProtection="0"/>
    <xf numFmtId="0" fontId="121" fillId="63" borderId="0" applyNumberFormat="0" applyBorder="0" applyAlignment="0" applyProtection="0"/>
    <xf numFmtId="0" fontId="121" fillId="50" borderId="0" applyNumberFormat="0" applyBorder="0" applyAlignment="0" applyProtection="0"/>
    <xf numFmtId="0" fontId="121" fillId="49" borderId="0" applyNumberFormat="0" applyBorder="0" applyAlignment="0" applyProtection="0"/>
    <xf numFmtId="0" fontId="121" fillId="60" borderId="0" applyNumberFormat="0" applyBorder="0" applyAlignment="0" applyProtection="0"/>
    <xf numFmtId="0" fontId="121" fillId="58" borderId="0" applyNumberFormat="0" applyBorder="0" applyAlignment="0" applyProtection="0"/>
    <xf numFmtId="0" fontId="121" fillId="54" borderId="0" applyNumberFormat="0" applyBorder="0" applyAlignment="0" applyProtection="0"/>
    <xf numFmtId="0" fontId="4" fillId="0" borderId="0"/>
    <xf numFmtId="43" fontId="9" fillId="0" borderId="0" applyFont="0" applyFill="0" applyBorder="0" applyAlignment="0" applyProtection="0"/>
    <xf numFmtId="0" fontId="121" fillId="63" borderId="0" applyNumberFormat="0" applyBorder="0" applyAlignment="0" applyProtection="0"/>
    <xf numFmtId="0" fontId="121" fillId="50" borderId="0" applyNumberFormat="0" applyBorder="0" applyAlignment="0" applyProtection="0"/>
    <xf numFmtId="0" fontId="121" fillId="49" borderId="0" applyNumberFormat="0" applyBorder="0" applyAlignment="0" applyProtection="0"/>
    <xf numFmtId="0" fontId="121" fillId="60" borderId="0" applyNumberFormat="0" applyBorder="0" applyAlignment="0" applyProtection="0"/>
    <xf numFmtId="0" fontId="121" fillId="58" borderId="0" applyNumberFormat="0" applyBorder="0" applyAlignment="0" applyProtection="0"/>
    <xf numFmtId="0" fontId="121" fillId="54" borderId="0" applyNumberFormat="0" applyBorder="0" applyAlignment="0" applyProtection="0"/>
    <xf numFmtId="44" fontId="9" fillId="0" borderId="0" applyFont="0" applyFill="0" applyBorder="0" applyAlignment="0" applyProtection="0"/>
    <xf numFmtId="0" fontId="144" fillId="0" borderId="0"/>
    <xf numFmtId="0" fontId="121" fillId="54" borderId="0" applyNumberFormat="0" applyBorder="0" applyAlignment="0" applyProtection="0"/>
    <xf numFmtId="0" fontId="121" fillId="58" borderId="0" applyNumberFormat="0" applyBorder="0" applyAlignment="0" applyProtection="0"/>
    <xf numFmtId="0" fontId="121" fillId="60"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1"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7" fillId="0" borderId="0"/>
    <xf numFmtId="9"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121" fillId="54" borderId="0" applyNumberFormat="0" applyBorder="0" applyAlignment="0" applyProtection="0"/>
    <xf numFmtId="0" fontId="121" fillId="58" borderId="0" applyNumberFormat="0" applyBorder="0" applyAlignment="0" applyProtection="0"/>
    <xf numFmtId="0" fontId="121" fillId="60" borderId="0" applyNumberFormat="0" applyBorder="0" applyAlignment="0" applyProtection="0"/>
    <xf numFmtId="0" fontId="121" fillId="49" borderId="0" applyNumberFormat="0" applyBorder="0" applyAlignment="0" applyProtection="0"/>
    <xf numFmtId="0" fontId="121" fillId="50" borderId="0" applyNumberFormat="0" applyBorder="0" applyAlignment="0" applyProtection="0"/>
    <xf numFmtId="0" fontId="121"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7" fillId="0" borderId="0"/>
    <xf numFmtId="9"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0" fontId="9" fillId="0" borderId="0">
      <alignment vertical="center"/>
    </xf>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9" fillId="69" borderId="117" applyNumberFormat="0" applyFont="0" applyBorder="0" applyProtection="0">
      <alignment horizontal="center" vertical="center"/>
    </xf>
    <xf numFmtId="0" fontId="60" fillId="0" borderId="120">
      <alignment horizontal="left" vertical="center"/>
    </xf>
    <xf numFmtId="0" fontId="60" fillId="0" borderId="120">
      <alignment horizontal="left" vertical="center"/>
    </xf>
    <xf numFmtId="168" fontId="60" fillId="0" borderId="120">
      <alignment horizontal="left" vertical="center"/>
    </xf>
    <xf numFmtId="0" fontId="68" fillId="70" borderId="122" applyFont="0" applyBorder="0">
      <alignment horizontal="center" wrapText="1"/>
    </xf>
    <xf numFmtId="3" fontId="9" fillId="71" borderId="117" applyFont="0" applyProtection="0">
      <alignment horizontal="right" vertical="center"/>
    </xf>
    <xf numFmtId="9" fontId="9" fillId="71" borderId="117" applyFont="0" applyProtection="0">
      <alignment horizontal="right" vertical="center"/>
    </xf>
    <xf numFmtId="0" fontId="9" fillId="71" borderId="122" applyNumberFormat="0" applyFont="0" applyBorder="0" applyProtection="0">
      <alignment horizontal="left" vertical="center"/>
    </xf>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9"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0" fontId="72" fillId="43" borderId="142" applyNumberFormat="0" applyAlignment="0" applyProtection="0"/>
    <xf numFmtId="3" fontId="9" fillId="72" borderId="117" applyFont="0">
      <alignment horizontal="right" vertical="center"/>
      <protection locked="0"/>
    </xf>
    <xf numFmtId="0" fontId="72"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9"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44"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9"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3" fontId="9" fillId="75" borderId="117" applyFont="0">
      <alignment horizontal="right" vertical="center"/>
      <protection locked="0"/>
    </xf>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9"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0" fontId="89" fillId="64" borderId="144" applyNumberFormat="0" applyAlignment="0" applyProtection="0"/>
    <xf numFmtId="3" fontId="9" fillId="70" borderId="117" applyFont="0">
      <alignment horizontal="right" vertical="center"/>
    </xf>
    <xf numFmtId="188" fontId="9" fillId="70" borderId="117" applyFont="0">
      <alignment horizontal="right" vertical="center"/>
    </xf>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9"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9"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88" fontId="9" fillId="70" borderId="117" applyFont="0">
      <alignment horizontal="right" vertical="center"/>
    </xf>
    <xf numFmtId="3" fontId="9" fillId="70" borderId="117" applyFont="0">
      <alignment horizontal="right" vertical="center"/>
    </xf>
    <xf numFmtId="0" fontId="89"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9"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3" fontId="9" fillId="75" borderId="117" applyFont="0">
      <alignment horizontal="right" vertical="center"/>
      <protection locked="0"/>
    </xf>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3" fontId="9" fillId="72" borderId="117" applyFont="0">
      <alignment horizontal="right" vertical="center"/>
      <protection locked="0"/>
    </xf>
    <xf numFmtId="0" fontId="72"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9"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9" fillId="71" borderId="122" applyNumberFormat="0" applyFont="0" applyBorder="0" applyProtection="0">
      <alignment horizontal="left" vertical="center"/>
    </xf>
    <xf numFmtId="9" fontId="9" fillId="71" borderId="117" applyFont="0" applyProtection="0">
      <alignment horizontal="right" vertical="center"/>
    </xf>
    <xf numFmtId="3" fontId="9" fillId="71" borderId="117" applyFont="0" applyProtection="0">
      <alignment horizontal="right" vertical="center"/>
    </xf>
    <xf numFmtId="0" fontId="68" fillId="70" borderId="122" applyFont="0" applyBorder="0">
      <alignment horizontal="center" wrapText="1"/>
    </xf>
    <xf numFmtId="168" fontId="60" fillId="0" borderId="120">
      <alignment horizontal="left" vertical="center"/>
    </xf>
    <xf numFmtId="0" fontId="60" fillId="0" borderId="120">
      <alignment horizontal="left" vertical="center"/>
    </xf>
    <xf numFmtId="0" fontId="60" fillId="0" borderId="120">
      <alignment horizontal="left" vertical="center"/>
    </xf>
    <xf numFmtId="0" fontId="9" fillId="69" borderId="117" applyNumberFormat="0" applyFont="0" applyBorder="0" applyProtection="0">
      <alignment horizontal="center" vertical="center"/>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4"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32" fillId="37" borderId="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9"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9"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9"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88" fontId="9" fillId="70" borderId="151" applyFont="0">
      <alignment horizontal="right" vertical="center"/>
    </xf>
    <xf numFmtId="3" fontId="9" fillId="70" borderId="151" applyFont="0">
      <alignment horizontal="right" vertical="center"/>
    </xf>
    <xf numFmtId="0" fontId="89"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9"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3" fontId="9" fillId="75" borderId="151" applyFont="0">
      <alignment horizontal="right" vertical="center"/>
      <protection locked="0"/>
    </xf>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3" fontId="9" fillId="72" borderId="151" applyFont="0">
      <alignment horizontal="right" vertical="center"/>
      <protection locked="0"/>
    </xf>
    <xf numFmtId="0" fontId="72"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9"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9" fillId="71" borderId="152" applyNumberFormat="0" applyFont="0" applyBorder="0" applyProtection="0">
      <alignment horizontal="left" vertical="center"/>
    </xf>
    <xf numFmtId="9" fontId="9" fillId="71" borderId="151" applyFont="0" applyProtection="0">
      <alignment horizontal="right" vertical="center"/>
    </xf>
    <xf numFmtId="3" fontId="9" fillId="71" borderId="151" applyFont="0" applyProtection="0">
      <alignment horizontal="right" vertical="center"/>
    </xf>
    <xf numFmtId="0" fontId="68" fillId="70" borderId="152" applyFont="0" applyBorder="0">
      <alignment horizontal="center" wrapText="1"/>
    </xf>
    <xf numFmtId="0" fontId="9" fillId="69" borderId="151" applyNumberFormat="0" applyFont="0" applyBorder="0" applyProtection="0">
      <alignment horizontal="center" vertical="center"/>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4"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9"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cellStyleXfs>
  <cellXfs count="669">
    <xf numFmtId="0" fontId="0" fillId="0" borderId="0" xfId="0"/>
    <xf numFmtId="0" fontId="0" fillId="0" borderId="0" xfId="0" applyBorder="1"/>
    <xf numFmtId="0" fontId="10" fillId="0" borderId="0" xfId="0" applyFont="1"/>
    <xf numFmtId="0" fontId="0" fillId="0" borderId="0" xfId="0" applyFill="1"/>
    <xf numFmtId="0" fontId="0" fillId="0" borderId="0" xfId="0" applyAlignment="1">
      <alignment wrapText="1"/>
    </xf>
    <xf numFmtId="0" fontId="10" fillId="0" borderId="0" xfId="0" applyFont="1" applyFill="1"/>
    <xf numFmtId="0" fontId="10" fillId="0" borderId="3" xfId="0" applyFont="1" applyBorder="1"/>
    <xf numFmtId="0" fontId="17" fillId="0" borderId="0" xfId="0" applyFont="1" applyBorder="1"/>
    <xf numFmtId="0" fontId="17" fillId="0" borderId="0" xfId="0" applyFont="1"/>
    <xf numFmtId="0" fontId="14" fillId="0" borderId="0" xfId="0" applyFont="1" applyBorder="1" applyAlignment="1">
      <alignment horizontal="right" wrapText="1"/>
    </xf>
    <xf numFmtId="0" fontId="12" fillId="0" borderId="0" xfId="0" applyFont="1"/>
    <xf numFmtId="0" fontId="14" fillId="0" borderId="0" xfId="11" applyFont="1" applyFill="1" applyBorder="1" applyProtection="1"/>
    <xf numFmtId="0" fontId="10" fillId="0" borderId="0" xfId="0" applyFont="1" applyBorder="1"/>
    <xf numFmtId="0" fontId="14" fillId="0" borderId="0" xfId="0" applyFont="1"/>
    <xf numFmtId="0" fontId="14" fillId="0" borderId="0" xfId="0" applyFont="1" applyAlignment="1">
      <alignment horizontal="right"/>
    </xf>
    <xf numFmtId="0" fontId="14" fillId="0" borderId="0" xfId="11" applyFont="1" applyFill="1" applyBorder="1" applyAlignment="1" applyProtection="1"/>
    <xf numFmtId="0" fontId="10" fillId="0" borderId="7" xfId="0" applyFont="1" applyBorder="1"/>
    <xf numFmtId="0" fontId="17" fillId="0" borderId="0" xfId="0" applyFont="1" applyAlignment="1">
      <alignment wrapText="1"/>
    </xf>
    <xf numFmtId="0" fontId="17" fillId="0" borderId="0" xfId="0" applyFont="1" applyAlignment="1">
      <alignment horizontal="center"/>
    </xf>
    <xf numFmtId="0" fontId="15" fillId="0" borderId="0" xfId="11" applyFont="1" applyFill="1" applyBorder="1" applyAlignment="1" applyProtection="1"/>
    <xf numFmtId="0" fontId="15" fillId="0" borderId="0" xfId="11" applyFont="1" applyFill="1" applyBorder="1" applyProtection="1"/>
    <xf numFmtId="0" fontId="14" fillId="0" borderId="8" xfId="0" applyFont="1" applyBorder="1" applyAlignment="1">
      <alignment wrapText="1"/>
    </xf>
    <xf numFmtId="0" fontId="14" fillId="0" borderId="24" xfId="0" applyFont="1" applyBorder="1" applyAlignment="1">
      <alignment wrapText="1"/>
    </xf>
    <xf numFmtId="0" fontId="12" fillId="0" borderId="0" xfId="0" applyFont="1" applyBorder="1"/>
    <xf numFmtId="0" fontId="15" fillId="0" borderId="0" xfId="0" applyFont="1" applyAlignment="1">
      <alignment horizontal="center"/>
    </xf>
    <xf numFmtId="0" fontId="14" fillId="0" borderId="0" xfId="0" applyFont="1" applyFill="1" applyBorder="1" applyProtection="1"/>
    <xf numFmtId="10" fontId="14" fillId="0" borderId="0" xfId="6" applyNumberFormat="1" applyFont="1" applyFill="1" applyBorder="1" applyProtection="1">
      <protection locked="0"/>
    </xf>
    <xf numFmtId="0" fontId="14" fillId="0" borderId="0" xfId="0" applyFont="1" applyFill="1" applyBorder="1" applyProtection="1">
      <protection locked="0"/>
    </xf>
    <xf numFmtId="0" fontId="23" fillId="0" borderId="0" xfId="0" applyFont="1" applyFill="1" applyBorder="1" applyProtection="1">
      <protection locked="0"/>
    </xf>
    <xf numFmtId="0" fontId="15" fillId="0" borderId="19" xfId="0" applyFont="1" applyFill="1" applyBorder="1" applyAlignment="1" applyProtection="1">
      <alignment horizontal="center" vertical="center"/>
    </xf>
    <xf numFmtId="0" fontId="14" fillId="0" borderId="20" xfId="0" applyFont="1" applyFill="1" applyBorder="1" applyProtection="1"/>
    <xf numFmtId="0" fontId="14" fillId="0" borderId="22" xfId="0" applyFont="1" applyFill="1" applyBorder="1" applyAlignment="1" applyProtection="1">
      <alignment horizontal="left" indent="1"/>
    </xf>
    <xf numFmtId="0" fontId="15" fillId="0" borderId="8" xfId="0" applyFont="1" applyFill="1" applyBorder="1" applyAlignment="1" applyProtection="1">
      <alignment horizontal="center"/>
    </xf>
    <xf numFmtId="0" fontId="14" fillId="0" borderId="3"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14" fillId="0" borderId="8" xfId="0" applyFont="1" applyFill="1" applyBorder="1" applyAlignment="1" applyProtection="1">
      <alignment horizontal="left" indent="1"/>
    </xf>
    <xf numFmtId="0" fontId="14" fillId="0" borderId="8" xfId="0" applyFont="1" applyFill="1" applyBorder="1" applyAlignment="1" applyProtection="1">
      <alignment horizontal="left" indent="2"/>
    </xf>
    <xf numFmtId="0" fontId="15" fillId="0" borderId="8" xfId="0" applyFont="1" applyFill="1" applyBorder="1" applyAlignment="1" applyProtection="1"/>
    <xf numFmtId="0" fontId="14" fillId="0" borderId="25" xfId="0" applyFont="1" applyFill="1" applyBorder="1" applyAlignment="1" applyProtection="1">
      <alignment horizontal="left" indent="1"/>
    </xf>
    <xf numFmtId="0" fontId="15" fillId="0" borderId="28" xfId="0" applyFont="1" applyFill="1" applyBorder="1" applyAlignment="1" applyProtection="1"/>
    <xf numFmtId="0" fontId="24" fillId="0" borderId="0" xfId="0" applyFont="1" applyAlignment="1">
      <alignment vertical="center"/>
    </xf>
    <xf numFmtId="0" fontId="14" fillId="0" borderId="0" xfId="0" applyFont="1" applyFill="1" applyBorder="1"/>
    <xf numFmtId="0" fontId="23" fillId="0" borderId="0" xfId="0" applyFont="1" applyFill="1"/>
    <xf numFmtId="0" fontId="25" fillId="0" borderId="3" xfId="0" applyFont="1" applyFill="1" applyBorder="1" applyAlignment="1">
      <alignment horizontal="left" vertical="center"/>
    </xf>
    <xf numFmtId="0" fontId="25" fillId="0" borderId="3" xfId="0" applyFont="1" applyFill="1" applyBorder="1" applyAlignment="1">
      <alignment horizontal="center" vertical="center" wrapText="1"/>
    </xf>
    <xf numFmtId="0" fontId="25" fillId="0" borderId="3" xfId="0" applyFont="1" applyFill="1" applyBorder="1" applyAlignment="1">
      <alignment horizontal="left" indent="1"/>
    </xf>
    <xf numFmtId="0" fontId="26" fillId="0" borderId="3" xfId="0" applyFont="1" applyFill="1" applyBorder="1" applyAlignment="1">
      <alignment horizontal="center"/>
    </xf>
    <xf numFmtId="38" fontId="25" fillId="0" borderId="3" xfId="0" applyNumberFormat="1" applyFont="1" applyFill="1" applyBorder="1" applyAlignment="1" applyProtection="1">
      <alignment horizontal="right"/>
      <protection locked="0"/>
    </xf>
    <xf numFmtId="0" fontId="25" fillId="0" borderId="3" xfId="0" applyFont="1" applyFill="1" applyBorder="1" applyAlignment="1">
      <alignment horizontal="left" wrapText="1" indent="1"/>
    </xf>
    <xf numFmtId="0" fontId="25" fillId="0" borderId="3" xfId="0" applyFont="1" applyFill="1" applyBorder="1" applyAlignment="1">
      <alignment horizontal="left" wrapText="1" indent="2"/>
    </xf>
    <xf numFmtId="0" fontId="26" fillId="0" borderId="3" xfId="0" applyFont="1" applyFill="1" applyBorder="1" applyAlignment="1"/>
    <xf numFmtId="0" fontId="26" fillId="0" borderId="3" xfId="0" applyFont="1" applyFill="1" applyBorder="1" applyAlignment="1">
      <alignment horizontal="left"/>
    </xf>
    <xf numFmtId="0" fontId="26" fillId="0" borderId="3" xfId="0" applyFont="1" applyFill="1" applyBorder="1" applyAlignment="1">
      <alignment horizontal="left" indent="1"/>
    </xf>
    <xf numFmtId="0" fontId="26" fillId="0" borderId="3" xfId="0" applyFont="1" applyFill="1" applyBorder="1" applyAlignment="1">
      <alignment horizontal="center" vertical="center" wrapText="1"/>
    </xf>
    <xf numFmtId="0" fontId="11" fillId="0" borderId="0" xfId="0" applyFont="1" applyAlignment="1">
      <alignment horizontal="center"/>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15" fillId="0" borderId="0" xfId="0" applyFont="1" applyFill="1" applyBorder="1" applyAlignment="1">
      <alignment horizontal="center" wrapText="1"/>
    </xf>
    <xf numFmtId="0" fontId="14" fillId="0" borderId="24" xfId="0" applyFont="1" applyBorder="1" applyAlignment="1"/>
    <xf numFmtId="0" fontId="18" fillId="0" borderId="8" xfId="0" applyFont="1" applyBorder="1" applyAlignment="1">
      <alignment wrapText="1"/>
    </xf>
    <xf numFmtId="0" fontId="10" fillId="0" borderId="24" xfId="0" applyFont="1" applyBorder="1" applyAlignment="1"/>
    <xf numFmtId="0" fontId="18" fillId="0" borderId="28" xfId="0" applyFont="1" applyBorder="1" applyAlignment="1">
      <alignment wrapText="1"/>
    </xf>
    <xf numFmtId="0" fontId="10" fillId="0" borderId="43" xfId="0" applyFont="1" applyBorder="1" applyAlignment="1"/>
    <xf numFmtId="0" fontId="29" fillId="0" borderId="0" xfId="0" applyFont="1" applyAlignment="1">
      <alignment horizontal="center" vertical="center"/>
    </xf>
    <xf numFmtId="0" fontId="2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29" fillId="0" borderId="0" xfId="0" applyFont="1"/>
    <xf numFmtId="0" fontId="14" fillId="0" borderId="1" xfId="0" applyFont="1" applyBorder="1"/>
    <xf numFmtId="0" fontId="15" fillId="0" borderId="0" xfId="0" applyFont="1" applyFill="1" applyBorder="1" applyAlignment="1" applyProtection="1">
      <alignment horizontal="center" vertical="center"/>
    </xf>
    <xf numFmtId="0" fontId="10" fillId="0" borderId="0" xfId="0" applyFont="1" applyBorder="1" applyAlignment="1">
      <alignment horizontal="center" vertical="center" wrapText="1"/>
    </xf>
    <xf numFmtId="0" fontId="12" fillId="3" borderId="3" xfId="13" applyFont="1" applyFill="1" applyBorder="1" applyAlignment="1" applyProtection="1">
      <alignment vertical="center" wrapText="1"/>
      <protection locked="0"/>
    </xf>
    <xf numFmtId="0" fontId="12" fillId="3" borderId="3" xfId="13" applyFont="1" applyFill="1" applyBorder="1" applyAlignment="1" applyProtection="1">
      <alignment horizontal="left" vertical="center" wrapText="1"/>
      <protection locked="0"/>
    </xf>
    <xf numFmtId="0" fontId="12" fillId="3" borderId="3" xfId="9" applyFont="1" applyFill="1" applyBorder="1" applyAlignment="1" applyProtection="1">
      <alignment horizontal="left" vertical="center" wrapText="1"/>
      <protection locked="0"/>
    </xf>
    <xf numFmtId="0" fontId="12" fillId="0" borderId="3" xfId="13" applyFont="1" applyBorder="1" applyAlignment="1" applyProtection="1">
      <alignment horizontal="left" vertical="center" wrapText="1"/>
      <protection locked="0"/>
    </xf>
    <xf numFmtId="0" fontId="12" fillId="0" borderId="3" xfId="13" applyFont="1" applyFill="1" applyBorder="1" applyAlignment="1" applyProtection="1">
      <alignment horizontal="left" vertical="center" wrapText="1"/>
      <protection locked="0"/>
    </xf>
    <xf numFmtId="0" fontId="20" fillId="3" borderId="3" xfId="13" applyFont="1" applyFill="1" applyBorder="1" applyAlignment="1" applyProtection="1">
      <alignment vertical="center" wrapText="1"/>
      <protection locked="0"/>
    </xf>
    <xf numFmtId="0" fontId="12" fillId="3" borderId="7" xfId="13" applyFont="1" applyFill="1" applyBorder="1" applyAlignment="1" applyProtection="1">
      <alignment vertical="center" wrapText="1"/>
      <protection locked="0"/>
    </xf>
    <xf numFmtId="0" fontId="12" fillId="3" borderId="2" xfId="13" applyFont="1" applyFill="1" applyBorder="1" applyAlignment="1" applyProtection="1">
      <alignment vertical="center" wrapText="1"/>
      <protection locked="0"/>
    </xf>
    <xf numFmtId="0" fontId="12" fillId="3" borderId="7" xfId="13" applyFont="1" applyFill="1" applyBorder="1" applyAlignment="1" applyProtection="1">
      <alignment horizontal="left" vertical="center" wrapText="1"/>
      <protection locked="0"/>
    </xf>
    <xf numFmtId="0" fontId="11" fillId="36" borderId="3" xfId="0" applyFont="1" applyFill="1" applyBorder="1" applyAlignment="1">
      <alignment horizontal="left" vertical="top" wrapText="1"/>
    </xf>
    <xf numFmtId="1" fontId="20" fillId="36" borderId="3" xfId="2" applyNumberFormat="1" applyFont="1" applyFill="1" applyBorder="1" applyAlignment="1" applyProtection="1">
      <alignment horizontal="left" vertical="top" wrapText="1"/>
    </xf>
    <xf numFmtId="0" fontId="20" fillId="36" borderId="3" xfId="13" applyFont="1" applyFill="1" applyBorder="1" applyAlignment="1" applyProtection="1">
      <alignment vertical="center" wrapText="1"/>
      <protection locked="0"/>
    </xf>
    <xf numFmtId="0" fontId="29" fillId="0" borderId="36" xfId="0" applyFont="1" applyBorder="1" applyAlignment="1">
      <alignment wrapText="1"/>
    </xf>
    <xf numFmtId="0" fontId="29" fillId="0" borderId="12" xfId="0" applyFont="1" applyBorder="1" applyAlignment="1">
      <alignment wrapText="1"/>
    </xf>
    <xf numFmtId="0" fontId="24" fillId="0" borderId="12" xfId="0" applyFont="1" applyBorder="1" applyAlignment="1">
      <alignment wrapText="1"/>
    </xf>
    <xf numFmtId="0" fontId="29" fillId="0" borderId="13" xfId="0" applyFont="1" applyBorder="1" applyAlignment="1">
      <alignment wrapText="1"/>
    </xf>
    <xf numFmtId="0" fontId="24" fillId="0" borderId="13" xfId="0" applyFont="1" applyBorder="1" applyAlignment="1">
      <alignment horizontal="right" wrapText="1"/>
    </xf>
    <xf numFmtId="0" fontId="28" fillId="36" borderId="16" xfId="0" applyFont="1" applyFill="1" applyBorder="1" applyAlignment="1">
      <alignment wrapText="1"/>
    </xf>
    <xf numFmtId="0" fontId="10" fillId="0" borderId="22" xfId="0" applyFont="1" applyBorder="1"/>
    <xf numFmtId="0" fontId="29" fillId="0" borderId="3" xfId="0" applyFont="1" applyBorder="1"/>
    <xf numFmtId="0" fontId="28" fillId="0" borderId="0" xfId="0" applyFont="1"/>
    <xf numFmtId="0" fontId="12" fillId="0" borderId="3" xfId="13" applyFont="1" applyBorder="1" applyAlignment="1" applyProtection="1">
      <alignment horizontal="center" vertical="center" wrapText="1"/>
      <protection locked="0"/>
    </xf>
    <xf numFmtId="0" fontId="10" fillId="0" borderId="0" xfId="0" applyFont="1" applyBorder="1" applyAlignment="1">
      <alignment vertical="center"/>
    </xf>
    <xf numFmtId="0" fontId="10" fillId="0" borderId="0" xfId="0" applyFont="1" applyBorder="1" applyAlignment="1">
      <alignment vertical="center" wrapText="1"/>
    </xf>
    <xf numFmtId="164" fontId="12" fillId="3" borderId="3" xfId="1" applyNumberFormat="1" applyFont="1" applyFill="1" applyBorder="1" applyAlignment="1" applyProtection="1">
      <alignment horizontal="center" vertical="center" wrapText="1"/>
      <protection locked="0"/>
    </xf>
    <xf numFmtId="164" fontId="12" fillId="3" borderId="22" xfId="1" applyNumberFormat="1" applyFont="1" applyFill="1" applyBorder="1" applyAlignment="1" applyProtection="1">
      <alignment horizontal="center" vertical="center" wrapText="1"/>
      <protection locked="0"/>
    </xf>
    <xf numFmtId="164" fontId="12" fillId="3" borderId="23" xfId="1" applyNumberFormat="1" applyFont="1" applyFill="1" applyBorder="1" applyAlignment="1" applyProtection="1">
      <alignment horizontal="center" vertical="center" wrapText="1"/>
      <protection locked="0"/>
    </xf>
    <xf numFmtId="0" fontId="10" fillId="0" borderId="19" xfId="0" applyFont="1" applyBorder="1"/>
    <xf numFmtId="0" fontId="10" fillId="0" borderId="21" xfId="0" applyFont="1" applyBorder="1"/>
    <xf numFmtId="0" fontId="12" fillId="3" borderId="25" xfId="9" applyFont="1" applyFill="1" applyBorder="1" applyAlignment="1" applyProtection="1">
      <alignment horizontal="left" vertical="center"/>
      <protection locked="0"/>
    </xf>
    <xf numFmtId="0" fontId="20" fillId="3" borderId="27" xfId="16" applyFont="1" applyFill="1" applyBorder="1" applyAlignment="1" applyProtection="1">
      <protection locked="0"/>
    </xf>
    <xf numFmtId="0" fontId="10" fillId="0" borderId="0" xfId="0" applyFont="1" applyFill="1" applyBorder="1" applyAlignment="1">
      <alignment wrapText="1"/>
    </xf>
    <xf numFmtId="0" fontId="14" fillId="3" borderId="3" xfId="5" applyFont="1" applyFill="1" applyBorder="1" applyProtection="1">
      <protection locked="0"/>
    </xf>
    <xf numFmtId="0" fontId="14" fillId="0" borderId="3" xfId="13" applyFont="1" applyFill="1" applyBorder="1" applyAlignment="1" applyProtection="1">
      <alignment horizontal="center" vertical="center" wrapText="1"/>
      <protection locked="0"/>
    </xf>
    <xf numFmtId="0" fontId="14" fillId="3" borderId="3" xfId="13" applyFont="1" applyFill="1" applyBorder="1" applyAlignment="1" applyProtection="1">
      <alignment horizontal="center" vertical="center" wrapText="1"/>
      <protection locked="0"/>
    </xf>
    <xf numFmtId="3" fontId="14" fillId="3" borderId="3" xfId="1" applyNumberFormat="1" applyFont="1" applyFill="1" applyBorder="1" applyAlignment="1" applyProtection="1">
      <alignment horizontal="center" vertical="center" wrapText="1"/>
      <protection locked="0"/>
    </xf>
    <xf numFmtId="9" fontId="14" fillId="3" borderId="3" xfId="15" applyNumberFormat="1" applyFont="1" applyFill="1" applyBorder="1" applyAlignment="1" applyProtection="1">
      <alignment horizontal="center" vertical="center"/>
      <protection locked="0"/>
    </xf>
    <xf numFmtId="0" fontId="15" fillId="3" borderId="3" xfId="13" applyFont="1" applyFill="1" applyBorder="1" applyAlignment="1" applyProtection="1">
      <alignment wrapText="1"/>
      <protection locked="0"/>
    </xf>
    <xf numFmtId="0" fontId="14" fillId="3" borderId="3" xfId="13" applyFont="1" applyFill="1" applyBorder="1" applyAlignment="1" applyProtection="1">
      <alignment horizontal="left" vertical="center" wrapText="1"/>
      <protection locked="0"/>
    </xf>
    <xf numFmtId="165" fontId="14" fillId="3" borderId="3" xfId="8" applyNumberFormat="1" applyFont="1" applyFill="1" applyBorder="1" applyAlignment="1" applyProtection="1">
      <alignment horizontal="right" wrapText="1"/>
      <protection locked="0"/>
    </xf>
    <xf numFmtId="0" fontId="14" fillId="0" borderId="3" xfId="13" applyFont="1" applyFill="1" applyBorder="1" applyAlignment="1" applyProtection="1">
      <alignment horizontal="left" vertical="center" wrapText="1"/>
      <protection locked="0"/>
    </xf>
    <xf numFmtId="165" fontId="14" fillId="4" borderId="3" xfId="8" applyNumberFormat="1" applyFont="1" applyFill="1" applyBorder="1" applyAlignment="1" applyProtection="1">
      <alignment horizontal="right" wrapText="1"/>
      <protection locked="0"/>
    </xf>
    <xf numFmtId="0" fontId="15" fillId="0" borderId="3" xfId="13" applyFont="1" applyFill="1" applyBorder="1" applyAlignment="1" applyProtection="1">
      <alignment wrapText="1"/>
      <protection locked="0"/>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0" borderId="0" xfId="11" applyFont="1" applyFill="1" applyBorder="1" applyAlignment="1" applyProtection="1">
      <alignment vertical="center"/>
    </xf>
    <xf numFmtId="0" fontId="10" fillId="0" borderId="22" xfId="0" applyFont="1" applyBorder="1" applyAlignment="1">
      <alignment vertical="center"/>
    </xf>
    <xf numFmtId="0" fontId="14" fillId="0" borderId="22" xfId="0" applyFont="1" applyBorder="1" applyAlignment="1">
      <alignment horizontal="right" vertical="center" wrapText="1"/>
    </xf>
    <xf numFmtId="0" fontId="14" fillId="0" borderId="22" xfId="0" applyFont="1" applyFill="1" applyBorder="1" applyAlignment="1">
      <alignment horizontal="center" vertical="center" wrapText="1"/>
    </xf>
    <xf numFmtId="0" fontId="14" fillId="0" borderId="22" xfId="0" applyFont="1" applyFill="1" applyBorder="1" applyAlignment="1">
      <alignment horizontal="right" vertical="center" wrapText="1"/>
    </xf>
    <xf numFmtId="0" fontId="14" fillId="2" borderId="22" xfId="0" applyFont="1" applyFill="1" applyBorder="1" applyAlignment="1">
      <alignment horizontal="right" vertical="center"/>
    </xf>
    <xf numFmtId="0" fontId="14" fillId="2" borderId="25" xfId="0" applyFont="1" applyFill="1" applyBorder="1" applyAlignment="1">
      <alignment horizontal="right" vertical="center"/>
    </xf>
    <xf numFmtId="0" fontId="25" fillId="0" borderId="19" xfId="0" applyFont="1" applyFill="1" applyBorder="1" applyAlignment="1">
      <alignment horizontal="left" vertical="center" indent="1"/>
    </xf>
    <xf numFmtId="0" fontId="25" fillId="0" borderId="20" xfId="0" applyFont="1" applyFill="1" applyBorder="1" applyAlignment="1">
      <alignment horizontal="left" vertical="center"/>
    </xf>
    <xf numFmtId="0" fontId="25" fillId="0" borderId="22" xfId="0" applyFont="1" applyFill="1" applyBorder="1" applyAlignment="1">
      <alignment horizontal="left" vertical="center" indent="1"/>
    </xf>
    <xf numFmtId="0" fontId="25" fillId="0" borderId="23" xfId="0" applyFont="1" applyFill="1" applyBorder="1" applyAlignment="1">
      <alignment horizontal="center" vertical="center" wrapText="1"/>
    </xf>
    <xf numFmtId="0" fontId="25" fillId="0" borderId="22" xfId="0" applyFont="1" applyFill="1" applyBorder="1" applyAlignment="1">
      <alignment horizontal="left" indent="1"/>
    </xf>
    <xf numFmtId="38" fontId="25" fillId="0" borderId="23" xfId="0" applyNumberFormat="1" applyFont="1" applyFill="1" applyBorder="1" applyAlignment="1" applyProtection="1">
      <alignment horizontal="right"/>
      <protection locked="0"/>
    </xf>
    <xf numFmtId="0" fontId="25" fillId="0" borderId="25" xfId="0" applyFont="1" applyFill="1" applyBorder="1" applyAlignment="1">
      <alignment horizontal="left" vertical="center" indent="1"/>
    </xf>
    <xf numFmtId="0" fontId="26" fillId="0" borderId="26" xfId="0" applyFont="1" applyFill="1" applyBorder="1" applyAlignment="1"/>
    <xf numFmtId="0" fontId="10" fillId="0" borderId="60" xfId="0" applyFont="1" applyBorder="1"/>
    <xf numFmtId="0" fontId="27" fillId="0" borderId="25" xfId="0" applyFont="1" applyBorder="1" applyAlignment="1">
      <alignment horizontal="center" vertical="center" wrapText="1"/>
    </xf>
    <xf numFmtId="0" fontId="10" fillId="0" borderId="61" xfId="0" applyFont="1" applyBorder="1"/>
    <xf numFmtId="0" fontId="12" fillId="0" borderId="19" xfId="9" applyFont="1" applyFill="1" applyBorder="1" applyAlignment="1" applyProtection="1">
      <alignment horizontal="center" vertical="center"/>
      <protection locked="0"/>
    </xf>
    <xf numFmtId="0" fontId="20" fillId="3" borderId="5" xfId="9" applyFont="1" applyFill="1" applyBorder="1" applyAlignment="1" applyProtection="1">
      <alignment horizontal="center" vertical="center" wrapText="1"/>
      <protection locked="0"/>
    </xf>
    <xf numFmtId="164" fontId="12" fillId="3" borderId="21" xfId="2" applyNumberFormat="1" applyFont="1" applyFill="1" applyBorder="1" applyAlignment="1" applyProtection="1">
      <alignment horizontal="center" vertical="center"/>
      <protection locked="0"/>
    </xf>
    <xf numFmtId="0" fontId="12" fillId="0" borderId="22" xfId="9" applyFont="1" applyFill="1" applyBorder="1" applyAlignment="1" applyProtection="1">
      <alignment horizontal="center" vertical="center"/>
      <protection locked="0"/>
    </xf>
    <xf numFmtId="0" fontId="12" fillId="0" borderId="0" xfId="13" applyFont="1" applyBorder="1" applyAlignment="1" applyProtection="1">
      <alignment wrapText="1"/>
      <protection locked="0"/>
    </xf>
    <xf numFmtId="0" fontId="12" fillId="0" borderId="22" xfId="9" applyFont="1" applyFill="1" applyBorder="1" applyAlignment="1" applyProtection="1">
      <alignment horizontal="center" vertical="center" wrapText="1"/>
      <protection locked="0"/>
    </xf>
    <xf numFmtId="0" fontId="12" fillId="0" borderId="25" xfId="9" applyFont="1" applyFill="1" applyBorder="1" applyAlignment="1" applyProtection="1">
      <alignment horizontal="center" vertical="center" wrapText="1"/>
      <protection locked="0"/>
    </xf>
    <xf numFmtId="0" fontId="20" fillId="36" borderId="26" xfId="13" applyFont="1" applyFill="1" applyBorder="1" applyAlignment="1" applyProtection="1">
      <alignment vertical="center" wrapText="1"/>
      <protection locked="0"/>
    </xf>
    <xf numFmtId="0" fontId="29" fillId="0" borderId="22" xfId="0" applyFont="1" applyBorder="1" applyAlignment="1">
      <alignment horizontal="center"/>
    </xf>
    <xf numFmtId="167" fontId="29" fillId="0" borderId="69" xfId="0" applyNumberFormat="1" applyFont="1" applyBorder="1" applyAlignment="1">
      <alignment horizontal="center"/>
    </xf>
    <xf numFmtId="167" fontId="29" fillId="0" borderId="67" xfId="0" applyNumberFormat="1" applyFont="1" applyBorder="1" applyAlignment="1">
      <alignment horizontal="center"/>
    </xf>
    <xf numFmtId="167" fontId="24" fillId="0" borderId="67" xfId="0" applyNumberFormat="1" applyFont="1" applyBorder="1" applyAlignment="1">
      <alignment horizontal="center"/>
    </xf>
    <xf numFmtId="167" fontId="29" fillId="0" borderId="70" xfId="0" applyNumberFormat="1" applyFont="1" applyBorder="1" applyAlignment="1">
      <alignment horizontal="center"/>
    </xf>
    <xf numFmtId="167" fontId="28" fillId="36" borderId="62" xfId="0" applyNumberFormat="1" applyFont="1" applyFill="1" applyBorder="1" applyAlignment="1">
      <alignment horizontal="center"/>
    </xf>
    <xf numFmtId="167" fontId="29" fillId="0" borderId="66" xfId="0" applyNumberFormat="1" applyFont="1" applyBorder="1" applyAlignment="1">
      <alignment horizontal="center"/>
    </xf>
    <xf numFmtId="0" fontId="29" fillId="0" borderId="25" xfId="0" applyFont="1" applyBorder="1" applyAlignment="1">
      <alignment horizontal="center"/>
    </xf>
    <xf numFmtId="0" fontId="28" fillId="36" borderId="63" xfId="0" applyFont="1" applyFill="1" applyBorder="1" applyAlignment="1">
      <alignment wrapText="1"/>
    </xf>
    <xf numFmtId="167" fontId="28" fillId="36" borderId="65" xfId="0" applyNumberFormat="1" applyFont="1" applyFill="1" applyBorder="1" applyAlignment="1">
      <alignment horizont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0" borderId="0" xfId="0" applyFont="1" applyFill="1"/>
    <xf numFmtId="0" fontId="10" fillId="0" borderId="71" xfId="0" applyFont="1" applyBorder="1"/>
    <xf numFmtId="0" fontId="10" fillId="0" borderId="20" xfId="0" applyFont="1" applyBorder="1"/>
    <xf numFmtId="0" fontId="10" fillId="0" borderId="25" xfId="0" applyFont="1" applyBorder="1"/>
    <xf numFmtId="0" fontId="17" fillId="0" borderId="0" xfId="0" applyFont="1" applyAlignment="1"/>
    <xf numFmtId="0" fontId="12" fillId="3" borderId="22" xfId="5" applyFont="1" applyFill="1" applyBorder="1" applyAlignment="1" applyProtection="1">
      <alignment horizontal="right" vertical="center"/>
      <protection locked="0"/>
    </xf>
    <xf numFmtId="0" fontId="20" fillId="3" borderId="26" xfId="16" applyFont="1" applyFill="1" applyBorder="1" applyAlignment="1" applyProtection="1">
      <protection locked="0"/>
    </xf>
    <xf numFmtId="0" fontId="11" fillId="0" borderId="26" xfId="0" applyFont="1" applyBorder="1"/>
    <xf numFmtId="0" fontId="14" fillId="3" borderId="22" xfId="5" applyFont="1" applyFill="1" applyBorder="1" applyAlignment="1" applyProtection="1">
      <alignment horizontal="left" vertical="center"/>
      <protection locked="0"/>
    </xf>
    <xf numFmtId="0" fontId="14" fillId="3" borderId="23" xfId="13" applyFont="1" applyFill="1" applyBorder="1" applyAlignment="1" applyProtection="1">
      <alignment horizontal="center" vertical="center" wrapText="1"/>
      <protection locked="0"/>
    </xf>
    <xf numFmtId="0" fontId="14" fillId="3" borderId="22" xfId="5" applyFont="1" applyFill="1" applyBorder="1" applyAlignment="1" applyProtection="1">
      <alignment horizontal="right" vertical="center"/>
      <protection locked="0"/>
    </xf>
    <xf numFmtId="3" fontId="14" fillId="36" borderId="23" xfId="5" applyNumberFormat="1" applyFont="1" applyFill="1" applyBorder="1" applyProtection="1">
      <protection locked="0"/>
    </xf>
    <xf numFmtId="0" fontId="14" fillId="3" borderId="25" xfId="9"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3" fontId="15" fillId="36" borderId="26" xfId="16" applyNumberFormat="1" applyFont="1" applyFill="1" applyBorder="1" applyAlignment="1" applyProtection="1">
      <protection locked="0"/>
    </xf>
    <xf numFmtId="0" fontId="10" fillId="0" borderId="60" xfId="0" applyFont="1" applyBorder="1" applyAlignment="1">
      <alignment horizontal="center"/>
    </xf>
    <xf numFmtId="0" fontId="10" fillId="0" borderId="61"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2" fillId="3" borderId="3" xfId="13" applyFont="1" applyFill="1" applyBorder="1" applyAlignment="1" applyProtection="1">
      <alignment horizontal="left" vertical="center" wrapText="1" indent="3"/>
      <protection locked="0"/>
    </xf>
    <xf numFmtId="0" fontId="10" fillId="0" borderId="23" xfId="0" applyFont="1" applyBorder="1" applyAlignment="1">
      <alignment horizontal="center" vertical="center"/>
    </xf>
    <xf numFmtId="0" fontId="10" fillId="0" borderId="7" xfId="0" applyFont="1" applyFill="1" applyBorder="1" applyAlignment="1">
      <alignment horizontal="center" vertical="center" wrapText="1"/>
    </xf>
    <xf numFmtId="0" fontId="108" fillId="0" borderId="3" xfId="0" applyFont="1" applyBorder="1"/>
    <xf numFmtId="0" fontId="0" fillId="0" borderId="0" xfId="0" applyAlignment="1"/>
    <xf numFmtId="0" fontId="8" fillId="0" borderId="0" xfId="0" applyFont="1"/>
    <xf numFmtId="0" fontId="14" fillId="3" borderId="3" xfId="20960" applyFont="1" applyFill="1" applyBorder="1" applyAlignment="1" applyProtection="1">
      <alignment horizontal="left" wrapText="1" indent="1"/>
    </xf>
    <xf numFmtId="0" fontId="14" fillId="0" borderId="3" xfId="20960" applyFont="1" applyFill="1" applyBorder="1" applyAlignment="1" applyProtection="1">
      <alignment horizontal="left" wrapText="1" indent="1"/>
    </xf>
    <xf numFmtId="0" fontId="109" fillId="0" borderId="3" xfId="20960" applyFont="1" applyFill="1" applyBorder="1" applyAlignment="1" applyProtection="1">
      <alignment horizontal="center" vertical="center"/>
    </xf>
    <xf numFmtId="0" fontId="110" fillId="0" borderId="0" xfId="0" applyFont="1" applyBorder="1" applyAlignment="1">
      <alignment wrapText="1"/>
    </xf>
    <xf numFmtId="0" fontId="14" fillId="0" borderId="2" xfId="20960" applyFont="1" applyFill="1" applyBorder="1" applyAlignment="1" applyProtection="1">
      <alignment horizontal="left" wrapText="1" indent="1"/>
    </xf>
    <xf numFmtId="0" fontId="20" fillId="0" borderId="20" xfId="11" applyFont="1" applyFill="1" applyBorder="1" applyAlignment="1" applyProtection="1">
      <alignment horizontal="center" vertical="center"/>
    </xf>
    <xf numFmtId="0" fontId="14" fillId="0" borderId="0" xfId="11" applyFont="1" applyFill="1" applyBorder="1" applyAlignment="1" applyProtection="1">
      <alignment horizontal="left"/>
    </xf>
    <xf numFmtId="0" fontId="23" fillId="0" borderId="0" xfId="11" applyFont="1" applyFill="1" applyBorder="1" applyAlignment="1" applyProtection="1">
      <alignment horizontal="right"/>
    </xf>
    <xf numFmtId="0" fontId="0" fillId="0" borderId="19" xfId="0" applyBorder="1" applyAlignment="1">
      <alignment horizontal="center" vertical="center"/>
    </xf>
    <xf numFmtId="0" fontId="11" fillId="36" borderId="31" xfId="0" applyFont="1" applyFill="1" applyBorder="1" applyAlignment="1">
      <alignment wrapText="1"/>
    </xf>
    <xf numFmtId="0" fontId="10" fillId="0" borderId="9" xfId="0" applyFont="1" applyFill="1" applyBorder="1" applyAlignment="1">
      <alignment vertical="center" wrapText="1"/>
    </xf>
    <xf numFmtId="0" fontId="11" fillId="36" borderId="9" xfId="0" applyFont="1" applyFill="1" applyBorder="1" applyAlignment="1">
      <alignment wrapText="1"/>
    </xf>
    <xf numFmtId="0" fontId="11" fillId="36" borderId="76" xfId="0" applyFont="1" applyFill="1" applyBorder="1" applyAlignment="1">
      <alignment wrapText="1"/>
    </xf>
    <xf numFmtId="0" fontId="20" fillId="0" borderId="0" xfId="11" applyFont="1" applyFill="1" applyBorder="1" applyAlignment="1" applyProtection="1">
      <alignment horizontal="center" vertical="center" wrapText="1"/>
    </xf>
    <xf numFmtId="0" fontId="10" fillId="0" borderId="22" xfId="0" applyFont="1" applyBorder="1" applyAlignment="1">
      <alignment horizontal="center" vertical="center" wrapText="1"/>
    </xf>
    <xf numFmtId="0" fontId="10" fillId="0" borderId="9" xfId="0" applyFont="1" applyFill="1" applyBorder="1" applyAlignment="1"/>
    <xf numFmtId="0" fontId="10" fillId="0" borderId="9" xfId="0" applyFont="1" applyBorder="1" applyAlignment="1">
      <alignment wrapText="1"/>
    </xf>
    <xf numFmtId="0" fontId="10" fillId="0" borderId="25" xfId="0" applyFont="1" applyBorder="1" applyAlignment="1">
      <alignment horizontal="center" vertical="center" wrapText="1"/>
    </xf>
    <xf numFmtId="0" fontId="10" fillId="0" borderId="9" xfId="0" applyFont="1" applyFill="1" applyBorder="1" applyAlignment="1">
      <alignment vertical="center"/>
    </xf>
    <xf numFmtId="0" fontId="10" fillId="0" borderId="6" xfId="0" applyFont="1" applyFill="1" applyBorder="1" applyAlignment="1">
      <alignment horizontal="center" vertical="center" wrapText="1"/>
    </xf>
    <xf numFmtId="0" fontId="23" fillId="0" borderId="0" xfId="0" applyFont="1" applyFill="1" applyBorder="1" applyAlignment="1" applyProtection="1">
      <alignment horizontal="right"/>
      <protection locked="0"/>
    </xf>
    <xf numFmtId="0" fontId="17" fillId="0" borderId="0" xfId="0" applyFont="1" applyAlignment="1">
      <alignment horizontal="left" indent="1"/>
    </xf>
    <xf numFmtId="0" fontId="15" fillId="0" borderId="1" xfId="0" applyFont="1" applyBorder="1" applyAlignment="1">
      <alignment horizontal="center"/>
    </xf>
    <xf numFmtId="0" fontId="2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xf numFmtId="0" fontId="11" fillId="0" borderId="1" xfId="0" applyFont="1" applyBorder="1" applyAlignment="1">
      <alignment horizontal="center"/>
    </xf>
    <xf numFmtId="0" fontId="23" fillId="0" borderId="1"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Alignment="1">
      <alignment horizontal="center"/>
    </xf>
    <xf numFmtId="0" fontId="23" fillId="0" borderId="0" xfId="0" applyFont="1" applyFill="1" applyAlignment="1">
      <alignment horizontal="center"/>
    </xf>
    <xf numFmtId="0" fontId="10" fillId="0" borderId="22" xfId="0" applyFont="1" applyFill="1" applyBorder="1" applyAlignment="1">
      <alignment horizontal="center" vertical="center"/>
    </xf>
    <xf numFmtId="0" fontId="20" fillId="0" borderId="10" xfId="0" applyNumberFormat="1" applyFont="1" applyFill="1" applyBorder="1" applyAlignment="1">
      <alignment vertical="center" wrapText="1"/>
    </xf>
    <xf numFmtId="0" fontId="12" fillId="0" borderId="10" xfId="0" applyNumberFormat="1" applyFont="1" applyFill="1" applyBorder="1" applyAlignment="1">
      <alignment horizontal="left" vertical="center" wrapText="1"/>
    </xf>
    <xf numFmtId="0" fontId="23" fillId="0" borderId="10" xfId="0" applyFont="1" applyFill="1" applyBorder="1" applyAlignment="1" applyProtection="1">
      <alignment horizontal="left" vertical="center" indent="1"/>
      <protection locked="0"/>
    </xf>
    <xf numFmtId="0" fontId="23" fillId="0" borderId="10" xfId="0" applyFont="1" applyFill="1" applyBorder="1" applyAlignment="1" applyProtection="1">
      <alignment horizontal="left" vertical="center"/>
      <protection locked="0"/>
    </xf>
    <xf numFmtId="0" fontId="10" fillId="0" borderId="25" xfId="0" applyFont="1" applyFill="1" applyBorder="1" applyAlignment="1">
      <alignment horizontal="center" vertical="center"/>
    </xf>
    <xf numFmtId="0" fontId="20" fillId="0" borderId="29" xfId="0" applyNumberFormat="1" applyFont="1" applyFill="1" applyBorder="1" applyAlignment="1">
      <alignment vertical="center" wrapText="1"/>
    </xf>
    <xf numFmtId="0" fontId="112" fillId="0" borderId="0" xfId="0" applyFont="1" applyFill="1" applyBorder="1" applyAlignment="1"/>
    <xf numFmtId="49" fontId="112" fillId="0" borderId="7" xfId="0" applyNumberFormat="1" applyFont="1" applyFill="1" applyBorder="1" applyAlignment="1">
      <alignment horizontal="right" vertical="center"/>
    </xf>
    <xf numFmtId="49" fontId="112" fillId="0" borderId="84" xfId="0" applyNumberFormat="1" applyFont="1" applyFill="1" applyBorder="1" applyAlignment="1">
      <alignment horizontal="right" vertical="center"/>
    </xf>
    <xf numFmtId="49" fontId="112" fillId="0" borderId="87" xfId="0" applyNumberFormat="1" applyFont="1" applyFill="1" applyBorder="1" applyAlignment="1">
      <alignment horizontal="right" vertical="center"/>
    </xf>
    <xf numFmtId="49" fontId="112" fillId="0" borderId="95" xfId="0" applyNumberFormat="1" applyFont="1" applyFill="1" applyBorder="1" applyAlignment="1">
      <alignment horizontal="right" vertical="center"/>
    </xf>
    <xf numFmtId="0" fontId="112" fillId="0" borderId="0" xfId="0" applyFont="1" applyFill="1" applyBorder="1" applyAlignment="1">
      <alignment horizontal="left"/>
    </xf>
    <xf numFmtId="49" fontId="112" fillId="0" borderId="98" xfId="0" applyNumberFormat="1" applyFont="1" applyFill="1" applyBorder="1" applyAlignment="1">
      <alignment horizontal="right" vertical="center"/>
    </xf>
    <xf numFmtId="0" fontId="112" fillId="0" borderId="95" xfId="0" applyNumberFormat="1" applyFont="1" applyFill="1" applyBorder="1" applyAlignment="1">
      <alignment vertical="center" wrapText="1"/>
    </xf>
    <xf numFmtId="0" fontId="112" fillId="0" borderId="95" xfId="12672" applyFont="1" applyFill="1" applyBorder="1" applyAlignment="1">
      <alignment horizontal="left" vertical="center" wrapText="1"/>
    </xf>
    <xf numFmtId="0" fontId="112" fillId="0" borderId="95" xfId="0" applyNumberFormat="1" applyFont="1" applyFill="1" applyBorder="1" applyAlignment="1">
      <alignment horizontal="right" vertical="center" wrapText="1"/>
    </xf>
    <xf numFmtId="0" fontId="112" fillId="0" borderId="95" xfId="0" applyNumberFormat="1" applyFont="1" applyFill="1" applyBorder="1" applyAlignment="1">
      <alignment horizontal="right" vertical="center"/>
    </xf>
    <xf numFmtId="0" fontId="112" fillId="0" borderId="95" xfId="0" applyFont="1" applyFill="1" applyBorder="1" applyAlignment="1">
      <alignment vertical="center" wrapText="1"/>
    </xf>
    <xf numFmtId="0" fontId="112" fillId="0" borderId="98" xfId="0" applyNumberFormat="1" applyFont="1" applyFill="1" applyBorder="1" applyAlignment="1">
      <alignment horizontal="left" vertical="center" wrapText="1"/>
    </xf>
    <xf numFmtId="49" fontId="112" fillId="0" borderId="0" xfId="0" applyNumberFormat="1" applyFont="1" applyFill="1" applyBorder="1" applyAlignment="1">
      <alignment horizontal="right" vertical="center"/>
    </xf>
    <xf numFmtId="0" fontId="112" fillId="0" borderId="0" xfId="0" applyFont="1" applyFill="1" applyBorder="1" applyAlignment="1">
      <alignment vertical="center" wrapText="1"/>
    </xf>
    <xf numFmtId="0" fontId="112" fillId="0" borderId="0" xfId="0" applyFont="1" applyFill="1" applyBorder="1" applyAlignment="1">
      <alignment horizontal="left" vertical="center" wrapText="1"/>
    </xf>
    <xf numFmtId="0" fontId="112" fillId="0" borderId="22" xfId="0" applyFont="1" applyFill="1" applyBorder="1"/>
    <xf numFmtId="0" fontId="112" fillId="0" borderId="22" xfId="0" applyFont="1" applyFill="1" applyBorder="1" applyAlignment="1">
      <alignment horizontal="right"/>
    </xf>
    <xf numFmtId="49" fontId="112" fillId="0" borderId="22" xfId="0" applyNumberFormat="1" applyFont="1" applyFill="1" applyBorder="1" applyAlignment="1">
      <alignment horizontal="right" vertical="center"/>
    </xf>
    <xf numFmtId="49" fontId="112" fillId="0" borderId="25" xfId="0" applyNumberFormat="1" applyFont="1" applyFill="1" applyBorder="1" applyAlignment="1">
      <alignment horizontal="right" vertical="center"/>
    </xf>
    <xf numFmtId="0" fontId="10" fillId="0" borderId="10" xfId="0" applyFont="1" applyBorder="1" applyAlignment="1">
      <alignment vertical="center" wrapText="1"/>
    </xf>
    <xf numFmtId="0" fontId="19" fillId="0" borderId="10" xfId="0" applyFont="1" applyBorder="1" applyAlignment="1">
      <alignment vertical="center" wrapText="1"/>
    </xf>
    <xf numFmtId="0" fontId="14" fillId="0" borderId="1" xfId="11" applyFont="1" applyFill="1" applyBorder="1" applyAlignment="1" applyProtection="1"/>
    <xf numFmtId="0" fontId="20" fillId="0" borderId="1" xfId="11" applyFont="1" applyFill="1" applyBorder="1" applyAlignment="1" applyProtection="1">
      <alignment horizontal="left" vertical="center"/>
    </xf>
    <xf numFmtId="0" fontId="11" fillId="36" borderId="29" xfId="0" applyFont="1" applyFill="1" applyBorder="1" applyAlignment="1">
      <alignment vertical="center" wrapText="1"/>
    </xf>
    <xf numFmtId="0" fontId="12" fillId="3" borderId="3" xfId="20960" applyFont="1" applyFill="1" applyBorder="1" applyAlignment="1" applyProtection="1"/>
    <xf numFmtId="0" fontId="12" fillId="3" borderId="3" xfId="20960" applyFont="1" applyFill="1" applyBorder="1" applyAlignment="1" applyProtection="1">
      <alignment horizontal="right" indent="1"/>
    </xf>
    <xf numFmtId="0" fontId="12" fillId="3" borderId="2" xfId="20960" applyFont="1" applyFill="1" applyBorder="1" applyAlignment="1" applyProtection="1">
      <alignment horizontal="right" indent="1"/>
    </xf>
    <xf numFmtId="49" fontId="112" fillId="0" borderId="104" xfId="0" applyNumberFormat="1" applyFont="1" applyFill="1" applyBorder="1" applyAlignment="1">
      <alignment horizontal="right" vertical="center"/>
    </xf>
    <xf numFmtId="0" fontId="20" fillId="0" borderId="21" xfId="11" applyFont="1" applyFill="1" applyBorder="1" applyAlignment="1" applyProtection="1">
      <alignment horizontal="center" vertical="center"/>
    </xf>
    <xf numFmtId="0" fontId="14" fillId="0" borderId="77" xfId="0" applyFont="1" applyFill="1" applyBorder="1" applyAlignment="1">
      <alignment horizontal="right" vertical="center" wrapText="1"/>
    </xf>
    <xf numFmtId="0" fontId="12" fillId="0" borderId="7" xfId="0" applyFont="1" applyFill="1" applyBorder="1" applyAlignment="1">
      <alignment vertical="center" wrapText="1"/>
    </xf>
    <xf numFmtId="0" fontId="112" fillId="0" borderId="102" xfId="0" applyFont="1" applyFill="1" applyBorder="1" applyAlignment="1">
      <alignment vertical="center" wrapText="1"/>
    </xf>
    <xf numFmtId="0" fontId="112" fillId="0" borderId="102" xfId="0" applyFont="1" applyFill="1" applyBorder="1" applyAlignment="1">
      <alignment horizontal="left" vertical="center" wrapText="1"/>
    </xf>
    <xf numFmtId="167" fontId="23" fillId="77" borderId="67" xfId="0" applyNumberFormat="1" applyFont="1" applyFill="1" applyBorder="1" applyAlignment="1">
      <alignment horizontal="center"/>
    </xf>
    <xf numFmtId="0" fontId="112" fillId="0" borderId="95" xfId="0" applyNumberFormat="1" applyFont="1" applyFill="1" applyBorder="1" applyAlignment="1">
      <alignment vertical="center"/>
    </xf>
    <xf numFmtId="0" fontId="112" fillId="0" borderId="95" xfId="0" applyNumberFormat="1" applyFont="1" applyFill="1" applyBorder="1" applyAlignment="1">
      <alignment horizontal="left" vertical="center" wrapText="1"/>
    </xf>
    <xf numFmtId="0" fontId="113" fillId="0" borderId="95" xfId="0" applyNumberFormat="1" applyFont="1" applyFill="1" applyBorder="1" applyAlignment="1">
      <alignment vertical="center" wrapText="1"/>
    </xf>
    <xf numFmtId="0" fontId="113" fillId="0" borderId="95" xfId="0" applyNumberFormat="1" applyFont="1" applyFill="1" applyBorder="1" applyAlignment="1">
      <alignment horizontal="left" vertical="center" wrapText="1"/>
    </xf>
    <xf numFmtId="193" fontId="10" fillId="0" borderId="3" xfId="0" applyNumberFormat="1" applyFont="1" applyFill="1" applyBorder="1" applyAlignment="1" applyProtection="1">
      <alignment vertical="center" wrapText="1"/>
      <protection locked="0"/>
    </xf>
    <xf numFmtId="193" fontId="10" fillId="0" borderId="23" xfId="0" applyNumberFormat="1" applyFont="1" applyFill="1" applyBorder="1" applyAlignment="1" applyProtection="1">
      <alignment vertical="center" wrapText="1"/>
      <protection locked="0"/>
    </xf>
    <xf numFmtId="193" fontId="14" fillId="0" borderId="3" xfId="7" applyNumberFormat="1" applyFont="1" applyFill="1" applyBorder="1" applyAlignment="1" applyProtection="1">
      <alignment horizontal="right"/>
    </xf>
    <xf numFmtId="193" fontId="14" fillId="36" borderId="3" xfId="7" applyNumberFormat="1" applyFont="1" applyFill="1" applyBorder="1" applyAlignment="1" applyProtection="1">
      <alignment horizontal="right"/>
    </xf>
    <xf numFmtId="193" fontId="14" fillId="0" borderId="10" xfId="0" applyNumberFormat="1" applyFont="1" applyFill="1" applyBorder="1" applyAlignment="1" applyProtection="1">
      <alignment horizontal="right"/>
    </xf>
    <xf numFmtId="193" fontId="14" fillId="0" borderId="3" xfId="0" applyNumberFormat="1" applyFont="1" applyFill="1" applyBorder="1" applyAlignment="1" applyProtection="1">
      <alignment horizontal="right"/>
    </xf>
    <xf numFmtId="193" fontId="14" fillId="36" borderId="23" xfId="0" applyNumberFormat="1" applyFont="1" applyFill="1" applyBorder="1" applyAlignment="1" applyProtection="1">
      <alignment horizontal="right"/>
    </xf>
    <xf numFmtId="193" fontId="14" fillId="0" borderId="3" xfId="7" applyNumberFormat="1" applyFont="1" applyFill="1" applyBorder="1" applyAlignment="1" applyProtection="1">
      <alignment horizontal="right"/>
      <protection locked="0"/>
    </xf>
    <xf numFmtId="193" fontId="14" fillId="0" borderId="10" xfId="0" applyNumberFormat="1" applyFont="1" applyFill="1" applyBorder="1" applyAlignment="1" applyProtection="1">
      <alignment horizontal="right"/>
      <protection locked="0"/>
    </xf>
    <xf numFmtId="193" fontId="14" fillId="0" borderId="3" xfId="0" applyNumberFormat="1" applyFont="1" applyFill="1" applyBorder="1" applyAlignment="1" applyProtection="1">
      <alignment horizontal="right"/>
      <protection locked="0"/>
    </xf>
    <xf numFmtId="193" fontId="14" fillId="0" borderId="23" xfId="0" applyNumberFormat="1" applyFont="1" applyFill="1" applyBorder="1" applyAlignment="1" applyProtection="1">
      <alignment horizontal="right"/>
    </xf>
    <xf numFmtId="193" fontId="14" fillId="36" borderId="26" xfId="7" applyNumberFormat="1" applyFont="1" applyFill="1" applyBorder="1" applyAlignment="1" applyProtection="1">
      <alignment horizontal="right"/>
    </xf>
    <xf numFmtId="193" fontId="14" fillId="36" borderId="27" xfId="0" applyNumberFormat="1" applyFont="1" applyFill="1" applyBorder="1" applyAlignment="1" applyProtection="1">
      <alignment horizontal="right"/>
    </xf>
    <xf numFmtId="193" fontId="25" fillId="0" borderId="3" xfId="0" applyNumberFormat="1" applyFont="1" applyFill="1" applyBorder="1" applyAlignment="1" applyProtection="1">
      <alignment horizontal="right"/>
      <protection locked="0"/>
    </xf>
    <xf numFmtId="193" fontId="14" fillId="36" borderId="23" xfId="7" applyNumberFormat="1" applyFont="1" applyFill="1" applyBorder="1" applyAlignment="1" applyProtection="1">
      <alignment horizontal="right"/>
    </xf>
    <xf numFmtId="193" fontId="25" fillId="36" borderId="3" xfId="0" applyNumberFormat="1" applyFont="1" applyFill="1" applyBorder="1" applyAlignment="1">
      <alignment horizontal="right"/>
    </xf>
    <xf numFmtId="193" fontId="14" fillId="0" borderId="23" xfId="7" applyNumberFormat="1" applyFont="1" applyFill="1" applyBorder="1" applyAlignment="1" applyProtection="1">
      <alignment horizontal="right"/>
    </xf>
    <xf numFmtId="193" fontId="26" fillId="0" borderId="3" xfId="0" applyNumberFormat="1" applyFont="1" applyFill="1" applyBorder="1" applyAlignment="1">
      <alignment horizontal="center"/>
    </xf>
    <xf numFmtId="193" fontId="26" fillId="0" borderId="23" xfId="0" applyNumberFormat="1" applyFont="1" applyFill="1" applyBorder="1" applyAlignment="1">
      <alignment horizontal="center"/>
    </xf>
    <xf numFmtId="193" fontId="25" fillId="36" borderId="3" xfId="0" applyNumberFormat="1" applyFont="1" applyFill="1" applyBorder="1" applyAlignment="1" applyProtection="1">
      <alignment horizontal="right"/>
    </xf>
    <xf numFmtId="193" fontId="25" fillId="0" borderId="23" xfId="0" applyNumberFormat="1" applyFont="1" applyFill="1" applyBorder="1" applyAlignment="1" applyProtection="1">
      <alignment horizontal="right"/>
      <protection locked="0"/>
    </xf>
    <xf numFmtId="193" fontId="14" fillId="36" borderId="3" xfId="7" applyNumberFormat="1" applyFont="1" applyFill="1" applyBorder="1" applyAlignment="1" applyProtection="1"/>
    <xf numFmtId="193" fontId="25" fillId="0" borderId="3" xfId="0" applyNumberFormat="1" applyFont="1" applyFill="1" applyBorder="1" applyAlignment="1" applyProtection="1">
      <protection locked="0"/>
    </xf>
    <xf numFmtId="193" fontId="14" fillId="36" borderId="23" xfId="7" applyNumberFormat="1" applyFont="1" applyFill="1" applyBorder="1" applyAlignment="1" applyProtection="1"/>
    <xf numFmtId="193" fontId="25" fillId="0" borderId="3" xfId="0" applyNumberFormat="1" applyFont="1" applyFill="1" applyBorder="1" applyAlignment="1" applyProtection="1">
      <alignment horizontal="right" vertical="center"/>
      <protection locked="0"/>
    </xf>
    <xf numFmtId="193" fontId="25" fillId="36" borderId="26" xfId="0" applyNumberFormat="1" applyFont="1" applyFill="1" applyBorder="1" applyAlignment="1">
      <alignment horizontal="right"/>
    </xf>
    <xf numFmtId="193" fontId="14" fillId="36" borderId="27" xfId="7" applyNumberFormat="1" applyFont="1" applyFill="1" applyBorder="1" applyAlignment="1" applyProtection="1">
      <alignment horizontal="right"/>
    </xf>
    <xf numFmtId="193" fontId="14" fillId="36" borderId="3" xfId="0" applyNumberFormat="1" applyFont="1" applyFill="1" applyBorder="1" applyAlignment="1" applyProtection="1">
      <alignment horizontal="right"/>
    </xf>
    <xf numFmtId="193" fontId="14" fillId="0" borderId="26" xfId="0" applyNumberFormat="1" applyFont="1" applyFill="1" applyBorder="1" applyAlignment="1" applyProtection="1">
      <alignment horizontal="right"/>
    </xf>
    <xf numFmtId="193" fontId="14" fillId="36" borderId="26" xfId="0" applyNumberFormat="1" applyFont="1" applyFill="1" applyBorder="1" applyAlignment="1" applyProtection="1">
      <alignment horizontal="right"/>
    </xf>
    <xf numFmtId="193" fontId="12" fillId="36" borderId="23" xfId="2" applyNumberFormat="1" applyFont="1" applyFill="1" applyBorder="1" applyAlignment="1" applyProtection="1">
      <alignment vertical="top"/>
    </xf>
    <xf numFmtId="193" fontId="12" fillId="3" borderId="23" xfId="2" applyNumberFormat="1" applyFont="1" applyFill="1" applyBorder="1" applyAlignment="1" applyProtection="1">
      <alignment vertical="top"/>
      <protection locked="0"/>
    </xf>
    <xf numFmtId="193" fontId="12" fillId="36" borderId="23" xfId="2" applyNumberFormat="1" applyFont="1" applyFill="1" applyBorder="1" applyAlignment="1" applyProtection="1">
      <alignment vertical="top" wrapText="1"/>
    </xf>
    <xf numFmtId="193" fontId="12" fillId="3" borderId="23" xfId="2" applyNumberFormat="1" applyFont="1" applyFill="1" applyBorder="1" applyAlignment="1" applyProtection="1">
      <alignment vertical="top" wrapText="1"/>
      <protection locked="0"/>
    </xf>
    <xf numFmtId="193" fontId="12" fillId="36" borderId="23" xfId="2" applyNumberFormat="1" applyFont="1" applyFill="1" applyBorder="1" applyAlignment="1" applyProtection="1">
      <alignment vertical="top" wrapText="1"/>
      <protection locked="0"/>
    </xf>
    <xf numFmtId="193" fontId="12" fillId="36" borderId="27" xfId="2" applyNumberFormat="1" applyFont="1" applyFill="1" applyBorder="1" applyAlignment="1" applyProtection="1">
      <alignment vertical="top" wrapText="1"/>
    </xf>
    <xf numFmtId="193" fontId="10" fillId="0" borderId="3" xfId="0" applyNumberFormat="1" applyFont="1" applyBorder="1" applyAlignment="1"/>
    <xf numFmtId="193" fontId="10" fillId="36" borderId="26" xfId="0" applyNumberFormat="1" applyFont="1" applyFill="1" applyBorder="1"/>
    <xf numFmtId="193" fontId="10" fillId="0" borderId="22" xfId="0" applyNumberFormat="1" applyFont="1" applyBorder="1" applyAlignment="1"/>
    <xf numFmtId="193" fontId="10" fillId="0" borderId="23" xfId="0" applyNumberFormat="1" applyFont="1" applyBorder="1" applyAlignment="1"/>
    <xf numFmtId="193" fontId="10" fillId="36" borderId="57" xfId="0" applyNumberFormat="1" applyFont="1" applyFill="1" applyBorder="1" applyAlignment="1"/>
    <xf numFmtId="193" fontId="10" fillId="36" borderId="25" xfId="0" applyNumberFormat="1" applyFont="1" applyFill="1" applyBorder="1"/>
    <xf numFmtId="193" fontId="10" fillId="36" borderId="27" xfId="0" applyNumberFormat="1" applyFont="1" applyFill="1" applyBorder="1"/>
    <xf numFmtId="193" fontId="10" fillId="36" borderId="58" xfId="0" applyNumberFormat="1" applyFont="1" applyFill="1" applyBorder="1"/>
    <xf numFmtId="193" fontId="10" fillId="0" borderId="3" xfId="0" applyNumberFormat="1" applyFont="1" applyBorder="1"/>
    <xf numFmtId="193" fontId="14" fillId="36" borderId="3" xfId="5" applyNumberFormat="1" applyFont="1" applyFill="1" applyBorder="1" applyProtection="1">
      <protection locked="0"/>
    </xf>
    <xf numFmtId="193" fontId="14" fillId="3" borderId="3" xfId="5" applyNumberFormat="1" applyFont="1" applyFill="1" applyBorder="1" applyProtection="1">
      <protection locked="0"/>
    </xf>
    <xf numFmtId="193" fontId="15" fillId="36" borderId="26" xfId="16" applyNumberFormat="1" applyFont="1" applyFill="1" applyBorder="1" applyAlignment="1" applyProtection="1">
      <protection locked="0"/>
    </xf>
    <xf numFmtId="193" fontId="14" fillId="36" borderId="3" xfId="1" applyNumberFormat="1" applyFont="1" applyFill="1" applyBorder="1" applyProtection="1">
      <protection locked="0"/>
    </xf>
    <xf numFmtId="193" fontId="14" fillId="0" borderId="3" xfId="1" applyNumberFormat="1" applyFont="1" applyFill="1" applyBorder="1" applyProtection="1">
      <protection locked="0"/>
    </xf>
    <xf numFmtId="193" fontId="15" fillId="36" borderId="26" xfId="1" applyNumberFormat="1" applyFont="1" applyFill="1" applyBorder="1" applyAlignment="1" applyProtection="1">
      <protection locked="0"/>
    </xf>
    <xf numFmtId="193" fontId="29" fillId="0" borderId="0" xfId="0" applyNumberFormat="1" applyFont="1"/>
    <xf numFmtId="0" fontId="10" fillId="0" borderId="72" xfId="0" applyFont="1" applyFill="1" applyBorder="1" applyAlignment="1">
      <alignment horizontal="center" vertical="center" wrapText="1"/>
    </xf>
    <xf numFmtId="193" fontId="10" fillId="0" borderId="0" xfId="0" applyNumberFormat="1" applyFont="1"/>
    <xf numFmtId="193" fontId="14" fillId="36" borderId="23" xfId="1" applyNumberFormat="1" applyFont="1" applyFill="1" applyBorder="1" applyProtection="1">
      <protection locked="0"/>
    </xf>
    <xf numFmtId="193" fontId="15" fillId="36" borderId="27" xfId="1" applyNumberFormat="1" applyFont="1" applyFill="1" applyBorder="1" applyAlignment="1" applyProtection="1">
      <protection locked="0"/>
    </xf>
    <xf numFmtId="0" fontId="114" fillId="0" borderId="0" xfId="5" applyFont="1" applyFill="1" applyBorder="1" applyAlignment="1" applyProtection="1">
      <alignment horizontal="left" wrapText="1"/>
      <protection locked="0"/>
    </xf>
    <xf numFmtId="0" fontId="115" fillId="70" borderId="3" xfId="17" applyFont="1" applyFill="1" applyBorder="1" applyAlignment="1" applyProtection="1">
      <alignment horizontal="left" vertical="center"/>
      <protection locked="0"/>
    </xf>
    <xf numFmtId="14" fontId="12" fillId="0" borderId="0" xfId="0" applyNumberFormat="1" applyFont="1" applyAlignment="1">
      <alignment horizontal="left"/>
    </xf>
    <xf numFmtId="14" fontId="10" fillId="0" borderId="0" xfId="0" applyNumberFormat="1" applyFont="1" applyAlignment="1">
      <alignment horizontal="left"/>
    </xf>
    <xf numFmtId="9" fontId="10" fillId="0" borderId="24" xfId="20961" applyFont="1" applyBorder="1" applyAlignment="1"/>
    <xf numFmtId="0" fontId="14" fillId="0" borderId="19" xfId="0" applyFont="1" applyBorder="1" applyAlignment="1">
      <alignment horizontal="center"/>
    </xf>
    <xf numFmtId="0" fontId="14" fillId="0" borderId="22" xfId="0" applyFont="1" applyBorder="1" applyAlignment="1">
      <alignment horizontal="center" vertical="center"/>
    </xf>
    <xf numFmtId="0" fontId="14" fillId="0" borderId="25" xfId="0" applyFont="1" applyBorder="1" applyAlignment="1">
      <alignment horizontal="center"/>
    </xf>
    <xf numFmtId="193" fontId="10" fillId="0" borderId="3" xfId="0" applyNumberFormat="1" applyFont="1" applyBorder="1" applyAlignment="1">
      <alignment vertical="center"/>
    </xf>
    <xf numFmtId="193" fontId="11" fillId="36" borderId="26" xfId="0" applyNumberFormat="1" applyFont="1" applyFill="1" applyBorder="1" applyAlignment="1">
      <alignment vertical="center"/>
    </xf>
    <xf numFmtId="193" fontId="0" fillId="0" borderId="0" xfId="0" applyNumberFormat="1"/>
    <xf numFmtId="0" fontId="12" fillId="0" borderId="7" xfId="0" applyFont="1" applyFill="1" applyBorder="1" applyAlignment="1">
      <alignment horizontal="center" vertical="center" wrapText="1"/>
    </xf>
    <xf numFmtId="193" fontId="118" fillId="0" borderId="3" xfId="0" applyNumberFormat="1" applyFont="1" applyFill="1" applyBorder="1" applyAlignment="1" applyProtection="1">
      <alignment horizontal="right"/>
    </xf>
    <xf numFmtId="164" fontId="0" fillId="0" borderId="0" xfId="7" applyNumberFormat="1" applyFont="1"/>
    <xf numFmtId="10" fontId="10" fillId="0" borderId="3" xfId="20961" applyNumberFormat="1" applyFont="1" applyBorder="1" applyAlignment="1" applyProtection="1">
      <alignment vertical="center" wrapText="1"/>
      <protection locked="0"/>
    </xf>
    <xf numFmtId="10" fontId="22" fillId="2" borderId="23" xfId="20961" applyNumberFormat="1" applyFont="1" applyFill="1" applyBorder="1" applyAlignment="1" applyProtection="1">
      <alignment vertical="center"/>
      <protection locked="0"/>
    </xf>
    <xf numFmtId="0" fontId="12" fillId="0" borderId="19" xfId="11" applyFont="1" applyFill="1" applyBorder="1" applyAlignment="1" applyProtection="1">
      <alignment vertical="center"/>
    </xf>
    <xf numFmtId="0" fontId="12" fillId="0" borderId="20" xfId="11" applyFont="1" applyFill="1" applyBorder="1" applyAlignment="1" applyProtection="1">
      <alignment vertical="center"/>
    </xf>
    <xf numFmtId="0" fontId="0" fillId="0" borderId="22" xfId="0" applyBorder="1"/>
    <xf numFmtId="0" fontId="0" fillId="0" borderId="25" xfId="0" applyBorder="1"/>
    <xf numFmtId="193" fontId="11" fillId="36" borderId="27" xfId="0" applyNumberFormat="1" applyFont="1" applyFill="1" applyBorder="1" applyAlignment="1">
      <alignment vertical="center"/>
    </xf>
    <xf numFmtId="0" fontId="24" fillId="0" borderId="13" xfId="0" applyFont="1" applyBorder="1" applyAlignment="1">
      <alignment horizontal="left" wrapText="1" indent="3"/>
    </xf>
    <xf numFmtId="0" fontId="29" fillId="0" borderId="13" xfId="0" applyFont="1" applyBorder="1" applyAlignment="1">
      <alignment horizontal="left" wrapText="1" indent="2"/>
    </xf>
    <xf numFmtId="0" fontId="24" fillId="0" borderId="12" xfId="0" applyFont="1" applyBorder="1" applyAlignment="1">
      <alignment horizontal="left" wrapText="1" indent="5"/>
    </xf>
    <xf numFmtId="0" fontId="24" fillId="0" borderId="12" xfId="0" applyFont="1" applyBorder="1" applyAlignment="1">
      <alignment horizontal="left" wrapText="1" indent="4"/>
    </xf>
    <xf numFmtId="0" fontId="24" fillId="0" borderId="12" xfId="0" applyFont="1" applyBorder="1" applyAlignment="1">
      <alignment horizontal="left" wrapText="1" indent="6"/>
    </xf>
    <xf numFmtId="0" fontId="15" fillId="0" borderId="0" xfId="11" applyFont="1" applyFill="1" applyBorder="1" applyAlignment="1" applyProtection="1">
      <alignment horizontal="left"/>
    </xf>
    <xf numFmtId="3" fontId="14" fillId="0" borderId="35" xfId="0" applyNumberFormat="1" applyFont="1" applyBorder="1" applyAlignment="1">
      <alignment vertical="center"/>
    </xf>
    <xf numFmtId="164" fontId="119" fillId="0" borderId="0" xfId="7" applyNumberFormat="1" applyFont="1"/>
    <xf numFmtId="43" fontId="0" fillId="0" borderId="0" xfId="7" applyFont="1"/>
    <xf numFmtId="0" fontId="12" fillId="0" borderId="0" xfId="0" applyNumberFormat="1" applyFont="1" applyFill="1" applyBorder="1" applyAlignment="1">
      <alignment horizontal="left" vertical="center" wrapText="1"/>
    </xf>
    <xf numFmtId="0" fontId="14" fillId="0" borderId="0" xfId="0" applyFont="1" applyBorder="1" applyAlignment="1">
      <alignment horizontal="left" vertical="center" wrapText="1"/>
    </xf>
    <xf numFmtId="0" fontId="10" fillId="0" borderId="3" xfId="0" applyFont="1" applyFill="1" applyBorder="1" applyAlignment="1">
      <alignment horizontal="center" vertical="center" wrapText="1"/>
    </xf>
    <xf numFmtId="0" fontId="10" fillId="0" borderId="30" xfId="0" applyFont="1" applyBorder="1" applyAlignment="1">
      <alignment horizontal="center" vertical="center"/>
    </xf>
    <xf numFmtId="9" fontId="143" fillId="0" borderId="3" xfId="0" applyNumberFormat="1" applyFont="1" applyFill="1" applyBorder="1" applyAlignment="1">
      <alignment horizontal="center" vertical="center"/>
    </xf>
    <xf numFmtId="0" fontId="11" fillId="0" borderId="0" xfId="0" applyFont="1" applyFill="1" applyBorder="1" applyAlignment="1">
      <alignment horizontal="center" wrapText="1"/>
    </xf>
    <xf numFmtId="193" fontId="10" fillId="0" borderId="8" xfId="0" applyNumberFormat="1" applyFont="1" applyBorder="1" applyAlignment="1"/>
    <xf numFmtId="167" fontId="10" fillId="0" borderId="23" xfId="0" applyNumberFormat="1" applyFont="1" applyBorder="1" applyAlignment="1"/>
    <xf numFmtId="0" fontId="11" fillId="0" borderId="0" xfId="0" applyFont="1" applyFill="1" applyAlignment="1">
      <alignment horizontal="center" wrapText="1"/>
    </xf>
    <xf numFmtId="0" fontId="12" fillId="0" borderId="3" xfId="13" applyFont="1" applyFill="1" applyBorder="1" applyAlignment="1" applyProtection="1">
      <alignment horizontal="center" vertical="center" wrapText="1"/>
      <protection locked="0"/>
    </xf>
    <xf numFmtId="193" fontId="10" fillId="0" borderId="24" xfId="0" applyNumberFormat="1" applyFont="1" applyBorder="1" applyAlignment="1">
      <alignment wrapText="1"/>
    </xf>
    <xf numFmtId="193" fontId="10" fillId="0" borderId="24" xfId="0" applyNumberFormat="1" applyFont="1" applyBorder="1" applyAlignment="1"/>
    <xf numFmtId="0" fontId="11" fillId="0" borderId="0" xfId="0" applyFont="1" applyFill="1" applyAlignment="1">
      <alignment horizontal="center"/>
    </xf>
    <xf numFmtId="0" fontId="10" fillId="0" borderId="20" xfId="0" applyFont="1" applyBorder="1" applyAlignment="1">
      <alignment wrapText="1"/>
    </xf>
    <xf numFmtId="0" fontId="10" fillId="0" borderId="30" xfId="0" applyFont="1" applyBorder="1" applyAlignment="1">
      <alignment wrapText="1"/>
    </xf>
    <xf numFmtId="0" fontId="10" fillId="0" borderId="21" xfId="0" applyFont="1" applyBorder="1" applyAlignment="1">
      <alignment wrapText="1"/>
    </xf>
    <xf numFmtId="193" fontId="10" fillId="0" borderId="8" xfId="0" applyNumberFormat="1" applyFont="1" applyBorder="1"/>
    <xf numFmtId="9" fontId="10" fillId="0" borderId="23" xfId="20961" applyFont="1" applyBorder="1"/>
    <xf numFmtId="9" fontId="10" fillId="36" borderId="27" xfId="20961" applyFont="1" applyFill="1" applyBorder="1"/>
    <xf numFmtId="164" fontId="10" fillId="36" borderId="27" xfId="7" applyNumberFormat="1" applyFont="1" applyFill="1" applyBorder="1"/>
    <xf numFmtId="0" fontId="10" fillId="0" borderId="7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2" fillId="0" borderId="95" xfId="0" applyFont="1" applyFill="1" applyBorder="1" applyAlignment="1">
      <alignment horizontal="left" vertical="center" wrapText="1"/>
    </xf>
    <xf numFmtId="169" fontId="32" fillId="37" borderId="0" xfId="20" applyBorder="1"/>
    <xf numFmtId="169" fontId="32" fillId="37" borderId="111" xfId="20" applyBorder="1"/>
    <xf numFmtId="193" fontId="14" fillId="2" borderId="3" xfId="0" applyNumberFormat="1" applyFont="1" applyFill="1" applyBorder="1" applyAlignment="1" applyProtection="1">
      <alignment vertical="center"/>
      <protection locked="0"/>
    </xf>
    <xf numFmtId="193" fontId="22" fillId="2" borderId="3" xfId="0" applyNumberFormat="1" applyFont="1" applyFill="1" applyBorder="1" applyAlignment="1" applyProtection="1">
      <alignment vertical="center"/>
      <protection locked="0"/>
    </xf>
    <xf numFmtId="193" fontId="22" fillId="2" borderId="23" xfId="0" applyNumberFormat="1" applyFont="1" applyFill="1" applyBorder="1" applyAlignment="1" applyProtection="1">
      <alignment vertical="center"/>
      <protection locked="0"/>
    </xf>
    <xf numFmtId="193" fontId="14" fillId="2" borderId="23" xfId="0" applyNumberFormat="1" applyFont="1" applyFill="1" applyBorder="1" applyAlignment="1" applyProtection="1">
      <alignment vertical="center"/>
      <protection locked="0"/>
    </xf>
    <xf numFmtId="0" fontId="12" fillId="0" borderId="0" xfId="0" applyFont="1" applyFill="1" applyAlignment="1">
      <alignment wrapText="1"/>
    </xf>
    <xf numFmtId="193" fontId="10" fillId="0" borderId="23" xfId="0" applyNumberFormat="1" applyFont="1" applyBorder="1" applyAlignment="1">
      <alignment vertical="center"/>
    </xf>
    <xf numFmtId="193" fontId="119" fillId="0" borderId="0" xfId="0" applyNumberFormat="1" applyFont="1"/>
    <xf numFmtId="167" fontId="29" fillId="0" borderId="113" xfId="0" applyNumberFormat="1" applyFont="1" applyBorder="1" applyAlignment="1">
      <alignment horizontal="center"/>
    </xf>
    <xf numFmtId="193" fontId="145" fillId="0" borderId="3" xfId="0" applyNumberFormat="1" applyFont="1" applyBorder="1" applyAlignment="1"/>
    <xf numFmtId="0" fontId="19" fillId="3" borderId="115" xfId="0" applyFont="1" applyFill="1" applyBorder="1" applyAlignment="1">
      <alignment horizontal="left"/>
    </xf>
    <xf numFmtId="0" fontId="19" fillId="3" borderId="116" xfId="0" applyFont="1" applyFill="1" applyBorder="1" applyAlignment="1">
      <alignment horizontal="left"/>
    </xf>
    <xf numFmtId="0" fontId="10" fillId="0" borderId="117" xfId="0" applyFont="1" applyFill="1" applyBorder="1" applyAlignment="1">
      <alignment horizontal="center" vertical="center" wrapText="1"/>
    </xf>
    <xf numFmtId="0" fontId="10" fillId="0" borderId="118" xfId="0" applyFont="1" applyFill="1" applyBorder="1" applyAlignment="1">
      <alignment horizontal="center" vertical="center" wrapText="1"/>
    </xf>
    <xf numFmtId="0" fontId="11" fillId="3" borderId="119" xfId="0" applyFont="1" applyFill="1" applyBorder="1" applyAlignment="1">
      <alignment vertical="center"/>
    </xf>
    <xf numFmtId="0" fontId="10" fillId="3" borderId="120" xfId="0" applyFont="1" applyFill="1" applyBorder="1" applyAlignment="1">
      <alignment vertical="center"/>
    </xf>
    <xf numFmtId="0" fontId="10" fillId="3" borderId="121" xfId="0" applyFont="1" applyFill="1" applyBorder="1" applyAlignment="1">
      <alignment vertical="center"/>
    </xf>
    <xf numFmtId="0" fontId="10" fillId="0" borderId="77" xfId="0" applyFont="1" applyFill="1" applyBorder="1" applyAlignment="1">
      <alignment horizontal="center" vertical="center"/>
    </xf>
    <xf numFmtId="0" fontId="10" fillId="0" borderId="7" xfId="0" applyFont="1" applyFill="1" applyBorder="1" applyAlignment="1">
      <alignment vertical="center"/>
    </xf>
    <xf numFmtId="0" fontId="10" fillId="0" borderId="117" xfId="0" applyFont="1" applyFill="1" applyBorder="1" applyAlignment="1">
      <alignment vertical="center"/>
    </xf>
    <xf numFmtId="0" fontId="11" fillId="0" borderId="117" xfId="0" applyFont="1" applyFill="1" applyBorder="1" applyAlignment="1">
      <alignment vertical="center"/>
    </xf>
    <xf numFmtId="0" fontId="10" fillId="3" borderId="71" xfId="0" applyFont="1" applyFill="1" applyBorder="1" applyAlignment="1">
      <alignment horizontal="center" vertical="center"/>
    </xf>
    <xf numFmtId="0" fontId="10" fillId="3" borderId="0" xfId="0" applyFont="1" applyFill="1" applyBorder="1" applyAlignment="1">
      <alignment vertical="center"/>
    </xf>
    <xf numFmtId="0" fontId="10" fillId="0" borderId="19" xfId="0" applyFont="1" applyFill="1" applyBorder="1" applyAlignment="1">
      <alignment horizontal="center" vertical="center"/>
    </xf>
    <xf numFmtId="0" fontId="10" fillId="0" borderId="20" xfId="0" applyFont="1" applyFill="1" applyBorder="1" applyAlignment="1">
      <alignment vertical="center"/>
    </xf>
    <xf numFmtId="169" fontId="32" fillId="37" borderId="61" xfId="20" applyBorder="1"/>
    <xf numFmtId="0" fontId="10" fillId="0" borderId="123" xfId="0" applyFont="1" applyFill="1" applyBorder="1" applyAlignment="1">
      <alignment horizontal="center" vertical="center"/>
    </xf>
    <xf numFmtId="0" fontId="10" fillId="0" borderId="124" xfId="0" applyFont="1" applyFill="1" applyBorder="1" applyAlignment="1">
      <alignment vertical="center"/>
    </xf>
    <xf numFmtId="0" fontId="10" fillId="0" borderId="127" xfId="0" applyFont="1" applyFill="1" applyBorder="1" applyAlignment="1">
      <alignment horizontal="center" vertical="center"/>
    </xf>
    <xf numFmtId="0" fontId="10" fillId="0" borderId="128" xfId="0" applyFont="1" applyFill="1" applyBorder="1" applyAlignment="1">
      <alignment vertical="center"/>
    </xf>
    <xf numFmtId="169" fontId="32" fillId="37" borderId="34" xfId="20" applyBorder="1"/>
    <xf numFmtId="0" fontId="10" fillId="0" borderId="117" xfId="0" applyFont="1" applyFill="1" applyBorder="1" applyAlignment="1">
      <alignment vertical="center" wrapText="1"/>
    </xf>
    <xf numFmtId="193" fontId="0" fillId="0" borderId="0" xfId="0" applyNumberFormat="1" applyAlignment="1">
      <alignment wrapText="1"/>
    </xf>
    <xf numFmtId="164" fontId="10" fillId="0" borderId="0" xfId="0" applyNumberFormat="1" applyFont="1"/>
    <xf numFmtId="49" fontId="112" fillId="0" borderId="117" xfId="0" applyNumberFormat="1" applyFont="1" applyFill="1" applyBorder="1" applyAlignment="1">
      <alignment horizontal="right" vertical="center"/>
    </xf>
    <xf numFmtId="0" fontId="112" fillId="0" borderId="102" xfId="0" applyFont="1" applyFill="1" applyBorder="1" applyAlignment="1">
      <alignment horizontal="right" vertical="center"/>
    </xf>
    <xf numFmtId="0" fontId="113" fillId="0" borderId="117" xfId="0" applyNumberFormat="1" applyFont="1" applyFill="1" applyBorder="1" applyAlignment="1">
      <alignment vertical="center" wrapText="1"/>
    </xf>
    <xf numFmtId="0" fontId="112" fillId="0" borderId="95" xfId="0" applyFont="1" applyFill="1" applyBorder="1" applyAlignment="1">
      <alignment horizontal="left" vertical="center" wrapText="1"/>
    </xf>
    <xf numFmtId="0" fontId="112" fillId="0" borderId="102" xfId="0" applyFont="1" applyFill="1" applyBorder="1" applyAlignment="1">
      <alignment horizontal="left" vertical="center"/>
    </xf>
    <xf numFmtId="164" fontId="10" fillId="0" borderId="117" xfId="7" applyNumberFormat="1" applyFont="1" applyFill="1" applyBorder="1" applyAlignment="1">
      <alignment vertical="center"/>
    </xf>
    <xf numFmtId="164" fontId="10" fillId="0" borderId="122" xfId="7" applyNumberFormat="1" applyFont="1" applyFill="1" applyBorder="1" applyAlignment="1">
      <alignment vertical="center"/>
    </xf>
    <xf numFmtId="164" fontId="11" fillId="0" borderId="117" xfId="7" applyNumberFormat="1" applyFont="1" applyFill="1" applyBorder="1" applyAlignment="1">
      <alignment vertical="center"/>
    </xf>
    <xf numFmtId="164" fontId="11" fillId="0" borderId="135" xfId="7" applyNumberFormat="1" applyFont="1" applyFill="1" applyBorder="1" applyAlignment="1">
      <alignment vertical="center"/>
    </xf>
    <xf numFmtId="0" fontId="10" fillId="0" borderId="137" xfId="0" applyFont="1" applyFill="1" applyBorder="1" applyAlignment="1">
      <alignment horizontal="center" vertical="center"/>
    </xf>
    <xf numFmtId="164" fontId="10" fillId="0" borderId="118" xfId="7" applyNumberFormat="1" applyFont="1" applyFill="1" applyBorder="1" applyAlignment="1">
      <alignment vertical="center"/>
    </xf>
    <xf numFmtId="164" fontId="11" fillId="0" borderId="118" xfId="7" applyNumberFormat="1" applyFont="1" applyFill="1" applyBorder="1" applyAlignment="1">
      <alignment vertical="center"/>
    </xf>
    <xf numFmtId="0" fontId="11" fillId="0" borderId="135" xfId="0" applyFont="1" applyFill="1" applyBorder="1" applyAlignment="1">
      <alignment vertical="center"/>
    </xf>
    <xf numFmtId="164" fontId="11" fillId="0" borderId="138" xfId="7" applyNumberFormat="1" applyFont="1" applyFill="1" applyBorder="1" applyAlignment="1">
      <alignment vertical="center"/>
    </xf>
    <xf numFmtId="169" fontId="32" fillId="37" borderId="136" xfId="20" applyBorder="1"/>
    <xf numFmtId="169" fontId="32" fillId="37" borderId="139" xfId="20" applyBorder="1"/>
    <xf numFmtId="169" fontId="32" fillId="37" borderId="140" xfId="20" applyBorder="1"/>
    <xf numFmtId="164" fontId="10" fillId="0" borderId="30" xfId="7" applyNumberFormat="1" applyFont="1" applyFill="1" applyBorder="1" applyAlignment="1">
      <alignment vertical="center"/>
    </xf>
    <xf numFmtId="164" fontId="10" fillId="0" borderId="21" xfId="7" applyNumberFormat="1" applyFont="1" applyFill="1" applyBorder="1" applyAlignment="1">
      <alignment vertical="center"/>
    </xf>
    <xf numFmtId="164" fontId="10" fillId="0" borderId="125" xfId="7" applyNumberFormat="1" applyFont="1" applyFill="1" applyBorder="1" applyAlignment="1">
      <alignment vertical="center"/>
    </xf>
    <xf numFmtId="164" fontId="10" fillId="0" borderId="126" xfId="7" applyNumberFormat="1" applyFont="1" applyFill="1" applyBorder="1" applyAlignment="1">
      <alignment vertical="center"/>
    </xf>
    <xf numFmtId="10" fontId="10" fillId="0" borderId="129" xfId="20961" applyNumberFormat="1" applyFont="1" applyFill="1" applyBorder="1" applyAlignment="1">
      <alignment vertical="center"/>
    </xf>
    <xf numFmtId="10" fontId="10" fillId="0" borderId="130" xfId="20961" applyNumberFormat="1" applyFont="1" applyFill="1" applyBorder="1" applyAlignment="1">
      <alignment vertical="center"/>
    </xf>
    <xf numFmtId="0" fontId="11" fillId="0" borderId="0" xfId="37961" applyFont="1" applyFill="1" applyAlignment="1" applyProtection="1">
      <alignment horizontal="left" vertical="center"/>
      <protection locked="0"/>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0" fillId="0" borderId="0" xfId="0" applyFont="1" applyFill="1" applyAlignment="1">
      <alignment horizontal="center" vertical="center"/>
    </xf>
    <xf numFmtId="0" fontId="11" fillId="36" borderId="22" xfId="0" applyFont="1" applyFill="1" applyBorder="1" applyAlignment="1">
      <alignment horizontal="left" vertical="center" wrapText="1"/>
    </xf>
    <xf numFmtId="0" fontId="11" fillId="36" borderId="117" xfId="0" applyFont="1" applyFill="1" applyBorder="1" applyAlignment="1">
      <alignment horizontal="left" vertical="center" wrapText="1"/>
    </xf>
    <xf numFmtId="0" fontId="10" fillId="0" borderId="0" xfId="0" applyFont="1" applyFill="1" applyAlignment="1">
      <alignment horizontal="left" vertical="center"/>
    </xf>
    <xf numFmtId="0" fontId="10" fillId="0" borderId="22" xfId="0" applyFont="1" applyFill="1" applyBorder="1" applyAlignment="1">
      <alignment horizontal="right" vertical="center" wrapText="1"/>
    </xf>
    <xf numFmtId="0" fontId="10" fillId="0" borderId="117" xfId="0" applyFont="1" applyFill="1" applyBorder="1" applyAlignment="1">
      <alignment horizontal="left" vertical="center" wrapText="1"/>
    </xf>
    <xf numFmtId="0" fontId="147" fillId="0" borderId="22" xfId="0" applyFont="1" applyFill="1" applyBorder="1" applyAlignment="1">
      <alignment horizontal="right" vertical="center" wrapText="1"/>
    </xf>
    <xf numFmtId="0" fontId="147" fillId="0" borderId="117" xfId="0" applyFont="1" applyFill="1" applyBorder="1" applyAlignment="1">
      <alignment horizontal="left" vertical="center" wrapText="1"/>
    </xf>
    <xf numFmtId="0" fontId="147" fillId="0" borderId="0" xfId="0" applyFont="1" applyFill="1" applyAlignment="1">
      <alignment horizontal="left" vertical="center"/>
    </xf>
    <xf numFmtId="49" fontId="147" fillId="0" borderId="22" xfId="0" applyNumberFormat="1" applyFont="1" applyFill="1" applyBorder="1" applyAlignment="1">
      <alignment horizontal="right" vertical="center" wrapText="1"/>
    </xf>
    <xf numFmtId="0" fontId="11" fillId="36" borderId="117" xfId="0" applyFont="1" applyFill="1" applyBorder="1" applyAlignment="1">
      <alignment horizontal="center" vertical="center" wrapText="1"/>
    </xf>
    <xf numFmtId="0" fontId="11" fillId="0" borderId="22" xfId="0" applyFont="1" applyFill="1" applyBorder="1" applyAlignment="1">
      <alignment horizontal="left" vertical="center" wrapText="1"/>
    </xf>
    <xf numFmtId="49" fontId="148" fillId="0" borderId="25" xfId="5" applyNumberFormat="1" applyFont="1" applyFill="1" applyBorder="1" applyAlignment="1" applyProtection="1">
      <alignment horizontal="left" vertical="center"/>
      <protection locked="0"/>
    </xf>
    <xf numFmtId="0" fontId="149" fillId="0" borderId="26" xfId="9" applyFont="1" applyFill="1" applyBorder="1" applyAlignment="1" applyProtection="1">
      <alignment horizontal="left" vertical="center" wrapText="1"/>
      <protection locked="0"/>
    </xf>
    <xf numFmtId="164" fontId="10" fillId="0" borderId="118" xfId="7" applyNumberFormat="1" applyFont="1" applyFill="1" applyBorder="1" applyAlignment="1">
      <alignment horizontal="left" vertical="center" wrapText="1"/>
    </xf>
    <xf numFmtId="164" fontId="11" fillId="36" borderId="118" xfId="7" applyNumberFormat="1" applyFont="1" applyFill="1" applyBorder="1" applyAlignment="1">
      <alignment horizontal="left" vertical="center" wrapText="1"/>
    </xf>
    <xf numFmtId="164" fontId="147" fillId="0" borderId="118" xfId="7" applyNumberFormat="1" applyFont="1" applyFill="1" applyBorder="1" applyAlignment="1">
      <alignment horizontal="left" vertical="center" wrapText="1"/>
    </xf>
    <xf numFmtId="164" fontId="11" fillId="36" borderId="118" xfId="7" applyNumberFormat="1" applyFont="1" applyFill="1" applyBorder="1" applyAlignment="1">
      <alignment horizontal="center" vertical="center" wrapText="1"/>
    </xf>
    <xf numFmtId="164" fontId="12" fillId="0" borderId="27" xfId="7" applyNumberFormat="1" applyFont="1" applyFill="1" applyBorder="1" applyAlignment="1" applyProtection="1">
      <alignment horizontal="left" vertical="center"/>
    </xf>
    <xf numFmtId="9" fontId="11" fillId="36" borderId="117" xfId="20961" applyFont="1" applyFill="1" applyBorder="1" applyAlignment="1">
      <alignment horizontal="center" vertical="center" wrapText="1"/>
    </xf>
    <xf numFmtId="14" fontId="12" fillId="3" borderId="117" xfId="8" quotePrefix="1" applyNumberFormat="1" applyFont="1" applyFill="1" applyBorder="1" applyAlignment="1" applyProtection="1">
      <alignment horizontal="left" vertical="center" wrapText="1" indent="2"/>
      <protection locked="0"/>
    </xf>
    <xf numFmtId="9" fontId="22" fillId="2" borderId="26" xfId="20961" applyFont="1" applyFill="1" applyBorder="1" applyAlignment="1" applyProtection="1">
      <alignment vertical="center"/>
      <protection locked="0"/>
    </xf>
    <xf numFmtId="9" fontId="22" fillId="2" borderId="27" xfId="20961" applyFont="1" applyFill="1" applyBorder="1" applyAlignment="1" applyProtection="1">
      <alignment vertical="center"/>
      <protection locked="0"/>
    </xf>
    <xf numFmtId="0" fontId="10" fillId="0" borderId="19" xfId="0" applyFont="1" applyBorder="1" applyAlignment="1">
      <alignment vertical="center" wrapText="1"/>
    </xf>
    <xf numFmtId="0" fontId="11" fillId="0" borderId="20" xfId="0" applyFont="1" applyBorder="1" applyAlignment="1">
      <alignment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37" xfId="0" applyFont="1" applyBorder="1" applyAlignment="1">
      <alignment horizontal="center" vertical="center" wrapText="1"/>
    </xf>
    <xf numFmtId="0" fontId="27" fillId="0" borderId="117" xfId="0" applyFont="1" applyBorder="1" applyAlignment="1">
      <alignment vertical="center" wrapText="1"/>
    </xf>
    <xf numFmtId="3" fontId="116" fillId="36" borderId="117" xfId="0" applyNumberFormat="1" applyFont="1" applyFill="1" applyBorder="1" applyAlignment="1">
      <alignment vertical="center" wrapText="1"/>
    </xf>
    <xf numFmtId="3" fontId="116" fillId="36" borderId="118" xfId="0" applyNumberFormat="1" applyFont="1" applyFill="1" applyBorder="1" applyAlignment="1">
      <alignment vertical="center" wrapText="1"/>
    </xf>
    <xf numFmtId="3" fontId="116" fillId="0" borderId="117" xfId="0" applyNumberFormat="1" applyFont="1" applyBorder="1" applyAlignment="1">
      <alignment vertical="center" wrapText="1"/>
    </xf>
    <xf numFmtId="3" fontId="116" fillId="0" borderId="118" xfId="0" applyNumberFormat="1" applyFont="1" applyBorder="1" applyAlignment="1">
      <alignment vertical="center" wrapText="1"/>
    </xf>
    <xf numFmtId="14" fontId="12" fillId="3" borderId="117" xfId="8" quotePrefix="1" applyNumberFormat="1" applyFont="1" applyFill="1" applyBorder="1" applyAlignment="1" applyProtection="1">
      <alignment horizontal="left" vertical="center" wrapText="1" indent="3"/>
      <protection locked="0"/>
    </xf>
    <xf numFmtId="3" fontId="117" fillId="0" borderId="117" xfId="0" applyNumberFormat="1" applyFont="1" applyBorder="1" applyAlignment="1">
      <alignment vertical="center" wrapText="1"/>
    </xf>
    <xf numFmtId="3" fontId="117" fillId="0" borderId="118" xfId="0" applyNumberFormat="1" applyFont="1" applyBorder="1" applyAlignment="1">
      <alignment vertical="center" wrapText="1"/>
    </xf>
    <xf numFmtId="0" fontId="27" fillId="0" borderId="117" xfId="0" applyFont="1" applyFill="1" applyBorder="1" applyAlignment="1">
      <alignment horizontal="left" vertical="center" wrapText="1" indent="2"/>
    </xf>
    <xf numFmtId="3" fontId="116" fillId="0" borderId="117" xfId="0" applyNumberFormat="1" applyFont="1" applyFill="1" applyBorder="1" applyAlignment="1">
      <alignment vertical="center" wrapText="1"/>
    </xf>
    <xf numFmtId="0" fontId="27" fillId="0" borderId="135" xfId="0" applyFont="1" applyBorder="1" applyAlignment="1">
      <alignment vertical="center" wrapText="1"/>
    </xf>
    <xf numFmtId="3" fontId="116" fillId="36" borderId="135" xfId="0" applyNumberFormat="1" applyFont="1" applyFill="1" applyBorder="1" applyAlignment="1">
      <alignment vertical="center" wrapText="1"/>
    </xf>
    <xf numFmtId="3" fontId="116" fillId="36" borderId="138" xfId="0" applyNumberFormat="1" applyFont="1" applyFill="1" applyBorder="1" applyAlignment="1">
      <alignment vertical="center" wrapText="1"/>
    </xf>
    <xf numFmtId="0" fontId="36" fillId="0" borderId="0" xfId="0" applyFont="1" applyAlignment="1">
      <alignment horizontal="center"/>
    </xf>
    <xf numFmtId="0" fontId="10" fillId="0" borderId="0" xfId="0" applyFont="1" applyAlignment="1">
      <alignment wrapText="1"/>
    </xf>
    <xf numFmtId="195" fontId="0" fillId="0" borderId="0" xfId="0" applyNumberFormat="1"/>
    <xf numFmtId="10" fontId="10" fillId="0" borderId="0" xfId="0" applyNumberFormat="1" applyFont="1"/>
    <xf numFmtId="3" fontId="150" fillId="0" borderId="0" xfId="0" applyNumberFormat="1" applyFont="1" applyBorder="1" applyAlignment="1">
      <alignment vertical="center" wrapText="1"/>
    </xf>
    <xf numFmtId="193" fontId="17" fillId="0" borderId="0" xfId="0" applyNumberFormat="1" applyFont="1"/>
    <xf numFmtId="10" fontId="147" fillId="0" borderId="117" xfId="20961" applyNumberFormat="1" applyFont="1" applyFill="1" applyBorder="1" applyAlignment="1">
      <alignment horizontal="center" vertical="center" wrapText="1"/>
    </xf>
    <xf numFmtId="10" fontId="149" fillId="0" borderId="26" xfId="20961" applyNumberFormat="1" applyFont="1" applyFill="1" applyBorder="1" applyAlignment="1" applyProtection="1">
      <alignment horizontal="center" vertical="center"/>
    </xf>
    <xf numFmtId="165" fontId="10" fillId="0" borderId="117" xfId="20961" applyNumberFormat="1" applyFont="1" applyFill="1" applyBorder="1" applyAlignment="1">
      <alignment horizontal="center" vertical="center" wrapText="1"/>
    </xf>
    <xf numFmtId="165" fontId="11" fillId="36" borderId="117" xfId="20961" applyNumberFormat="1" applyFont="1" applyFill="1" applyBorder="1" applyAlignment="1">
      <alignment horizontal="center" vertical="center" wrapText="1"/>
    </xf>
    <xf numFmtId="165" fontId="147" fillId="0" borderId="117" xfId="20961" applyNumberFormat="1" applyFont="1" applyFill="1" applyBorder="1" applyAlignment="1">
      <alignment horizontal="center" vertical="center" wrapText="1"/>
    </xf>
    <xf numFmtId="164" fontId="151" fillId="3" borderId="117" xfId="948" applyNumberFormat="1" applyFont="1" applyFill="1" applyBorder="1" applyAlignment="1" applyProtection="1">
      <alignment horizontal="right" vertical="center"/>
      <protection locked="0"/>
    </xf>
    <xf numFmtId="0" fontId="151" fillId="70" borderId="131" xfId="37965" applyFont="1" applyFill="1" applyBorder="1" applyAlignment="1" applyProtection="1">
      <alignment horizontal="left" vertical="center" wrapText="1"/>
      <protection locked="0"/>
    </xf>
    <xf numFmtId="0" fontId="42" fillId="70" borderId="117" xfId="37965" applyFont="1" applyFill="1" applyBorder="1" applyAlignment="1" applyProtection="1">
      <alignment horizontal="center" vertical="center"/>
      <protection locked="0"/>
    </xf>
    <xf numFmtId="0" fontId="151" fillId="70" borderId="131" xfId="37965" applyFont="1" applyFill="1" applyBorder="1" applyAlignment="1" applyProtection="1">
      <alignment vertical="center" wrapText="1"/>
      <protection locked="0"/>
    </xf>
    <xf numFmtId="0" fontId="152" fillId="70" borderId="117" xfId="37965" applyFont="1" applyFill="1" applyBorder="1" applyAlignment="1" applyProtection="1">
      <alignment horizontal="center" vertical="center"/>
      <protection locked="0"/>
    </xf>
    <xf numFmtId="164" fontId="68" fillId="79" borderId="131" xfId="948" applyNumberFormat="1" applyFont="1" applyFill="1" applyBorder="1" applyAlignment="1" applyProtection="1">
      <alignment horizontal="right" vertical="center"/>
      <protection locked="0"/>
    </xf>
    <xf numFmtId="0" fontId="68" fillId="79" borderId="122" xfId="37965" applyFont="1" applyFill="1" applyBorder="1" applyAlignment="1" applyProtection="1">
      <alignment vertical="center"/>
      <protection locked="0"/>
    </xf>
    <xf numFmtId="164" fontId="151" fillId="80" borderId="117" xfId="948" applyNumberFormat="1" applyFont="1" applyFill="1" applyBorder="1" applyAlignment="1" applyProtection="1">
      <alignment horizontal="right" vertical="center"/>
    </xf>
    <xf numFmtId="0" fontId="153" fillId="80" borderId="131" xfId="37965" applyFont="1" applyFill="1" applyBorder="1" applyAlignment="1" applyProtection="1">
      <alignment vertical="center" wrapText="1"/>
      <protection locked="0"/>
    </xf>
    <xf numFmtId="0" fontId="154" fillId="80" borderId="117" xfId="37965" applyFont="1" applyFill="1" applyBorder="1" applyAlignment="1" applyProtection="1">
      <alignment horizontal="center" vertical="center"/>
      <protection locked="0"/>
    </xf>
    <xf numFmtId="0" fontId="153" fillId="79" borderId="122" xfId="37965" applyFont="1" applyFill="1" applyBorder="1" applyAlignment="1" applyProtection="1">
      <alignment vertical="center"/>
      <protection locked="0"/>
    </xf>
    <xf numFmtId="0" fontId="152" fillId="70" borderId="124" xfId="37965" applyFont="1" applyFill="1" applyBorder="1" applyAlignment="1" applyProtection="1">
      <alignment horizontal="center" vertical="center"/>
      <protection locked="0"/>
    </xf>
    <xf numFmtId="0" fontId="153" fillId="79" borderId="122" xfId="37965" applyFont="1" applyFill="1" applyBorder="1" applyAlignment="1" applyProtection="1">
      <alignment horizontal="center" vertical="center"/>
      <protection locked="0"/>
    </xf>
    <xf numFmtId="164" fontId="151" fillId="0" borderId="117" xfId="948" applyNumberFormat="1" applyFont="1" applyFill="1" applyBorder="1" applyAlignment="1" applyProtection="1">
      <alignment horizontal="right" vertical="center"/>
      <protection locked="0"/>
    </xf>
    <xf numFmtId="0" fontId="151" fillId="0" borderId="131" xfId="37965" applyFont="1" applyFill="1" applyBorder="1" applyAlignment="1" applyProtection="1">
      <alignment horizontal="left" vertical="center" wrapText="1"/>
      <protection locked="0"/>
    </xf>
    <xf numFmtId="0" fontId="152" fillId="3" borderId="124" xfId="37965" applyFont="1" applyFill="1" applyBorder="1" applyAlignment="1" applyProtection="1">
      <alignment horizontal="center" vertical="center"/>
      <protection locked="0"/>
    </xf>
    <xf numFmtId="164" fontId="153" fillId="79" borderId="131" xfId="948" applyNumberFormat="1" applyFont="1" applyFill="1" applyBorder="1" applyAlignment="1" applyProtection="1">
      <alignment horizontal="right" vertical="center"/>
      <protection locked="0"/>
    </xf>
    <xf numFmtId="0" fontId="151" fillId="3" borderId="131" xfId="37965" applyFont="1" applyFill="1" applyBorder="1" applyAlignment="1" applyProtection="1">
      <alignment horizontal="left" vertical="center" wrapText="1"/>
      <protection locked="0"/>
    </xf>
    <xf numFmtId="0" fontId="152" fillId="0" borderId="124" xfId="37965" applyFont="1" applyFill="1" applyBorder="1" applyAlignment="1" applyProtection="1">
      <alignment horizontal="center" vertical="center"/>
      <protection locked="0"/>
    </xf>
    <xf numFmtId="0" fontId="151" fillId="0" borderId="131" xfId="37965" applyFont="1" applyFill="1" applyBorder="1" applyAlignment="1" applyProtection="1">
      <alignment vertical="center" wrapText="1"/>
      <protection locked="0"/>
    </xf>
    <xf numFmtId="0" fontId="153" fillId="80" borderId="131" xfId="37965" applyFont="1" applyFill="1" applyBorder="1" applyAlignment="1" applyProtection="1">
      <alignment vertical="top" wrapText="1"/>
      <protection locked="0"/>
    </xf>
    <xf numFmtId="0" fontId="153" fillId="80" borderId="117" xfId="37965" applyFont="1" applyFill="1" applyBorder="1" applyAlignment="1" applyProtection="1">
      <alignment horizontal="center" vertical="center"/>
      <protection locked="0"/>
    </xf>
    <xf numFmtId="0" fontId="151" fillId="70" borderId="124" xfId="37965" applyFont="1" applyFill="1" applyBorder="1" applyAlignment="1" applyProtection="1">
      <alignment horizontal="center" vertical="center"/>
      <protection locked="0"/>
    </xf>
    <xf numFmtId="0" fontId="68" fillId="79" borderId="131" xfId="37965" applyFont="1" applyFill="1" applyBorder="1" applyAlignment="1" applyProtection="1">
      <alignment vertical="center"/>
      <protection locked="0"/>
    </xf>
    <xf numFmtId="0" fontId="153" fillId="79" borderId="122" xfId="37965" applyFont="1" applyFill="1" applyBorder="1" applyAlignment="1" applyProtection="1">
      <alignment vertical="center" wrapText="1"/>
      <protection locked="0"/>
    </xf>
    <xf numFmtId="10" fontId="151" fillId="80" borderId="117" xfId="20961" applyNumberFormat="1" applyFont="1" applyFill="1" applyBorder="1" applyAlignment="1" applyProtection="1">
      <alignment horizontal="right" vertical="center"/>
    </xf>
    <xf numFmtId="193" fontId="10" fillId="0" borderId="24" xfId="0" applyNumberFormat="1" applyFont="1" applyFill="1" applyBorder="1" applyAlignment="1"/>
    <xf numFmtId="0" fontId="29" fillId="0" borderId="137" xfId="0" applyFont="1" applyBorder="1" applyAlignment="1">
      <alignment horizontal="center"/>
    </xf>
    <xf numFmtId="0" fontId="24" fillId="0" borderId="12" xfId="0" applyFont="1" applyBorder="1" applyAlignment="1">
      <alignment horizontal="left" wrapText="1"/>
    </xf>
    <xf numFmtId="193" fontId="30" fillId="0" borderId="0" xfId="0" applyNumberFormat="1" applyFont="1"/>
    <xf numFmtId="10" fontId="0" fillId="0" borderId="0" xfId="20961" applyNumberFormat="1" applyFont="1"/>
    <xf numFmtId="43" fontId="0" fillId="0" borderId="0" xfId="7" applyNumberFormat="1" applyFont="1"/>
    <xf numFmtId="0" fontId="24" fillId="0" borderId="12" xfId="0" applyFont="1" applyBorder="1" applyAlignment="1">
      <alignment horizontal="right" wrapText="1"/>
    </xf>
    <xf numFmtId="0" fontId="155" fillId="0" borderId="12" xfId="0" applyFont="1" applyBorder="1" applyAlignment="1">
      <alignment horizontal="right" wrapText="1"/>
    </xf>
    <xf numFmtId="0" fontId="10" fillId="0" borderId="155" xfId="0" applyFont="1" applyBorder="1"/>
    <xf numFmtId="0" fontId="16" fillId="0" borderId="155" xfId="17" applyFill="1" applyBorder="1" applyAlignment="1" applyProtection="1"/>
    <xf numFmtId="0" fontId="16" fillId="0" borderId="155" xfId="17" applyFill="1" applyBorder="1" applyAlignment="1" applyProtection="1">
      <alignment horizontal="left" vertical="center" wrapText="1"/>
    </xf>
    <xf numFmtId="49" fontId="147" fillId="0" borderId="155" xfId="0" applyNumberFormat="1" applyFont="1" applyFill="1" applyBorder="1" applyAlignment="1">
      <alignment horizontal="right" vertical="center" wrapText="1"/>
    </xf>
    <xf numFmtId="0" fontId="16" fillId="0" borderId="155" xfId="17" applyFill="1" applyBorder="1" applyAlignment="1" applyProtection="1">
      <alignment horizontal="left" vertical="center"/>
    </xf>
    <xf numFmtId="0" fontId="16" fillId="0" borderId="155" xfId="17" applyBorder="1" applyAlignment="1" applyProtection="1"/>
    <xf numFmtId="0" fontId="10" fillId="0" borderId="155" xfId="0" applyFont="1" applyFill="1" applyBorder="1"/>
    <xf numFmtId="0" fontId="20" fillId="0" borderId="155" xfId="0" applyFont="1" applyFill="1" applyBorder="1" applyAlignment="1">
      <alignment horizontal="center" vertical="center" wrapText="1"/>
    </xf>
    <xf numFmtId="0" fontId="21" fillId="0" borderId="155" xfId="0" applyFont="1" applyFill="1" applyBorder="1" applyAlignment="1">
      <alignment horizontal="left" vertical="center" wrapText="1"/>
    </xf>
    <xf numFmtId="0" fontId="12" fillId="0" borderId="155" xfId="0" applyFont="1" applyFill="1" applyBorder="1" applyAlignment="1">
      <alignment vertical="center" wrapText="1"/>
    </xf>
    <xf numFmtId="0" fontId="12" fillId="0" borderId="155" xfId="0" applyFont="1" applyBorder="1" applyAlignment="1">
      <alignment vertical="center" wrapText="1"/>
    </xf>
    <xf numFmtId="0" fontId="14" fillId="2" borderId="155" xfId="0" applyFont="1" applyFill="1" applyBorder="1" applyAlignment="1">
      <alignment vertical="center"/>
    </xf>
    <xf numFmtId="193" fontId="14" fillId="2" borderId="155" xfId="0" applyNumberFormat="1" applyFont="1" applyFill="1" applyBorder="1" applyAlignment="1" applyProtection="1">
      <alignment vertical="center"/>
      <protection locked="0"/>
    </xf>
    <xf numFmtId="0" fontId="12" fillId="0" borderId="155" xfId="0" applyFont="1" applyFill="1" applyBorder="1" applyAlignment="1">
      <alignment horizontal="left" vertical="center" wrapText="1"/>
    </xf>
    <xf numFmtId="193" fontId="14" fillId="2" borderId="135" xfId="0" applyNumberFormat="1" applyFont="1" applyFill="1" applyBorder="1" applyAlignment="1" applyProtection="1">
      <alignment vertical="center"/>
      <protection locked="0"/>
    </xf>
    <xf numFmtId="193" fontId="12" fillId="0" borderId="3" xfId="0" applyNumberFormat="1" applyFont="1" applyFill="1" applyBorder="1" applyAlignment="1" applyProtection="1">
      <alignment vertical="center" wrapText="1"/>
      <protection locked="0"/>
    </xf>
    <xf numFmtId="169" fontId="32" fillId="37" borderId="0" xfId="20" applyFont="1" applyBorder="1"/>
    <xf numFmtId="193" fontId="12" fillId="0" borderId="3" xfId="0" applyNumberFormat="1" applyFont="1" applyFill="1" applyBorder="1" applyAlignment="1" applyProtection="1">
      <alignment horizontal="center" vertical="center" wrapText="1"/>
      <protection locked="0"/>
    </xf>
    <xf numFmtId="10" fontId="12" fillId="0" borderId="3" xfId="20961" applyNumberFormat="1" applyFont="1" applyBorder="1" applyAlignment="1" applyProtection="1">
      <alignment vertical="center" wrapText="1"/>
      <protection locked="0"/>
    </xf>
    <xf numFmtId="9" fontId="14" fillId="2" borderId="26" xfId="20961" applyNumberFormat="1" applyFont="1" applyFill="1" applyBorder="1" applyAlignment="1" applyProtection="1">
      <alignment vertical="center"/>
      <protection locked="0"/>
    </xf>
    <xf numFmtId="193" fontId="156" fillId="36" borderId="21" xfId="0" applyNumberFormat="1" applyFont="1" applyFill="1" applyBorder="1" applyAlignment="1">
      <alignment vertical="center"/>
    </xf>
    <xf numFmtId="193" fontId="156" fillId="0" borderId="23" xfId="0" applyNumberFormat="1" applyFont="1" applyBorder="1" applyAlignment="1">
      <alignment vertical="center"/>
    </xf>
    <xf numFmtId="193" fontId="156" fillId="0" borderId="23" xfId="0" applyNumberFormat="1" applyFont="1" applyBorder="1" applyAlignment="1">
      <alignment vertical="center" wrapText="1"/>
    </xf>
    <xf numFmtId="193" fontId="156" fillId="36" borderId="23" xfId="0" applyNumberFormat="1" applyFont="1" applyFill="1" applyBorder="1" applyAlignment="1">
      <alignment vertical="center" wrapText="1"/>
    </xf>
    <xf numFmtId="3" fontId="156" fillId="0" borderId="23" xfId="0" applyNumberFormat="1" applyFont="1" applyBorder="1" applyAlignment="1">
      <alignment vertical="center" wrapText="1"/>
    </xf>
    <xf numFmtId="193" fontId="156" fillId="36" borderId="27" xfId="0" applyNumberFormat="1" applyFont="1" applyFill="1" applyBorder="1" applyAlignment="1">
      <alignment vertical="center" wrapText="1"/>
    </xf>
    <xf numFmtId="0" fontId="12" fillId="0" borderId="68" xfId="0" applyFont="1" applyFill="1" applyBorder="1" applyAlignment="1">
      <alignment horizontal="center" vertical="center" wrapText="1"/>
    </xf>
    <xf numFmtId="193" fontId="14" fillId="0" borderId="35" xfId="0" applyNumberFormat="1" applyFont="1" applyBorder="1" applyAlignment="1">
      <alignment vertical="center"/>
    </xf>
    <xf numFmtId="193" fontId="14" fillId="0" borderId="154" xfId="0" applyNumberFormat="1" applyFont="1" applyBorder="1" applyAlignment="1">
      <alignment vertical="center"/>
    </xf>
    <xf numFmtId="193" fontId="14" fillId="0" borderId="18" xfId="0" applyNumberFormat="1" applyFont="1" applyFill="1" applyBorder="1" applyAlignment="1">
      <alignment vertical="center"/>
    </xf>
    <xf numFmtId="193" fontId="14" fillId="0" borderId="14" xfId="0" applyNumberFormat="1" applyFont="1" applyBorder="1" applyAlignment="1">
      <alignment vertical="center"/>
    </xf>
    <xf numFmtId="193" fontId="14" fillId="36" borderId="14" xfId="0" applyNumberFormat="1" applyFont="1" applyFill="1" applyBorder="1" applyAlignment="1">
      <alignment vertical="center"/>
    </xf>
    <xf numFmtId="193" fontId="14" fillId="0" borderId="15" xfId="0" applyNumberFormat="1" applyFont="1" applyBorder="1" applyAlignment="1">
      <alignment vertical="center"/>
    </xf>
    <xf numFmtId="193" fontId="14" fillId="0" borderId="112" xfId="0" applyNumberFormat="1" applyFont="1" applyBorder="1" applyAlignment="1">
      <alignment vertical="center"/>
    </xf>
    <xf numFmtId="193" fontId="15" fillId="36" borderId="17" xfId="0" applyNumberFormat="1" applyFont="1" applyFill="1" applyBorder="1" applyAlignment="1">
      <alignment vertical="center"/>
    </xf>
    <xf numFmtId="193" fontId="14" fillId="0" borderId="18" xfId="0" applyNumberFormat="1" applyFont="1" applyBorder="1" applyAlignment="1">
      <alignment vertical="center"/>
    </xf>
    <xf numFmtId="193" fontId="15" fillId="36" borderId="64" xfId="0" applyNumberFormat="1" applyFont="1" applyFill="1" applyBorder="1" applyAlignment="1">
      <alignment vertical="center"/>
    </xf>
    <xf numFmtId="193" fontId="14" fillId="0" borderId="0" xfId="0" applyNumberFormat="1" applyFont="1"/>
    <xf numFmtId="0" fontId="12" fillId="0" borderId="0" xfId="0" applyFont="1" applyAlignment="1">
      <alignment horizontal="center"/>
    </xf>
    <xf numFmtId="0" fontId="12" fillId="0" borderId="20" xfId="0" applyFont="1" applyBorder="1" applyAlignment="1">
      <alignment horizontal="center" vertical="center"/>
    </xf>
    <xf numFmtId="9" fontId="157" fillId="0" borderId="3" xfId="0" applyNumberFormat="1" applyFont="1" applyFill="1" applyBorder="1" applyAlignment="1">
      <alignment horizontal="center" vertical="center"/>
    </xf>
    <xf numFmtId="193" fontId="12" fillId="0" borderId="3" xfId="0" applyNumberFormat="1" applyFont="1" applyBorder="1" applyAlignment="1"/>
    <xf numFmtId="193" fontId="12" fillId="36" borderId="26" xfId="0" applyNumberFormat="1" applyFont="1" applyFill="1" applyBorder="1"/>
    <xf numFmtId="0" fontId="12" fillId="0" borderId="20" xfId="0" applyFont="1" applyBorder="1" applyAlignment="1">
      <alignment wrapText="1"/>
    </xf>
    <xf numFmtId="0" fontId="12" fillId="0" borderId="3" xfId="0" applyFont="1" applyFill="1" applyBorder="1" applyAlignment="1">
      <alignment horizontal="center" vertical="center" wrapText="1"/>
    </xf>
    <xf numFmtId="193" fontId="12" fillId="0" borderId="3" xfId="0" applyNumberFormat="1" applyFont="1" applyFill="1" applyBorder="1"/>
    <xf numFmtId="10" fontId="149" fillId="0" borderId="117" xfId="20961" applyNumberFormat="1" applyFont="1" applyFill="1" applyBorder="1" applyAlignment="1">
      <alignment horizontal="center" vertical="center" wrapText="1"/>
    </xf>
    <xf numFmtId="0" fontId="110" fillId="0" borderId="74" xfId="0" applyFont="1" applyBorder="1" applyAlignment="1">
      <alignment horizontal="left" wrapText="1"/>
    </xf>
    <xf numFmtId="0" fontId="110" fillId="0" borderId="73" xfId="0" applyFont="1" applyBorder="1" applyAlignment="1">
      <alignment horizontal="left" wrapText="1"/>
    </xf>
    <xf numFmtId="0" fontId="14" fillId="0" borderId="30" xfId="0" applyFont="1" applyFill="1" applyBorder="1" applyAlignment="1" applyProtection="1">
      <alignment horizontal="center"/>
    </xf>
    <xf numFmtId="0" fontId="14" fillId="0" borderId="31" xfId="0" applyFont="1" applyFill="1" applyBorder="1" applyAlignment="1" applyProtection="1">
      <alignment horizontal="center"/>
    </xf>
    <xf numFmtId="0" fontId="14" fillId="0" borderId="33" xfId="0" applyFont="1" applyFill="1" applyBorder="1" applyAlignment="1" applyProtection="1">
      <alignment horizontal="center"/>
    </xf>
    <xf numFmtId="0" fontId="14" fillId="0" borderId="32" xfId="0" applyFont="1" applyFill="1" applyBorder="1" applyAlignment="1" applyProtection="1">
      <alignment horizontal="center"/>
    </xf>
    <xf numFmtId="0" fontId="11" fillId="0" borderId="4" xfId="0" applyFont="1" applyBorder="1" applyAlignment="1">
      <alignment horizontal="center" vertical="center"/>
    </xf>
    <xf numFmtId="0" fontId="11" fillId="0" borderId="77" xfId="0" applyFont="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0" xfId="0" applyFont="1" applyFill="1" applyBorder="1" applyAlignment="1" applyProtection="1">
      <alignment horizontal="center"/>
    </xf>
    <xf numFmtId="0" fontId="15" fillId="0" borderId="21" xfId="0" applyFont="1" applyFill="1" applyBorder="1" applyAlignment="1" applyProtection="1">
      <alignment horizontal="center"/>
    </xf>
    <xf numFmtId="0" fontId="15" fillId="0" borderId="30" xfId="0" applyFont="1" applyBorder="1" applyAlignment="1">
      <alignment horizontal="center" wrapText="1"/>
    </xf>
    <xf numFmtId="0" fontId="14" fillId="0" borderId="32" xfId="0" applyFont="1" applyBorder="1" applyAlignment="1">
      <alignment horizontal="center"/>
    </xf>
    <xf numFmtId="0" fontId="18" fillId="0" borderId="3" xfId="0" applyFont="1" applyBorder="1" applyAlignment="1">
      <alignment wrapText="1"/>
    </xf>
    <xf numFmtId="0" fontId="10" fillId="0" borderId="23" xfId="0" applyFont="1" applyBorder="1" applyAlignment="1"/>
    <xf numFmtId="0" fontId="15" fillId="0" borderId="8" xfId="0" applyFont="1" applyBorder="1" applyAlignment="1">
      <alignment horizontal="center" wrapText="1"/>
    </xf>
    <xf numFmtId="0" fontId="14" fillId="0" borderId="24" xfId="0" applyFont="1" applyBorder="1" applyAlignment="1">
      <alignment horizontal="center"/>
    </xf>
    <xf numFmtId="0" fontId="15" fillId="0" borderId="8" xfId="0" applyFont="1" applyBorder="1" applyAlignment="1">
      <alignment horizontal="center" vertical="center" wrapText="1"/>
    </xf>
    <xf numFmtId="0" fontId="15" fillId="0" borderId="24"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xf>
    <xf numFmtId="0" fontId="10" fillId="0" borderId="24" xfId="0" applyFont="1" applyFill="1" applyBorder="1" applyAlignment="1">
      <alignment horizontal="center"/>
    </xf>
    <xf numFmtId="0" fontId="11" fillId="36" borderId="14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153" xfId="0" applyFont="1" applyFill="1" applyBorder="1" applyAlignment="1">
      <alignment horizontal="center" vertical="center" wrapText="1"/>
    </xf>
    <xf numFmtId="0" fontId="11" fillId="36" borderId="150" xfId="0" applyFont="1" applyFill="1" applyBorder="1" applyAlignment="1">
      <alignment horizontal="center" vertical="center" wrapText="1"/>
    </xf>
    <xf numFmtId="9" fontId="10" fillId="0" borderId="122" xfId="0" applyNumberFormat="1" applyFont="1" applyBorder="1" applyAlignment="1">
      <alignment horizontal="center" vertical="center"/>
    </xf>
    <xf numFmtId="9" fontId="10" fillId="0" borderId="131" xfId="0" applyNumberFormat="1" applyFont="1" applyBorder="1" applyAlignment="1">
      <alignment horizontal="center" vertical="center"/>
    </xf>
    <xf numFmtId="0" fontId="107" fillId="3" borderId="75" xfId="13" applyFont="1" applyFill="1" applyBorder="1" applyAlignment="1" applyProtection="1">
      <alignment horizontal="center" vertical="center" wrapText="1"/>
      <protection locked="0"/>
    </xf>
    <xf numFmtId="0" fontId="107" fillId="3" borderId="72" xfId="13"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164" fontId="20" fillId="3" borderId="19" xfId="1" applyNumberFormat="1" applyFont="1" applyFill="1" applyBorder="1" applyAlignment="1" applyProtection="1">
      <alignment horizontal="center"/>
      <protection locked="0"/>
    </xf>
    <xf numFmtId="164" fontId="20" fillId="3" borderId="20" xfId="1" applyNumberFormat="1" applyFont="1" applyFill="1" applyBorder="1" applyAlignment="1" applyProtection="1">
      <alignment horizontal="center"/>
      <protection locked="0"/>
    </xf>
    <xf numFmtId="164" fontId="20" fillId="3" borderId="21" xfId="1" applyNumberFormat="1" applyFont="1" applyFill="1" applyBorder="1" applyAlignment="1" applyProtection="1">
      <alignment horizontal="center"/>
      <protection locked="0"/>
    </xf>
    <xf numFmtId="164" fontId="20" fillId="0" borderId="109" xfId="1" applyNumberFormat="1" applyFont="1" applyFill="1" applyBorder="1" applyAlignment="1" applyProtection="1">
      <alignment horizontal="center" vertical="center" wrapText="1"/>
      <protection locked="0"/>
    </xf>
    <xf numFmtId="164" fontId="20" fillId="0" borderId="110" xfId="1" applyNumberFormat="1" applyFont="1" applyFill="1" applyBorder="1" applyAlignment="1" applyProtection="1">
      <alignment horizontal="center" vertical="center" wrapText="1"/>
      <protection locked="0"/>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wrapText="1"/>
    </xf>
    <xf numFmtId="0" fontId="10" fillId="0" borderId="10" xfId="0" applyFont="1" applyFill="1" applyBorder="1" applyAlignment="1">
      <alignment horizontal="center" wrapText="1"/>
    </xf>
    <xf numFmtId="0" fontId="10" fillId="0" borderId="7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9" fillId="0" borderId="60" xfId="0" applyFont="1" applyFill="1" applyBorder="1" applyAlignment="1">
      <alignment horizontal="left" vertical="center"/>
    </xf>
    <xf numFmtId="0" fontId="19" fillId="0" borderId="61" xfId="0" applyFont="1" applyFill="1" applyBorder="1" applyAlignment="1">
      <alignment horizontal="left" vertical="center"/>
    </xf>
    <xf numFmtId="0" fontId="10" fillId="0" borderId="61" xfId="0" applyFont="1" applyFill="1" applyBorder="1" applyAlignment="1">
      <alignment horizontal="center" vertical="center" wrapText="1"/>
    </xf>
    <xf numFmtId="0" fontId="10" fillId="0" borderId="11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11" fillId="0" borderId="78" xfId="0" applyFont="1" applyFill="1" applyBorder="1" applyAlignment="1">
      <alignment horizontal="center" vertical="center"/>
    </xf>
    <xf numFmtId="0" fontId="111" fillId="0" borderId="79" xfId="0" applyFont="1" applyFill="1" applyBorder="1" applyAlignment="1">
      <alignment horizontal="center" vertical="center"/>
    </xf>
    <xf numFmtId="0" fontId="111" fillId="0" borderId="80" xfId="0" applyFont="1" applyFill="1" applyBorder="1" applyAlignment="1">
      <alignment horizontal="center" vertical="center"/>
    </xf>
    <xf numFmtId="0" fontId="112" fillId="0" borderId="117" xfId="0" applyFont="1" applyFill="1" applyBorder="1" applyAlignment="1">
      <alignment horizontal="left" vertical="center" wrapText="1"/>
    </xf>
    <xf numFmtId="0" fontId="111" fillId="76" borderId="81" xfId="0" applyFont="1" applyFill="1" applyBorder="1" applyAlignment="1">
      <alignment horizontal="center" vertical="center" wrapText="1"/>
    </xf>
    <xf numFmtId="0" fontId="111" fillId="76" borderId="82" xfId="0" applyFont="1" applyFill="1" applyBorder="1" applyAlignment="1">
      <alignment horizontal="center" vertical="center" wrapText="1"/>
    </xf>
    <xf numFmtId="0" fontId="111" fillId="76" borderId="83" xfId="0" applyFont="1" applyFill="1" applyBorder="1" applyAlignment="1">
      <alignment horizontal="center" vertical="center" wrapText="1"/>
    </xf>
    <xf numFmtId="0" fontId="112" fillId="0" borderId="59" xfId="0" applyFont="1" applyFill="1" applyBorder="1" applyAlignment="1">
      <alignment horizontal="left" vertical="center" wrapText="1"/>
    </xf>
    <xf numFmtId="0" fontId="112" fillId="0" borderId="11" xfId="0" applyFont="1" applyFill="1" applyBorder="1" applyAlignment="1">
      <alignment horizontal="left" vertical="center" wrapText="1"/>
    </xf>
    <xf numFmtId="0" fontId="112" fillId="0" borderId="122" xfId="0" applyFont="1" applyFill="1" applyBorder="1" applyAlignment="1">
      <alignment horizontal="left" vertical="center" wrapText="1"/>
    </xf>
    <xf numFmtId="0" fontId="112" fillId="0" borderId="131" xfId="0" applyFont="1" applyFill="1" applyBorder="1" applyAlignment="1">
      <alignment horizontal="left" vertical="center" wrapText="1"/>
    </xf>
    <xf numFmtId="0" fontId="112" fillId="3" borderId="122" xfId="0" applyFont="1" applyFill="1" applyBorder="1" applyAlignment="1">
      <alignment vertical="center" wrapText="1"/>
    </xf>
    <xf numFmtId="0" fontId="112" fillId="3" borderId="131" xfId="0" applyFont="1" applyFill="1" applyBorder="1" applyAlignment="1">
      <alignment vertical="center" wrapText="1"/>
    </xf>
    <xf numFmtId="0" fontId="112" fillId="0" borderId="122" xfId="0" applyFont="1" applyFill="1" applyBorder="1" applyAlignment="1">
      <alignment horizontal="left"/>
    </xf>
    <xf numFmtId="0" fontId="112" fillId="0" borderId="131" xfId="0" applyFont="1" applyFill="1" applyBorder="1" applyAlignment="1">
      <alignment horizontal="left"/>
    </xf>
    <xf numFmtId="0" fontId="112" fillId="0" borderId="88" xfId="0" applyFont="1" applyFill="1" applyBorder="1" applyAlignment="1">
      <alignment horizontal="left" vertical="center" wrapText="1"/>
    </xf>
    <xf numFmtId="0" fontId="112" fillId="0" borderId="89" xfId="0" applyFont="1" applyFill="1" applyBorder="1" applyAlignment="1">
      <alignment horizontal="left" vertical="center" wrapText="1"/>
    </xf>
    <xf numFmtId="0" fontId="112" fillId="0" borderId="59" xfId="0" applyFont="1" applyFill="1" applyBorder="1" applyAlignment="1">
      <alignment vertical="center" wrapText="1"/>
    </xf>
    <xf numFmtId="0" fontId="112" fillId="0" borderId="11" xfId="0" applyFont="1" applyFill="1" applyBorder="1" applyAlignment="1">
      <alignment vertical="center" wrapText="1"/>
    </xf>
    <xf numFmtId="0" fontId="112" fillId="0" borderId="122" xfId="0" applyFont="1" applyFill="1" applyBorder="1" applyAlignment="1">
      <alignment vertical="center" wrapText="1"/>
    </xf>
    <xf numFmtId="0" fontId="112" fillId="0" borderId="131" xfId="0" applyFont="1" applyFill="1" applyBorder="1" applyAlignment="1">
      <alignment vertical="center" wrapText="1"/>
    </xf>
    <xf numFmtId="0" fontId="112" fillId="3" borderId="85" xfId="0" applyFont="1" applyFill="1" applyBorder="1" applyAlignment="1">
      <alignment horizontal="left" vertical="center" wrapText="1"/>
    </xf>
    <xf numFmtId="0" fontId="112" fillId="3" borderId="86" xfId="0" applyFont="1" applyFill="1" applyBorder="1" applyAlignment="1">
      <alignment horizontal="left" vertical="center" wrapText="1"/>
    </xf>
    <xf numFmtId="0" fontId="112" fillId="0" borderId="85" xfId="0" applyFont="1" applyFill="1" applyBorder="1" applyAlignment="1">
      <alignment vertical="center" wrapText="1"/>
    </xf>
    <xf numFmtId="0" fontId="112" fillId="0" borderId="86" xfId="0" applyFont="1" applyFill="1" applyBorder="1" applyAlignment="1">
      <alignment vertical="center" wrapText="1"/>
    </xf>
    <xf numFmtId="0" fontId="112" fillId="0" borderId="85" xfId="0" applyFont="1" applyFill="1" applyBorder="1" applyAlignment="1">
      <alignment horizontal="left" vertical="center" wrapText="1"/>
    </xf>
    <xf numFmtId="0" fontId="112" fillId="0" borderId="86" xfId="0" applyFont="1" applyFill="1" applyBorder="1" applyAlignment="1">
      <alignment horizontal="left" vertical="center" wrapText="1"/>
    </xf>
    <xf numFmtId="0" fontId="111" fillId="76" borderId="90" xfId="0" applyFont="1" applyFill="1" applyBorder="1" applyAlignment="1">
      <alignment horizontal="center" vertical="center" wrapText="1"/>
    </xf>
    <xf numFmtId="0" fontId="111" fillId="76" borderId="0" xfId="0" applyFont="1" applyFill="1" applyBorder="1" applyAlignment="1">
      <alignment horizontal="center" vertical="center" wrapText="1"/>
    </xf>
    <xf numFmtId="0" fontId="111" fillId="76" borderId="91" xfId="0" applyFont="1" applyFill="1" applyBorder="1" applyAlignment="1">
      <alignment horizontal="center" vertical="center" wrapText="1"/>
    </xf>
    <xf numFmtId="0" fontId="112" fillId="3" borderId="122" xfId="0" applyFont="1" applyFill="1" applyBorder="1" applyAlignment="1">
      <alignment horizontal="left" vertical="center" wrapText="1"/>
    </xf>
    <xf numFmtId="0" fontId="112" fillId="3" borderId="131" xfId="0" applyFont="1" applyFill="1" applyBorder="1" applyAlignment="1">
      <alignment horizontal="left" vertical="center" wrapText="1"/>
    </xf>
    <xf numFmtId="0" fontId="112" fillId="78" borderId="122" xfId="0" applyFont="1" applyFill="1" applyBorder="1" applyAlignment="1">
      <alignment vertical="center" wrapText="1"/>
    </xf>
    <xf numFmtId="0" fontId="112" fillId="78" borderId="131" xfId="0" applyFont="1" applyFill="1" applyBorder="1" applyAlignment="1">
      <alignment vertical="center" wrapText="1"/>
    </xf>
    <xf numFmtId="0" fontId="111" fillId="76" borderId="106" xfId="0" applyFont="1" applyFill="1" applyBorder="1" applyAlignment="1">
      <alignment horizontal="center" vertical="center"/>
    </xf>
    <xf numFmtId="0" fontId="111" fillId="76" borderId="107" xfId="0" applyFont="1" applyFill="1" applyBorder="1" applyAlignment="1">
      <alignment horizontal="center" vertical="center"/>
    </xf>
    <xf numFmtId="0" fontId="111" fillId="76" borderId="108" xfId="0" applyFont="1" applyFill="1" applyBorder="1" applyAlignment="1">
      <alignment horizontal="center" vertical="center"/>
    </xf>
    <xf numFmtId="0" fontId="111" fillId="0" borderId="101" xfId="0" applyFont="1" applyFill="1" applyBorder="1" applyAlignment="1">
      <alignment horizontal="center" vertical="center"/>
    </xf>
    <xf numFmtId="0" fontId="111" fillId="76" borderId="132" xfId="0" applyFont="1" applyFill="1" applyBorder="1" applyAlignment="1">
      <alignment horizontal="center" vertical="center" wrapText="1"/>
    </xf>
    <xf numFmtId="0" fontId="111" fillId="76" borderId="133" xfId="0" applyFont="1" applyFill="1" applyBorder="1" applyAlignment="1">
      <alignment horizontal="center" vertical="center" wrapText="1"/>
    </xf>
    <xf numFmtId="0" fontId="111" fillId="76" borderId="134" xfId="0" applyFont="1" applyFill="1" applyBorder="1" applyAlignment="1">
      <alignment horizontal="center" vertical="center" wrapText="1"/>
    </xf>
    <xf numFmtId="49" fontId="112" fillId="0" borderId="96" xfId="0" applyNumberFormat="1" applyFont="1" applyFill="1" applyBorder="1" applyAlignment="1">
      <alignment horizontal="left" vertical="center" wrapText="1"/>
    </xf>
    <xf numFmtId="49" fontId="112" fillId="0" borderId="97" xfId="0" applyNumberFormat="1" applyFont="1" applyFill="1" applyBorder="1" applyAlignment="1">
      <alignment horizontal="left" vertical="center" wrapText="1"/>
    </xf>
    <xf numFmtId="0" fontId="112" fillId="0" borderId="99" xfId="0" applyFont="1" applyFill="1" applyBorder="1" applyAlignment="1">
      <alignment horizontal="left" vertical="center" wrapText="1"/>
    </xf>
    <xf numFmtId="0" fontId="112" fillId="0" borderId="100" xfId="0" applyFont="1" applyFill="1" applyBorder="1" applyAlignment="1">
      <alignment horizontal="left" vertical="center" wrapText="1"/>
    </xf>
    <xf numFmtId="0" fontId="112" fillId="0" borderId="95" xfId="0" applyFont="1" applyFill="1" applyBorder="1" applyAlignment="1">
      <alignment horizontal="left" vertical="center" wrapText="1"/>
    </xf>
    <xf numFmtId="0" fontId="112" fillId="0" borderId="104" xfId="0" applyFont="1" applyFill="1" applyBorder="1" applyAlignment="1">
      <alignment horizontal="left" vertical="center" wrapText="1"/>
    </xf>
    <xf numFmtId="0" fontId="111" fillId="76" borderId="92" xfId="0" applyFont="1" applyFill="1" applyBorder="1" applyAlignment="1">
      <alignment horizontal="center" vertical="center" wrapText="1"/>
    </xf>
    <xf numFmtId="0" fontId="111" fillId="76" borderId="93" xfId="0" applyFont="1" applyFill="1" applyBorder="1" applyAlignment="1">
      <alignment horizontal="center" vertical="center" wrapText="1"/>
    </xf>
    <xf numFmtId="0" fontId="111" fillId="76" borderId="94" xfId="0" applyFont="1" applyFill="1" applyBorder="1" applyAlignment="1">
      <alignment horizontal="center" vertical="center" wrapText="1"/>
    </xf>
    <xf numFmtId="0" fontId="111" fillId="0" borderId="105" xfId="0" applyFont="1" applyFill="1" applyBorder="1" applyAlignment="1">
      <alignment horizontal="center" vertical="center"/>
    </xf>
    <xf numFmtId="0" fontId="111" fillId="0" borderId="103" xfId="0" applyFont="1" applyFill="1" applyBorder="1" applyAlignment="1">
      <alignment horizontal="center" vertical="center"/>
    </xf>
    <xf numFmtId="0" fontId="112" fillId="0" borderId="96" xfId="0" applyFont="1" applyFill="1" applyBorder="1" applyAlignment="1">
      <alignment horizontal="left" vertical="center"/>
    </xf>
    <xf numFmtId="0" fontId="112" fillId="0" borderId="97" xfId="0" applyFont="1" applyFill="1" applyBorder="1" applyAlignment="1">
      <alignment horizontal="left" vertical="center"/>
    </xf>
    <xf numFmtId="0" fontId="111" fillId="0" borderId="106" xfId="0" applyFont="1" applyFill="1" applyBorder="1" applyAlignment="1">
      <alignment horizontal="center" vertical="center"/>
    </xf>
    <xf numFmtId="0" fontId="111" fillId="0" borderId="107" xfId="0" applyFont="1" applyFill="1" applyBorder="1" applyAlignment="1">
      <alignment horizontal="center" vertical="center"/>
    </xf>
    <xf numFmtId="0" fontId="111" fillId="0" borderId="108" xfId="0" applyFont="1" applyFill="1" applyBorder="1" applyAlignment="1">
      <alignment horizontal="center" vertical="center"/>
    </xf>
    <xf numFmtId="0" fontId="112" fillId="0" borderId="98" xfId="0" applyFont="1" applyFill="1" applyBorder="1" applyAlignment="1">
      <alignment horizontal="left" vertical="center" wrapText="1"/>
    </xf>
  </cellXfs>
  <cellStyles count="39734">
    <cellStyle name="_lowerLable" xfId="21025"/>
    <cellStyle name="_RC VALUTEBIS WRILSI " xfId="18"/>
    <cellStyle name="=C:\WINNT35\SYSTEM32\COMMAND.COM" xfId="37965"/>
    <cellStyle name="1Normal" xfId="19"/>
    <cellStyle name="1Normal 2" xfId="20"/>
    <cellStyle name="1Normal 3" xfId="21"/>
    <cellStyle name="20% - Accent1 10" xfId="21026"/>
    <cellStyle name="20% - Accent1 11" xfId="21027"/>
    <cellStyle name="20% - Accent1 12" xfId="21028"/>
    <cellStyle name="20% - Accent1 13" xfId="21029"/>
    <cellStyle name="20% - Accent1 14" xfId="21030"/>
    <cellStyle name="20% - Accent1 15" xfId="21031"/>
    <cellStyle name="20% - Accent1 16" xfId="21032"/>
    <cellStyle name="20% - Accent1 17" xfId="21033"/>
    <cellStyle name="20% - Accent1 18" xfId="21034"/>
    <cellStyle name="20% - Accent1 19" xfId="21035"/>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20" xfId="21036"/>
    <cellStyle name="20% - Accent1 21" xfId="20965"/>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1 8" xfId="21037"/>
    <cellStyle name="20% - Accent1 9" xfId="21038"/>
    <cellStyle name="20% - Accent2 10" xfId="21039"/>
    <cellStyle name="20% - Accent2 11" xfId="21040"/>
    <cellStyle name="20% - Accent2 12" xfId="21041"/>
    <cellStyle name="20% - Accent2 13" xfId="21042"/>
    <cellStyle name="20% - Accent2 14" xfId="21043"/>
    <cellStyle name="20% - Accent2 15" xfId="21044"/>
    <cellStyle name="20% - Accent2 16" xfId="21045"/>
    <cellStyle name="20% - Accent2 17" xfId="21046"/>
    <cellStyle name="20% - Accent2 18" xfId="21047"/>
    <cellStyle name="20% - Accent2 19" xfId="21048"/>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20" xfId="21049"/>
    <cellStyle name="20% - Accent2 21" xfId="20966"/>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2 8" xfId="21050"/>
    <cellStyle name="20% - Accent2 9" xfId="21051"/>
    <cellStyle name="20% - Accent3 10" xfId="21052"/>
    <cellStyle name="20% - Accent3 11" xfId="21053"/>
    <cellStyle name="20% - Accent3 12" xfId="21054"/>
    <cellStyle name="20% - Accent3 13" xfId="21055"/>
    <cellStyle name="20% - Accent3 14" xfId="21056"/>
    <cellStyle name="20% - Accent3 15" xfId="21057"/>
    <cellStyle name="20% - Accent3 16" xfId="21058"/>
    <cellStyle name="20% - Accent3 17" xfId="21059"/>
    <cellStyle name="20% - Accent3 18" xfId="21060"/>
    <cellStyle name="20% - Accent3 19" xfId="21061"/>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20" xfId="21062"/>
    <cellStyle name="20% - Accent3 21" xfId="20967"/>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3 8" xfId="21063"/>
    <cellStyle name="20% - Accent3 9" xfId="21064"/>
    <cellStyle name="20% - Accent4 10" xfId="21065"/>
    <cellStyle name="20% - Accent4 11" xfId="21066"/>
    <cellStyle name="20% - Accent4 12" xfId="21067"/>
    <cellStyle name="20% - Accent4 13" xfId="21068"/>
    <cellStyle name="20% - Accent4 14" xfId="21069"/>
    <cellStyle name="20% - Accent4 15" xfId="21070"/>
    <cellStyle name="20% - Accent4 16" xfId="21071"/>
    <cellStyle name="20% - Accent4 17" xfId="21072"/>
    <cellStyle name="20% - Accent4 18" xfId="21073"/>
    <cellStyle name="20% - Accent4 19" xfId="21074"/>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20" xfId="21075"/>
    <cellStyle name="20% - Accent4 21" xfId="20968"/>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4 8" xfId="21076"/>
    <cellStyle name="20% - Accent4 9" xfId="21077"/>
    <cellStyle name="20% - Accent5 10" xfId="21078"/>
    <cellStyle name="20% - Accent5 11" xfId="21079"/>
    <cellStyle name="20% - Accent5 12" xfId="21080"/>
    <cellStyle name="20% - Accent5 13" xfId="21081"/>
    <cellStyle name="20% - Accent5 14" xfId="21082"/>
    <cellStyle name="20% - Accent5 15" xfId="21083"/>
    <cellStyle name="20% - Accent5 16" xfId="21084"/>
    <cellStyle name="20% - Accent5 17" xfId="21085"/>
    <cellStyle name="20% - Accent5 18" xfId="21086"/>
    <cellStyle name="20% - Accent5 19" xfId="21087"/>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20" xfId="21088"/>
    <cellStyle name="20% - Accent5 21" xfId="20969"/>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5 8" xfId="21089"/>
    <cellStyle name="20% - Accent5 9" xfId="21090"/>
    <cellStyle name="20% - Accent6 10" xfId="21091"/>
    <cellStyle name="20% - Accent6 11" xfId="21092"/>
    <cellStyle name="20% - Accent6 12" xfId="21093"/>
    <cellStyle name="20% - Accent6 13" xfId="21094"/>
    <cellStyle name="20% - Accent6 14" xfId="21095"/>
    <cellStyle name="20% - Accent6 15" xfId="21096"/>
    <cellStyle name="20% - Accent6 16" xfId="21097"/>
    <cellStyle name="20% - Accent6 17" xfId="21098"/>
    <cellStyle name="20% - Accent6 18" xfId="21099"/>
    <cellStyle name="20% - Accent6 19" xfId="21100"/>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20" xfId="21101"/>
    <cellStyle name="20% - Accent6 21" xfId="20970"/>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20% - Accent6 8" xfId="21102"/>
    <cellStyle name="20% - Accent6 9" xfId="21103"/>
    <cellStyle name="40% - Accent1 10" xfId="21104"/>
    <cellStyle name="40% - Accent1 11" xfId="21105"/>
    <cellStyle name="40% - Accent1 12" xfId="21106"/>
    <cellStyle name="40% - Accent1 13" xfId="21107"/>
    <cellStyle name="40% - Accent1 14" xfId="21108"/>
    <cellStyle name="40% - Accent1 15" xfId="21109"/>
    <cellStyle name="40% - Accent1 16" xfId="21110"/>
    <cellStyle name="40% - Accent1 17" xfId="21111"/>
    <cellStyle name="40% - Accent1 18" xfId="21112"/>
    <cellStyle name="40% - Accent1 19" xfId="21113"/>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20" xfId="21114"/>
    <cellStyle name="40% - Accent1 21" xfId="20971"/>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1 8" xfId="21115"/>
    <cellStyle name="40% - Accent1 9" xfId="21116"/>
    <cellStyle name="40% - Accent2 10" xfId="21117"/>
    <cellStyle name="40% - Accent2 11" xfId="21118"/>
    <cellStyle name="40% - Accent2 12" xfId="21119"/>
    <cellStyle name="40% - Accent2 13" xfId="21120"/>
    <cellStyle name="40% - Accent2 14" xfId="21121"/>
    <cellStyle name="40% - Accent2 15" xfId="21122"/>
    <cellStyle name="40% - Accent2 16" xfId="21123"/>
    <cellStyle name="40% - Accent2 17" xfId="21124"/>
    <cellStyle name="40% - Accent2 18" xfId="21125"/>
    <cellStyle name="40% - Accent2 19" xfId="21126"/>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20" xfId="21127"/>
    <cellStyle name="40% - Accent2 21" xfId="20972"/>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2 8" xfId="21128"/>
    <cellStyle name="40% - Accent2 9" xfId="21129"/>
    <cellStyle name="40% - Accent3 10" xfId="21130"/>
    <cellStyle name="40% - Accent3 11" xfId="21131"/>
    <cellStyle name="40% - Accent3 12" xfId="21132"/>
    <cellStyle name="40% - Accent3 13" xfId="21133"/>
    <cellStyle name="40% - Accent3 14" xfId="21134"/>
    <cellStyle name="40% - Accent3 15" xfId="21135"/>
    <cellStyle name="40% - Accent3 16" xfId="21136"/>
    <cellStyle name="40% - Accent3 17" xfId="21137"/>
    <cellStyle name="40% - Accent3 18" xfId="21138"/>
    <cellStyle name="40% - Accent3 19" xfId="2113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20" xfId="21140"/>
    <cellStyle name="40% - Accent3 21" xfId="20973"/>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3 8" xfId="21141"/>
    <cellStyle name="40% - Accent3 9" xfId="21142"/>
    <cellStyle name="40% - Accent4 10" xfId="21143"/>
    <cellStyle name="40% - Accent4 11" xfId="21144"/>
    <cellStyle name="40% - Accent4 12" xfId="21145"/>
    <cellStyle name="40% - Accent4 13" xfId="21146"/>
    <cellStyle name="40% - Accent4 14" xfId="21147"/>
    <cellStyle name="40% - Accent4 15" xfId="21148"/>
    <cellStyle name="40% - Accent4 16" xfId="21149"/>
    <cellStyle name="40% - Accent4 17" xfId="21150"/>
    <cellStyle name="40% - Accent4 18" xfId="21151"/>
    <cellStyle name="40% - Accent4 19" xfId="21152"/>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20" xfId="21153"/>
    <cellStyle name="40% - Accent4 21" xfId="20974"/>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4 8" xfId="21154"/>
    <cellStyle name="40% - Accent4 9" xfId="21155"/>
    <cellStyle name="40% - Accent5 10" xfId="21156"/>
    <cellStyle name="40% - Accent5 11" xfId="21157"/>
    <cellStyle name="40% - Accent5 12" xfId="21158"/>
    <cellStyle name="40% - Accent5 13" xfId="21159"/>
    <cellStyle name="40% - Accent5 14" xfId="21160"/>
    <cellStyle name="40% - Accent5 15" xfId="21161"/>
    <cellStyle name="40% - Accent5 16" xfId="21162"/>
    <cellStyle name="40% - Accent5 17" xfId="21163"/>
    <cellStyle name="40% - Accent5 18" xfId="21164"/>
    <cellStyle name="40% - Accent5 19" xfId="21165"/>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20" xfId="21166"/>
    <cellStyle name="40% - Accent5 21" xfId="20975"/>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5 8" xfId="21167"/>
    <cellStyle name="40% - Accent5 9" xfId="21168"/>
    <cellStyle name="40% - Accent6 10" xfId="21169"/>
    <cellStyle name="40% - Accent6 11" xfId="21170"/>
    <cellStyle name="40% - Accent6 12" xfId="21171"/>
    <cellStyle name="40% - Accent6 13" xfId="21172"/>
    <cellStyle name="40% - Accent6 14" xfId="21173"/>
    <cellStyle name="40% - Accent6 15" xfId="21174"/>
    <cellStyle name="40% - Accent6 16" xfId="21175"/>
    <cellStyle name="40% - Accent6 17" xfId="21176"/>
    <cellStyle name="40% - Accent6 18" xfId="21177"/>
    <cellStyle name="40% - Accent6 19" xfId="21178"/>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20" xfId="21179"/>
    <cellStyle name="40% - Accent6 21" xfId="20976"/>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40% - Accent6 8" xfId="21180"/>
    <cellStyle name="40% - Accent6 9" xfId="21181"/>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1 8" xfId="20977"/>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2 8" xfId="20978"/>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3 8" xfId="20979"/>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4 8" xfId="20980"/>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5 8" xfId="20981"/>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60% - Accent6 8" xfId="20982"/>
    <cellStyle name="Accent1 - 20%" xfId="490"/>
    <cellStyle name="Accent1 - 40%" xfId="491"/>
    <cellStyle name="Accent1 - 60%" xfId="492"/>
    <cellStyle name="Accent1 10" xfId="20983"/>
    <cellStyle name="Accent1 11" xfId="21023"/>
    <cellStyle name="Accent1 12" xfId="28164"/>
    <cellStyle name="Accent1 13" xfId="28166"/>
    <cellStyle name="Accent1 14" xfId="28207"/>
    <cellStyle name="Accent1 15" xfId="28215"/>
    <cellStyle name="Accent1 16" xfId="28197"/>
    <cellStyle name="Accent1 17" xfId="28184"/>
    <cellStyle name="Accent1 18" xfId="28218"/>
    <cellStyle name="Accent1 19" xfId="33091"/>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10" xfId="20984"/>
    <cellStyle name="Accent2 11" xfId="21022"/>
    <cellStyle name="Accent2 12" xfId="28163"/>
    <cellStyle name="Accent2 13" xfId="28167"/>
    <cellStyle name="Accent2 14" xfId="28206"/>
    <cellStyle name="Accent2 15" xfId="28214"/>
    <cellStyle name="Accent2 16" xfId="28196"/>
    <cellStyle name="Accent2 17" xfId="28182"/>
    <cellStyle name="Accent2 18" xfId="28219"/>
    <cellStyle name="Accent2 19" xfId="33092"/>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10" xfId="20985"/>
    <cellStyle name="Accent3 11" xfId="21021"/>
    <cellStyle name="Accent3 12" xfId="28162"/>
    <cellStyle name="Accent3 13" xfId="28168"/>
    <cellStyle name="Accent3 14" xfId="28205"/>
    <cellStyle name="Accent3 15" xfId="28213"/>
    <cellStyle name="Accent3 16" xfId="28195"/>
    <cellStyle name="Accent3 17" xfId="28185"/>
    <cellStyle name="Accent3 18" xfId="28220"/>
    <cellStyle name="Accent3 19" xfId="33093"/>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10" xfId="20986"/>
    <cellStyle name="Accent4 11" xfId="21020"/>
    <cellStyle name="Accent4 12" xfId="28161"/>
    <cellStyle name="Accent4 13" xfId="28169"/>
    <cellStyle name="Accent4 14" xfId="28204"/>
    <cellStyle name="Accent4 15" xfId="28212"/>
    <cellStyle name="Accent4 16" xfId="28194"/>
    <cellStyle name="Accent4 17" xfId="28186"/>
    <cellStyle name="Accent4 18" xfId="28221"/>
    <cellStyle name="Accent4 19" xfId="33094"/>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10" xfId="20987"/>
    <cellStyle name="Accent5 11" xfId="21019"/>
    <cellStyle name="Accent5 12" xfId="28160"/>
    <cellStyle name="Accent5 13" xfId="28170"/>
    <cellStyle name="Accent5 14" xfId="28203"/>
    <cellStyle name="Accent5 15" xfId="28211"/>
    <cellStyle name="Accent5 16" xfId="28193"/>
    <cellStyle name="Accent5 17" xfId="28180"/>
    <cellStyle name="Accent5 18" xfId="28222"/>
    <cellStyle name="Accent5 19" xfId="33095"/>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10" xfId="20988"/>
    <cellStyle name="Accent6 11" xfId="21018"/>
    <cellStyle name="Accent6 12" xfId="28159"/>
    <cellStyle name="Accent6 13" xfId="28171"/>
    <cellStyle name="Accent6 14" xfId="28202"/>
    <cellStyle name="Accent6 15" xfId="28210"/>
    <cellStyle name="Accent6 16" xfId="28192"/>
    <cellStyle name="Accent6 17" xfId="28181"/>
    <cellStyle name="Accent6 18" xfId="28223"/>
    <cellStyle name="Accent6 19" xfId="33096"/>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Bad 8" xfId="20989"/>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39114"/>
    <cellStyle name="Calculation 2 10 2 2 2" xfId="39732"/>
    <cellStyle name="Calculation 2 10 2 3" xfId="38053"/>
    <cellStyle name="Calculation 2 10 2 4" xfId="38405"/>
    <cellStyle name="Calculation 2 10 3" xfId="724"/>
    <cellStyle name="Calculation 2 10 3 2" xfId="39113"/>
    <cellStyle name="Calculation 2 10 3 2 2" xfId="39731"/>
    <cellStyle name="Calculation 2 10 3 3" xfId="38054"/>
    <cellStyle name="Calculation 2 10 3 4" xfId="38404"/>
    <cellStyle name="Calculation 2 10 4" xfId="725"/>
    <cellStyle name="Calculation 2 10 4 2" xfId="39112"/>
    <cellStyle name="Calculation 2 10 4 2 2" xfId="39730"/>
    <cellStyle name="Calculation 2 10 4 3" xfId="38055"/>
    <cellStyle name="Calculation 2 10 4 4" xfId="38403"/>
    <cellStyle name="Calculation 2 10 5" xfId="726"/>
    <cellStyle name="Calculation 2 10 5 2" xfId="39111"/>
    <cellStyle name="Calculation 2 10 5 2 2" xfId="39729"/>
    <cellStyle name="Calculation 2 10 5 3" xfId="38056"/>
    <cellStyle name="Calculation 2 10 5 4" xfId="38402"/>
    <cellStyle name="Calculation 2 11" xfId="727"/>
    <cellStyle name="Calculation 2 11 2" xfId="728"/>
    <cellStyle name="Calculation 2 11 2 2" xfId="39109"/>
    <cellStyle name="Calculation 2 11 2 2 2" xfId="39727"/>
    <cellStyle name="Calculation 2 11 2 3" xfId="38058"/>
    <cellStyle name="Calculation 2 11 2 4" xfId="38400"/>
    <cellStyle name="Calculation 2 11 3" xfId="729"/>
    <cellStyle name="Calculation 2 11 3 2" xfId="39108"/>
    <cellStyle name="Calculation 2 11 3 2 2" xfId="39726"/>
    <cellStyle name="Calculation 2 11 3 3" xfId="38059"/>
    <cellStyle name="Calculation 2 11 3 4" xfId="38399"/>
    <cellStyle name="Calculation 2 11 4" xfId="730"/>
    <cellStyle name="Calculation 2 11 4 2" xfId="39107"/>
    <cellStyle name="Calculation 2 11 4 2 2" xfId="39725"/>
    <cellStyle name="Calculation 2 11 4 3" xfId="38060"/>
    <cellStyle name="Calculation 2 11 4 4" xfId="38398"/>
    <cellStyle name="Calculation 2 11 5" xfId="731"/>
    <cellStyle name="Calculation 2 11 5 2" xfId="39106"/>
    <cellStyle name="Calculation 2 11 5 2 2" xfId="39724"/>
    <cellStyle name="Calculation 2 11 5 3" xfId="38061"/>
    <cellStyle name="Calculation 2 11 5 4" xfId="38397"/>
    <cellStyle name="Calculation 2 11 6" xfId="39110"/>
    <cellStyle name="Calculation 2 11 6 2" xfId="39728"/>
    <cellStyle name="Calculation 2 11 7" xfId="38057"/>
    <cellStyle name="Calculation 2 11 8" xfId="38401"/>
    <cellStyle name="Calculation 2 12" xfId="732"/>
    <cellStyle name="Calculation 2 12 2" xfId="733"/>
    <cellStyle name="Calculation 2 12 2 2" xfId="39104"/>
    <cellStyle name="Calculation 2 12 2 2 2" xfId="39722"/>
    <cellStyle name="Calculation 2 12 2 3" xfId="38063"/>
    <cellStyle name="Calculation 2 12 2 4" xfId="38395"/>
    <cellStyle name="Calculation 2 12 3" xfId="734"/>
    <cellStyle name="Calculation 2 12 3 2" xfId="39103"/>
    <cellStyle name="Calculation 2 12 3 2 2" xfId="39721"/>
    <cellStyle name="Calculation 2 12 3 3" xfId="38064"/>
    <cellStyle name="Calculation 2 12 3 4" xfId="38394"/>
    <cellStyle name="Calculation 2 12 4" xfId="735"/>
    <cellStyle name="Calculation 2 12 4 2" xfId="39102"/>
    <cellStyle name="Calculation 2 12 4 2 2" xfId="39720"/>
    <cellStyle name="Calculation 2 12 4 3" xfId="38065"/>
    <cellStyle name="Calculation 2 12 4 4" xfId="38393"/>
    <cellStyle name="Calculation 2 12 5" xfId="736"/>
    <cellStyle name="Calculation 2 12 5 2" xfId="39101"/>
    <cellStyle name="Calculation 2 12 5 2 2" xfId="39719"/>
    <cellStyle name="Calculation 2 12 5 3" xfId="38066"/>
    <cellStyle name="Calculation 2 12 5 4" xfId="38392"/>
    <cellStyle name="Calculation 2 12 6" xfId="39105"/>
    <cellStyle name="Calculation 2 12 6 2" xfId="39723"/>
    <cellStyle name="Calculation 2 12 7" xfId="38062"/>
    <cellStyle name="Calculation 2 12 8" xfId="38396"/>
    <cellStyle name="Calculation 2 13" xfId="737"/>
    <cellStyle name="Calculation 2 13 2" xfId="738"/>
    <cellStyle name="Calculation 2 13 2 2" xfId="39099"/>
    <cellStyle name="Calculation 2 13 2 2 2" xfId="39717"/>
    <cellStyle name="Calculation 2 13 2 3" xfId="38068"/>
    <cellStyle name="Calculation 2 13 2 4" xfId="38390"/>
    <cellStyle name="Calculation 2 13 3" xfId="739"/>
    <cellStyle name="Calculation 2 13 3 2" xfId="39098"/>
    <cellStyle name="Calculation 2 13 3 2 2" xfId="39716"/>
    <cellStyle name="Calculation 2 13 3 3" xfId="38069"/>
    <cellStyle name="Calculation 2 13 3 4" xfId="38389"/>
    <cellStyle name="Calculation 2 13 4" xfId="740"/>
    <cellStyle name="Calculation 2 13 4 2" xfId="39097"/>
    <cellStyle name="Calculation 2 13 4 2 2" xfId="39715"/>
    <cellStyle name="Calculation 2 13 4 3" xfId="38070"/>
    <cellStyle name="Calculation 2 13 4 4" xfId="38388"/>
    <cellStyle name="Calculation 2 13 5" xfId="39100"/>
    <cellStyle name="Calculation 2 13 5 2" xfId="39718"/>
    <cellStyle name="Calculation 2 13 6" xfId="38067"/>
    <cellStyle name="Calculation 2 13 7" xfId="38391"/>
    <cellStyle name="Calculation 2 14" xfId="741"/>
    <cellStyle name="Calculation 2 14 2" xfId="39096"/>
    <cellStyle name="Calculation 2 14 2 2" xfId="39714"/>
    <cellStyle name="Calculation 2 14 3" xfId="38071"/>
    <cellStyle name="Calculation 2 14 4" xfId="38387"/>
    <cellStyle name="Calculation 2 15" xfId="742"/>
    <cellStyle name="Calculation 2 15 2" xfId="39095"/>
    <cellStyle name="Calculation 2 15 2 2" xfId="39713"/>
    <cellStyle name="Calculation 2 15 3" xfId="38072"/>
    <cellStyle name="Calculation 2 15 4" xfId="38386"/>
    <cellStyle name="Calculation 2 16" xfId="743"/>
    <cellStyle name="Calculation 2 16 2" xfId="39094"/>
    <cellStyle name="Calculation 2 16 2 2" xfId="39712"/>
    <cellStyle name="Calculation 2 16 3" xfId="38073"/>
    <cellStyle name="Calculation 2 16 4" xfId="38385"/>
    <cellStyle name="Calculation 2 17" xfId="39115"/>
    <cellStyle name="Calculation 2 17 2" xfId="39733"/>
    <cellStyle name="Calculation 2 18" xfId="38052"/>
    <cellStyle name="Calculation 2 19" xfId="38406"/>
    <cellStyle name="Calculation 2 2" xfId="744"/>
    <cellStyle name="Calculation 2 2 10" xfId="39093"/>
    <cellStyle name="Calculation 2 2 10 2" xfId="39711"/>
    <cellStyle name="Calculation 2 2 11" xfId="38074"/>
    <cellStyle name="Calculation 2 2 12" xfId="38384"/>
    <cellStyle name="Calculation 2 2 2" xfId="745"/>
    <cellStyle name="Calculation 2 2 2 2" xfId="746"/>
    <cellStyle name="Calculation 2 2 2 2 2" xfId="39091"/>
    <cellStyle name="Calculation 2 2 2 2 2 2" xfId="39709"/>
    <cellStyle name="Calculation 2 2 2 2 3" xfId="38076"/>
    <cellStyle name="Calculation 2 2 2 2 4" xfId="38382"/>
    <cellStyle name="Calculation 2 2 2 3" xfId="747"/>
    <cellStyle name="Calculation 2 2 2 3 2" xfId="39090"/>
    <cellStyle name="Calculation 2 2 2 3 2 2" xfId="39708"/>
    <cellStyle name="Calculation 2 2 2 3 3" xfId="38077"/>
    <cellStyle name="Calculation 2 2 2 3 4" xfId="38381"/>
    <cellStyle name="Calculation 2 2 2 4" xfId="748"/>
    <cellStyle name="Calculation 2 2 2 4 2" xfId="39089"/>
    <cellStyle name="Calculation 2 2 2 4 2 2" xfId="39707"/>
    <cellStyle name="Calculation 2 2 2 4 3" xfId="38078"/>
    <cellStyle name="Calculation 2 2 2 4 4" xfId="38380"/>
    <cellStyle name="Calculation 2 2 2 5" xfId="39092"/>
    <cellStyle name="Calculation 2 2 2 5 2" xfId="39710"/>
    <cellStyle name="Calculation 2 2 2 6" xfId="38075"/>
    <cellStyle name="Calculation 2 2 2 7" xfId="38383"/>
    <cellStyle name="Calculation 2 2 3" xfId="749"/>
    <cellStyle name="Calculation 2 2 3 2" xfId="750"/>
    <cellStyle name="Calculation 2 2 3 2 2" xfId="39087"/>
    <cellStyle name="Calculation 2 2 3 2 2 2" xfId="39705"/>
    <cellStyle name="Calculation 2 2 3 2 3" xfId="38080"/>
    <cellStyle name="Calculation 2 2 3 2 4" xfId="38378"/>
    <cellStyle name="Calculation 2 2 3 3" xfId="751"/>
    <cellStyle name="Calculation 2 2 3 3 2" xfId="39086"/>
    <cellStyle name="Calculation 2 2 3 3 2 2" xfId="39704"/>
    <cellStyle name="Calculation 2 2 3 3 3" xfId="38081"/>
    <cellStyle name="Calculation 2 2 3 3 4" xfId="38377"/>
    <cellStyle name="Calculation 2 2 3 4" xfId="752"/>
    <cellStyle name="Calculation 2 2 3 4 2" xfId="39085"/>
    <cellStyle name="Calculation 2 2 3 4 2 2" xfId="39703"/>
    <cellStyle name="Calculation 2 2 3 4 3" xfId="38082"/>
    <cellStyle name="Calculation 2 2 3 4 4" xfId="38376"/>
    <cellStyle name="Calculation 2 2 3 5" xfId="39088"/>
    <cellStyle name="Calculation 2 2 3 5 2" xfId="39706"/>
    <cellStyle name="Calculation 2 2 3 6" xfId="38079"/>
    <cellStyle name="Calculation 2 2 3 7" xfId="38379"/>
    <cellStyle name="Calculation 2 2 4" xfId="753"/>
    <cellStyle name="Calculation 2 2 4 2" xfId="754"/>
    <cellStyle name="Calculation 2 2 4 2 2" xfId="39083"/>
    <cellStyle name="Calculation 2 2 4 2 2 2" xfId="39701"/>
    <cellStyle name="Calculation 2 2 4 2 3" xfId="38084"/>
    <cellStyle name="Calculation 2 2 4 2 4" xfId="38374"/>
    <cellStyle name="Calculation 2 2 4 3" xfId="755"/>
    <cellStyle name="Calculation 2 2 4 3 2" xfId="39082"/>
    <cellStyle name="Calculation 2 2 4 3 2 2" xfId="39700"/>
    <cellStyle name="Calculation 2 2 4 3 3" xfId="38085"/>
    <cellStyle name="Calculation 2 2 4 3 4" xfId="38373"/>
    <cellStyle name="Calculation 2 2 4 4" xfId="756"/>
    <cellStyle name="Calculation 2 2 4 4 2" xfId="39081"/>
    <cellStyle name="Calculation 2 2 4 4 2 2" xfId="39699"/>
    <cellStyle name="Calculation 2 2 4 4 3" xfId="38086"/>
    <cellStyle name="Calculation 2 2 4 4 4" xfId="38372"/>
    <cellStyle name="Calculation 2 2 4 5" xfId="39084"/>
    <cellStyle name="Calculation 2 2 4 5 2" xfId="39702"/>
    <cellStyle name="Calculation 2 2 4 6" xfId="38083"/>
    <cellStyle name="Calculation 2 2 4 7" xfId="38375"/>
    <cellStyle name="Calculation 2 2 5" xfId="757"/>
    <cellStyle name="Calculation 2 2 5 2" xfId="758"/>
    <cellStyle name="Calculation 2 2 5 2 2" xfId="39079"/>
    <cellStyle name="Calculation 2 2 5 2 2 2" xfId="39697"/>
    <cellStyle name="Calculation 2 2 5 2 3" xfId="38088"/>
    <cellStyle name="Calculation 2 2 5 2 4" xfId="38370"/>
    <cellStyle name="Calculation 2 2 5 3" xfId="759"/>
    <cellStyle name="Calculation 2 2 5 3 2" xfId="39078"/>
    <cellStyle name="Calculation 2 2 5 3 2 2" xfId="39696"/>
    <cellStyle name="Calculation 2 2 5 3 3" xfId="38089"/>
    <cellStyle name="Calculation 2 2 5 3 4" xfId="38369"/>
    <cellStyle name="Calculation 2 2 5 4" xfId="760"/>
    <cellStyle name="Calculation 2 2 5 4 2" xfId="39077"/>
    <cellStyle name="Calculation 2 2 5 4 2 2" xfId="39695"/>
    <cellStyle name="Calculation 2 2 5 4 3" xfId="38090"/>
    <cellStyle name="Calculation 2 2 5 4 4" xfId="38368"/>
    <cellStyle name="Calculation 2 2 5 5" xfId="39080"/>
    <cellStyle name="Calculation 2 2 5 5 2" xfId="39698"/>
    <cellStyle name="Calculation 2 2 5 6" xfId="38087"/>
    <cellStyle name="Calculation 2 2 5 7" xfId="38371"/>
    <cellStyle name="Calculation 2 2 6" xfId="761"/>
    <cellStyle name="Calculation 2 2 6 2" xfId="39076"/>
    <cellStyle name="Calculation 2 2 6 2 2" xfId="39694"/>
    <cellStyle name="Calculation 2 2 6 3" xfId="38091"/>
    <cellStyle name="Calculation 2 2 6 4" xfId="38367"/>
    <cellStyle name="Calculation 2 2 7" xfId="762"/>
    <cellStyle name="Calculation 2 2 7 2" xfId="39075"/>
    <cellStyle name="Calculation 2 2 7 2 2" xfId="39693"/>
    <cellStyle name="Calculation 2 2 7 3" xfId="38092"/>
    <cellStyle name="Calculation 2 2 7 4" xfId="38366"/>
    <cellStyle name="Calculation 2 2 8" xfId="763"/>
    <cellStyle name="Calculation 2 2 8 2" xfId="39074"/>
    <cellStyle name="Calculation 2 2 8 2 2" xfId="39692"/>
    <cellStyle name="Calculation 2 2 8 3" xfId="38093"/>
    <cellStyle name="Calculation 2 2 8 4" xfId="38365"/>
    <cellStyle name="Calculation 2 2 9" xfId="764"/>
    <cellStyle name="Calculation 2 2 9 2" xfId="39073"/>
    <cellStyle name="Calculation 2 2 9 2 2" xfId="39691"/>
    <cellStyle name="Calculation 2 2 9 3" xfId="38094"/>
    <cellStyle name="Calculation 2 2 9 4" xfId="38364"/>
    <cellStyle name="Calculation 2 3" xfId="765"/>
    <cellStyle name="Calculation 2 3 2" xfId="766"/>
    <cellStyle name="Calculation 2 3 2 2" xfId="39072"/>
    <cellStyle name="Calculation 2 3 2 2 2" xfId="39690"/>
    <cellStyle name="Calculation 2 3 2 3" xfId="38095"/>
    <cellStyle name="Calculation 2 3 2 4" xfId="38363"/>
    <cellStyle name="Calculation 2 3 3" xfId="767"/>
    <cellStyle name="Calculation 2 3 3 2" xfId="39071"/>
    <cellStyle name="Calculation 2 3 3 2 2" xfId="39689"/>
    <cellStyle name="Calculation 2 3 3 3" xfId="38096"/>
    <cellStyle name="Calculation 2 3 3 4" xfId="38362"/>
    <cellStyle name="Calculation 2 3 4" xfId="768"/>
    <cellStyle name="Calculation 2 3 4 2" xfId="39070"/>
    <cellStyle name="Calculation 2 3 4 2 2" xfId="39688"/>
    <cellStyle name="Calculation 2 3 4 3" xfId="38097"/>
    <cellStyle name="Calculation 2 3 4 4" xfId="38361"/>
    <cellStyle name="Calculation 2 3 5" xfId="769"/>
    <cellStyle name="Calculation 2 3 5 2" xfId="39069"/>
    <cellStyle name="Calculation 2 3 5 2 2" xfId="39687"/>
    <cellStyle name="Calculation 2 3 5 3" xfId="38098"/>
    <cellStyle name="Calculation 2 3 5 4" xfId="38360"/>
    <cellStyle name="Calculation 2 4" xfId="770"/>
    <cellStyle name="Calculation 2 4 2" xfId="771"/>
    <cellStyle name="Calculation 2 4 2 2" xfId="39068"/>
    <cellStyle name="Calculation 2 4 2 2 2" xfId="39686"/>
    <cellStyle name="Calculation 2 4 2 3" xfId="38099"/>
    <cellStyle name="Calculation 2 4 2 4" xfId="38359"/>
    <cellStyle name="Calculation 2 4 3" xfId="772"/>
    <cellStyle name="Calculation 2 4 3 2" xfId="39067"/>
    <cellStyle name="Calculation 2 4 3 2 2" xfId="39685"/>
    <cellStyle name="Calculation 2 4 3 3" xfId="38100"/>
    <cellStyle name="Calculation 2 4 3 4" xfId="38358"/>
    <cellStyle name="Calculation 2 4 4" xfId="773"/>
    <cellStyle name="Calculation 2 4 4 2" xfId="39066"/>
    <cellStyle name="Calculation 2 4 4 2 2" xfId="39684"/>
    <cellStyle name="Calculation 2 4 4 3" xfId="38101"/>
    <cellStyle name="Calculation 2 4 4 4" xfId="38357"/>
    <cellStyle name="Calculation 2 4 5" xfId="774"/>
    <cellStyle name="Calculation 2 4 5 2" xfId="39065"/>
    <cellStyle name="Calculation 2 4 5 2 2" xfId="39683"/>
    <cellStyle name="Calculation 2 4 5 3" xfId="38102"/>
    <cellStyle name="Calculation 2 4 5 4" xfId="38356"/>
    <cellStyle name="Calculation 2 5" xfId="775"/>
    <cellStyle name="Calculation 2 5 2" xfId="776"/>
    <cellStyle name="Calculation 2 5 2 2" xfId="39064"/>
    <cellStyle name="Calculation 2 5 2 2 2" xfId="39682"/>
    <cellStyle name="Calculation 2 5 2 3" xfId="38103"/>
    <cellStyle name="Calculation 2 5 2 4" xfId="38355"/>
    <cellStyle name="Calculation 2 5 3" xfId="777"/>
    <cellStyle name="Calculation 2 5 3 2" xfId="39063"/>
    <cellStyle name="Calculation 2 5 3 2 2" xfId="39681"/>
    <cellStyle name="Calculation 2 5 3 3" xfId="38104"/>
    <cellStyle name="Calculation 2 5 3 4" xfId="38354"/>
    <cellStyle name="Calculation 2 5 4" xfId="778"/>
    <cellStyle name="Calculation 2 5 4 2" xfId="39062"/>
    <cellStyle name="Calculation 2 5 4 2 2" xfId="39680"/>
    <cellStyle name="Calculation 2 5 4 3" xfId="38105"/>
    <cellStyle name="Calculation 2 5 4 4" xfId="38353"/>
    <cellStyle name="Calculation 2 5 5" xfId="779"/>
    <cellStyle name="Calculation 2 5 5 2" xfId="39061"/>
    <cellStyle name="Calculation 2 5 5 2 2" xfId="39679"/>
    <cellStyle name="Calculation 2 5 5 3" xfId="38106"/>
    <cellStyle name="Calculation 2 5 5 4" xfId="38352"/>
    <cellStyle name="Calculation 2 6" xfId="780"/>
    <cellStyle name="Calculation 2 6 2" xfId="781"/>
    <cellStyle name="Calculation 2 6 2 2" xfId="39060"/>
    <cellStyle name="Calculation 2 6 2 2 2" xfId="39678"/>
    <cellStyle name="Calculation 2 6 2 3" xfId="38107"/>
    <cellStyle name="Calculation 2 6 2 4" xfId="38351"/>
    <cellStyle name="Calculation 2 6 3" xfId="782"/>
    <cellStyle name="Calculation 2 6 3 2" xfId="39059"/>
    <cellStyle name="Calculation 2 6 3 2 2" xfId="39677"/>
    <cellStyle name="Calculation 2 6 3 3" xfId="38108"/>
    <cellStyle name="Calculation 2 6 3 4" xfId="38350"/>
    <cellStyle name="Calculation 2 6 4" xfId="783"/>
    <cellStyle name="Calculation 2 6 4 2" xfId="39058"/>
    <cellStyle name="Calculation 2 6 4 2 2" xfId="39676"/>
    <cellStyle name="Calculation 2 6 4 3" xfId="38109"/>
    <cellStyle name="Calculation 2 6 4 4" xfId="38349"/>
    <cellStyle name="Calculation 2 6 5" xfId="784"/>
    <cellStyle name="Calculation 2 6 5 2" xfId="39057"/>
    <cellStyle name="Calculation 2 6 5 2 2" xfId="39675"/>
    <cellStyle name="Calculation 2 6 5 3" xfId="38110"/>
    <cellStyle name="Calculation 2 6 5 4" xfId="38348"/>
    <cellStyle name="Calculation 2 7" xfId="785"/>
    <cellStyle name="Calculation 2 7 2" xfId="786"/>
    <cellStyle name="Calculation 2 7 2 2" xfId="39056"/>
    <cellStyle name="Calculation 2 7 2 2 2" xfId="39674"/>
    <cellStyle name="Calculation 2 7 2 3" xfId="38111"/>
    <cellStyle name="Calculation 2 7 2 4" xfId="38347"/>
    <cellStyle name="Calculation 2 7 3" xfId="787"/>
    <cellStyle name="Calculation 2 7 3 2" xfId="39055"/>
    <cellStyle name="Calculation 2 7 3 2 2" xfId="39673"/>
    <cellStyle name="Calculation 2 7 3 3" xfId="38112"/>
    <cellStyle name="Calculation 2 7 3 4" xfId="38346"/>
    <cellStyle name="Calculation 2 7 4" xfId="788"/>
    <cellStyle name="Calculation 2 7 4 2" xfId="39054"/>
    <cellStyle name="Calculation 2 7 4 2 2" xfId="39672"/>
    <cellStyle name="Calculation 2 7 4 3" xfId="38113"/>
    <cellStyle name="Calculation 2 7 4 4" xfId="38345"/>
    <cellStyle name="Calculation 2 7 5" xfId="789"/>
    <cellStyle name="Calculation 2 7 5 2" xfId="39053"/>
    <cellStyle name="Calculation 2 7 5 2 2" xfId="39671"/>
    <cellStyle name="Calculation 2 7 5 3" xfId="38114"/>
    <cellStyle name="Calculation 2 7 5 4" xfId="38344"/>
    <cellStyle name="Calculation 2 8" xfId="790"/>
    <cellStyle name="Calculation 2 8 2" xfId="791"/>
    <cellStyle name="Calculation 2 8 2 2" xfId="39052"/>
    <cellStyle name="Calculation 2 8 2 2 2" xfId="39670"/>
    <cellStyle name="Calculation 2 8 2 3" xfId="38115"/>
    <cellStyle name="Calculation 2 8 2 4" xfId="38343"/>
    <cellStyle name="Calculation 2 8 3" xfId="792"/>
    <cellStyle name="Calculation 2 8 3 2" xfId="39051"/>
    <cellStyle name="Calculation 2 8 3 2 2" xfId="39669"/>
    <cellStyle name="Calculation 2 8 3 3" xfId="38116"/>
    <cellStyle name="Calculation 2 8 3 4" xfId="38342"/>
    <cellStyle name="Calculation 2 8 4" xfId="793"/>
    <cellStyle name="Calculation 2 8 4 2" xfId="39050"/>
    <cellStyle name="Calculation 2 8 4 2 2" xfId="39668"/>
    <cellStyle name="Calculation 2 8 4 3" xfId="38117"/>
    <cellStyle name="Calculation 2 8 4 4" xfId="38341"/>
    <cellStyle name="Calculation 2 8 5" xfId="794"/>
    <cellStyle name="Calculation 2 8 5 2" xfId="39049"/>
    <cellStyle name="Calculation 2 8 5 2 2" xfId="39667"/>
    <cellStyle name="Calculation 2 8 5 3" xfId="38118"/>
    <cellStyle name="Calculation 2 8 5 4" xfId="38340"/>
    <cellStyle name="Calculation 2 9" xfId="795"/>
    <cellStyle name="Calculation 2 9 2" xfId="796"/>
    <cellStyle name="Calculation 2 9 2 2" xfId="39048"/>
    <cellStyle name="Calculation 2 9 2 2 2" xfId="39666"/>
    <cellStyle name="Calculation 2 9 2 3" xfId="38119"/>
    <cellStyle name="Calculation 2 9 2 4" xfId="38339"/>
    <cellStyle name="Calculation 2 9 3" xfId="797"/>
    <cellStyle name="Calculation 2 9 3 2" xfId="39047"/>
    <cellStyle name="Calculation 2 9 3 2 2" xfId="39665"/>
    <cellStyle name="Calculation 2 9 3 3" xfId="38120"/>
    <cellStyle name="Calculation 2 9 3 4" xfId="38338"/>
    <cellStyle name="Calculation 2 9 4" xfId="798"/>
    <cellStyle name="Calculation 2 9 4 2" xfId="39046"/>
    <cellStyle name="Calculation 2 9 4 2 2" xfId="39664"/>
    <cellStyle name="Calculation 2 9 4 3" xfId="38121"/>
    <cellStyle name="Calculation 2 9 4 4" xfId="38337"/>
    <cellStyle name="Calculation 2 9 5" xfId="799"/>
    <cellStyle name="Calculation 2 9 5 2" xfId="39045"/>
    <cellStyle name="Calculation 2 9 5 2 2" xfId="39663"/>
    <cellStyle name="Calculation 2 9 5 3" xfId="38122"/>
    <cellStyle name="Calculation 2 9 5 4" xfId="38336"/>
    <cellStyle name="Calculation 3" xfId="800"/>
    <cellStyle name="Calculation 3 2" xfId="801"/>
    <cellStyle name="Calculation 3 2 2" xfId="39043"/>
    <cellStyle name="Calculation 3 2 2 2" xfId="39661"/>
    <cellStyle name="Calculation 3 2 3" xfId="38124"/>
    <cellStyle name="Calculation 3 2 4" xfId="38334"/>
    <cellStyle name="Calculation 3 3" xfId="802"/>
    <cellStyle name="Calculation 3 3 2" xfId="39042"/>
    <cellStyle name="Calculation 3 3 2 2" xfId="39660"/>
    <cellStyle name="Calculation 3 3 3" xfId="38125"/>
    <cellStyle name="Calculation 3 3 4" xfId="38333"/>
    <cellStyle name="Calculation 3 4" xfId="39044"/>
    <cellStyle name="Calculation 3 4 2" xfId="39662"/>
    <cellStyle name="Calculation 3 5" xfId="38123"/>
    <cellStyle name="Calculation 3 6" xfId="38335"/>
    <cellStyle name="Calculation 4" xfId="803"/>
    <cellStyle name="Calculation 4 2" xfId="804"/>
    <cellStyle name="Calculation 4 2 2" xfId="39040"/>
    <cellStyle name="Calculation 4 2 2 2" xfId="39658"/>
    <cellStyle name="Calculation 4 2 3" xfId="38127"/>
    <cellStyle name="Calculation 4 2 4" xfId="38331"/>
    <cellStyle name="Calculation 4 3" xfId="805"/>
    <cellStyle name="Calculation 4 3 2" xfId="39039"/>
    <cellStyle name="Calculation 4 3 2 2" xfId="39657"/>
    <cellStyle name="Calculation 4 3 3" xfId="38128"/>
    <cellStyle name="Calculation 4 3 4" xfId="38330"/>
    <cellStyle name="Calculation 4 4" xfId="39041"/>
    <cellStyle name="Calculation 4 4 2" xfId="39659"/>
    <cellStyle name="Calculation 4 5" xfId="38126"/>
    <cellStyle name="Calculation 4 6" xfId="38332"/>
    <cellStyle name="Calculation 5" xfId="806"/>
    <cellStyle name="Calculation 5 2" xfId="807"/>
    <cellStyle name="Calculation 5 2 2" xfId="39037"/>
    <cellStyle name="Calculation 5 2 2 2" xfId="39655"/>
    <cellStyle name="Calculation 5 2 3" xfId="38130"/>
    <cellStyle name="Calculation 5 2 4" xfId="38328"/>
    <cellStyle name="Calculation 5 3" xfId="808"/>
    <cellStyle name="Calculation 5 3 2" xfId="39036"/>
    <cellStyle name="Calculation 5 3 2 2" xfId="39654"/>
    <cellStyle name="Calculation 5 3 3" xfId="38131"/>
    <cellStyle name="Calculation 5 3 4" xfId="38327"/>
    <cellStyle name="Calculation 5 4" xfId="39038"/>
    <cellStyle name="Calculation 5 4 2" xfId="39656"/>
    <cellStyle name="Calculation 5 5" xfId="38129"/>
    <cellStyle name="Calculation 5 6" xfId="38329"/>
    <cellStyle name="Calculation 6" xfId="809"/>
    <cellStyle name="Calculation 6 2" xfId="810"/>
    <cellStyle name="Calculation 6 2 2" xfId="39034"/>
    <cellStyle name="Calculation 6 2 2 2" xfId="39652"/>
    <cellStyle name="Calculation 6 2 3" xfId="38133"/>
    <cellStyle name="Calculation 6 2 4" xfId="38325"/>
    <cellStyle name="Calculation 6 3" xfId="811"/>
    <cellStyle name="Calculation 6 3 2" xfId="39033"/>
    <cellStyle name="Calculation 6 3 2 2" xfId="39651"/>
    <cellStyle name="Calculation 6 3 3" xfId="38134"/>
    <cellStyle name="Calculation 6 3 4" xfId="38324"/>
    <cellStyle name="Calculation 6 4" xfId="39035"/>
    <cellStyle name="Calculation 6 4 2" xfId="39653"/>
    <cellStyle name="Calculation 6 5" xfId="38132"/>
    <cellStyle name="Calculation 6 6" xfId="38326"/>
    <cellStyle name="Calculation 7" xfId="812"/>
    <cellStyle name="Calculation 7 2" xfId="39032"/>
    <cellStyle name="Calculation 7 2 2" xfId="39650"/>
    <cellStyle name="Calculation 7 3" xfId="38135"/>
    <cellStyle name="Calculation 7 4" xfId="38323"/>
    <cellStyle name="Calculation 8" xfId="20990"/>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heck Cell 8" xfId="20991"/>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2 2 2" xfId="21182"/>
    <cellStyle name="Comma 10 2 2 2 2 2" xfId="21183"/>
    <cellStyle name="Comma 10 2 2 2 2 2 2" xfId="21184"/>
    <cellStyle name="Comma 10 2 2 2 2 2 2 2" xfId="21185"/>
    <cellStyle name="Comma 10 2 2 2 2 2 3" xfId="21186"/>
    <cellStyle name="Comma 10 2 2 2 2 3" xfId="21187"/>
    <cellStyle name="Comma 10 2 2 2 2 3 2" xfId="21188"/>
    <cellStyle name="Comma 10 2 2 2 2 4" xfId="21189"/>
    <cellStyle name="Comma 10 2 2 3" xfId="21190"/>
    <cellStyle name="Comma 10 2 2 3 2" xfId="21191"/>
    <cellStyle name="Comma 10 2 2 3 2 2" xfId="21192"/>
    <cellStyle name="Comma 10 2 2 3 2 2 2" xfId="21193"/>
    <cellStyle name="Comma 10 2 2 3 2 2 2 2" xfId="21194"/>
    <cellStyle name="Comma 10 2 2 3 2 2 3" xfId="21195"/>
    <cellStyle name="Comma 10 2 2 3 2 3" xfId="21196"/>
    <cellStyle name="Comma 10 2 2 3 2 3 2" xfId="21197"/>
    <cellStyle name="Comma 10 2 2 3 2 4" xfId="21198"/>
    <cellStyle name="Comma 10 2 2 4" xfId="21199"/>
    <cellStyle name="Comma 10 2 2 4 2" xfId="21200"/>
    <cellStyle name="Comma 10 2 2 4 2 2" xfId="21201"/>
    <cellStyle name="Comma 10 2 2 4 2 2 2" xfId="21202"/>
    <cellStyle name="Comma 10 2 2 4 2 3" xfId="21203"/>
    <cellStyle name="Comma 10 2 2 4 3" xfId="21204"/>
    <cellStyle name="Comma 10 2 2 4 3 2" xfId="21205"/>
    <cellStyle name="Comma 10 2 2 4 4" xfId="21206"/>
    <cellStyle name="Comma 10 2 3" xfId="958"/>
    <cellStyle name="Comma 10 2 3 2" xfId="21207"/>
    <cellStyle name="Comma 10 2 3 2 2" xfId="21208"/>
    <cellStyle name="Comma 10 2 3 2 2 2" xfId="21209"/>
    <cellStyle name="Comma 10 2 3 2 2 2 2" xfId="21210"/>
    <cellStyle name="Comma 10 2 3 2 2 3" xfId="21211"/>
    <cellStyle name="Comma 10 2 3 2 3" xfId="21212"/>
    <cellStyle name="Comma 10 2 3 2 3 2" xfId="21213"/>
    <cellStyle name="Comma 10 2 3 2 4" xfId="21214"/>
    <cellStyle name="Comma 10 2 4" xfId="959"/>
    <cellStyle name="Comma 10 2 4 2" xfId="21215"/>
    <cellStyle name="Comma 10 2 4 2 2" xfId="21216"/>
    <cellStyle name="Comma 10 2 4 2 2 2" xfId="21217"/>
    <cellStyle name="Comma 10 2 4 2 2 2 2" xfId="21218"/>
    <cellStyle name="Comma 10 2 4 2 2 3" xfId="21219"/>
    <cellStyle name="Comma 10 2 4 2 3" xfId="21220"/>
    <cellStyle name="Comma 10 2 4 2 3 2" xfId="21221"/>
    <cellStyle name="Comma 10 2 4 2 4" xfId="21222"/>
    <cellStyle name="Comma 10 2 5" xfId="960"/>
    <cellStyle name="Comma 10 2 5 2" xfId="21223"/>
    <cellStyle name="Comma 10 2 5 2 2" xfId="21224"/>
    <cellStyle name="Comma 10 2 5 2 2 2" xfId="21225"/>
    <cellStyle name="Comma 10 2 5 2 3" xfId="21226"/>
    <cellStyle name="Comma 10 2 5 3" xfId="21227"/>
    <cellStyle name="Comma 10 2 5 3 2" xfId="21228"/>
    <cellStyle name="Comma 10 2 5 4" xfId="21229"/>
    <cellStyle name="Comma 10 2 6" xfId="961"/>
    <cellStyle name="Comma 10 2 7" xfId="962"/>
    <cellStyle name="Comma 10 3" xfId="963"/>
    <cellStyle name="Comma 10 3 2" xfId="21230"/>
    <cellStyle name="Comma 10 3 2 2" xfId="21231"/>
    <cellStyle name="Comma 10 3 2 2 2" xfId="21232"/>
    <cellStyle name="Comma 10 3 2 3" xfId="21233"/>
    <cellStyle name="Comma 10 3 3" xfId="21234"/>
    <cellStyle name="Comma 10 3 3 2" xfId="21235"/>
    <cellStyle name="Comma 10 3 4" xfId="21236"/>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2 2" xfId="21237"/>
    <cellStyle name="Comma 11 2 2 2 2" xfId="21238"/>
    <cellStyle name="Comma 11 2 2 2 2 2" xfId="21239"/>
    <cellStyle name="Comma 11 2 2 2 2 2 2" xfId="21240"/>
    <cellStyle name="Comma 11 2 2 2 2 2 2 2" xfId="21241"/>
    <cellStyle name="Comma 11 2 2 2 2 2 3" xfId="21242"/>
    <cellStyle name="Comma 11 2 2 2 2 3" xfId="21243"/>
    <cellStyle name="Comma 11 2 2 2 2 3 2" xfId="21244"/>
    <cellStyle name="Comma 11 2 2 2 2 4" xfId="21245"/>
    <cellStyle name="Comma 11 2 2 3" xfId="21246"/>
    <cellStyle name="Comma 11 2 2 3 2" xfId="21247"/>
    <cellStyle name="Comma 11 2 2 3 2 2" xfId="21248"/>
    <cellStyle name="Comma 11 2 2 3 2 2 2" xfId="21249"/>
    <cellStyle name="Comma 11 2 2 3 2 2 2 2" xfId="21250"/>
    <cellStyle name="Comma 11 2 2 3 2 2 3" xfId="21251"/>
    <cellStyle name="Comma 11 2 2 3 2 3" xfId="21252"/>
    <cellStyle name="Comma 11 2 2 3 2 3 2" xfId="21253"/>
    <cellStyle name="Comma 11 2 2 3 2 4" xfId="21254"/>
    <cellStyle name="Comma 11 2 2 4" xfId="21255"/>
    <cellStyle name="Comma 11 2 2 4 2" xfId="21256"/>
    <cellStyle name="Comma 11 2 2 4 2 2" xfId="21257"/>
    <cellStyle name="Comma 11 2 2 4 2 2 2" xfId="21258"/>
    <cellStyle name="Comma 11 2 2 4 2 3" xfId="21259"/>
    <cellStyle name="Comma 11 2 2 4 3" xfId="21260"/>
    <cellStyle name="Comma 11 2 2 4 3 2" xfId="21261"/>
    <cellStyle name="Comma 11 2 2 4 4" xfId="21262"/>
    <cellStyle name="Comma 11 2 3" xfId="993"/>
    <cellStyle name="Comma 11 2 3 2" xfId="21263"/>
    <cellStyle name="Comma 11 2 3 2 2" xfId="21264"/>
    <cellStyle name="Comma 11 2 3 2 2 2" xfId="21265"/>
    <cellStyle name="Comma 11 2 3 2 2 2 2" xfId="21266"/>
    <cellStyle name="Comma 11 2 3 2 2 3" xfId="21267"/>
    <cellStyle name="Comma 11 2 3 2 3" xfId="21268"/>
    <cellStyle name="Comma 11 2 3 2 3 2" xfId="21269"/>
    <cellStyle name="Comma 11 2 3 2 4" xfId="21270"/>
    <cellStyle name="Comma 11 2 4" xfId="994"/>
    <cellStyle name="Comma 11 2 4 2" xfId="21271"/>
    <cellStyle name="Comma 11 2 4 2 2" xfId="21272"/>
    <cellStyle name="Comma 11 2 4 2 2 2" xfId="21273"/>
    <cellStyle name="Comma 11 2 4 2 2 2 2" xfId="21274"/>
    <cellStyle name="Comma 11 2 4 2 2 3" xfId="21275"/>
    <cellStyle name="Comma 11 2 4 2 3" xfId="21276"/>
    <cellStyle name="Comma 11 2 4 2 3 2" xfId="21277"/>
    <cellStyle name="Comma 11 2 4 2 4" xfId="21278"/>
    <cellStyle name="Comma 11 2 5" xfId="995"/>
    <cellStyle name="Comma 11 2 5 2" xfId="21279"/>
    <cellStyle name="Comma 11 2 5 2 2" xfId="21280"/>
    <cellStyle name="Comma 11 2 5 2 2 2" xfId="21281"/>
    <cellStyle name="Comma 11 2 5 2 3" xfId="21282"/>
    <cellStyle name="Comma 11 2 5 3" xfId="21283"/>
    <cellStyle name="Comma 11 2 5 3 2" xfId="21284"/>
    <cellStyle name="Comma 11 2 5 4" xfId="21285"/>
    <cellStyle name="Comma 11 2 6" xfId="996"/>
    <cellStyle name="Comma 11 2 7" xfId="997"/>
    <cellStyle name="Comma 11 2 8" xfId="998"/>
    <cellStyle name="Comma 11 2 9" xfId="999"/>
    <cellStyle name="Comma 11 3" xfId="1000"/>
    <cellStyle name="Comma 11 3 2" xfId="1001"/>
    <cellStyle name="Comma 11 3 2 2" xfId="21286"/>
    <cellStyle name="Comma 11 3 2 2 2" xfId="21287"/>
    <cellStyle name="Comma 11 3 2 3" xfId="21288"/>
    <cellStyle name="Comma 11 3 3" xfId="1002"/>
    <cellStyle name="Comma 11 3 3 2" xfId="21289"/>
    <cellStyle name="Comma 11 3 4" xfId="21290"/>
    <cellStyle name="Comma 11 4" xfId="1003"/>
    <cellStyle name="Comma 11 4 2" xfId="1004"/>
    <cellStyle name="Comma 11 5" xfId="1005"/>
    <cellStyle name="Comma 110" xfId="1006"/>
    <cellStyle name="Comma 110 2" xfId="1007"/>
    <cellStyle name="Comma 111" xfId="20962"/>
    <cellStyle name="Comma 112" xfId="20992"/>
    <cellStyle name="Comma 113" xfId="21017"/>
    <cellStyle name="Comma 114" xfId="28158"/>
    <cellStyle name="Comma 115" xfId="28172"/>
    <cellStyle name="Comma 116" xfId="28201"/>
    <cellStyle name="Comma 117" xfId="28209"/>
    <cellStyle name="Comma 118" xfId="28191"/>
    <cellStyle name="Comma 119" xfId="28187"/>
    <cellStyle name="Comma 12" xfId="1008"/>
    <cellStyle name="Comma 12 2" xfId="1009"/>
    <cellStyle name="Comma 12 2 2" xfId="1010"/>
    <cellStyle name="Comma 12 2 2 2" xfId="1011"/>
    <cellStyle name="Comma 12 2 2 2 2" xfId="21291"/>
    <cellStyle name="Comma 12 2 2 2 2 2" xfId="21292"/>
    <cellStyle name="Comma 12 2 2 2 2 2 2" xfId="21293"/>
    <cellStyle name="Comma 12 2 2 2 2 3" xfId="21294"/>
    <cellStyle name="Comma 12 2 2 2 3" xfId="21295"/>
    <cellStyle name="Comma 12 2 2 2 3 2" xfId="21296"/>
    <cellStyle name="Comma 12 2 2 2 4" xfId="21297"/>
    <cellStyle name="Comma 12 2 3" xfId="1012"/>
    <cellStyle name="Comma 12 2 3 2" xfId="21298"/>
    <cellStyle name="Comma 12 2 3 2 2" xfId="21299"/>
    <cellStyle name="Comma 12 2 3 2 2 2" xfId="21300"/>
    <cellStyle name="Comma 12 2 3 2 2 2 2" xfId="21301"/>
    <cellStyle name="Comma 12 2 3 2 2 3" xfId="21302"/>
    <cellStyle name="Comma 12 2 3 2 3" xfId="21303"/>
    <cellStyle name="Comma 12 2 3 2 3 2" xfId="21304"/>
    <cellStyle name="Comma 12 2 3 2 4" xfId="21305"/>
    <cellStyle name="Comma 12 2 4" xfId="1013"/>
    <cellStyle name="Comma 12 2 4 2" xfId="21306"/>
    <cellStyle name="Comma 12 2 4 2 2" xfId="21307"/>
    <cellStyle name="Comma 12 2 4 2 2 2" xfId="21308"/>
    <cellStyle name="Comma 12 2 4 2 3" xfId="21309"/>
    <cellStyle name="Comma 12 2 4 3" xfId="21310"/>
    <cellStyle name="Comma 12 2 4 3 2" xfId="21311"/>
    <cellStyle name="Comma 12 2 4 4" xfId="21312"/>
    <cellStyle name="Comma 12 2 5" xfId="1014"/>
    <cellStyle name="Comma 12 2 6" xfId="1015"/>
    <cellStyle name="Comma 12 2 7" xfId="1016"/>
    <cellStyle name="Comma 12 3" xfId="1017"/>
    <cellStyle name="Comma 12 3 2" xfId="1018"/>
    <cellStyle name="Comma 12 3 2 2" xfId="21313"/>
    <cellStyle name="Comma 12 3 2 2 2" xfId="21314"/>
    <cellStyle name="Comma 12 3 2 2 2 2" xfId="21315"/>
    <cellStyle name="Comma 12 3 2 2 3" xfId="21316"/>
    <cellStyle name="Comma 12 3 2 3" xfId="21317"/>
    <cellStyle name="Comma 12 3 2 3 2" xfId="21318"/>
    <cellStyle name="Comma 12 3 2 4" xfId="21319"/>
    <cellStyle name="Comma 12 4" xfId="1019"/>
    <cellStyle name="Comma 12 4 2" xfId="1020"/>
    <cellStyle name="Comma 12 4 2 2" xfId="21320"/>
    <cellStyle name="Comma 12 4 2 2 2" xfId="21321"/>
    <cellStyle name="Comma 12 4 2 2 2 2" xfId="21322"/>
    <cellStyle name="Comma 12 4 2 2 3" xfId="21323"/>
    <cellStyle name="Comma 12 4 2 3" xfId="21324"/>
    <cellStyle name="Comma 12 4 2 3 2" xfId="21325"/>
    <cellStyle name="Comma 12 4 2 4" xfId="21326"/>
    <cellStyle name="Comma 12 5" xfId="21327"/>
    <cellStyle name="Comma 12 5 2" xfId="21328"/>
    <cellStyle name="Comma 12 5 2 2" xfId="21329"/>
    <cellStyle name="Comma 12 5 2 2 2" xfId="21330"/>
    <cellStyle name="Comma 12 5 2 3" xfId="21331"/>
    <cellStyle name="Comma 12 5 3" xfId="21332"/>
    <cellStyle name="Comma 12 5 3 2" xfId="21333"/>
    <cellStyle name="Comma 12 5 4" xfId="21334"/>
    <cellStyle name="Comma 120" xfId="28224"/>
    <cellStyle name="Comma 121" xfId="33097"/>
    <cellStyle name="Comma 122" xfId="37964"/>
    <cellStyle name="Comma 13" xfId="1021"/>
    <cellStyle name="Comma 13 2" xfId="1022"/>
    <cellStyle name="Comma 13 2 2" xfId="1023"/>
    <cellStyle name="Comma 13 2 2 2" xfId="21335"/>
    <cellStyle name="Comma 13 2 2 2 2" xfId="21336"/>
    <cellStyle name="Comma 13 2 2 2 2 2" xfId="21337"/>
    <cellStyle name="Comma 13 2 2 2 3" xfId="21338"/>
    <cellStyle name="Comma 13 2 2 3" xfId="21339"/>
    <cellStyle name="Comma 13 2 2 3 2" xfId="21340"/>
    <cellStyle name="Comma 13 2 2 4" xfId="21341"/>
    <cellStyle name="Comma 13 2 3" xfId="1024"/>
    <cellStyle name="Comma 13 2 4" xfId="1025"/>
    <cellStyle name="Comma 13 2 5" xfId="1026"/>
    <cellStyle name="Comma 13 2 6" xfId="1027"/>
    <cellStyle name="Comma 13 2 7" xfId="1028"/>
    <cellStyle name="Comma 13 3" xfId="1029"/>
    <cellStyle name="Comma 13 3 2" xfId="1030"/>
    <cellStyle name="Comma 13 3 2 2" xfId="21342"/>
    <cellStyle name="Comma 13 3 2 2 2" xfId="21343"/>
    <cellStyle name="Comma 13 3 2 3" xfId="21344"/>
    <cellStyle name="Comma 13 3 3" xfId="21345"/>
    <cellStyle name="Comma 13 3 3 2" xfId="21346"/>
    <cellStyle name="Comma 13 3 4" xfId="21347"/>
    <cellStyle name="Comma 14" xfId="1031"/>
    <cellStyle name="Comma 14 2" xfId="1032"/>
    <cellStyle name="Comma 14 2 2" xfId="1033"/>
    <cellStyle name="Comma 14 2 2 2" xfId="21348"/>
    <cellStyle name="Comma 14 2 3" xfId="21349"/>
    <cellStyle name="Comma 14 3" xfId="1034"/>
    <cellStyle name="Comma 14 3 2" xfId="21350"/>
    <cellStyle name="Comma 14 4" xfId="21351"/>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2 2" xfId="21352"/>
    <cellStyle name="Comma 2 2 2 2 2 2 2 2 2 2" xfId="21353"/>
    <cellStyle name="Comma 2 2 2 2 2 2 2 2 2 2 2" xfId="21354"/>
    <cellStyle name="Comma 2 2 2 2 2 2 2 2 2 3" xfId="21355"/>
    <cellStyle name="Comma 2 2 2 2 2 2 2 2 3" xfId="21356"/>
    <cellStyle name="Comma 2 2 2 2 2 2 2 2 3 2" xfId="21357"/>
    <cellStyle name="Comma 2 2 2 2 2 2 2 2 4" xfId="21358"/>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2 2" xfId="21359"/>
    <cellStyle name="Comma 2 2 2 2 2 2 3 2 2 2 2" xfId="21360"/>
    <cellStyle name="Comma 2 2 2 2 2 2 3 2 2 3" xfId="21361"/>
    <cellStyle name="Comma 2 2 2 2 2 2 3 2 3" xfId="1564"/>
    <cellStyle name="Comma 2 2 2 2 2 2 3 2 3 2" xfId="21362"/>
    <cellStyle name="Comma 2 2 2 2 2 2 3 2 4" xfId="1565"/>
    <cellStyle name="Comma 2 2 2 2 2 2 4" xfId="1566"/>
    <cellStyle name="Comma 2 2 2 2 2 2 4 2" xfId="1567"/>
    <cellStyle name="Comma 2 2 2 2 2 2 4 2 2" xfId="1568"/>
    <cellStyle name="Comma 2 2 2 2 2 2 4 2 2 2" xfId="21363"/>
    <cellStyle name="Comma 2 2 2 2 2 2 4 2 3" xfId="1569"/>
    <cellStyle name="Comma 2 2 2 2 2 2 4 2 4" xfId="1570"/>
    <cellStyle name="Comma 2 2 2 2 2 2 4 3" xfId="21364"/>
    <cellStyle name="Comma 2 2 2 2 2 2 4 3 2" xfId="21365"/>
    <cellStyle name="Comma 2 2 2 2 2 2 4 4" xfId="21366"/>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2 2" xfId="21367"/>
    <cellStyle name="Comma 2 2 2 2 2 4 2 2 2" xfId="21368"/>
    <cellStyle name="Comma 2 2 2 2 2 4 2 2 2 2" xfId="21369"/>
    <cellStyle name="Comma 2 2 2 2 2 4 2 2 3" xfId="21370"/>
    <cellStyle name="Comma 2 2 2 2 2 4 2 3" xfId="21371"/>
    <cellStyle name="Comma 2 2 2 2 2 4 2 3 2" xfId="21372"/>
    <cellStyle name="Comma 2 2 2 2 2 4 2 4" xfId="2137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2 2" xfId="21374"/>
    <cellStyle name="Comma 2 2 2 2 2 5 2 2 2" xfId="21375"/>
    <cellStyle name="Comma 2 2 2 2 2 5 2 3" xfId="21376"/>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21" xfId="21013"/>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2 2" xfId="21377"/>
    <cellStyle name="Comma 2 2 2 3 2 2 2 2 3" xfId="2046"/>
    <cellStyle name="Comma 2 2 2 3 2 2 2 2 4" xfId="2047"/>
    <cellStyle name="Comma 2 2 2 3 2 2 2 3" xfId="2048"/>
    <cellStyle name="Comma 2 2 2 3 2 2 2 3 2" xfId="2137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2 2" xfId="21379"/>
    <cellStyle name="Comma 2 2 2 3 2 3 2 2 3" xfId="2063"/>
    <cellStyle name="Comma 2 2 2 3 2 3 2 2 4" xfId="2064"/>
    <cellStyle name="Comma 2 2 2 3 2 3 2 3" xfId="2065"/>
    <cellStyle name="Comma 2 2 2 3 2 3 2 3 2" xfId="21380"/>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2 2" xfId="21381"/>
    <cellStyle name="Comma 2 2 2 3 2 4 2 2 2" xfId="21382"/>
    <cellStyle name="Comma 2 2 2 3 2 4 2 3" xfId="21383"/>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2 2" xfId="21384"/>
    <cellStyle name="Comma 2 2 2 3 3 2 2 3" xfId="2100"/>
    <cellStyle name="Comma 2 2 2 3 3 2 2 4" xfId="2101"/>
    <cellStyle name="Comma 2 2 2 3 3 2 3" xfId="2102"/>
    <cellStyle name="Comma 2 2 2 3 3 2 3 2" xfId="21385"/>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2 2" xfId="21386"/>
    <cellStyle name="Comma 2 2 2 3 4 2 2 3" xfId="2120"/>
    <cellStyle name="Comma 2 2 2 3 4 2 2 4" xfId="2121"/>
    <cellStyle name="Comma 2 2 2 3 4 2 3" xfId="2122"/>
    <cellStyle name="Comma 2 2 2 3 4 2 3 2" xfId="21387"/>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5 2 2" xfId="21388"/>
    <cellStyle name="Comma 2 2 2 3 5 2 2 2" xfId="21389"/>
    <cellStyle name="Comma 2 2 2 3 5 2 3" xfId="21390"/>
    <cellStyle name="Comma 2 2 2 3 5 3" xfId="21391"/>
    <cellStyle name="Comma 2 2 2 3 5 3 2" xfId="21392"/>
    <cellStyle name="Comma 2 2 2 3 5 4" xfId="21393"/>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2 2" xfId="21394"/>
    <cellStyle name="Comma 2 2 3 2 3 2 2 3" xfId="2568"/>
    <cellStyle name="Comma 2 2 3 2 3 2 2 4" xfId="2569"/>
    <cellStyle name="Comma 2 2 3 2 3 2 3" xfId="2570"/>
    <cellStyle name="Comma 2 2 3 2 3 2 3 2" xfId="21395"/>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2 2" xfId="21396"/>
    <cellStyle name="Comma 2 2 3 4 2 2 2 2" xfId="21397"/>
    <cellStyle name="Comma 2 2 3 4 2 2 3" xfId="21398"/>
    <cellStyle name="Comma 2 2 3 4 2 3" xfId="2720"/>
    <cellStyle name="Comma 2 2 3 4 2 3 2" xfId="21399"/>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2 2" xfId="21400"/>
    <cellStyle name="Comma 2 3 2 2 2 2 2 2 3" xfId="3464"/>
    <cellStyle name="Comma 2 3 2 2 2 2 2 2 4" xfId="3465"/>
    <cellStyle name="Comma 2 3 2 2 2 2 2 3" xfId="3466"/>
    <cellStyle name="Comma 2 3 2 2 2 2 2 3 2" xfId="21401"/>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2 2" xfId="21402"/>
    <cellStyle name="Comma 2 3 2 2 2 3 2 2 3" xfId="3480"/>
    <cellStyle name="Comma 2 3 2 2 2 3 2 2 4" xfId="3481"/>
    <cellStyle name="Comma 2 3 2 2 2 3 2 3" xfId="3482"/>
    <cellStyle name="Comma 2 3 2 2 2 3 2 3 2" xfId="21403"/>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2 2" xfId="21404"/>
    <cellStyle name="Comma 2 3 2 2 2 4 2 3" xfId="3495"/>
    <cellStyle name="Comma 2 3 2 2 2 4 2 4" xfId="3496"/>
    <cellStyle name="Comma 2 3 2 2 2 4 3" xfId="3497"/>
    <cellStyle name="Comma 2 3 2 2 2 4 3 2" xfId="21405"/>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2 2" xfId="21406"/>
    <cellStyle name="Comma 2 3 2 2 3 2 2 3" xfId="3511"/>
    <cellStyle name="Comma 2 3 2 2 3 2 2 4" xfId="3512"/>
    <cellStyle name="Comma 2 3 2 2 3 2 3" xfId="3513"/>
    <cellStyle name="Comma 2 3 2 2 3 2 3 2" xfId="21407"/>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2 2" xfId="21408"/>
    <cellStyle name="Comma 2 3 2 2 4 2 2 3" xfId="3527"/>
    <cellStyle name="Comma 2 3 2 2 4 2 2 4" xfId="3528"/>
    <cellStyle name="Comma 2 3 2 2 4 2 3" xfId="3529"/>
    <cellStyle name="Comma 2 3 2 2 4 2 3 2" xfId="2140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5 2" xfId="21410"/>
    <cellStyle name="Comma 2 3 2 2 5 2 2" xfId="21411"/>
    <cellStyle name="Comma 2 3 2 2 5 2 2 2" xfId="21412"/>
    <cellStyle name="Comma 2 3 2 2 5 2 3" xfId="21413"/>
    <cellStyle name="Comma 2 3 2 2 5 3" xfId="21414"/>
    <cellStyle name="Comma 2 3 2 2 5 3 2" xfId="21415"/>
    <cellStyle name="Comma 2 3 2 2 5 4" xfId="21416"/>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2 2" xfId="21417"/>
    <cellStyle name="Comma 2 3 3 2 2 2 2 3" xfId="3882"/>
    <cellStyle name="Comma 2 3 3 2 2 2 2 4" xfId="3883"/>
    <cellStyle name="Comma 2 3 3 2 2 2 3" xfId="3884"/>
    <cellStyle name="Comma 2 3 3 2 2 2 3 2" xfId="21418"/>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2 2" xfId="21419"/>
    <cellStyle name="Comma 2 3 3 2 3 2 2 3" xfId="3898"/>
    <cellStyle name="Comma 2 3 3 2 3 2 2 4" xfId="3899"/>
    <cellStyle name="Comma 2 3 3 2 3 2 3" xfId="3900"/>
    <cellStyle name="Comma 2 3 3 2 3 2 3 2" xfId="2142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2 2" xfId="21421"/>
    <cellStyle name="Comma 2 3 3 2 4 2 3" xfId="3913"/>
    <cellStyle name="Comma 2 3 3 2 4 2 4" xfId="3914"/>
    <cellStyle name="Comma 2 3 3 2 4 3" xfId="3915"/>
    <cellStyle name="Comma 2 3 3 2 4 3 2" xfId="21422"/>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2 2" xfId="21423"/>
    <cellStyle name="Comma 2 3 3 3 2 2 3" xfId="3929"/>
    <cellStyle name="Comma 2 3 3 3 2 2 4" xfId="3930"/>
    <cellStyle name="Comma 2 3 3 3 2 3" xfId="3931"/>
    <cellStyle name="Comma 2 3 3 3 2 3 2" xfId="21424"/>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2 2" xfId="21425"/>
    <cellStyle name="Comma 2 3 3 4 2 2 3" xfId="3945"/>
    <cellStyle name="Comma 2 3 3 4 2 2 4" xfId="3946"/>
    <cellStyle name="Comma 2 3 3 4 2 3" xfId="3947"/>
    <cellStyle name="Comma 2 3 3 4 2 3 2" xfId="21426"/>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2 2" xfId="21427"/>
    <cellStyle name="Comma 2 3 3 5 2 3" xfId="3960"/>
    <cellStyle name="Comma 2 3 3 5 2 4" xfId="3961"/>
    <cellStyle name="Comma 2 3 3 5 3" xfId="3962"/>
    <cellStyle name="Comma 2 3 3 5 3 2" xfId="21428"/>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16" xfId="21012"/>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2 2" xfId="21429"/>
    <cellStyle name="Comma 2 4 2 2 2 2 2 2 2 2" xfId="21430"/>
    <cellStyle name="Comma 2 4 2 2 2 2 2 2 3" xfId="21431"/>
    <cellStyle name="Comma 2 4 2 2 2 2 2 3" xfId="4311"/>
    <cellStyle name="Comma 2 4 2 2 2 2 2 3 2" xfId="21432"/>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2 2" xfId="21433"/>
    <cellStyle name="Comma 2 4 2 2 2 3 2 2 2" xfId="21434"/>
    <cellStyle name="Comma 2 4 2 2 2 3 2 2 2 2" xfId="21435"/>
    <cellStyle name="Comma 2 4 2 2 2 3 2 2 3" xfId="21436"/>
    <cellStyle name="Comma 2 4 2 2 2 3 2 3" xfId="21437"/>
    <cellStyle name="Comma 2 4 2 2 2 3 2 3 2" xfId="21438"/>
    <cellStyle name="Comma 2 4 2 2 2 3 2 4" xfId="21439"/>
    <cellStyle name="Comma 2 4 2 2 2 3 3" xfId="4318"/>
    <cellStyle name="Comma 2 4 2 2 2 3 4" xfId="4319"/>
    <cellStyle name="Comma 2 4 2 2 2 4" xfId="4320"/>
    <cellStyle name="Comma 2 4 2 2 2 4 2" xfId="21440"/>
    <cellStyle name="Comma 2 4 2 2 2 4 2 2" xfId="21441"/>
    <cellStyle name="Comma 2 4 2 2 2 4 2 2 2" xfId="21442"/>
    <cellStyle name="Comma 2 4 2 2 2 4 2 3" xfId="21443"/>
    <cellStyle name="Comma 2 4 2 2 2 4 3" xfId="21444"/>
    <cellStyle name="Comma 2 4 2 2 2 4 3 2" xfId="21445"/>
    <cellStyle name="Comma 2 4 2 2 2 4 4" xfId="21446"/>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2 2" xfId="21447"/>
    <cellStyle name="Comma 2 4 2 2 3 2 2 3" xfId="4327"/>
    <cellStyle name="Comma 2 4 2 2 3 2 2 4" xfId="4328"/>
    <cellStyle name="Comma 2 4 2 2 3 2 3" xfId="4329"/>
    <cellStyle name="Comma 2 4 2 2 3 2 3 2" xfId="21448"/>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4 2" xfId="21449"/>
    <cellStyle name="Comma 2 4 2 2 4 2 2" xfId="21450"/>
    <cellStyle name="Comma 2 4 2 2 4 2 2 2" xfId="21451"/>
    <cellStyle name="Comma 2 4 2 2 4 2 2 2 2" xfId="21452"/>
    <cellStyle name="Comma 2 4 2 2 4 2 2 3" xfId="21453"/>
    <cellStyle name="Comma 2 4 2 2 4 2 3" xfId="21454"/>
    <cellStyle name="Comma 2 4 2 2 4 2 3 2" xfId="21455"/>
    <cellStyle name="Comma 2 4 2 2 4 2 4" xfId="21456"/>
    <cellStyle name="Comma 2 4 2 2 5" xfId="4340"/>
    <cellStyle name="Comma 2 4 2 2 5 2" xfId="4341"/>
    <cellStyle name="Comma 2 4 2 2 5 2 2" xfId="4342"/>
    <cellStyle name="Comma 2 4 2 2 5 2 2 2" xfId="21457"/>
    <cellStyle name="Comma 2 4 2 2 5 2 3" xfId="4343"/>
    <cellStyle name="Comma 2 4 2 2 5 2 4" xfId="4344"/>
    <cellStyle name="Comma 2 4 2 2 5 3" xfId="4345"/>
    <cellStyle name="Comma 2 4 2 2 5 3 2" xfId="21458"/>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2 2" xfId="21459"/>
    <cellStyle name="Comma 2 4 3 2 2 2 2 3" xfId="4408"/>
    <cellStyle name="Comma 2 4 3 2 2 2 2 4" xfId="4409"/>
    <cellStyle name="Comma 2 4 3 2 2 2 3" xfId="4410"/>
    <cellStyle name="Comma 2 4 3 2 2 2 3 2" xfId="2146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2 2" xfId="21461"/>
    <cellStyle name="Comma 2 4 3 2 3 2 2 3" xfId="4424"/>
    <cellStyle name="Comma 2 4 3 2 3 2 2 4" xfId="4425"/>
    <cellStyle name="Comma 2 4 3 2 3 2 3" xfId="4426"/>
    <cellStyle name="Comma 2 4 3 2 3 2 3 2" xfId="21462"/>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2 2" xfId="21463"/>
    <cellStyle name="Comma 2 4 3 2 4 2 3" xfId="4439"/>
    <cellStyle name="Comma 2 4 3 2 4 2 4" xfId="4440"/>
    <cellStyle name="Comma 2 4 3 2 4 3" xfId="4441"/>
    <cellStyle name="Comma 2 4 3 2 4 3 2" xfId="21464"/>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2 2" xfId="21465"/>
    <cellStyle name="Comma 2 4 3 3 2 2 3" xfId="4455"/>
    <cellStyle name="Comma 2 4 3 3 2 2 4" xfId="4456"/>
    <cellStyle name="Comma 2 4 3 3 2 3" xfId="4457"/>
    <cellStyle name="Comma 2 4 3 3 2 3 2" xfId="21466"/>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2 2" xfId="21467"/>
    <cellStyle name="Comma 2 4 3 4 2 2 3" xfId="4471"/>
    <cellStyle name="Comma 2 4 3 4 2 2 4" xfId="4472"/>
    <cellStyle name="Comma 2 4 3 4 2 3" xfId="4473"/>
    <cellStyle name="Comma 2 4 3 4 2 3 2" xfId="21468"/>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2 2" xfId="21469"/>
    <cellStyle name="Comma 2 4 3 5 2 3" xfId="4486"/>
    <cellStyle name="Comma 2 4 3 5 2 4" xfId="4487"/>
    <cellStyle name="Comma 2 4 3 5 3" xfId="4488"/>
    <cellStyle name="Comma 2 4 3 5 3 2" xfId="21470"/>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4 2" xfId="21471"/>
    <cellStyle name="Comma 2 4 4 2 2" xfId="21472"/>
    <cellStyle name="Comma 2 4 4 2 2 2" xfId="21473"/>
    <cellStyle name="Comma 2 4 4 2 3" xfId="21474"/>
    <cellStyle name="Comma 2 4 4 3" xfId="21475"/>
    <cellStyle name="Comma 2 4 4 3 2" xfId="21476"/>
    <cellStyle name="Comma 2 4 4 4" xfId="21477"/>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2 2" xfId="21478"/>
    <cellStyle name="Comma 2 5 2 2 2 2" xfId="21479"/>
    <cellStyle name="Comma 2 5 2 2 2 2 2" xfId="21480"/>
    <cellStyle name="Comma 2 5 2 2 2 2 2 2" xfId="21481"/>
    <cellStyle name="Comma 2 5 2 2 2 2 2 2 2" xfId="21482"/>
    <cellStyle name="Comma 2 5 2 2 2 2 2 3" xfId="21483"/>
    <cellStyle name="Comma 2 5 2 2 2 2 3" xfId="21484"/>
    <cellStyle name="Comma 2 5 2 2 2 2 3 2" xfId="21485"/>
    <cellStyle name="Comma 2 5 2 2 2 2 4" xfId="21486"/>
    <cellStyle name="Comma 2 5 2 2 3" xfId="21487"/>
    <cellStyle name="Comma 2 5 2 2 3 2" xfId="21488"/>
    <cellStyle name="Comma 2 5 2 2 3 2 2" xfId="21489"/>
    <cellStyle name="Comma 2 5 2 2 3 2 2 2" xfId="21490"/>
    <cellStyle name="Comma 2 5 2 2 3 2 2 2 2" xfId="21491"/>
    <cellStyle name="Comma 2 5 2 2 3 2 2 3" xfId="21492"/>
    <cellStyle name="Comma 2 5 2 2 3 2 3" xfId="21493"/>
    <cellStyle name="Comma 2 5 2 2 3 2 3 2" xfId="21494"/>
    <cellStyle name="Comma 2 5 2 2 3 2 4" xfId="21495"/>
    <cellStyle name="Comma 2 5 2 2 4" xfId="21496"/>
    <cellStyle name="Comma 2 5 2 2 4 2" xfId="21497"/>
    <cellStyle name="Comma 2 5 2 2 4 2 2" xfId="21498"/>
    <cellStyle name="Comma 2 5 2 2 4 2 2 2" xfId="21499"/>
    <cellStyle name="Comma 2 5 2 2 4 2 3" xfId="21500"/>
    <cellStyle name="Comma 2 5 2 2 4 3" xfId="21501"/>
    <cellStyle name="Comma 2 5 2 2 4 3 2" xfId="21502"/>
    <cellStyle name="Comma 2 5 2 2 4 4" xfId="21503"/>
    <cellStyle name="Comma 2 5 2 3" xfId="4738"/>
    <cellStyle name="Comma 2 5 2 3 2" xfId="21504"/>
    <cellStyle name="Comma 2 5 2 3 2 2" xfId="21505"/>
    <cellStyle name="Comma 2 5 2 3 2 2 2" xfId="21506"/>
    <cellStyle name="Comma 2 5 2 3 2 2 2 2" xfId="21507"/>
    <cellStyle name="Comma 2 5 2 3 2 2 3" xfId="21508"/>
    <cellStyle name="Comma 2 5 2 3 2 3" xfId="21509"/>
    <cellStyle name="Comma 2 5 2 3 2 3 2" xfId="21510"/>
    <cellStyle name="Comma 2 5 2 3 2 4" xfId="21511"/>
    <cellStyle name="Comma 2 5 2 4" xfId="21512"/>
    <cellStyle name="Comma 2 5 2 4 2" xfId="21513"/>
    <cellStyle name="Comma 2 5 2 4 2 2" xfId="21514"/>
    <cellStyle name="Comma 2 5 2 4 2 2 2" xfId="21515"/>
    <cellStyle name="Comma 2 5 2 4 2 2 2 2" xfId="21516"/>
    <cellStyle name="Comma 2 5 2 4 2 2 3" xfId="21517"/>
    <cellStyle name="Comma 2 5 2 4 2 3" xfId="21518"/>
    <cellStyle name="Comma 2 5 2 4 2 3 2" xfId="21519"/>
    <cellStyle name="Comma 2 5 2 4 2 4" xfId="21520"/>
    <cellStyle name="Comma 2 5 2 5" xfId="21521"/>
    <cellStyle name="Comma 2 5 2 5 2" xfId="21522"/>
    <cellStyle name="Comma 2 5 2 5 2 2" xfId="21523"/>
    <cellStyle name="Comma 2 5 2 5 2 2 2" xfId="21524"/>
    <cellStyle name="Comma 2 5 2 5 2 3" xfId="21525"/>
    <cellStyle name="Comma 2 5 2 5 3" xfId="21526"/>
    <cellStyle name="Comma 2 5 2 5 3 2" xfId="21527"/>
    <cellStyle name="Comma 2 5 2 5 4" xfId="2152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2 2" xfId="21529"/>
    <cellStyle name="Comma 2 6 2 2 2 2" xfId="21530"/>
    <cellStyle name="Comma 2 6 2 2 2 2 2" xfId="21531"/>
    <cellStyle name="Comma 2 6 2 2 2 2 2 2" xfId="21532"/>
    <cellStyle name="Comma 2 6 2 2 2 2 3" xfId="21533"/>
    <cellStyle name="Comma 2 6 2 2 2 3" xfId="21534"/>
    <cellStyle name="Comma 2 6 2 2 2 3 2" xfId="21535"/>
    <cellStyle name="Comma 2 6 2 2 2 4" xfId="21536"/>
    <cellStyle name="Comma 2 6 2 3" xfId="4848"/>
    <cellStyle name="Comma 2 6 2 3 2" xfId="21537"/>
    <cellStyle name="Comma 2 6 2 3 2 2" xfId="21538"/>
    <cellStyle name="Comma 2 6 2 3 2 2 2" xfId="21539"/>
    <cellStyle name="Comma 2 6 2 3 2 2 2 2" xfId="21540"/>
    <cellStyle name="Comma 2 6 2 3 2 2 3" xfId="21541"/>
    <cellStyle name="Comma 2 6 2 3 2 3" xfId="21542"/>
    <cellStyle name="Comma 2 6 2 3 2 3 2" xfId="21543"/>
    <cellStyle name="Comma 2 6 2 3 2 4" xfId="21544"/>
    <cellStyle name="Comma 2 6 2 4" xfId="21545"/>
    <cellStyle name="Comma 2 6 2 4 2" xfId="21546"/>
    <cellStyle name="Comma 2 6 2 4 2 2" xfId="21547"/>
    <cellStyle name="Comma 2 6 2 4 2 2 2" xfId="21548"/>
    <cellStyle name="Comma 2 6 2 4 2 3" xfId="21549"/>
    <cellStyle name="Comma 2 6 2 4 3" xfId="21550"/>
    <cellStyle name="Comma 2 6 2 4 3 2" xfId="21551"/>
    <cellStyle name="Comma 2 6 2 4 4" xfId="21552"/>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2 2" xfId="21553"/>
    <cellStyle name="Comma 2 6 4 2 2 3" xfId="4901"/>
    <cellStyle name="Comma 2 6 4 2 2 4" xfId="4902"/>
    <cellStyle name="Comma 2 6 4 2 3" xfId="4903"/>
    <cellStyle name="Comma 2 6 4 2 3 2" xfId="21554"/>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3 2" xfId="21555"/>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40" xfId="3796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2 2 2" xfId="21556"/>
    <cellStyle name="Comma 3 2 2 2 2 2 2" xfId="21557"/>
    <cellStyle name="Comma 3 2 2 2 2 2 2 2" xfId="21558"/>
    <cellStyle name="Comma 3 2 2 2 2 2 2 2 2" xfId="21559"/>
    <cellStyle name="Comma 3 2 2 2 2 2 2 2 2 2" xfId="21560"/>
    <cellStyle name="Comma 3 2 2 2 2 2 2 2 3" xfId="21561"/>
    <cellStyle name="Comma 3 2 2 2 2 2 2 3" xfId="21562"/>
    <cellStyle name="Comma 3 2 2 2 2 2 2 3 2" xfId="21563"/>
    <cellStyle name="Comma 3 2 2 2 2 2 2 4" xfId="21564"/>
    <cellStyle name="Comma 3 2 2 2 2 3" xfId="21565"/>
    <cellStyle name="Comma 3 2 2 2 2 3 2" xfId="21566"/>
    <cellStyle name="Comma 3 2 2 2 2 3 2 2" xfId="21567"/>
    <cellStyle name="Comma 3 2 2 2 2 3 2 2 2" xfId="21568"/>
    <cellStyle name="Comma 3 2 2 2 2 3 2 2 2 2" xfId="21569"/>
    <cellStyle name="Comma 3 2 2 2 2 3 2 2 3" xfId="21570"/>
    <cellStyle name="Comma 3 2 2 2 2 3 2 3" xfId="21571"/>
    <cellStyle name="Comma 3 2 2 2 2 3 2 3 2" xfId="21572"/>
    <cellStyle name="Comma 3 2 2 2 2 3 2 4" xfId="21573"/>
    <cellStyle name="Comma 3 2 2 2 2 4" xfId="21574"/>
    <cellStyle name="Comma 3 2 2 2 2 4 2" xfId="21575"/>
    <cellStyle name="Comma 3 2 2 2 2 4 2 2" xfId="21576"/>
    <cellStyle name="Comma 3 2 2 2 2 4 2 2 2" xfId="21577"/>
    <cellStyle name="Comma 3 2 2 2 2 4 2 3" xfId="21578"/>
    <cellStyle name="Comma 3 2 2 2 2 4 3" xfId="21579"/>
    <cellStyle name="Comma 3 2 2 2 2 4 3 2" xfId="21580"/>
    <cellStyle name="Comma 3 2 2 2 2 4 4" xfId="21581"/>
    <cellStyle name="Comma 3 2 2 2 3" xfId="21582"/>
    <cellStyle name="Comma 3 2 2 2 3 2" xfId="21583"/>
    <cellStyle name="Comma 3 2 2 2 3 2 2" xfId="21584"/>
    <cellStyle name="Comma 3 2 2 2 3 2 2 2" xfId="21585"/>
    <cellStyle name="Comma 3 2 2 2 3 2 2 2 2" xfId="21586"/>
    <cellStyle name="Comma 3 2 2 2 3 2 2 3" xfId="21587"/>
    <cellStyle name="Comma 3 2 2 2 3 2 3" xfId="21588"/>
    <cellStyle name="Comma 3 2 2 2 3 2 3 2" xfId="21589"/>
    <cellStyle name="Comma 3 2 2 2 3 2 4" xfId="21590"/>
    <cellStyle name="Comma 3 2 2 2 4" xfId="21591"/>
    <cellStyle name="Comma 3 2 2 2 4 2" xfId="21592"/>
    <cellStyle name="Comma 3 2 2 2 4 2 2" xfId="21593"/>
    <cellStyle name="Comma 3 2 2 2 4 2 2 2" xfId="21594"/>
    <cellStyle name="Comma 3 2 2 2 4 2 2 2 2" xfId="21595"/>
    <cellStyle name="Comma 3 2 2 2 4 2 2 3" xfId="21596"/>
    <cellStyle name="Comma 3 2 2 2 4 2 3" xfId="21597"/>
    <cellStyle name="Comma 3 2 2 2 4 2 3 2" xfId="21598"/>
    <cellStyle name="Comma 3 2 2 2 4 2 4" xfId="21599"/>
    <cellStyle name="Comma 3 2 2 2 5" xfId="21600"/>
    <cellStyle name="Comma 3 2 2 2 5 2" xfId="21601"/>
    <cellStyle name="Comma 3 2 2 2 5 2 2" xfId="21602"/>
    <cellStyle name="Comma 3 2 2 2 5 2 2 2" xfId="21603"/>
    <cellStyle name="Comma 3 2 2 2 5 2 3" xfId="21604"/>
    <cellStyle name="Comma 3 2 2 2 5 3" xfId="21605"/>
    <cellStyle name="Comma 3 2 2 2 5 3 2" xfId="21606"/>
    <cellStyle name="Comma 3 2 2 2 5 4" xfId="21607"/>
    <cellStyle name="Comma 3 2 2 3" xfId="5121"/>
    <cellStyle name="Comma 3 2 2 3 2" xfId="5122"/>
    <cellStyle name="Comma 3 2 2 3 2 2" xfId="21608"/>
    <cellStyle name="Comma 3 2 2 3 2 2 2" xfId="21609"/>
    <cellStyle name="Comma 3 2 2 3 2 3" xfId="21610"/>
    <cellStyle name="Comma 3 2 2 3 3" xfId="21611"/>
    <cellStyle name="Comma 3 2 2 3 3 2" xfId="21612"/>
    <cellStyle name="Comma 3 2 2 3 4" xfId="21613"/>
    <cellStyle name="Comma 3 2 3" xfId="5123"/>
    <cellStyle name="Comma 3 2 3 2" xfId="5124"/>
    <cellStyle name="Comma 3 2 3 2 2" xfId="21614"/>
    <cellStyle name="Comma 3 2 3 2 2 2" xfId="21615"/>
    <cellStyle name="Comma 3 2 3 2 2 2 2" xfId="21616"/>
    <cellStyle name="Comma 3 2 3 2 2 2 2 2" xfId="21617"/>
    <cellStyle name="Comma 3 2 3 2 2 2 2 2 2" xfId="21618"/>
    <cellStyle name="Comma 3 2 3 2 2 2 2 3" xfId="21619"/>
    <cellStyle name="Comma 3 2 3 2 2 2 3" xfId="21620"/>
    <cellStyle name="Comma 3 2 3 2 2 2 3 2" xfId="21621"/>
    <cellStyle name="Comma 3 2 3 2 2 2 4" xfId="21622"/>
    <cellStyle name="Comma 3 2 3 2 3" xfId="21623"/>
    <cellStyle name="Comma 3 2 3 2 3 2" xfId="21624"/>
    <cellStyle name="Comma 3 2 3 2 3 2 2" xfId="21625"/>
    <cellStyle name="Comma 3 2 3 2 3 2 2 2" xfId="21626"/>
    <cellStyle name="Comma 3 2 3 2 3 2 2 2 2" xfId="21627"/>
    <cellStyle name="Comma 3 2 3 2 3 2 2 3" xfId="21628"/>
    <cellStyle name="Comma 3 2 3 2 3 2 3" xfId="21629"/>
    <cellStyle name="Comma 3 2 3 2 3 2 3 2" xfId="21630"/>
    <cellStyle name="Comma 3 2 3 2 3 2 4" xfId="21631"/>
    <cellStyle name="Comma 3 2 3 2 4" xfId="21632"/>
    <cellStyle name="Comma 3 2 3 2 4 2" xfId="21633"/>
    <cellStyle name="Comma 3 2 3 2 4 2 2" xfId="21634"/>
    <cellStyle name="Comma 3 2 3 2 4 2 2 2" xfId="21635"/>
    <cellStyle name="Comma 3 2 3 2 4 2 3" xfId="21636"/>
    <cellStyle name="Comma 3 2 3 2 4 3" xfId="21637"/>
    <cellStyle name="Comma 3 2 3 2 4 3 2" xfId="21638"/>
    <cellStyle name="Comma 3 2 3 2 4 4" xfId="21639"/>
    <cellStyle name="Comma 3 2 3 3" xfId="21640"/>
    <cellStyle name="Comma 3 2 3 3 2" xfId="21641"/>
    <cellStyle name="Comma 3 2 3 3 2 2" xfId="21642"/>
    <cellStyle name="Comma 3 2 3 3 2 2 2" xfId="21643"/>
    <cellStyle name="Comma 3 2 3 3 2 2 2 2" xfId="21644"/>
    <cellStyle name="Comma 3 2 3 3 2 2 3" xfId="21645"/>
    <cellStyle name="Comma 3 2 3 3 2 3" xfId="21646"/>
    <cellStyle name="Comma 3 2 3 3 2 3 2" xfId="21647"/>
    <cellStyle name="Comma 3 2 3 3 2 4" xfId="21648"/>
    <cellStyle name="Comma 3 2 3 4" xfId="21649"/>
    <cellStyle name="Comma 3 2 3 4 2" xfId="21650"/>
    <cellStyle name="Comma 3 2 3 4 2 2" xfId="21651"/>
    <cellStyle name="Comma 3 2 3 4 2 2 2" xfId="21652"/>
    <cellStyle name="Comma 3 2 3 4 2 2 2 2" xfId="21653"/>
    <cellStyle name="Comma 3 2 3 4 2 2 3" xfId="21654"/>
    <cellStyle name="Comma 3 2 3 4 2 3" xfId="21655"/>
    <cellStyle name="Comma 3 2 3 4 2 3 2" xfId="21656"/>
    <cellStyle name="Comma 3 2 3 4 2 4" xfId="21657"/>
    <cellStyle name="Comma 3 2 3 5" xfId="21658"/>
    <cellStyle name="Comma 3 2 3 5 2" xfId="21659"/>
    <cellStyle name="Comma 3 2 3 5 2 2" xfId="21660"/>
    <cellStyle name="Comma 3 2 3 5 2 2 2" xfId="21661"/>
    <cellStyle name="Comma 3 2 3 5 2 3" xfId="21662"/>
    <cellStyle name="Comma 3 2 3 5 3" xfId="21663"/>
    <cellStyle name="Comma 3 2 3 5 3 2" xfId="21664"/>
    <cellStyle name="Comma 3 2 3 5 4" xfId="21665"/>
    <cellStyle name="Comma 3 2 4" xfId="5125"/>
    <cellStyle name="Comma 3 2 4 2" xfId="21666"/>
    <cellStyle name="Comma 3 2 4 2 2" xfId="21667"/>
    <cellStyle name="Comma 3 2 4 2 2 2" xfId="21668"/>
    <cellStyle name="Comma 3 2 4 2 3" xfId="21669"/>
    <cellStyle name="Comma 3 2 4 3" xfId="21670"/>
    <cellStyle name="Comma 3 2 4 3 2" xfId="21671"/>
    <cellStyle name="Comma 3 2 4 4" xfId="21672"/>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2 2" xfId="21673"/>
    <cellStyle name="Comma 3 3 2 2 2" xfId="21674"/>
    <cellStyle name="Comma 3 3 2 2 2 2" xfId="21675"/>
    <cellStyle name="Comma 3 3 2 2 2 2 2" xfId="21676"/>
    <cellStyle name="Comma 3 3 2 2 2 2 2 2" xfId="21677"/>
    <cellStyle name="Comma 3 3 2 2 2 2 2 2 2" xfId="21678"/>
    <cellStyle name="Comma 3 3 2 2 2 2 2 3" xfId="21679"/>
    <cellStyle name="Comma 3 3 2 2 2 2 3" xfId="21680"/>
    <cellStyle name="Comma 3 3 2 2 2 2 3 2" xfId="21681"/>
    <cellStyle name="Comma 3 3 2 2 2 2 4" xfId="21682"/>
    <cellStyle name="Comma 3 3 2 2 3" xfId="21683"/>
    <cellStyle name="Comma 3 3 2 2 3 2" xfId="21684"/>
    <cellStyle name="Comma 3 3 2 2 3 2 2" xfId="21685"/>
    <cellStyle name="Comma 3 3 2 2 3 2 2 2" xfId="21686"/>
    <cellStyle name="Comma 3 3 2 2 3 2 2 2 2" xfId="21687"/>
    <cellStyle name="Comma 3 3 2 2 3 2 2 3" xfId="21688"/>
    <cellStyle name="Comma 3 3 2 2 3 2 3" xfId="21689"/>
    <cellStyle name="Comma 3 3 2 2 3 2 3 2" xfId="21690"/>
    <cellStyle name="Comma 3 3 2 2 3 2 4" xfId="21691"/>
    <cellStyle name="Comma 3 3 2 2 4" xfId="21692"/>
    <cellStyle name="Comma 3 3 2 2 4 2" xfId="21693"/>
    <cellStyle name="Comma 3 3 2 2 4 2 2" xfId="21694"/>
    <cellStyle name="Comma 3 3 2 2 4 2 2 2" xfId="21695"/>
    <cellStyle name="Comma 3 3 2 2 4 2 3" xfId="21696"/>
    <cellStyle name="Comma 3 3 2 2 4 3" xfId="21697"/>
    <cellStyle name="Comma 3 3 2 2 4 3 2" xfId="21698"/>
    <cellStyle name="Comma 3 3 2 2 4 4" xfId="21699"/>
    <cellStyle name="Comma 3 3 2 3" xfId="21700"/>
    <cellStyle name="Comma 3 3 2 3 2" xfId="21701"/>
    <cellStyle name="Comma 3 3 2 3 2 2" xfId="21702"/>
    <cellStyle name="Comma 3 3 2 3 2 2 2" xfId="21703"/>
    <cellStyle name="Comma 3 3 2 3 2 2 2 2" xfId="21704"/>
    <cellStyle name="Comma 3 3 2 3 2 2 3" xfId="21705"/>
    <cellStyle name="Comma 3 3 2 3 2 3" xfId="21706"/>
    <cellStyle name="Comma 3 3 2 3 2 3 2" xfId="21707"/>
    <cellStyle name="Comma 3 3 2 3 2 4" xfId="21708"/>
    <cellStyle name="Comma 3 3 2 4" xfId="21709"/>
    <cellStyle name="Comma 3 3 2 4 2" xfId="21710"/>
    <cellStyle name="Comma 3 3 2 4 2 2" xfId="21711"/>
    <cellStyle name="Comma 3 3 2 4 2 2 2" xfId="21712"/>
    <cellStyle name="Comma 3 3 2 4 2 2 2 2" xfId="21713"/>
    <cellStyle name="Comma 3 3 2 4 2 2 3" xfId="21714"/>
    <cellStyle name="Comma 3 3 2 4 2 3" xfId="21715"/>
    <cellStyle name="Comma 3 3 2 4 2 3 2" xfId="21716"/>
    <cellStyle name="Comma 3 3 2 4 2 4" xfId="21717"/>
    <cellStyle name="Comma 3 3 2 5" xfId="21718"/>
    <cellStyle name="Comma 3 3 2 5 2" xfId="21719"/>
    <cellStyle name="Comma 3 3 2 5 2 2" xfId="21720"/>
    <cellStyle name="Comma 3 3 2 5 2 2 2" xfId="21721"/>
    <cellStyle name="Comma 3 3 2 5 2 3" xfId="21722"/>
    <cellStyle name="Comma 3 3 2 5 3" xfId="21723"/>
    <cellStyle name="Comma 3 3 2 5 3 2" xfId="21724"/>
    <cellStyle name="Comma 3 3 2 5 4" xfId="21725"/>
    <cellStyle name="Comma 3 3 3" xfId="5165"/>
    <cellStyle name="Comma 3 3 3 2" xfId="21726"/>
    <cellStyle name="Comma 3 3 3 2 2" xfId="21727"/>
    <cellStyle name="Comma 3 3 3 2 2 2" xfId="21728"/>
    <cellStyle name="Comma 3 3 3 2 3" xfId="21729"/>
    <cellStyle name="Comma 3 3 3 3" xfId="21730"/>
    <cellStyle name="Comma 3 3 3 3 2" xfId="21731"/>
    <cellStyle name="Comma 3 3 3 4" xfId="21732"/>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2 2" xfId="21733"/>
    <cellStyle name="Comma 3 4 2 2 2" xfId="21734"/>
    <cellStyle name="Comma 3 4 2 2 2 2" xfId="21735"/>
    <cellStyle name="Comma 3 4 2 2 2 2 2" xfId="21736"/>
    <cellStyle name="Comma 3 4 2 2 2 2 2 2" xfId="21737"/>
    <cellStyle name="Comma 3 4 2 2 2 2 2 2 2" xfId="21738"/>
    <cellStyle name="Comma 3 4 2 2 2 2 2 3" xfId="21739"/>
    <cellStyle name="Comma 3 4 2 2 2 2 3" xfId="21740"/>
    <cellStyle name="Comma 3 4 2 2 2 2 3 2" xfId="21741"/>
    <cellStyle name="Comma 3 4 2 2 2 2 4" xfId="21742"/>
    <cellStyle name="Comma 3 4 2 2 3" xfId="21743"/>
    <cellStyle name="Comma 3 4 2 2 3 2" xfId="21744"/>
    <cellStyle name="Comma 3 4 2 2 3 2 2" xfId="21745"/>
    <cellStyle name="Comma 3 4 2 2 3 2 2 2" xfId="21746"/>
    <cellStyle name="Comma 3 4 2 2 3 2 2 2 2" xfId="21747"/>
    <cellStyle name="Comma 3 4 2 2 3 2 2 3" xfId="21748"/>
    <cellStyle name="Comma 3 4 2 2 3 2 3" xfId="21749"/>
    <cellStyle name="Comma 3 4 2 2 3 2 3 2" xfId="21750"/>
    <cellStyle name="Comma 3 4 2 2 3 2 4" xfId="21751"/>
    <cellStyle name="Comma 3 4 2 2 4" xfId="21752"/>
    <cellStyle name="Comma 3 4 2 2 4 2" xfId="21753"/>
    <cellStyle name="Comma 3 4 2 2 4 2 2" xfId="21754"/>
    <cellStyle name="Comma 3 4 2 2 4 2 2 2" xfId="21755"/>
    <cellStyle name="Comma 3 4 2 2 4 2 3" xfId="21756"/>
    <cellStyle name="Comma 3 4 2 2 4 3" xfId="21757"/>
    <cellStyle name="Comma 3 4 2 2 4 3 2" xfId="21758"/>
    <cellStyle name="Comma 3 4 2 2 4 4" xfId="21759"/>
    <cellStyle name="Comma 3 4 2 3" xfId="21760"/>
    <cellStyle name="Comma 3 4 2 3 2" xfId="21761"/>
    <cellStyle name="Comma 3 4 2 3 2 2" xfId="21762"/>
    <cellStyle name="Comma 3 4 2 3 2 2 2" xfId="21763"/>
    <cellStyle name="Comma 3 4 2 3 2 2 2 2" xfId="21764"/>
    <cellStyle name="Comma 3 4 2 3 2 2 3" xfId="21765"/>
    <cellStyle name="Comma 3 4 2 3 2 3" xfId="21766"/>
    <cellStyle name="Comma 3 4 2 3 2 3 2" xfId="21767"/>
    <cellStyle name="Comma 3 4 2 3 2 4" xfId="21768"/>
    <cellStyle name="Comma 3 4 2 4" xfId="21769"/>
    <cellStyle name="Comma 3 4 2 4 2" xfId="21770"/>
    <cellStyle name="Comma 3 4 2 4 2 2" xfId="21771"/>
    <cellStyle name="Comma 3 4 2 4 2 2 2" xfId="21772"/>
    <cellStyle name="Comma 3 4 2 4 2 2 2 2" xfId="21773"/>
    <cellStyle name="Comma 3 4 2 4 2 2 3" xfId="21774"/>
    <cellStyle name="Comma 3 4 2 4 2 3" xfId="21775"/>
    <cellStyle name="Comma 3 4 2 4 2 3 2" xfId="21776"/>
    <cellStyle name="Comma 3 4 2 4 2 4" xfId="21777"/>
    <cellStyle name="Comma 3 4 2 5" xfId="21778"/>
    <cellStyle name="Comma 3 4 2 5 2" xfId="21779"/>
    <cellStyle name="Comma 3 4 2 5 2 2" xfId="21780"/>
    <cellStyle name="Comma 3 4 2 5 2 2 2" xfId="21781"/>
    <cellStyle name="Comma 3 4 2 5 2 3" xfId="21782"/>
    <cellStyle name="Comma 3 4 2 5 3" xfId="21783"/>
    <cellStyle name="Comma 3 4 2 5 3 2" xfId="21784"/>
    <cellStyle name="Comma 3 4 2 5 4" xfId="21785"/>
    <cellStyle name="Comma 3 4 3" xfId="5189"/>
    <cellStyle name="Comma 3 4 3 2" xfId="21786"/>
    <cellStyle name="Comma 3 4 3 2 2" xfId="21787"/>
    <cellStyle name="Comma 3 4 3 2 2 2" xfId="21788"/>
    <cellStyle name="Comma 3 4 3 2 3" xfId="21789"/>
    <cellStyle name="Comma 3 4 3 3" xfId="21790"/>
    <cellStyle name="Comma 3 4 3 3 2" xfId="21791"/>
    <cellStyle name="Comma 3 4 3 4" xfId="21792"/>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2 2" xfId="21793"/>
    <cellStyle name="Comma 3 5 2 2 2" xfId="21794"/>
    <cellStyle name="Comma 3 5 2 2 2 2" xfId="21795"/>
    <cellStyle name="Comma 3 5 2 2 2 2 2" xfId="21796"/>
    <cellStyle name="Comma 3 5 2 2 2 2 2 2" xfId="21797"/>
    <cellStyle name="Comma 3 5 2 2 2 2 2 2 2" xfId="21798"/>
    <cellStyle name="Comma 3 5 2 2 2 2 2 3" xfId="21799"/>
    <cellStyle name="Comma 3 5 2 2 2 2 3" xfId="21800"/>
    <cellStyle name="Comma 3 5 2 2 2 2 3 2" xfId="21801"/>
    <cellStyle name="Comma 3 5 2 2 2 2 4" xfId="21802"/>
    <cellStyle name="Comma 3 5 2 2 3" xfId="21803"/>
    <cellStyle name="Comma 3 5 2 2 3 2" xfId="21804"/>
    <cellStyle name="Comma 3 5 2 2 3 2 2" xfId="21805"/>
    <cellStyle name="Comma 3 5 2 2 3 2 2 2" xfId="21806"/>
    <cellStyle name="Comma 3 5 2 2 3 2 2 2 2" xfId="21807"/>
    <cellStyle name="Comma 3 5 2 2 3 2 2 3" xfId="21808"/>
    <cellStyle name="Comma 3 5 2 2 3 2 3" xfId="21809"/>
    <cellStyle name="Comma 3 5 2 2 3 2 3 2" xfId="21810"/>
    <cellStyle name="Comma 3 5 2 2 3 2 4" xfId="21811"/>
    <cellStyle name="Comma 3 5 2 2 4" xfId="21812"/>
    <cellStyle name="Comma 3 5 2 2 4 2" xfId="21813"/>
    <cellStyle name="Comma 3 5 2 2 4 2 2" xfId="21814"/>
    <cellStyle name="Comma 3 5 2 2 4 2 2 2" xfId="21815"/>
    <cellStyle name="Comma 3 5 2 2 4 2 3" xfId="21816"/>
    <cellStyle name="Comma 3 5 2 2 4 3" xfId="21817"/>
    <cellStyle name="Comma 3 5 2 2 4 3 2" xfId="21818"/>
    <cellStyle name="Comma 3 5 2 2 4 4" xfId="21819"/>
    <cellStyle name="Comma 3 5 2 3" xfId="21820"/>
    <cellStyle name="Comma 3 5 2 3 2" xfId="21821"/>
    <cellStyle name="Comma 3 5 2 3 2 2" xfId="21822"/>
    <cellStyle name="Comma 3 5 2 3 2 2 2" xfId="21823"/>
    <cellStyle name="Comma 3 5 2 3 2 2 2 2" xfId="21824"/>
    <cellStyle name="Comma 3 5 2 3 2 2 3" xfId="21825"/>
    <cellStyle name="Comma 3 5 2 3 2 3" xfId="21826"/>
    <cellStyle name="Comma 3 5 2 3 2 3 2" xfId="21827"/>
    <cellStyle name="Comma 3 5 2 3 2 4" xfId="21828"/>
    <cellStyle name="Comma 3 5 2 4" xfId="21829"/>
    <cellStyle name="Comma 3 5 2 4 2" xfId="21830"/>
    <cellStyle name="Comma 3 5 2 4 2 2" xfId="21831"/>
    <cellStyle name="Comma 3 5 2 4 2 2 2" xfId="21832"/>
    <cellStyle name="Comma 3 5 2 4 2 2 2 2" xfId="21833"/>
    <cellStyle name="Comma 3 5 2 4 2 2 3" xfId="21834"/>
    <cellStyle name="Comma 3 5 2 4 2 3" xfId="21835"/>
    <cellStyle name="Comma 3 5 2 4 2 3 2" xfId="21836"/>
    <cellStyle name="Comma 3 5 2 4 2 4" xfId="21837"/>
    <cellStyle name="Comma 3 5 2 5" xfId="21838"/>
    <cellStyle name="Comma 3 5 2 5 2" xfId="21839"/>
    <cellStyle name="Comma 3 5 2 5 2 2" xfId="21840"/>
    <cellStyle name="Comma 3 5 2 5 2 2 2" xfId="21841"/>
    <cellStyle name="Comma 3 5 2 5 2 3" xfId="21842"/>
    <cellStyle name="Comma 3 5 2 5 3" xfId="21843"/>
    <cellStyle name="Comma 3 5 2 5 3 2" xfId="21844"/>
    <cellStyle name="Comma 3 5 2 5 4" xfId="21845"/>
    <cellStyle name="Comma 3 5 3" xfId="5212"/>
    <cellStyle name="Comma 3 5 3 2" xfId="21846"/>
    <cellStyle name="Comma 3 5 3 2 2" xfId="21847"/>
    <cellStyle name="Comma 3 5 3 2 2 2" xfId="21848"/>
    <cellStyle name="Comma 3 5 3 2 3" xfId="21849"/>
    <cellStyle name="Comma 3 5 3 3" xfId="21850"/>
    <cellStyle name="Comma 3 5 3 3 2" xfId="21851"/>
    <cellStyle name="Comma 3 5 3 4" xfId="2185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2 2" xfId="21853"/>
    <cellStyle name="Comma 3 6 2 2 2" xfId="21854"/>
    <cellStyle name="Comma 3 6 2 2 2 2" xfId="21855"/>
    <cellStyle name="Comma 3 6 2 2 2 2 2" xfId="21856"/>
    <cellStyle name="Comma 3 6 2 2 2 2 2 2" xfId="21857"/>
    <cellStyle name="Comma 3 6 2 2 2 2 3" xfId="21858"/>
    <cellStyle name="Comma 3 6 2 2 2 3" xfId="21859"/>
    <cellStyle name="Comma 3 6 2 2 2 3 2" xfId="21860"/>
    <cellStyle name="Comma 3 6 2 2 2 4" xfId="21861"/>
    <cellStyle name="Comma 3 6 2 3" xfId="21862"/>
    <cellStyle name="Comma 3 6 2 3 2" xfId="21863"/>
    <cellStyle name="Comma 3 6 2 3 2 2" xfId="21864"/>
    <cellStyle name="Comma 3 6 2 3 2 2 2" xfId="21865"/>
    <cellStyle name="Comma 3 6 2 3 2 2 2 2" xfId="21866"/>
    <cellStyle name="Comma 3 6 2 3 2 2 3" xfId="21867"/>
    <cellStyle name="Comma 3 6 2 3 2 3" xfId="21868"/>
    <cellStyle name="Comma 3 6 2 3 2 3 2" xfId="21869"/>
    <cellStyle name="Comma 3 6 2 3 2 4" xfId="21870"/>
    <cellStyle name="Comma 3 6 2 4" xfId="21871"/>
    <cellStyle name="Comma 3 6 2 4 2" xfId="21872"/>
    <cellStyle name="Comma 3 6 2 4 2 2" xfId="21873"/>
    <cellStyle name="Comma 3 6 2 4 2 2 2" xfId="21874"/>
    <cellStyle name="Comma 3 6 2 4 2 3" xfId="21875"/>
    <cellStyle name="Comma 3 6 2 4 3" xfId="21876"/>
    <cellStyle name="Comma 3 6 2 4 3 2" xfId="21877"/>
    <cellStyle name="Comma 3 6 2 4 4" xfId="21878"/>
    <cellStyle name="Comma 3 6 3" xfId="5252"/>
    <cellStyle name="Comma 3 6 3 2" xfId="21879"/>
    <cellStyle name="Comma 3 6 3 2 2" xfId="21880"/>
    <cellStyle name="Comma 3 6 3 2 2 2" xfId="21881"/>
    <cellStyle name="Comma 3 6 3 2 2 2 2" xfId="21882"/>
    <cellStyle name="Comma 3 6 3 2 2 3" xfId="21883"/>
    <cellStyle name="Comma 3 6 3 2 3" xfId="21884"/>
    <cellStyle name="Comma 3 6 3 2 3 2" xfId="21885"/>
    <cellStyle name="Comma 3 6 3 2 4" xfId="21886"/>
    <cellStyle name="Comma 3 6 4" xfId="21887"/>
    <cellStyle name="Comma 3 6 4 2" xfId="21888"/>
    <cellStyle name="Comma 3 6 4 2 2" xfId="21889"/>
    <cellStyle name="Comma 3 6 4 2 2 2" xfId="21890"/>
    <cellStyle name="Comma 3 6 4 2 2 2 2" xfId="21891"/>
    <cellStyle name="Comma 3 6 4 2 2 3" xfId="21892"/>
    <cellStyle name="Comma 3 6 4 2 3" xfId="21893"/>
    <cellStyle name="Comma 3 6 4 2 3 2" xfId="21894"/>
    <cellStyle name="Comma 3 6 4 2 4" xfId="21895"/>
    <cellStyle name="Comma 3 6 5" xfId="21896"/>
    <cellStyle name="Comma 3 6 5 2" xfId="21897"/>
    <cellStyle name="Comma 3 6 5 2 2" xfId="21898"/>
    <cellStyle name="Comma 3 6 5 2 2 2" xfId="21899"/>
    <cellStyle name="Comma 3 6 5 2 3" xfId="21900"/>
    <cellStyle name="Comma 3 6 5 3" xfId="21901"/>
    <cellStyle name="Comma 3 6 5 3 2" xfId="21902"/>
    <cellStyle name="Comma 3 6 5 4" xfId="21903"/>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2 2" xfId="21904"/>
    <cellStyle name="Comma 3 7 2 2 2" xfId="21905"/>
    <cellStyle name="Comma 3 7 2 3" xfId="21906"/>
    <cellStyle name="Comma 3 7 3" xfId="5275"/>
    <cellStyle name="Comma 3 7 3 2" xfId="21907"/>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3308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2 2 2 2" xfId="21908"/>
    <cellStyle name="Comma 4 2 2 2 2 2" xfId="21909"/>
    <cellStyle name="Comma 4 2 2 2 2 2 2" xfId="21910"/>
    <cellStyle name="Comma 4 2 2 2 2 2 2 2" xfId="21911"/>
    <cellStyle name="Comma 4 2 2 2 2 2 2 2 2" xfId="21912"/>
    <cellStyle name="Comma 4 2 2 2 2 2 2 3" xfId="21913"/>
    <cellStyle name="Comma 4 2 2 2 2 2 3" xfId="21914"/>
    <cellStyle name="Comma 4 2 2 2 2 2 3 2" xfId="21915"/>
    <cellStyle name="Comma 4 2 2 2 2 2 4" xfId="21916"/>
    <cellStyle name="Comma 4 2 2 2 3" xfId="21917"/>
    <cellStyle name="Comma 4 2 2 2 3 2" xfId="21918"/>
    <cellStyle name="Comma 4 2 2 2 3 2 2" xfId="21919"/>
    <cellStyle name="Comma 4 2 2 2 3 2 2 2" xfId="21920"/>
    <cellStyle name="Comma 4 2 2 2 3 2 2 2 2" xfId="21921"/>
    <cellStyle name="Comma 4 2 2 2 3 2 2 3" xfId="21922"/>
    <cellStyle name="Comma 4 2 2 2 3 2 3" xfId="21923"/>
    <cellStyle name="Comma 4 2 2 2 3 2 3 2" xfId="21924"/>
    <cellStyle name="Comma 4 2 2 2 3 2 4" xfId="21925"/>
    <cellStyle name="Comma 4 2 2 2 4" xfId="21926"/>
    <cellStyle name="Comma 4 2 2 2 4 2" xfId="21927"/>
    <cellStyle name="Comma 4 2 2 2 4 2 2" xfId="21928"/>
    <cellStyle name="Comma 4 2 2 2 4 2 2 2" xfId="21929"/>
    <cellStyle name="Comma 4 2 2 2 4 2 3" xfId="21930"/>
    <cellStyle name="Comma 4 2 2 2 4 3" xfId="21931"/>
    <cellStyle name="Comma 4 2 2 2 4 3 2" xfId="21932"/>
    <cellStyle name="Comma 4 2 2 2 4 4" xfId="21933"/>
    <cellStyle name="Comma 4 2 2 3" xfId="21934"/>
    <cellStyle name="Comma 4 2 2 3 2" xfId="21935"/>
    <cellStyle name="Comma 4 2 2 3 2 2" xfId="21936"/>
    <cellStyle name="Comma 4 2 2 3 2 2 2" xfId="21937"/>
    <cellStyle name="Comma 4 2 2 3 2 2 2 2" xfId="21938"/>
    <cellStyle name="Comma 4 2 2 3 2 2 3" xfId="21939"/>
    <cellStyle name="Comma 4 2 2 3 2 3" xfId="21940"/>
    <cellStyle name="Comma 4 2 2 3 2 3 2" xfId="21941"/>
    <cellStyle name="Comma 4 2 2 3 2 4" xfId="21942"/>
    <cellStyle name="Comma 4 2 2 4" xfId="21943"/>
    <cellStyle name="Comma 4 2 2 4 2" xfId="21944"/>
    <cellStyle name="Comma 4 2 2 4 2 2" xfId="21945"/>
    <cellStyle name="Comma 4 2 2 4 2 2 2" xfId="21946"/>
    <cellStyle name="Comma 4 2 2 4 2 2 2 2" xfId="21947"/>
    <cellStyle name="Comma 4 2 2 4 2 2 3" xfId="21948"/>
    <cellStyle name="Comma 4 2 2 4 2 3" xfId="21949"/>
    <cellStyle name="Comma 4 2 2 4 2 3 2" xfId="21950"/>
    <cellStyle name="Comma 4 2 2 4 2 4" xfId="21951"/>
    <cellStyle name="Comma 4 2 2 5" xfId="21952"/>
    <cellStyle name="Comma 4 2 2 5 2" xfId="21953"/>
    <cellStyle name="Comma 4 2 2 5 2 2" xfId="21954"/>
    <cellStyle name="Comma 4 2 2 5 2 2 2" xfId="21955"/>
    <cellStyle name="Comma 4 2 2 5 2 3" xfId="21956"/>
    <cellStyle name="Comma 4 2 2 5 3" xfId="21957"/>
    <cellStyle name="Comma 4 2 2 5 3 2" xfId="21958"/>
    <cellStyle name="Comma 4 2 2 5 4" xfId="21959"/>
    <cellStyle name="Comma 4 2 3" xfId="21960"/>
    <cellStyle name="Comma 4 2 3 2" xfId="21961"/>
    <cellStyle name="Comma 4 2 3 2 2" xfId="21962"/>
    <cellStyle name="Comma 4 2 3 2 2 2" xfId="21963"/>
    <cellStyle name="Comma 4 2 3 2 3" xfId="21964"/>
    <cellStyle name="Comma 4 2 3 3" xfId="21965"/>
    <cellStyle name="Comma 4 2 3 3 2" xfId="21966"/>
    <cellStyle name="Comma 4 2 3 4" xfId="21967"/>
    <cellStyle name="Comma 4 3" xfId="5476"/>
    <cellStyle name="Comma 4 3 2" xfId="5477"/>
    <cellStyle name="Comma 4 3 2 2" xfId="21968"/>
    <cellStyle name="Comma 4 3 2 2 2" xfId="21969"/>
    <cellStyle name="Comma 4 3 2 2 2 2" xfId="21970"/>
    <cellStyle name="Comma 4 3 2 2 2 2 2" xfId="21971"/>
    <cellStyle name="Comma 4 3 2 2 2 2 2 2" xfId="21972"/>
    <cellStyle name="Comma 4 3 2 2 2 2 2 2 2" xfId="21973"/>
    <cellStyle name="Comma 4 3 2 2 2 2 2 3" xfId="21974"/>
    <cellStyle name="Comma 4 3 2 2 2 2 3" xfId="21975"/>
    <cellStyle name="Comma 4 3 2 2 2 2 3 2" xfId="21976"/>
    <cellStyle name="Comma 4 3 2 2 2 2 4" xfId="21977"/>
    <cellStyle name="Comma 4 3 2 2 3" xfId="21978"/>
    <cellStyle name="Comma 4 3 2 2 3 2" xfId="21979"/>
    <cellStyle name="Comma 4 3 2 2 3 2 2" xfId="21980"/>
    <cellStyle name="Comma 4 3 2 2 3 2 2 2" xfId="21981"/>
    <cellStyle name="Comma 4 3 2 2 3 2 2 2 2" xfId="21982"/>
    <cellStyle name="Comma 4 3 2 2 3 2 2 3" xfId="21983"/>
    <cellStyle name="Comma 4 3 2 2 3 2 3" xfId="21984"/>
    <cellStyle name="Comma 4 3 2 2 3 2 3 2" xfId="21985"/>
    <cellStyle name="Comma 4 3 2 2 3 2 4" xfId="21986"/>
    <cellStyle name="Comma 4 3 2 2 4" xfId="21987"/>
    <cellStyle name="Comma 4 3 2 2 4 2" xfId="21988"/>
    <cellStyle name="Comma 4 3 2 2 4 2 2" xfId="21989"/>
    <cellStyle name="Comma 4 3 2 2 4 2 2 2" xfId="21990"/>
    <cellStyle name="Comma 4 3 2 2 4 2 3" xfId="21991"/>
    <cellStyle name="Comma 4 3 2 2 4 3" xfId="21992"/>
    <cellStyle name="Comma 4 3 2 2 4 3 2" xfId="21993"/>
    <cellStyle name="Comma 4 3 2 2 4 4" xfId="21994"/>
    <cellStyle name="Comma 4 3 2 3" xfId="21995"/>
    <cellStyle name="Comma 4 3 2 3 2" xfId="21996"/>
    <cellStyle name="Comma 4 3 2 3 2 2" xfId="21997"/>
    <cellStyle name="Comma 4 3 2 3 2 2 2" xfId="21998"/>
    <cellStyle name="Comma 4 3 2 3 2 2 2 2" xfId="21999"/>
    <cellStyle name="Comma 4 3 2 3 2 2 3" xfId="22000"/>
    <cellStyle name="Comma 4 3 2 3 2 3" xfId="22001"/>
    <cellStyle name="Comma 4 3 2 3 2 3 2" xfId="22002"/>
    <cellStyle name="Comma 4 3 2 3 2 4" xfId="22003"/>
    <cellStyle name="Comma 4 3 2 4" xfId="22004"/>
    <cellStyle name="Comma 4 3 2 4 2" xfId="22005"/>
    <cellStyle name="Comma 4 3 2 4 2 2" xfId="22006"/>
    <cellStyle name="Comma 4 3 2 4 2 2 2" xfId="22007"/>
    <cellStyle name="Comma 4 3 2 4 2 2 2 2" xfId="22008"/>
    <cellStyle name="Comma 4 3 2 4 2 2 3" xfId="22009"/>
    <cellStyle name="Comma 4 3 2 4 2 3" xfId="22010"/>
    <cellStyle name="Comma 4 3 2 4 2 3 2" xfId="22011"/>
    <cellStyle name="Comma 4 3 2 4 2 4" xfId="22012"/>
    <cellStyle name="Comma 4 3 2 5" xfId="22013"/>
    <cellStyle name="Comma 4 3 2 5 2" xfId="22014"/>
    <cellStyle name="Comma 4 3 2 5 2 2" xfId="22015"/>
    <cellStyle name="Comma 4 3 2 5 2 2 2" xfId="22016"/>
    <cellStyle name="Comma 4 3 2 5 2 3" xfId="22017"/>
    <cellStyle name="Comma 4 3 2 5 3" xfId="22018"/>
    <cellStyle name="Comma 4 3 2 5 3 2" xfId="22019"/>
    <cellStyle name="Comma 4 3 2 5 4" xfId="22020"/>
    <cellStyle name="Comma 4 3 3" xfId="22021"/>
    <cellStyle name="Comma 4 3 3 2" xfId="22022"/>
    <cellStyle name="Comma 4 3 3 2 2" xfId="22023"/>
    <cellStyle name="Comma 4 3 3 2 2 2" xfId="22024"/>
    <cellStyle name="Comma 4 3 3 2 3" xfId="22025"/>
    <cellStyle name="Comma 4 3 3 3" xfId="22026"/>
    <cellStyle name="Comma 4 3 3 3 2" xfId="22027"/>
    <cellStyle name="Comma 4 3 3 4" xfId="22028"/>
    <cellStyle name="Comma 4 4" xfId="5478"/>
    <cellStyle name="Comma 4 4 2" xfId="22029"/>
    <cellStyle name="Comma 4 4 2 2" xfId="22030"/>
    <cellStyle name="Comma 4 4 2 2 2" xfId="22031"/>
    <cellStyle name="Comma 4 4 2 2 2 2" xfId="22032"/>
    <cellStyle name="Comma 4 4 2 2 2 2 2" xfId="22033"/>
    <cellStyle name="Comma 4 4 2 2 2 2 2 2" xfId="22034"/>
    <cellStyle name="Comma 4 4 2 2 2 2 2 2 2" xfId="22035"/>
    <cellStyle name="Comma 4 4 2 2 2 2 2 3" xfId="22036"/>
    <cellStyle name="Comma 4 4 2 2 2 2 3" xfId="22037"/>
    <cellStyle name="Comma 4 4 2 2 2 2 3 2" xfId="22038"/>
    <cellStyle name="Comma 4 4 2 2 2 2 4" xfId="22039"/>
    <cellStyle name="Comma 4 4 2 2 3" xfId="22040"/>
    <cellStyle name="Comma 4 4 2 2 3 2" xfId="22041"/>
    <cellStyle name="Comma 4 4 2 2 3 2 2" xfId="22042"/>
    <cellStyle name="Comma 4 4 2 2 3 2 2 2" xfId="22043"/>
    <cellStyle name="Comma 4 4 2 2 3 2 2 2 2" xfId="22044"/>
    <cellStyle name="Comma 4 4 2 2 3 2 2 3" xfId="22045"/>
    <cellStyle name="Comma 4 4 2 2 3 2 3" xfId="22046"/>
    <cellStyle name="Comma 4 4 2 2 3 2 3 2" xfId="22047"/>
    <cellStyle name="Comma 4 4 2 2 3 2 4" xfId="22048"/>
    <cellStyle name="Comma 4 4 2 2 4" xfId="22049"/>
    <cellStyle name="Comma 4 4 2 2 4 2" xfId="22050"/>
    <cellStyle name="Comma 4 4 2 2 4 2 2" xfId="22051"/>
    <cellStyle name="Comma 4 4 2 2 4 2 2 2" xfId="22052"/>
    <cellStyle name="Comma 4 4 2 2 4 2 3" xfId="22053"/>
    <cellStyle name="Comma 4 4 2 2 4 3" xfId="22054"/>
    <cellStyle name="Comma 4 4 2 2 4 3 2" xfId="22055"/>
    <cellStyle name="Comma 4 4 2 2 4 4" xfId="22056"/>
    <cellStyle name="Comma 4 4 2 3" xfId="22057"/>
    <cellStyle name="Comma 4 4 2 3 2" xfId="22058"/>
    <cellStyle name="Comma 4 4 2 3 2 2" xfId="22059"/>
    <cellStyle name="Comma 4 4 2 3 2 2 2" xfId="22060"/>
    <cellStyle name="Comma 4 4 2 3 2 2 2 2" xfId="22061"/>
    <cellStyle name="Comma 4 4 2 3 2 2 3" xfId="22062"/>
    <cellStyle name="Comma 4 4 2 3 2 3" xfId="22063"/>
    <cellStyle name="Comma 4 4 2 3 2 3 2" xfId="22064"/>
    <cellStyle name="Comma 4 4 2 3 2 4" xfId="22065"/>
    <cellStyle name="Comma 4 4 2 4" xfId="22066"/>
    <cellStyle name="Comma 4 4 2 4 2" xfId="22067"/>
    <cellStyle name="Comma 4 4 2 4 2 2" xfId="22068"/>
    <cellStyle name="Comma 4 4 2 4 2 2 2" xfId="22069"/>
    <cellStyle name="Comma 4 4 2 4 2 2 2 2" xfId="22070"/>
    <cellStyle name="Comma 4 4 2 4 2 2 3" xfId="22071"/>
    <cellStyle name="Comma 4 4 2 4 2 3" xfId="22072"/>
    <cellStyle name="Comma 4 4 2 4 2 3 2" xfId="22073"/>
    <cellStyle name="Comma 4 4 2 4 2 4" xfId="22074"/>
    <cellStyle name="Comma 4 4 2 5" xfId="22075"/>
    <cellStyle name="Comma 4 4 2 5 2" xfId="22076"/>
    <cellStyle name="Comma 4 4 2 5 2 2" xfId="22077"/>
    <cellStyle name="Comma 4 4 2 5 2 2 2" xfId="22078"/>
    <cellStyle name="Comma 4 4 2 5 2 3" xfId="22079"/>
    <cellStyle name="Comma 4 4 2 5 3" xfId="22080"/>
    <cellStyle name="Comma 4 4 2 5 3 2" xfId="22081"/>
    <cellStyle name="Comma 4 4 2 5 4" xfId="22082"/>
    <cellStyle name="Comma 4 4 3" xfId="22083"/>
    <cellStyle name="Comma 4 4 3 2" xfId="22084"/>
    <cellStyle name="Comma 4 4 3 2 2" xfId="22085"/>
    <cellStyle name="Comma 4 4 3 2 2 2" xfId="22086"/>
    <cellStyle name="Comma 4 4 3 2 3" xfId="22087"/>
    <cellStyle name="Comma 4 4 3 3" xfId="22088"/>
    <cellStyle name="Comma 4 4 3 3 2" xfId="22089"/>
    <cellStyle name="Comma 4 4 3 4" xfId="22090"/>
    <cellStyle name="Comma 4 5" xfId="22091"/>
    <cellStyle name="Comma 4 5 2" xfId="22092"/>
    <cellStyle name="Comma 4 5 2 2" xfId="22093"/>
    <cellStyle name="Comma 4 5 2 2 2" xfId="22094"/>
    <cellStyle name="Comma 4 5 2 2 2 2" xfId="22095"/>
    <cellStyle name="Comma 4 5 2 2 2 2 2" xfId="22096"/>
    <cellStyle name="Comma 4 5 2 2 2 2 2 2" xfId="22097"/>
    <cellStyle name="Comma 4 5 2 2 2 2 3" xfId="22098"/>
    <cellStyle name="Comma 4 5 2 2 2 3" xfId="22099"/>
    <cellStyle name="Comma 4 5 2 2 2 3 2" xfId="22100"/>
    <cellStyle name="Comma 4 5 2 2 2 4" xfId="22101"/>
    <cellStyle name="Comma 4 5 2 3" xfId="22102"/>
    <cellStyle name="Comma 4 5 2 3 2" xfId="22103"/>
    <cellStyle name="Comma 4 5 2 3 2 2" xfId="22104"/>
    <cellStyle name="Comma 4 5 2 3 2 2 2" xfId="22105"/>
    <cellStyle name="Comma 4 5 2 3 2 2 2 2" xfId="22106"/>
    <cellStyle name="Comma 4 5 2 3 2 2 3" xfId="22107"/>
    <cellStyle name="Comma 4 5 2 3 2 3" xfId="22108"/>
    <cellStyle name="Comma 4 5 2 3 2 3 2" xfId="22109"/>
    <cellStyle name="Comma 4 5 2 3 2 4" xfId="22110"/>
    <cellStyle name="Comma 4 5 2 4" xfId="22111"/>
    <cellStyle name="Comma 4 5 2 4 2" xfId="22112"/>
    <cellStyle name="Comma 4 5 2 4 2 2" xfId="22113"/>
    <cellStyle name="Comma 4 5 2 4 2 2 2" xfId="22114"/>
    <cellStyle name="Comma 4 5 2 4 2 3" xfId="22115"/>
    <cellStyle name="Comma 4 5 2 4 3" xfId="22116"/>
    <cellStyle name="Comma 4 5 2 4 3 2" xfId="22117"/>
    <cellStyle name="Comma 4 5 2 4 4" xfId="22118"/>
    <cellStyle name="Comma 4 5 3" xfId="22119"/>
    <cellStyle name="Comma 4 5 3 2" xfId="22120"/>
    <cellStyle name="Comma 4 5 3 2 2" xfId="22121"/>
    <cellStyle name="Comma 4 5 3 2 2 2" xfId="22122"/>
    <cellStyle name="Comma 4 5 3 2 2 2 2" xfId="22123"/>
    <cellStyle name="Comma 4 5 3 2 2 3" xfId="22124"/>
    <cellStyle name="Comma 4 5 3 2 3" xfId="22125"/>
    <cellStyle name="Comma 4 5 3 2 3 2" xfId="22126"/>
    <cellStyle name="Comma 4 5 3 2 4" xfId="22127"/>
    <cellStyle name="Comma 4 5 4" xfId="22128"/>
    <cellStyle name="Comma 4 5 4 2" xfId="22129"/>
    <cellStyle name="Comma 4 5 4 2 2" xfId="22130"/>
    <cellStyle name="Comma 4 5 4 2 2 2" xfId="22131"/>
    <cellStyle name="Comma 4 5 4 2 2 2 2" xfId="22132"/>
    <cellStyle name="Comma 4 5 4 2 2 3" xfId="22133"/>
    <cellStyle name="Comma 4 5 4 2 3" xfId="22134"/>
    <cellStyle name="Comma 4 5 4 2 3 2" xfId="22135"/>
    <cellStyle name="Comma 4 5 4 2 4" xfId="22136"/>
    <cellStyle name="Comma 4 5 5" xfId="22137"/>
    <cellStyle name="Comma 4 5 5 2" xfId="22138"/>
    <cellStyle name="Comma 4 5 5 2 2" xfId="22139"/>
    <cellStyle name="Comma 4 5 5 2 2 2" xfId="22140"/>
    <cellStyle name="Comma 4 5 5 2 3" xfId="22141"/>
    <cellStyle name="Comma 4 5 5 3" xfId="22142"/>
    <cellStyle name="Comma 4 5 5 3 2" xfId="22143"/>
    <cellStyle name="Comma 4 5 5 4" xfId="22144"/>
    <cellStyle name="Comma 4 6" xfId="22145"/>
    <cellStyle name="Comma 4 6 2" xfId="22146"/>
    <cellStyle name="Comma 4 6 2 2" xfId="22147"/>
    <cellStyle name="Comma 4 6 2 2 2" xfId="22148"/>
    <cellStyle name="Comma 4 6 2 3" xfId="22149"/>
    <cellStyle name="Comma 4 6 3" xfId="22150"/>
    <cellStyle name="Comma 4 6 3 2" xfId="22151"/>
    <cellStyle name="Comma 4 6 4" xfId="22152"/>
    <cellStyle name="Comma 4 7" xfId="21010"/>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2 2 2" xfId="22153"/>
    <cellStyle name="Comma 5 2 2 2 2 2" xfId="22154"/>
    <cellStyle name="Comma 5 2 2 2 2 2 2" xfId="22155"/>
    <cellStyle name="Comma 5 2 2 2 2 2 2 2" xfId="22156"/>
    <cellStyle name="Comma 5 2 2 2 2 2 2 2 2" xfId="22157"/>
    <cellStyle name="Comma 5 2 2 2 2 2 2 3" xfId="22158"/>
    <cellStyle name="Comma 5 2 2 2 2 2 3" xfId="22159"/>
    <cellStyle name="Comma 5 2 2 2 2 2 3 2" xfId="22160"/>
    <cellStyle name="Comma 5 2 2 2 2 2 4" xfId="22161"/>
    <cellStyle name="Comma 5 2 2 2 3" xfId="22162"/>
    <cellStyle name="Comma 5 2 2 2 3 2" xfId="22163"/>
    <cellStyle name="Comma 5 2 2 2 3 2 2" xfId="22164"/>
    <cellStyle name="Comma 5 2 2 2 3 2 2 2" xfId="22165"/>
    <cellStyle name="Comma 5 2 2 2 3 2 2 2 2" xfId="22166"/>
    <cellStyle name="Comma 5 2 2 2 3 2 2 3" xfId="22167"/>
    <cellStyle name="Comma 5 2 2 2 3 2 3" xfId="22168"/>
    <cellStyle name="Comma 5 2 2 2 3 2 3 2" xfId="22169"/>
    <cellStyle name="Comma 5 2 2 2 3 2 4" xfId="22170"/>
    <cellStyle name="Comma 5 2 2 2 4" xfId="22171"/>
    <cellStyle name="Comma 5 2 2 2 4 2" xfId="22172"/>
    <cellStyle name="Comma 5 2 2 2 4 2 2" xfId="22173"/>
    <cellStyle name="Comma 5 2 2 2 4 2 2 2" xfId="22174"/>
    <cellStyle name="Comma 5 2 2 2 4 2 3" xfId="22175"/>
    <cellStyle name="Comma 5 2 2 2 4 3" xfId="22176"/>
    <cellStyle name="Comma 5 2 2 2 4 3 2" xfId="22177"/>
    <cellStyle name="Comma 5 2 2 2 4 4" xfId="22178"/>
    <cellStyle name="Comma 5 2 2 3" xfId="22179"/>
    <cellStyle name="Comma 5 2 2 3 2" xfId="22180"/>
    <cellStyle name="Comma 5 2 2 3 2 2" xfId="22181"/>
    <cellStyle name="Comma 5 2 2 3 2 2 2" xfId="22182"/>
    <cellStyle name="Comma 5 2 2 3 2 2 2 2" xfId="22183"/>
    <cellStyle name="Comma 5 2 2 3 2 2 3" xfId="22184"/>
    <cellStyle name="Comma 5 2 2 3 2 3" xfId="22185"/>
    <cellStyle name="Comma 5 2 2 3 2 3 2" xfId="22186"/>
    <cellStyle name="Comma 5 2 2 3 2 4" xfId="22187"/>
    <cellStyle name="Comma 5 2 2 4" xfId="22188"/>
    <cellStyle name="Comma 5 2 2 4 2" xfId="22189"/>
    <cellStyle name="Comma 5 2 2 4 2 2" xfId="22190"/>
    <cellStyle name="Comma 5 2 2 4 2 2 2" xfId="22191"/>
    <cellStyle name="Comma 5 2 2 4 2 2 2 2" xfId="22192"/>
    <cellStyle name="Comma 5 2 2 4 2 2 3" xfId="22193"/>
    <cellStyle name="Comma 5 2 2 4 2 3" xfId="22194"/>
    <cellStyle name="Comma 5 2 2 4 2 3 2" xfId="22195"/>
    <cellStyle name="Comma 5 2 2 4 2 4" xfId="22196"/>
    <cellStyle name="Comma 5 2 2 5" xfId="22197"/>
    <cellStyle name="Comma 5 2 2 5 2" xfId="22198"/>
    <cellStyle name="Comma 5 2 2 5 2 2" xfId="22199"/>
    <cellStyle name="Comma 5 2 2 5 2 2 2" xfId="22200"/>
    <cellStyle name="Comma 5 2 2 5 2 3" xfId="22201"/>
    <cellStyle name="Comma 5 2 2 5 3" xfId="22202"/>
    <cellStyle name="Comma 5 2 2 5 3 2" xfId="22203"/>
    <cellStyle name="Comma 5 2 2 5 4" xfId="22204"/>
    <cellStyle name="Comma 5 2 3" xfId="5951"/>
    <cellStyle name="Comma 5 2 3 2" xfId="5952"/>
    <cellStyle name="Comma 5 2 3 2 2" xfId="22205"/>
    <cellStyle name="Comma 5 2 3 2 2 2" xfId="22206"/>
    <cellStyle name="Comma 5 2 3 2 3" xfId="22207"/>
    <cellStyle name="Comma 5 2 3 3" xfId="22208"/>
    <cellStyle name="Comma 5 2 3 3 2" xfId="22209"/>
    <cellStyle name="Comma 5 2 3 4" xfId="22210"/>
    <cellStyle name="Comma 5 3" xfId="5953"/>
    <cellStyle name="Comma 5 3 2" xfId="5954"/>
    <cellStyle name="Comma 5 3 2 2" xfId="22211"/>
    <cellStyle name="Comma 5 3 2 2 2" xfId="22212"/>
    <cellStyle name="Comma 5 3 2 2 2 2" xfId="22213"/>
    <cellStyle name="Comma 5 3 2 2 2 2 2" xfId="22214"/>
    <cellStyle name="Comma 5 3 2 2 2 2 2 2" xfId="22215"/>
    <cellStyle name="Comma 5 3 2 2 2 2 3" xfId="22216"/>
    <cellStyle name="Comma 5 3 2 2 2 3" xfId="22217"/>
    <cellStyle name="Comma 5 3 2 2 2 3 2" xfId="22218"/>
    <cellStyle name="Comma 5 3 2 2 2 4" xfId="22219"/>
    <cellStyle name="Comma 5 3 2 3" xfId="22220"/>
    <cellStyle name="Comma 5 3 2 3 2" xfId="22221"/>
    <cellStyle name="Comma 5 3 2 3 2 2" xfId="22222"/>
    <cellStyle name="Comma 5 3 2 3 2 2 2" xfId="22223"/>
    <cellStyle name="Comma 5 3 2 3 2 2 2 2" xfId="22224"/>
    <cellStyle name="Comma 5 3 2 3 2 2 3" xfId="22225"/>
    <cellStyle name="Comma 5 3 2 3 2 3" xfId="22226"/>
    <cellStyle name="Comma 5 3 2 3 2 3 2" xfId="22227"/>
    <cellStyle name="Comma 5 3 2 3 2 4" xfId="22228"/>
    <cellStyle name="Comma 5 3 2 4" xfId="22229"/>
    <cellStyle name="Comma 5 3 2 4 2" xfId="22230"/>
    <cellStyle name="Comma 5 3 2 4 2 2" xfId="22231"/>
    <cellStyle name="Comma 5 3 2 4 2 2 2" xfId="22232"/>
    <cellStyle name="Comma 5 3 2 4 2 3" xfId="22233"/>
    <cellStyle name="Comma 5 3 2 4 3" xfId="22234"/>
    <cellStyle name="Comma 5 3 2 4 3 2" xfId="22235"/>
    <cellStyle name="Comma 5 3 2 4 4" xfId="22236"/>
    <cellStyle name="Comma 5 3 3" xfId="22237"/>
    <cellStyle name="Comma 5 3 3 2" xfId="22238"/>
    <cellStyle name="Comma 5 3 3 2 2" xfId="22239"/>
    <cellStyle name="Comma 5 3 3 2 2 2" xfId="22240"/>
    <cellStyle name="Comma 5 3 3 2 2 2 2" xfId="22241"/>
    <cellStyle name="Comma 5 3 3 2 2 3" xfId="22242"/>
    <cellStyle name="Comma 5 3 3 2 3" xfId="22243"/>
    <cellStyle name="Comma 5 3 3 2 3 2" xfId="22244"/>
    <cellStyle name="Comma 5 3 3 2 4" xfId="22245"/>
    <cellStyle name="Comma 5 3 4" xfId="22246"/>
    <cellStyle name="Comma 5 3 4 2" xfId="22247"/>
    <cellStyle name="Comma 5 3 4 2 2" xfId="22248"/>
    <cellStyle name="Comma 5 3 4 2 2 2" xfId="22249"/>
    <cellStyle name="Comma 5 3 4 2 2 2 2" xfId="22250"/>
    <cellStyle name="Comma 5 3 4 2 2 3" xfId="22251"/>
    <cellStyle name="Comma 5 3 4 2 3" xfId="22252"/>
    <cellStyle name="Comma 5 3 4 2 3 2" xfId="22253"/>
    <cellStyle name="Comma 5 3 4 2 4" xfId="22254"/>
    <cellStyle name="Comma 5 3 5" xfId="22255"/>
    <cellStyle name="Comma 5 3 5 2" xfId="22256"/>
    <cellStyle name="Comma 5 3 5 2 2" xfId="22257"/>
    <cellStyle name="Comma 5 3 5 2 2 2" xfId="22258"/>
    <cellStyle name="Comma 5 3 5 2 3" xfId="22259"/>
    <cellStyle name="Comma 5 3 5 3" xfId="22260"/>
    <cellStyle name="Comma 5 3 5 3 2" xfId="22261"/>
    <cellStyle name="Comma 5 3 5 4" xfId="22262"/>
    <cellStyle name="Comma 5 4" xfId="5955"/>
    <cellStyle name="Comma 5 4 2" xfId="22263"/>
    <cellStyle name="Comma 5 4 2 2" xfId="22264"/>
    <cellStyle name="Comma 5 4 2 2 2" xfId="22265"/>
    <cellStyle name="Comma 5 4 2 3" xfId="22266"/>
    <cellStyle name="Comma 5 4 3" xfId="22267"/>
    <cellStyle name="Comma 5 4 3 2" xfId="22268"/>
    <cellStyle name="Comma 5 4 4" xfId="22269"/>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2 2 2" xfId="22270"/>
    <cellStyle name="Comma 6 2 2 2 2 2" xfId="22271"/>
    <cellStyle name="Comma 6 2 2 2 2 2 2" xfId="22272"/>
    <cellStyle name="Comma 6 2 2 2 2 2 2 2" xfId="22273"/>
    <cellStyle name="Comma 6 2 2 2 2 2 2 2 2" xfId="22274"/>
    <cellStyle name="Comma 6 2 2 2 2 2 2 3" xfId="22275"/>
    <cellStyle name="Comma 6 2 2 2 2 2 3" xfId="22276"/>
    <cellStyle name="Comma 6 2 2 2 2 2 3 2" xfId="22277"/>
    <cellStyle name="Comma 6 2 2 2 2 2 4" xfId="22278"/>
    <cellStyle name="Comma 6 2 2 2 3" xfId="22279"/>
    <cellStyle name="Comma 6 2 2 2 3 2" xfId="22280"/>
    <cellStyle name="Comma 6 2 2 2 3 2 2" xfId="22281"/>
    <cellStyle name="Comma 6 2 2 2 3 2 2 2" xfId="22282"/>
    <cellStyle name="Comma 6 2 2 2 3 2 2 2 2" xfId="22283"/>
    <cellStyle name="Comma 6 2 2 2 3 2 2 3" xfId="22284"/>
    <cellStyle name="Comma 6 2 2 2 3 2 3" xfId="22285"/>
    <cellStyle name="Comma 6 2 2 2 3 2 3 2" xfId="22286"/>
    <cellStyle name="Comma 6 2 2 2 3 2 4" xfId="22287"/>
    <cellStyle name="Comma 6 2 2 2 4" xfId="22288"/>
    <cellStyle name="Comma 6 2 2 2 4 2" xfId="22289"/>
    <cellStyle name="Comma 6 2 2 2 4 2 2" xfId="22290"/>
    <cellStyle name="Comma 6 2 2 2 4 2 2 2" xfId="22291"/>
    <cellStyle name="Comma 6 2 2 2 4 2 3" xfId="22292"/>
    <cellStyle name="Comma 6 2 2 2 4 3" xfId="22293"/>
    <cellStyle name="Comma 6 2 2 2 4 3 2" xfId="22294"/>
    <cellStyle name="Comma 6 2 2 2 4 4" xfId="22295"/>
    <cellStyle name="Comma 6 2 2 3" xfId="22296"/>
    <cellStyle name="Comma 6 2 2 3 2" xfId="22297"/>
    <cellStyle name="Comma 6 2 2 3 2 2" xfId="22298"/>
    <cellStyle name="Comma 6 2 2 3 2 2 2" xfId="22299"/>
    <cellStyle name="Comma 6 2 2 3 2 2 2 2" xfId="22300"/>
    <cellStyle name="Comma 6 2 2 3 2 2 3" xfId="22301"/>
    <cellStyle name="Comma 6 2 2 3 2 3" xfId="22302"/>
    <cellStyle name="Comma 6 2 2 3 2 3 2" xfId="22303"/>
    <cellStyle name="Comma 6 2 2 3 2 4" xfId="22304"/>
    <cellStyle name="Comma 6 2 2 4" xfId="22305"/>
    <cellStyle name="Comma 6 2 2 4 2" xfId="22306"/>
    <cellStyle name="Comma 6 2 2 4 2 2" xfId="22307"/>
    <cellStyle name="Comma 6 2 2 4 2 2 2" xfId="22308"/>
    <cellStyle name="Comma 6 2 2 4 2 2 2 2" xfId="22309"/>
    <cellStyle name="Comma 6 2 2 4 2 2 3" xfId="22310"/>
    <cellStyle name="Comma 6 2 2 4 2 3" xfId="22311"/>
    <cellStyle name="Comma 6 2 2 4 2 3 2" xfId="22312"/>
    <cellStyle name="Comma 6 2 2 4 2 4" xfId="22313"/>
    <cellStyle name="Comma 6 2 2 5" xfId="22314"/>
    <cellStyle name="Comma 6 2 2 5 2" xfId="22315"/>
    <cellStyle name="Comma 6 2 2 5 2 2" xfId="22316"/>
    <cellStyle name="Comma 6 2 2 5 2 2 2" xfId="22317"/>
    <cellStyle name="Comma 6 2 2 5 2 3" xfId="22318"/>
    <cellStyle name="Comma 6 2 2 5 3" xfId="22319"/>
    <cellStyle name="Comma 6 2 2 5 3 2" xfId="22320"/>
    <cellStyle name="Comma 6 2 2 5 4" xfId="22321"/>
    <cellStyle name="Comma 6 2 3" xfId="8561"/>
    <cellStyle name="Comma 6 2 3 2" xfId="22322"/>
    <cellStyle name="Comma 6 2 3 2 2" xfId="22323"/>
    <cellStyle name="Comma 6 2 3 2 2 2" xfId="22324"/>
    <cellStyle name="Comma 6 2 3 2 3" xfId="22325"/>
    <cellStyle name="Comma 6 2 3 3" xfId="22326"/>
    <cellStyle name="Comma 6 2 3 3 2" xfId="22327"/>
    <cellStyle name="Comma 6 2 3 4" xfId="22328"/>
    <cellStyle name="Comma 6 2 4" xfId="8562"/>
    <cellStyle name="Comma 6 3" xfId="8563"/>
    <cellStyle name="Comma 6 3 2" xfId="8564"/>
    <cellStyle name="Comma 6 3 2 2" xfId="22329"/>
    <cellStyle name="Comma 6 3 2 2 2" xfId="22330"/>
    <cellStyle name="Comma 6 3 2 2 2 2" xfId="22331"/>
    <cellStyle name="Comma 6 3 2 2 2 2 2" xfId="22332"/>
    <cellStyle name="Comma 6 3 2 2 2 2 2 2" xfId="22333"/>
    <cellStyle name="Comma 6 3 2 2 2 2 3" xfId="22334"/>
    <cellStyle name="Comma 6 3 2 2 2 3" xfId="22335"/>
    <cellStyle name="Comma 6 3 2 2 2 3 2" xfId="22336"/>
    <cellStyle name="Comma 6 3 2 2 2 4" xfId="22337"/>
    <cellStyle name="Comma 6 3 2 3" xfId="22338"/>
    <cellStyle name="Comma 6 3 2 3 2" xfId="22339"/>
    <cellStyle name="Comma 6 3 2 3 2 2" xfId="22340"/>
    <cellStyle name="Comma 6 3 2 3 2 2 2" xfId="22341"/>
    <cellStyle name="Comma 6 3 2 3 2 2 2 2" xfId="22342"/>
    <cellStyle name="Comma 6 3 2 3 2 2 3" xfId="22343"/>
    <cellStyle name="Comma 6 3 2 3 2 3" xfId="22344"/>
    <cellStyle name="Comma 6 3 2 3 2 3 2" xfId="22345"/>
    <cellStyle name="Comma 6 3 2 3 2 4" xfId="22346"/>
    <cellStyle name="Comma 6 3 2 4" xfId="22347"/>
    <cellStyle name="Comma 6 3 2 4 2" xfId="22348"/>
    <cellStyle name="Comma 6 3 2 4 2 2" xfId="22349"/>
    <cellStyle name="Comma 6 3 2 4 2 2 2" xfId="22350"/>
    <cellStyle name="Comma 6 3 2 4 2 3" xfId="22351"/>
    <cellStyle name="Comma 6 3 2 4 3" xfId="22352"/>
    <cellStyle name="Comma 6 3 2 4 3 2" xfId="22353"/>
    <cellStyle name="Comma 6 3 2 4 4" xfId="22354"/>
    <cellStyle name="Comma 6 3 3" xfId="8565"/>
    <cellStyle name="Comma 6 3 3 2" xfId="22355"/>
    <cellStyle name="Comma 6 3 3 2 2" xfId="22356"/>
    <cellStyle name="Comma 6 3 3 2 2 2" xfId="22357"/>
    <cellStyle name="Comma 6 3 3 2 2 2 2" xfId="22358"/>
    <cellStyle name="Comma 6 3 3 2 2 3" xfId="22359"/>
    <cellStyle name="Comma 6 3 3 2 3" xfId="22360"/>
    <cellStyle name="Comma 6 3 3 2 3 2" xfId="22361"/>
    <cellStyle name="Comma 6 3 3 2 4" xfId="22362"/>
    <cellStyle name="Comma 6 3 4" xfId="22363"/>
    <cellStyle name="Comma 6 3 4 2" xfId="22364"/>
    <cellStyle name="Comma 6 3 4 2 2" xfId="22365"/>
    <cellStyle name="Comma 6 3 4 2 2 2" xfId="22366"/>
    <cellStyle name="Comma 6 3 4 2 2 2 2" xfId="22367"/>
    <cellStyle name="Comma 6 3 4 2 2 3" xfId="22368"/>
    <cellStyle name="Comma 6 3 4 2 3" xfId="22369"/>
    <cellStyle name="Comma 6 3 4 2 3 2" xfId="22370"/>
    <cellStyle name="Comma 6 3 4 2 4" xfId="22371"/>
    <cellStyle name="Comma 6 3 5" xfId="22372"/>
    <cellStyle name="Comma 6 3 5 2" xfId="22373"/>
    <cellStyle name="Comma 6 3 5 2 2" xfId="22374"/>
    <cellStyle name="Comma 6 3 5 2 2 2" xfId="22375"/>
    <cellStyle name="Comma 6 3 5 2 3" xfId="22376"/>
    <cellStyle name="Comma 6 3 5 3" xfId="22377"/>
    <cellStyle name="Comma 6 3 5 3 2" xfId="22378"/>
    <cellStyle name="Comma 6 3 5 4" xfId="22379"/>
    <cellStyle name="Comma 6 4" xfId="8566"/>
    <cellStyle name="Comma 6 4 2" xfId="8567"/>
    <cellStyle name="Comma 6 4 2 2" xfId="22380"/>
    <cellStyle name="Comma 6 4 2 2 2" xfId="22381"/>
    <cellStyle name="Comma 6 4 2 3" xfId="22382"/>
    <cellStyle name="Comma 6 4 3" xfId="22383"/>
    <cellStyle name="Comma 6 4 3 2" xfId="22384"/>
    <cellStyle name="Comma 6 4 4" xfId="22385"/>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2 2 2" xfId="22386"/>
    <cellStyle name="Comma 7 2 2 2 2 2" xfId="22387"/>
    <cellStyle name="Comma 7 2 2 2 2 2 2" xfId="22388"/>
    <cellStyle name="Comma 7 2 2 2 2 2 2 2" xfId="22389"/>
    <cellStyle name="Comma 7 2 2 2 2 2 2 2 2" xfId="22390"/>
    <cellStyle name="Comma 7 2 2 2 2 2 2 3" xfId="22391"/>
    <cellStyle name="Comma 7 2 2 2 2 2 3" xfId="22392"/>
    <cellStyle name="Comma 7 2 2 2 2 2 3 2" xfId="22393"/>
    <cellStyle name="Comma 7 2 2 2 2 2 4" xfId="22394"/>
    <cellStyle name="Comma 7 2 2 2 3" xfId="22395"/>
    <cellStyle name="Comma 7 2 2 2 3 2" xfId="22396"/>
    <cellStyle name="Comma 7 2 2 2 3 2 2" xfId="22397"/>
    <cellStyle name="Comma 7 2 2 2 3 2 2 2" xfId="22398"/>
    <cellStyle name="Comma 7 2 2 2 3 2 2 2 2" xfId="22399"/>
    <cellStyle name="Comma 7 2 2 2 3 2 2 3" xfId="22400"/>
    <cellStyle name="Comma 7 2 2 2 3 2 3" xfId="22401"/>
    <cellStyle name="Comma 7 2 2 2 3 2 3 2" xfId="22402"/>
    <cellStyle name="Comma 7 2 2 2 3 2 4" xfId="22403"/>
    <cellStyle name="Comma 7 2 2 2 4" xfId="22404"/>
    <cellStyle name="Comma 7 2 2 2 4 2" xfId="22405"/>
    <cellStyle name="Comma 7 2 2 2 4 2 2" xfId="22406"/>
    <cellStyle name="Comma 7 2 2 2 4 2 2 2" xfId="22407"/>
    <cellStyle name="Comma 7 2 2 2 4 2 3" xfId="22408"/>
    <cellStyle name="Comma 7 2 2 2 4 3" xfId="22409"/>
    <cellStyle name="Comma 7 2 2 2 4 3 2" xfId="22410"/>
    <cellStyle name="Comma 7 2 2 2 4 4" xfId="22411"/>
    <cellStyle name="Comma 7 2 2 3" xfId="22412"/>
    <cellStyle name="Comma 7 2 2 3 2" xfId="22413"/>
    <cellStyle name="Comma 7 2 2 3 2 2" xfId="22414"/>
    <cellStyle name="Comma 7 2 2 3 2 2 2" xfId="22415"/>
    <cellStyle name="Comma 7 2 2 3 2 2 2 2" xfId="22416"/>
    <cellStyle name="Comma 7 2 2 3 2 2 3" xfId="22417"/>
    <cellStyle name="Comma 7 2 2 3 2 3" xfId="22418"/>
    <cellStyle name="Comma 7 2 2 3 2 3 2" xfId="22419"/>
    <cellStyle name="Comma 7 2 2 3 2 4" xfId="22420"/>
    <cellStyle name="Comma 7 2 2 4" xfId="22421"/>
    <cellStyle name="Comma 7 2 2 4 2" xfId="22422"/>
    <cellStyle name="Comma 7 2 2 4 2 2" xfId="22423"/>
    <cellStyle name="Comma 7 2 2 4 2 2 2" xfId="22424"/>
    <cellStyle name="Comma 7 2 2 4 2 2 2 2" xfId="22425"/>
    <cellStyle name="Comma 7 2 2 4 2 2 3" xfId="22426"/>
    <cellStyle name="Comma 7 2 2 4 2 3" xfId="22427"/>
    <cellStyle name="Comma 7 2 2 4 2 3 2" xfId="22428"/>
    <cellStyle name="Comma 7 2 2 4 2 4" xfId="22429"/>
    <cellStyle name="Comma 7 2 2 5" xfId="22430"/>
    <cellStyle name="Comma 7 2 2 5 2" xfId="22431"/>
    <cellStyle name="Comma 7 2 2 5 2 2" xfId="22432"/>
    <cellStyle name="Comma 7 2 2 5 2 2 2" xfId="22433"/>
    <cellStyle name="Comma 7 2 2 5 2 3" xfId="22434"/>
    <cellStyle name="Comma 7 2 2 5 3" xfId="22435"/>
    <cellStyle name="Comma 7 2 2 5 3 2" xfId="22436"/>
    <cellStyle name="Comma 7 2 2 5 4" xfId="22437"/>
    <cellStyle name="Comma 7 2 3" xfId="9022"/>
    <cellStyle name="Comma 7 2 3 2" xfId="22438"/>
    <cellStyle name="Comma 7 2 3 2 2" xfId="22439"/>
    <cellStyle name="Comma 7 2 3 2 2 2" xfId="22440"/>
    <cellStyle name="Comma 7 2 3 2 3" xfId="22441"/>
    <cellStyle name="Comma 7 2 3 3" xfId="22442"/>
    <cellStyle name="Comma 7 2 3 3 2" xfId="22443"/>
    <cellStyle name="Comma 7 2 3 4" xfId="22444"/>
    <cellStyle name="Comma 7 2 4" xfId="9023"/>
    <cellStyle name="Comma 7 2 5" xfId="9024"/>
    <cellStyle name="Comma 7 2 6" xfId="9025"/>
    <cellStyle name="Comma 7 2 7" xfId="9026"/>
    <cellStyle name="Comma 7 3" xfId="9027"/>
    <cellStyle name="Comma 7 3 2" xfId="9028"/>
    <cellStyle name="Comma 7 3 2 2" xfId="22445"/>
    <cellStyle name="Comma 7 3 2 2 2" xfId="22446"/>
    <cellStyle name="Comma 7 3 2 2 2 2" xfId="22447"/>
    <cellStyle name="Comma 7 3 2 2 2 2 2" xfId="22448"/>
    <cellStyle name="Comma 7 3 2 2 2 2 2 2" xfId="22449"/>
    <cellStyle name="Comma 7 3 2 2 2 2 3" xfId="22450"/>
    <cellStyle name="Comma 7 3 2 2 2 3" xfId="22451"/>
    <cellStyle name="Comma 7 3 2 2 2 3 2" xfId="22452"/>
    <cellStyle name="Comma 7 3 2 2 2 4" xfId="22453"/>
    <cellStyle name="Comma 7 3 2 3" xfId="22454"/>
    <cellStyle name="Comma 7 3 2 3 2" xfId="22455"/>
    <cellStyle name="Comma 7 3 2 3 2 2" xfId="22456"/>
    <cellStyle name="Comma 7 3 2 3 2 2 2" xfId="22457"/>
    <cellStyle name="Comma 7 3 2 3 2 2 2 2" xfId="22458"/>
    <cellStyle name="Comma 7 3 2 3 2 2 3" xfId="22459"/>
    <cellStyle name="Comma 7 3 2 3 2 3" xfId="22460"/>
    <cellStyle name="Comma 7 3 2 3 2 3 2" xfId="22461"/>
    <cellStyle name="Comma 7 3 2 3 2 4" xfId="22462"/>
    <cellStyle name="Comma 7 3 2 4" xfId="22463"/>
    <cellStyle name="Comma 7 3 2 4 2" xfId="22464"/>
    <cellStyle name="Comma 7 3 2 4 2 2" xfId="22465"/>
    <cellStyle name="Comma 7 3 2 4 2 2 2" xfId="22466"/>
    <cellStyle name="Comma 7 3 2 4 2 3" xfId="22467"/>
    <cellStyle name="Comma 7 3 2 4 3" xfId="22468"/>
    <cellStyle name="Comma 7 3 2 4 3 2" xfId="22469"/>
    <cellStyle name="Comma 7 3 2 4 4" xfId="22470"/>
    <cellStyle name="Comma 7 3 3" xfId="22471"/>
    <cellStyle name="Comma 7 3 3 2" xfId="22472"/>
    <cellStyle name="Comma 7 3 3 2 2" xfId="22473"/>
    <cellStyle name="Comma 7 3 3 2 2 2" xfId="22474"/>
    <cellStyle name="Comma 7 3 3 2 2 2 2" xfId="22475"/>
    <cellStyle name="Comma 7 3 3 2 2 3" xfId="22476"/>
    <cellStyle name="Comma 7 3 3 2 3" xfId="22477"/>
    <cellStyle name="Comma 7 3 3 2 3 2" xfId="22478"/>
    <cellStyle name="Comma 7 3 3 2 4" xfId="22479"/>
    <cellStyle name="Comma 7 3 4" xfId="22480"/>
    <cellStyle name="Comma 7 3 4 2" xfId="22481"/>
    <cellStyle name="Comma 7 3 4 2 2" xfId="22482"/>
    <cellStyle name="Comma 7 3 4 2 2 2" xfId="22483"/>
    <cellStyle name="Comma 7 3 4 2 2 2 2" xfId="22484"/>
    <cellStyle name="Comma 7 3 4 2 2 3" xfId="22485"/>
    <cellStyle name="Comma 7 3 4 2 3" xfId="22486"/>
    <cellStyle name="Comma 7 3 4 2 3 2" xfId="22487"/>
    <cellStyle name="Comma 7 3 4 2 4" xfId="22488"/>
    <cellStyle name="Comma 7 3 5" xfId="22489"/>
    <cellStyle name="Comma 7 3 5 2" xfId="22490"/>
    <cellStyle name="Comma 7 3 5 2 2" xfId="22491"/>
    <cellStyle name="Comma 7 3 5 2 2 2" xfId="22492"/>
    <cellStyle name="Comma 7 3 5 2 3" xfId="22493"/>
    <cellStyle name="Comma 7 3 5 3" xfId="22494"/>
    <cellStyle name="Comma 7 3 5 3 2" xfId="22495"/>
    <cellStyle name="Comma 7 3 5 4" xfId="22496"/>
    <cellStyle name="Comma 7 4" xfId="9029"/>
    <cellStyle name="Comma 7 4 2" xfId="9030"/>
    <cellStyle name="Comma 7 4 2 2" xfId="22497"/>
    <cellStyle name="Comma 7 4 2 2 2" xfId="22498"/>
    <cellStyle name="Comma 7 4 2 3" xfId="22499"/>
    <cellStyle name="Comma 7 4 3" xfId="9031"/>
    <cellStyle name="Comma 7 4 3 2" xfId="22500"/>
    <cellStyle name="Comma 7 4 4" xfId="2250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2 2 2" xfId="22502"/>
    <cellStyle name="Comma 8 2 2 2 2 2" xfId="22503"/>
    <cellStyle name="Comma 8 2 2 2 2 2 2" xfId="22504"/>
    <cellStyle name="Comma 8 2 2 2 2 2 2 2" xfId="22505"/>
    <cellStyle name="Comma 8 2 2 2 2 2 2 2 2" xfId="22506"/>
    <cellStyle name="Comma 8 2 2 2 2 2 2 3" xfId="22507"/>
    <cellStyle name="Comma 8 2 2 2 2 2 3" xfId="22508"/>
    <cellStyle name="Comma 8 2 2 2 2 2 3 2" xfId="22509"/>
    <cellStyle name="Comma 8 2 2 2 2 2 4" xfId="22510"/>
    <cellStyle name="Comma 8 2 2 2 3" xfId="22511"/>
    <cellStyle name="Comma 8 2 2 2 3 2" xfId="22512"/>
    <cellStyle name="Comma 8 2 2 2 3 2 2" xfId="22513"/>
    <cellStyle name="Comma 8 2 2 2 3 2 2 2" xfId="22514"/>
    <cellStyle name="Comma 8 2 2 2 3 2 2 2 2" xfId="22515"/>
    <cellStyle name="Comma 8 2 2 2 3 2 2 3" xfId="22516"/>
    <cellStyle name="Comma 8 2 2 2 3 2 3" xfId="22517"/>
    <cellStyle name="Comma 8 2 2 2 3 2 3 2" xfId="22518"/>
    <cellStyle name="Comma 8 2 2 2 3 2 4" xfId="22519"/>
    <cellStyle name="Comma 8 2 2 2 4" xfId="22520"/>
    <cellStyle name="Comma 8 2 2 2 4 2" xfId="22521"/>
    <cellStyle name="Comma 8 2 2 2 4 2 2" xfId="22522"/>
    <cellStyle name="Comma 8 2 2 2 4 2 2 2" xfId="22523"/>
    <cellStyle name="Comma 8 2 2 2 4 2 3" xfId="22524"/>
    <cellStyle name="Comma 8 2 2 2 4 3" xfId="22525"/>
    <cellStyle name="Comma 8 2 2 2 4 3 2" xfId="22526"/>
    <cellStyle name="Comma 8 2 2 2 4 4" xfId="22527"/>
    <cellStyle name="Comma 8 2 2 3" xfId="22528"/>
    <cellStyle name="Comma 8 2 2 3 2" xfId="22529"/>
    <cellStyle name="Comma 8 2 2 3 2 2" xfId="22530"/>
    <cellStyle name="Comma 8 2 2 3 2 2 2" xfId="22531"/>
    <cellStyle name="Comma 8 2 2 3 2 2 2 2" xfId="22532"/>
    <cellStyle name="Comma 8 2 2 3 2 2 3" xfId="22533"/>
    <cellStyle name="Comma 8 2 2 3 2 3" xfId="22534"/>
    <cellStyle name="Comma 8 2 2 3 2 3 2" xfId="22535"/>
    <cellStyle name="Comma 8 2 2 3 2 4" xfId="22536"/>
    <cellStyle name="Comma 8 2 2 4" xfId="22537"/>
    <cellStyle name="Comma 8 2 2 4 2" xfId="22538"/>
    <cellStyle name="Comma 8 2 2 4 2 2" xfId="22539"/>
    <cellStyle name="Comma 8 2 2 4 2 2 2" xfId="22540"/>
    <cellStyle name="Comma 8 2 2 4 2 2 2 2" xfId="22541"/>
    <cellStyle name="Comma 8 2 2 4 2 2 3" xfId="22542"/>
    <cellStyle name="Comma 8 2 2 4 2 3" xfId="22543"/>
    <cellStyle name="Comma 8 2 2 4 2 3 2" xfId="22544"/>
    <cellStyle name="Comma 8 2 2 4 2 4" xfId="22545"/>
    <cellStyle name="Comma 8 2 2 5" xfId="22546"/>
    <cellStyle name="Comma 8 2 2 5 2" xfId="22547"/>
    <cellStyle name="Comma 8 2 2 5 2 2" xfId="22548"/>
    <cellStyle name="Comma 8 2 2 5 2 2 2" xfId="22549"/>
    <cellStyle name="Comma 8 2 2 5 2 3" xfId="22550"/>
    <cellStyle name="Comma 8 2 2 5 3" xfId="22551"/>
    <cellStyle name="Comma 8 2 2 5 3 2" xfId="22552"/>
    <cellStyle name="Comma 8 2 2 5 4" xfId="22553"/>
    <cellStyle name="Comma 8 2 3" xfId="9048"/>
    <cellStyle name="Comma 8 2 3 2" xfId="22554"/>
    <cellStyle name="Comma 8 2 3 2 2" xfId="22555"/>
    <cellStyle name="Comma 8 2 3 2 2 2" xfId="22556"/>
    <cellStyle name="Comma 8 2 3 2 3" xfId="22557"/>
    <cellStyle name="Comma 8 2 3 3" xfId="22558"/>
    <cellStyle name="Comma 8 2 3 3 2" xfId="22559"/>
    <cellStyle name="Comma 8 2 3 4" xfId="22560"/>
    <cellStyle name="Comma 8 2 4" xfId="9049"/>
    <cellStyle name="Comma 8 2 5" xfId="9050"/>
    <cellStyle name="Comma 8 2 6" xfId="9051"/>
    <cellStyle name="Comma 8 2 7" xfId="9052"/>
    <cellStyle name="Comma 8 2 8" xfId="9053"/>
    <cellStyle name="Comma 8 3" xfId="9054"/>
    <cellStyle name="Comma 8 3 2" xfId="9055"/>
    <cellStyle name="Comma 8 3 2 2" xfId="22561"/>
    <cellStyle name="Comma 8 3 2 2 2" xfId="22562"/>
    <cellStyle name="Comma 8 3 2 2 2 2" xfId="22563"/>
    <cellStyle name="Comma 8 3 2 2 2 2 2" xfId="22564"/>
    <cellStyle name="Comma 8 3 2 2 2 2 2 2" xfId="22565"/>
    <cellStyle name="Comma 8 3 2 2 2 2 3" xfId="22566"/>
    <cellStyle name="Comma 8 3 2 2 2 3" xfId="22567"/>
    <cellStyle name="Comma 8 3 2 2 2 3 2" xfId="22568"/>
    <cellStyle name="Comma 8 3 2 2 2 4" xfId="22569"/>
    <cellStyle name="Comma 8 3 2 3" xfId="22570"/>
    <cellStyle name="Comma 8 3 2 3 2" xfId="22571"/>
    <cellStyle name="Comma 8 3 2 3 2 2" xfId="22572"/>
    <cellStyle name="Comma 8 3 2 3 2 2 2" xfId="22573"/>
    <cellStyle name="Comma 8 3 2 3 2 2 2 2" xfId="22574"/>
    <cellStyle name="Comma 8 3 2 3 2 2 3" xfId="22575"/>
    <cellStyle name="Comma 8 3 2 3 2 3" xfId="22576"/>
    <cellStyle name="Comma 8 3 2 3 2 3 2" xfId="22577"/>
    <cellStyle name="Comma 8 3 2 3 2 4" xfId="22578"/>
    <cellStyle name="Comma 8 3 2 4" xfId="22579"/>
    <cellStyle name="Comma 8 3 2 4 2" xfId="22580"/>
    <cellStyle name="Comma 8 3 2 4 2 2" xfId="22581"/>
    <cellStyle name="Comma 8 3 2 4 2 2 2" xfId="22582"/>
    <cellStyle name="Comma 8 3 2 4 2 3" xfId="22583"/>
    <cellStyle name="Comma 8 3 2 4 3" xfId="22584"/>
    <cellStyle name="Comma 8 3 2 4 3 2" xfId="22585"/>
    <cellStyle name="Comma 8 3 2 4 4" xfId="22586"/>
    <cellStyle name="Comma 8 3 3" xfId="22587"/>
    <cellStyle name="Comma 8 3 3 2" xfId="22588"/>
    <cellStyle name="Comma 8 3 3 2 2" xfId="22589"/>
    <cellStyle name="Comma 8 3 3 2 2 2" xfId="22590"/>
    <cellStyle name="Comma 8 3 3 2 2 2 2" xfId="22591"/>
    <cellStyle name="Comma 8 3 3 2 2 3" xfId="22592"/>
    <cellStyle name="Comma 8 3 3 2 3" xfId="22593"/>
    <cellStyle name="Comma 8 3 3 2 3 2" xfId="22594"/>
    <cellStyle name="Comma 8 3 3 2 4" xfId="22595"/>
    <cellStyle name="Comma 8 3 4" xfId="22596"/>
    <cellStyle name="Comma 8 3 4 2" xfId="22597"/>
    <cellStyle name="Comma 8 3 4 2 2" xfId="22598"/>
    <cellStyle name="Comma 8 3 4 2 2 2" xfId="22599"/>
    <cellStyle name="Comma 8 3 4 2 2 2 2" xfId="22600"/>
    <cellStyle name="Comma 8 3 4 2 2 3" xfId="22601"/>
    <cellStyle name="Comma 8 3 4 2 3" xfId="22602"/>
    <cellStyle name="Comma 8 3 4 2 3 2" xfId="22603"/>
    <cellStyle name="Comma 8 3 4 2 4" xfId="22604"/>
    <cellStyle name="Comma 8 3 5" xfId="22605"/>
    <cellStyle name="Comma 8 3 5 2" xfId="22606"/>
    <cellStyle name="Comma 8 3 5 2 2" xfId="22607"/>
    <cellStyle name="Comma 8 3 5 2 2 2" xfId="22608"/>
    <cellStyle name="Comma 8 3 5 2 3" xfId="22609"/>
    <cellStyle name="Comma 8 3 5 3" xfId="22610"/>
    <cellStyle name="Comma 8 3 5 3 2" xfId="22611"/>
    <cellStyle name="Comma 8 3 5 4" xfId="22612"/>
    <cellStyle name="Comma 8 4" xfId="9056"/>
    <cellStyle name="Comma 8 4 2" xfId="9057"/>
    <cellStyle name="Comma 8 4 2 2" xfId="22613"/>
    <cellStyle name="Comma 8 4 2 2 2" xfId="22614"/>
    <cellStyle name="Comma 8 4 2 3" xfId="22615"/>
    <cellStyle name="Comma 8 4 3" xfId="22616"/>
    <cellStyle name="Comma 8 4 3 2" xfId="22617"/>
    <cellStyle name="Comma 8 4 4" xfId="22618"/>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2 2 2" xfId="22619"/>
    <cellStyle name="Comma 9 2 2 2 2 2" xfId="22620"/>
    <cellStyle name="Comma 9 2 2 2 2 2 2" xfId="22621"/>
    <cellStyle name="Comma 9 2 2 2 2 2 2 2" xfId="22622"/>
    <cellStyle name="Comma 9 2 2 2 2 2 3" xfId="22623"/>
    <cellStyle name="Comma 9 2 2 2 2 3" xfId="22624"/>
    <cellStyle name="Comma 9 2 2 2 2 3 2" xfId="22625"/>
    <cellStyle name="Comma 9 2 2 2 2 4" xfId="22626"/>
    <cellStyle name="Comma 9 2 2 3" xfId="22627"/>
    <cellStyle name="Comma 9 2 2 3 2" xfId="22628"/>
    <cellStyle name="Comma 9 2 2 3 2 2" xfId="22629"/>
    <cellStyle name="Comma 9 2 2 3 2 2 2" xfId="22630"/>
    <cellStyle name="Comma 9 2 2 3 2 2 2 2" xfId="22631"/>
    <cellStyle name="Comma 9 2 2 3 2 2 3" xfId="22632"/>
    <cellStyle name="Comma 9 2 2 3 2 3" xfId="22633"/>
    <cellStyle name="Comma 9 2 2 3 2 3 2" xfId="22634"/>
    <cellStyle name="Comma 9 2 2 3 2 4" xfId="22635"/>
    <cellStyle name="Comma 9 2 2 4" xfId="22636"/>
    <cellStyle name="Comma 9 2 2 4 2" xfId="22637"/>
    <cellStyle name="Comma 9 2 2 4 2 2" xfId="22638"/>
    <cellStyle name="Comma 9 2 2 4 2 2 2" xfId="22639"/>
    <cellStyle name="Comma 9 2 2 4 2 3" xfId="22640"/>
    <cellStyle name="Comma 9 2 2 4 3" xfId="22641"/>
    <cellStyle name="Comma 9 2 2 4 3 2" xfId="22642"/>
    <cellStyle name="Comma 9 2 2 4 4" xfId="22643"/>
    <cellStyle name="Comma 9 2 3" xfId="9081"/>
    <cellStyle name="Comma 9 2 3 2" xfId="9082"/>
    <cellStyle name="Comma 9 2 3 2 2" xfId="22644"/>
    <cellStyle name="Comma 9 2 3 2 2 2" xfId="22645"/>
    <cellStyle name="Comma 9 2 3 2 2 2 2" xfId="22646"/>
    <cellStyle name="Comma 9 2 3 2 2 3" xfId="22647"/>
    <cellStyle name="Comma 9 2 3 2 3" xfId="22648"/>
    <cellStyle name="Comma 9 2 3 2 3 2" xfId="22649"/>
    <cellStyle name="Comma 9 2 3 2 4" xfId="22650"/>
    <cellStyle name="Comma 9 2 4" xfId="22651"/>
    <cellStyle name="Comma 9 2 4 2" xfId="22652"/>
    <cellStyle name="Comma 9 2 4 2 2" xfId="22653"/>
    <cellStyle name="Comma 9 2 4 2 2 2" xfId="22654"/>
    <cellStyle name="Comma 9 2 4 2 2 2 2" xfId="22655"/>
    <cellStyle name="Comma 9 2 4 2 2 3" xfId="22656"/>
    <cellStyle name="Comma 9 2 4 2 3" xfId="22657"/>
    <cellStyle name="Comma 9 2 4 2 3 2" xfId="22658"/>
    <cellStyle name="Comma 9 2 4 2 4" xfId="22659"/>
    <cellStyle name="Comma 9 2 5" xfId="22660"/>
    <cellStyle name="Comma 9 2 5 2" xfId="22661"/>
    <cellStyle name="Comma 9 2 5 2 2" xfId="22662"/>
    <cellStyle name="Comma 9 2 5 2 2 2" xfId="22663"/>
    <cellStyle name="Comma 9 2 5 2 3" xfId="22664"/>
    <cellStyle name="Comma 9 2 5 3" xfId="22665"/>
    <cellStyle name="Comma 9 2 5 3 2" xfId="22666"/>
    <cellStyle name="Comma 9 2 5 4" xfId="22667"/>
    <cellStyle name="Comma 9 3" xfId="9083"/>
    <cellStyle name="Comma 9 3 2" xfId="9084"/>
    <cellStyle name="Comma 9 3 2 2" xfId="9085"/>
    <cellStyle name="Comma 9 3 2 2 2" xfId="22668"/>
    <cellStyle name="Comma 9 3 2 3" xfId="22669"/>
    <cellStyle name="Comma 9 3 3" xfId="9086"/>
    <cellStyle name="Comma 9 3 3 2" xfId="22670"/>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xfId="20993"/>
    <cellStyle name="Comma0 - Style3" xfId="9109"/>
    <cellStyle name="Currency [00]" xfId="9110"/>
    <cellStyle name="Currency 10" xfId="9111"/>
    <cellStyle name="Currency 11" xfId="20994"/>
    <cellStyle name="Currency 12" xfId="21016"/>
    <cellStyle name="Currency 13" xfId="28157"/>
    <cellStyle name="Currency 14" xfId="28173"/>
    <cellStyle name="Currency 15" xfId="28176"/>
    <cellStyle name="Currency 16" xfId="28177"/>
    <cellStyle name="Currency 17" xfId="28189"/>
    <cellStyle name="Currency 18" xfId="28216"/>
    <cellStyle name="Currency 19" xfId="28225"/>
    <cellStyle name="Currency 2" xfId="9112"/>
    <cellStyle name="Currency 2 2" xfId="9113"/>
    <cellStyle name="Currency 2 2 2" xfId="9114"/>
    <cellStyle name="Currency 2 2 2 2" xfId="9115"/>
    <cellStyle name="Currency 2 2 2 2 2" xfId="22671"/>
    <cellStyle name="Currency 2 2 2 2 2 2" xfId="22672"/>
    <cellStyle name="Currency 2 2 2 2 2 2 2" xfId="22673"/>
    <cellStyle name="Currency 2 2 2 2 2 2 2 2" xfId="22674"/>
    <cellStyle name="Currency 2 2 2 2 2 2 3" xfId="22675"/>
    <cellStyle name="Currency 2 2 2 2 2 3" xfId="22676"/>
    <cellStyle name="Currency 2 2 2 2 2 3 2" xfId="22677"/>
    <cellStyle name="Currency 2 2 2 2 2 4" xfId="22678"/>
    <cellStyle name="Currency 2 2 2 3" xfId="9116"/>
    <cellStyle name="Currency 2 2 2 3 2" xfId="22679"/>
    <cellStyle name="Currency 2 2 2 3 2 2" xfId="22680"/>
    <cellStyle name="Currency 2 2 2 3 2 2 2" xfId="22681"/>
    <cellStyle name="Currency 2 2 2 3 2 2 2 2" xfId="22682"/>
    <cellStyle name="Currency 2 2 2 3 2 2 3" xfId="22683"/>
    <cellStyle name="Currency 2 2 2 3 2 3" xfId="22684"/>
    <cellStyle name="Currency 2 2 2 3 2 3 2" xfId="22685"/>
    <cellStyle name="Currency 2 2 2 3 2 4" xfId="22686"/>
    <cellStyle name="Currency 2 2 2 4" xfId="9117"/>
    <cellStyle name="Currency 2 2 2 4 2" xfId="22687"/>
    <cellStyle name="Currency 2 2 2 4 2 2" xfId="22688"/>
    <cellStyle name="Currency 2 2 2 4 2 2 2" xfId="22689"/>
    <cellStyle name="Currency 2 2 2 4 2 3" xfId="22690"/>
    <cellStyle name="Currency 2 2 2 4 3" xfId="22691"/>
    <cellStyle name="Currency 2 2 2 4 3 2" xfId="22692"/>
    <cellStyle name="Currency 2 2 2 4 4" xfId="22693"/>
    <cellStyle name="Currency 2 2 3" xfId="22694"/>
    <cellStyle name="Currency 2 2 3 2" xfId="22695"/>
    <cellStyle name="Currency 2 2 3 2 2" xfId="22696"/>
    <cellStyle name="Currency 2 2 3 2 2 2" xfId="22697"/>
    <cellStyle name="Currency 2 2 3 2 2 2 2" xfId="22698"/>
    <cellStyle name="Currency 2 2 3 2 2 3" xfId="22699"/>
    <cellStyle name="Currency 2 2 3 2 3" xfId="22700"/>
    <cellStyle name="Currency 2 2 3 2 3 2" xfId="22701"/>
    <cellStyle name="Currency 2 2 3 2 4" xfId="22702"/>
    <cellStyle name="Currency 2 2 4" xfId="22703"/>
    <cellStyle name="Currency 2 2 4 2" xfId="22704"/>
    <cellStyle name="Currency 2 2 4 2 2" xfId="22705"/>
    <cellStyle name="Currency 2 2 4 2 2 2" xfId="22706"/>
    <cellStyle name="Currency 2 2 4 2 2 2 2" xfId="22707"/>
    <cellStyle name="Currency 2 2 4 2 2 3" xfId="22708"/>
    <cellStyle name="Currency 2 2 4 2 3" xfId="22709"/>
    <cellStyle name="Currency 2 2 4 2 3 2" xfId="22710"/>
    <cellStyle name="Currency 2 2 4 2 4" xfId="22711"/>
    <cellStyle name="Currency 2 2 5" xfId="22712"/>
    <cellStyle name="Currency 2 2 5 2" xfId="22713"/>
    <cellStyle name="Currency 2 2 5 2 2" xfId="22714"/>
    <cellStyle name="Currency 2 2 5 2 2 2" xfId="22715"/>
    <cellStyle name="Currency 2 2 5 2 3" xfId="22716"/>
    <cellStyle name="Currency 2 2 5 3" xfId="22717"/>
    <cellStyle name="Currency 2 2 5 3 2" xfId="22718"/>
    <cellStyle name="Currency 2 2 5 4" xfId="22719"/>
    <cellStyle name="Currency 2 3" xfId="9118"/>
    <cellStyle name="Currency 2 3 2" xfId="22720"/>
    <cellStyle name="Currency 2 3 2 2" xfId="22721"/>
    <cellStyle name="Currency 2 3 2 2 2" xfId="22722"/>
    <cellStyle name="Currency 2 3 2 3" xfId="22723"/>
    <cellStyle name="Currency 2 3 3" xfId="22724"/>
    <cellStyle name="Currency 2 3 3 2" xfId="22725"/>
    <cellStyle name="Currency 2 3 4" xfId="22726"/>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20" xfId="33098"/>
    <cellStyle name="Currency 3" xfId="9126"/>
    <cellStyle name="Currency 3 2" xfId="9127"/>
    <cellStyle name="Currency 3 2 2" xfId="22727"/>
    <cellStyle name="Currency 3 2 2 2" xfId="22728"/>
    <cellStyle name="Currency 3 2 2 2 2" xfId="22729"/>
    <cellStyle name="Currency 3 2 2 2 2 2" xfId="22730"/>
    <cellStyle name="Currency 3 2 2 2 2 2 2" xfId="22731"/>
    <cellStyle name="Currency 3 2 2 2 2 3" xfId="22732"/>
    <cellStyle name="Currency 3 2 2 2 3" xfId="22733"/>
    <cellStyle name="Currency 3 2 2 2 3 2" xfId="22734"/>
    <cellStyle name="Currency 3 2 2 2 4" xfId="22735"/>
    <cellStyle name="Currency 3 2 3" xfId="22736"/>
    <cellStyle name="Currency 3 2 3 2" xfId="22737"/>
    <cellStyle name="Currency 3 2 3 2 2" xfId="22738"/>
    <cellStyle name="Currency 3 2 3 2 2 2" xfId="22739"/>
    <cellStyle name="Currency 3 2 3 2 2 2 2" xfId="22740"/>
    <cellStyle name="Currency 3 2 3 2 2 3" xfId="22741"/>
    <cellStyle name="Currency 3 2 3 2 3" xfId="22742"/>
    <cellStyle name="Currency 3 2 3 2 3 2" xfId="22743"/>
    <cellStyle name="Currency 3 2 3 2 4" xfId="22744"/>
    <cellStyle name="Currency 3 2 4" xfId="22745"/>
    <cellStyle name="Currency 3 2 4 2" xfId="22746"/>
    <cellStyle name="Currency 3 2 4 2 2" xfId="22747"/>
    <cellStyle name="Currency 3 2 4 2 2 2" xfId="22748"/>
    <cellStyle name="Currency 3 2 4 2 3" xfId="22749"/>
    <cellStyle name="Currency 3 2 4 3" xfId="22750"/>
    <cellStyle name="Currency 3 2 4 3 2" xfId="22751"/>
    <cellStyle name="Currency 3 2 4 4" xfId="22752"/>
    <cellStyle name="Currency 3 3" xfId="22753"/>
    <cellStyle name="Currency 3 3 2" xfId="22754"/>
    <cellStyle name="Currency 3 3 2 2" xfId="22755"/>
    <cellStyle name="Currency 3 3 2 2 2" xfId="22756"/>
    <cellStyle name="Currency 3 3 2 2 2 2" xfId="22757"/>
    <cellStyle name="Currency 3 3 2 2 3" xfId="22758"/>
    <cellStyle name="Currency 3 3 2 3" xfId="22759"/>
    <cellStyle name="Currency 3 3 2 3 2" xfId="22760"/>
    <cellStyle name="Currency 3 3 2 4" xfId="22761"/>
    <cellStyle name="Currency 3 4" xfId="22762"/>
    <cellStyle name="Currency 3 4 2" xfId="22763"/>
    <cellStyle name="Currency 3 4 2 2" xfId="22764"/>
    <cellStyle name="Currency 3 4 2 2 2" xfId="22765"/>
    <cellStyle name="Currency 3 4 2 2 2 2" xfId="22766"/>
    <cellStyle name="Currency 3 4 2 2 3" xfId="22767"/>
    <cellStyle name="Currency 3 4 2 3" xfId="22768"/>
    <cellStyle name="Currency 3 4 2 3 2" xfId="22769"/>
    <cellStyle name="Currency 3 4 2 4" xfId="22770"/>
    <cellStyle name="Currency 3 5" xfId="22771"/>
    <cellStyle name="Currency 3 5 2" xfId="22772"/>
    <cellStyle name="Currency 3 5 2 2" xfId="22773"/>
    <cellStyle name="Currency 3 5 2 2 2" xfId="22774"/>
    <cellStyle name="Currency 3 5 2 3" xfId="22775"/>
    <cellStyle name="Currency 3 5 3" xfId="22776"/>
    <cellStyle name="Currency 3 5 3 2" xfId="22777"/>
    <cellStyle name="Currency 3 5 4" xfId="22778"/>
    <cellStyle name="Currency 4" xfId="9128"/>
    <cellStyle name="Currency 4 2" xfId="22779"/>
    <cellStyle name="Currency 4 2 2" xfId="22780"/>
    <cellStyle name="Currency 4 2 2 2" xfId="22781"/>
    <cellStyle name="Currency 4 2 2 2 2" xfId="22782"/>
    <cellStyle name="Currency 4 2 2 2 2 2" xfId="22783"/>
    <cellStyle name="Currency 4 2 2 2 3" xfId="22784"/>
    <cellStyle name="Currency 4 2 2 3" xfId="22785"/>
    <cellStyle name="Currency 4 2 2 3 2" xfId="22786"/>
    <cellStyle name="Currency 4 2 2 4" xfId="22787"/>
    <cellStyle name="Currency 4 3" xfId="22788"/>
    <cellStyle name="Currency 4 3 2" xfId="22789"/>
    <cellStyle name="Currency 4 3 2 2" xfId="22790"/>
    <cellStyle name="Currency 4 3 2 2 2" xfId="22791"/>
    <cellStyle name="Currency 4 3 2 3" xfId="22792"/>
    <cellStyle name="Currency 4 3 3" xfId="22793"/>
    <cellStyle name="Currency 4 3 3 2" xfId="22794"/>
    <cellStyle name="Currency 4 3 4" xfId="22795"/>
    <cellStyle name="Currency 5" xfId="9129"/>
    <cellStyle name="Currency 5 2" xfId="22796"/>
    <cellStyle name="Currency 5 2 2" xfId="22797"/>
    <cellStyle name="Currency 5 2 2 2" xfId="22798"/>
    <cellStyle name="Currency 5 2 3" xfId="22799"/>
    <cellStyle name="Currency 5 3" xfId="22800"/>
    <cellStyle name="Currency 5 3 2" xfId="22801"/>
    <cellStyle name="Currency 5 4" xfId="22802"/>
    <cellStyle name="Currency 6" xfId="9130"/>
    <cellStyle name="Currency 6 2" xfId="22803"/>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Explanatory Text 8" xfId="20995"/>
    <cellStyle name="Flag" xfId="9182"/>
    <cellStyle name="Flag 2" xfId="9183"/>
    <cellStyle name="Flag 3" xfId="9184"/>
    <cellStyle name="Gia's" xfId="9185"/>
    <cellStyle name="Gia's 10" xfId="9186"/>
    <cellStyle name="Gia's 10 2" xfId="39030"/>
    <cellStyle name="Gia's 10 2 2" xfId="39648"/>
    <cellStyle name="Gia's 10 3" xfId="38137"/>
    <cellStyle name="Gia's 11" xfId="39031"/>
    <cellStyle name="Gia's 11 2" xfId="39649"/>
    <cellStyle name="Gia's 12" xfId="38136"/>
    <cellStyle name="Gia's 2" xfId="9187"/>
    <cellStyle name="Gia's 2 2" xfId="39029"/>
    <cellStyle name="Gia's 2 2 2" xfId="39647"/>
    <cellStyle name="Gia's 2 3" xfId="38138"/>
    <cellStyle name="Gia's 3" xfId="9188"/>
    <cellStyle name="Gia's 3 2" xfId="39028"/>
    <cellStyle name="Gia's 3 2 2" xfId="39646"/>
    <cellStyle name="Gia's 3 3" xfId="38139"/>
    <cellStyle name="Gia's 4" xfId="9189"/>
    <cellStyle name="Gia's 4 2" xfId="39027"/>
    <cellStyle name="Gia's 4 2 2" xfId="39645"/>
    <cellStyle name="Gia's 4 3" xfId="38140"/>
    <cellStyle name="Gia's 5" xfId="9190"/>
    <cellStyle name="Gia's 5 2" xfId="39026"/>
    <cellStyle name="Gia's 5 2 2" xfId="39644"/>
    <cellStyle name="Gia's 5 3" xfId="38141"/>
    <cellStyle name="Gia's 6" xfId="9191"/>
    <cellStyle name="Gia's 6 2" xfId="39025"/>
    <cellStyle name="Gia's 6 2 2" xfId="39643"/>
    <cellStyle name="Gia's 6 3" xfId="38142"/>
    <cellStyle name="Gia's 7" xfId="9192"/>
    <cellStyle name="Gia's 7 2" xfId="39024"/>
    <cellStyle name="Gia's 7 2 2" xfId="39642"/>
    <cellStyle name="Gia's 7 3" xfId="38143"/>
    <cellStyle name="Gia's 8" xfId="9193"/>
    <cellStyle name="Gia's 8 2" xfId="39023"/>
    <cellStyle name="Gia's 8 2 2" xfId="39641"/>
    <cellStyle name="Gia's 8 3" xfId="38144"/>
    <cellStyle name="Gia's 9" xfId="9194"/>
    <cellStyle name="Gia's 9 2" xfId="39022"/>
    <cellStyle name="Gia's 9 2 2" xfId="39640"/>
    <cellStyle name="Gia's 9 3" xfId="3814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ood 8" xfId="20996"/>
    <cellStyle name="greyed" xfId="9221"/>
    <cellStyle name="greyed 2" xfId="39021"/>
    <cellStyle name="greyed 2 2" xfId="39639"/>
    <cellStyle name="greyed 3" xfId="38146"/>
    <cellStyle name="Header1" xfId="9222"/>
    <cellStyle name="Header1 2" xfId="9223"/>
    <cellStyle name="Header1 3" xfId="9224"/>
    <cellStyle name="Header2" xfId="9225"/>
    <cellStyle name="Header2 2" xfId="9226"/>
    <cellStyle name="Header2 2 2" xfId="39019"/>
    <cellStyle name="Header2 2 3" xfId="38148"/>
    <cellStyle name="Header2 3" xfId="9227"/>
    <cellStyle name="Header2 3 2" xfId="39018"/>
    <cellStyle name="Header2 3 3" xfId="38149"/>
    <cellStyle name="Header2 4" xfId="39020"/>
    <cellStyle name="Header2 5" xfId="3814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1 8" xfId="20997"/>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2 8" xfId="20998"/>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3 8" xfId="20999"/>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4 8" xfId="21000"/>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39017"/>
    <cellStyle name="HeadingTable 2 2" xfId="39638"/>
    <cellStyle name="HeadingTable 3" xfId="38150"/>
    <cellStyle name="highlightExposure" xfId="9323"/>
    <cellStyle name="highlightExposure 2" xfId="39016"/>
    <cellStyle name="highlightExposure 2 2" xfId="39637"/>
    <cellStyle name="highlightExposure 3" xfId="38151"/>
    <cellStyle name="highlightPercentage" xfId="9324"/>
    <cellStyle name="highlightPercentage 2" xfId="39015"/>
    <cellStyle name="highlightPercentage 2 2" xfId="39636"/>
    <cellStyle name="highlightPercentage 3" xfId="38152"/>
    <cellStyle name="highlightText" xfId="9325"/>
    <cellStyle name="highlightText 2" xfId="39014"/>
    <cellStyle name="highlightText 2 2" xfId="39635"/>
    <cellStyle name="highlightText 3" xfId="38153"/>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2804"/>
    <cellStyle name="Îáû÷íûé_23_1 " xfId="9332"/>
    <cellStyle name="Input 2" xfId="9333"/>
    <cellStyle name="Input 2 10" xfId="9334"/>
    <cellStyle name="Input 2 10 2" xfId="9335"/>
    <cellStyle name="Input 2 10 2 2" xfId="39012"/>
    <cellStyle name="Input 2 10 2 2 2" xfId="39633"/>
    <cellStyle name="Input 2 10 2 3" xfId="38155"/>
    <cellStyle name="Input 2 10 2 4" xfId="38321"/>
    <cellStyle name="Input 2 10 3" xfId="9336"/>
    <cellStyle name="Input 2 10 3 2" xfId="39011"/>
    <cellStyle name="Input 2 10 3 2 2" xfId="39632"/>
    <cellStyle name="Input 2 10 3 3" xfId="38156"/>
    <cellStyle name="Input 2 10 3 4" xfId="38320"/>
    <cellStyle name="Input 2 10 4" xfId="9337"/>
    <cellStyle name="Input 2 10 4 2" xfId="39010"/>
    <cellStyle name="Input 2 10 4 2 2" xfId="39631"/>
    <cellStyle name="Input 2 10 4 3" xfId="38157"/>
    <cellStyle name="Input 2 10 4 4" xfId="38319"/>
    <cellStyle name="Input 2 10 5" xfId="9338"/>
    <cellStyle name="Input 2 10 5 2" xfId="39009"/>
    <cellStyle name="Input 2 10 5 2 2" xfId="39630"/>
    <cellStyle name="Input 2 10 5 3" xfId="38158"/>
    <cellStyle name="Input 2 10 5 4" xfId="38318"/>
    <cellStyle name="Input 2 11" xfId="9339"/>
    <cellStyle name="Input 2 11 2" xfId="9340"/>
    <cellStyle name="Input 2 11 2 2" xfId="39007"/>
    <cellStyle name="Input 2 11 2 2 2" xfId="39628"/>
    <cellStyle name="Input 2 11 2 3" xfId="38160"/>
    <cellStyle name="Input 2 11 2 4" xfId="38316"/>
    <cellStyle name="Input 2 11 3" xfId="9341"/>
    <cellStyle name="Input 2 11 3 2" xfId="39006"/>
    <cellStyle name="Input 2 11 3 2 2" xfId="39627"/>
    <cellStyle name="Input 2 11 3 3" xfId="38161"/>
    <cellStyle name="Input 2 11 3 4" xfId="38315"/>
    <cellStyle name="Input 2 11 4" xfId="9342"/>
    <cellStyle name="Input 2 11 4 2" xfId="39005"/>
    <cellStyle name="Input 2 11 4 2 2" xfId="39626"/>
    <cellStyle name="Input 2 11 4 3" xfId="38162"/>
    <cellStyle name="Input 2 11 4 4" xfId="38314"/>
    <cellStyle name="Input 2 11 5" xfId="9343"/>
    <cellStyle name="Input 2 11 5 2" xfId="39004"/>
    <cellStyle name="Input 2 11 5 2 2" xfId="39625"/>
    <cellStyle name="Input 2 11 5 3" xfId="38163"/>
    <cellStyle name="Input 2 11 5 4" xfId="38313"/>
    <cellStyle name="Input 2 11 6" xfId="39008"/>
    <cellStyle name="Input 2 11 6 2" xfId="39629"/>
    <cellStyle name="Input 2 11 7" xfId="38159"/>
    <cellStyle name="Input 2 11 8" xfId="38317"/>
    <cellStyle name="Input 2 12" xfId="9344"/>
    <cellStyle name="Input 2 12 2" xfId="9345"/>
    <cellStyle name="Input 2 12 2 2" xfId="39002"/>
    <cellStyle name="Input 2 12 2 2 2" xfId="39623"/>
    <cellStyle name="Input 2 12 2 3" xfId="38165"/>
    <cellStyle name="Input 2 12 2 4" xfId="38311"/>
    <cellStyle name="Input 2 12 3" xfId="9346"/>
    <cellStyle name="Input 2 12 3 2" xfId="39001"/>
    <cellStyle name="Input 2 12 3 2 2" xfId="39622"/>
    <cellStyle name="Input 2 12 3 3" xfId="38166"/>
    <cellStyle name="Input 2 12 3 4" xfId="38310"/>
    <cellStyle name="Input 2 12 4" xfId="9347"/>
    <cellStyle name="Input 2 12 4 2" xfId="39000"/>
    <cellStyle name="Input 2 12 4 2 2" xfId="39621"/>
    <cellStyle name="Input 2 12 4 3" xfId="38167"/>
    <cellStyle name="Input 2 12 4 4" xfId="38309"/>
    <cellStyle name="Input 2 12 5" xfId="9348"/>
    <cellStyle name="Input 2 12 5 2" xfId="38999"/>
    <cellStyle name="Input 2 12 5 2 2" xfId="39620"/>
    <cellStyle name="Input 2 12 5 3" xfId="38168"/>
    <cellStyle name="Input 2 12 5 4" xfId="38308"/>
    <cellStyle name="Input 2 12 6" xfId="39003"/>
    <cellStyle name="Input 2 12 6 2" xfId="39624"/>
    <cellStyle name="Input 2 12 7" xfId="38164"/>
    <cellStyle name="Input 2 12 8" xfId="38312"/>
    <cellStyle name="Input 2 13" xfId="9349"/>
    <cellStyle name="Input 2 13 2" xfId="9350"/>
    <cellStyle name="Input 2 13 2 2" xfId="38997"/>
    <cellStyle name="Input 2 13 2 2 2" xfId="39618"/>
    <cellStyle name="Input 2 13 2 3" xfId="38170"/>
    <cellStyle name="Input 2 13 2 4" xfId="38306"/>
    <cellStyle name="Input 2 13 3" xfId="9351"/>
    <cellStyle name="Input 2 13 3 2" xfId="38996"/>
    <cellStyle name="Input 2 13 3 2 2" xfId="39617"/>
    <cellStyle name="Input 2 13 3 3" xfId="38171"/>
    <cellStyle name="Input 2 13 3 4" xfId="38305"/>
    <cellStyle name="Input 2 13 4" xfId="9352"/>
    <cellStyle name="Input 2 13 4 2" xfId="38995"/>
    <cellStyle name="Input 2 13 4 2 2" xfId="39616"/>
    <cellStyle name="Input 2 13 4 3" xfId="38172"/>
    <cellStyle name="Input 2 13 4 4" xfId="38304"/>
    <cellStyle name="Input 2 13 5" xfId="38998"/>
    <cellStyle name="Input 2 13 5 2" xfId="39619"/>
    <cellStyle name="Input 2 13 6" xfId="38169"/>
    <cellStyle name="Input 2 13 7" xfId="38307"/>
    <cellStyle name="Input 2 14" xfId="9353"/>
    <cellStyle name="Input 2 14 2" xfId="38994"/>
    <cellStyle name="Input 2 14 2 2" xfId="39615"/>
    <cellStyle name="Input 2 14 3" xfId="38173"/>
    <cellStyle name="Input 2 14 4" xfId="38303"/>
    <cellStyle name="Input 2 15" xfId="9354"/>
    <cellStyle name="Input 2 15 2" xfId="38993"/>
    <cellStyle name="Input 2 15 2 2" xfId="39614"/>
    <cellStyle name="Input 2 15 3" xfId="38174"/>
    <cellStyle name="Input 2 15 4" xfId="38302"/>
    <cellStyle name="Input 2 16" xfId="9355"/>
    <cellStyle name="Input 2 16 2" xfId="38992"/>
    <cellStyle name="Input 2 16 2 2" xfId="39613"/>
    <cellStyle name="Input 2 16 3" xfId="38175"/>
    <cellStyle name="Input 2 16 4" xfId="38301"/>
    <cellStyle name="Input 2 17" xfId="39013"/>
    <cellStyle name="Input 2 17 2" xfId="39634"/>
    <cellStyle name="Input 2 18" xfId="38154"/>
    <cellStyle name="Input 2 19" xfId="38322"/>
    <cellStyle name="Input 2 2" xfId="9356"/>
    <cellStyle name="Input 2 2 10" xfId="38991"/>
    <cellStyle name="Input 2 2 10 2" xfId="39612"/>
    <cellStyle name="Input 2 2 11" xfId="38176"/>
    <cellStyle name="Input 2 2 12" xfId="38300"/>
    <cellStyle name="Input 2 2 2" xfId="9357"/>
    <cellStyle name="Input 2 2 2 2" xfId="9358"/>
    <cellStyle name="Input 2 2 2 2 2" xfId="38989"/>
    <cellStyle name="Input 2 2 2 2 2 2" xfId="39610"/>
    <cellStyle name="Input 2 2 2 2 3" xfId="38178"/>
    <cellStyle name="Input 2 2 2 2 4" xfId="38298"/>
    <cellStyle name="Input 2 2 2 3" xfId="9359"/>
    <cellStyle name="Input 2 2 2 3 2" xfId="38988"/>
    <cellStyle name="Input 2 2 2 3 2 2" xfId="39609"/>
    <cellStyle name="Input 2 2 2 3 3" xfId="38179"/>
    <cellStyle name="Input 2 2 2 3 4" xfId="38297"/>
    <cellStyle name="Input 2 2 2 4" xfId="9360"/>
    <cellStyle name="Input 2 2 2 4 2" xfId="38987"/>
    <cellStyle name="Input 2 2 2 4 2 2" xfId="39608"/>
    <cellStyle name="Input 2 2 2 4 3" xfId="38180"/>
    <cellStyle name="Input 2 2 2 4 4" xfId="38296"/>
    <cellStyle name="Input 2 2 2 5" xfId="38990"/>
    <cellStyle name="Input 2 2 2 5 2" xfId="39611"/>
    <cellStyle name="Input 2 2 2 6" xfId="38177"/>
    <cellStyle name="Input 2 2 2 7" xfId="38299"/>
    <cellStyle name="Input 2 2 3" xfId="9361"/>
    <cellStyle name="Input 2 2 3 2" xfId="9362"/>
    <cellStyle name="Input 2 2 3 2 2" xfId="38985"/>
    <cellStyle name="Input 2 2 3 2 2 2" xfId="39606"/>
    <cellStyle name="Input 2 2 3 2 3" xfId="38182"/>
    <cellStyle name="Input 2 2 3 2 4" xfId="38294"/>
    <cellStyle name="Input 2 2 3 3" xfId="9363"/>
    <cellStyle name="Input 2 2 3 3 2" xfId="38984"/>
    <cellStyle name="Input 2 2 3 3 2 2" xfId="39605"/>
    <cellStyle name="Input 2 2 3 3 3" xfId="38183"/>
    <cellStyle name="Input 2 2 3 3 4" xfId="38293"/>
    <cellStyle name="Input 2 2 3 4" xfId="9364"/>
    <cellStyle name="Input 2 2 3 4 2" xfId="38983"/>
    <cellStyle name="Input 2 2 3 4 2 2" xfId="39604"/>
    <cellStyle name="Input 2 2 3 4 3" xfId="38184"/>
    <cellStyle name="Input 2 2 3 4 4" xfId="38292"/>
    <cellStyle name="Input 2 2 3 5" xfId="38986"/>
    <cellStyle name="Input 2 2 3 5 2" xfId="39607"/>
    <cellStyle name="Input 2 2 3 6" xfId="38181"/>
    <cellStyle name="Input 2 2 3 7" xfId="38295"/>
    <cellStyle name="Input 2 2 4" xfId="9365"/>
    <cellStyle name="Input 2 2 4 2" xfId="9366"/>
    <cellStyle name="Input 2 2 4 2 2" xfId="38981"/>
    <cellStyle name="Input 2 2 4 2 2 2" xfId="39602"/>
    <cellStyle name="Input 2 2 4 2 3" xfId="38186"/>
    <cellStyle name="Input 2 2 4 2 4" xfId="38290"/>
    <cellStyle name="Input 2 2 4 3" xfId="9367"/>
    <cellStyle name="Input 2 2 4 3 2" xfId="38980"/>
    <cellStyle name="Input 2 2 4 3 2 2" xfId="39601"/>
    <cellStyle name="Input 2 2 4 3 3" xfId="38187"/>
    <cellStyle name="Input 2 2 4 3 4" xfId="38289"/>
    <cellStyle name="Input 2 2 4 4" xfId="9368"/>
    <cellStyle name="Input 2 2 4 4 2" xfId="38979"/>
    <cellStyle name="Input 2 2 4 4 2 2" xfId="39600"/>
    <cellStyle name="Input 2 2 4 4 3" xfId="38188"/>
    <cellStyle name="Input 2 2 4 4 4" xfId="38288"/>
    <cellStyle name="Input 2 2 4 5" xfId="38982"/>
    <cellStyle name="Input 2 2 4 5 2" xfId="39603"/>
    <cellStyle name="Input 2 2 4 6" xfId="38185"/>
    <cellStyle name="Input 2 2 4 7" xfId="38291"/>
    <cellStyle name="Input 2 2 5" xfId="9369"/>
    <cellStyle name="Input 2 2 5 2" xfId="9370"/>
    <cellStyle name="Input 2 2 5 2 2" xfId="38977"/>
    <cellStyle name="Input 2 2 5 2 2 2" xfId="39598"/>
    <cellStyle name="Input 2 2 5 2 3" xfId="38190"/>
    <cellStyle name="Input 2 2 5 2 4" xfId="38286"/>
    <cellStyle name="Input 2 2 5 3" xfId="9371"/>
    <cellStyle name="Input 2 2 5 3 2" xfId="38976"/>
    <cellStyle name="Input 2 2 5 3 2 2" xfId="39597"/>
    <cellStyle name="Input 2 2 5 3 3" xfId="38191"/>
    <cellStyle name="Input 2 2 5 3 4" xfId="38285"/>
    <cellStyle name="Input 2 2 5 4" xfId="9372"/>
    <cellStyle name="Input 2 2 5 4 2" xfId="38975"/>
    <cellStyle name="Input 2 2 5 4 2 2" xfId="39596"/>
    <cellStyle name="Input 2 2 5 4 3" xfId="38192"/>
    <cellStyle name="Input 2 2 5 4 4" xfId="38284"/>
    <cellStyle name="Input 2 2 5 5" xfId="38978"/>
    <cellStyle name="Input 2 2 5 5 2" xfId="39599"/>
    <cellStyle name="Input 2 2 5 6" xfId="38189"/>
    <cellStyle name="Input 2 2 5 7" xfId="38287"/>
    <cellStyle name="Input 2 2 6" xfId="9373"/>
    <cellStyle name="Input 2 2 6 2" xfId="38974"/>
    <cellStyle name="Input 2 2 6 2 2" xfId="39595"/>
    <cellStyle name="Input 2 2 6 3" xfId="38193"/>
    <cellStyle name="Input 2 2 6 4" xfId="38283"/>
    <cellStyle name="Input 2 2 7" xfId="9374"/>
    <cellStyle name="Input 2 2 7 2" xfId="38973"/>
    <cellStyle name="Input 2 2 7 2 2" xfId="39594"/>
    <cellStyle name="Input 2 2 7 3" xfId="38194"/>
    <cellStyle name="Input 2 2 7 4" xfId="38282"/>
    <cellStyle name="Input 2 2 8" xfId="9375"/>
    <cellStyle name="Input 2 2 8 2" xfId="38972"/>
    <cellStyle name="Input 2 2 8 2 2" xfId="39593"/>
    <cellStyle name="Input 2 2 8 3" xfId="38195"/>
    <cellStyle name="Input 2 2 8 4" xfId="38281"/>
    <cellStyle name="Input 2 2 9" xfId="9376"/>
    <cellStyle name="Input 2 2 9 2" xfId="38971"/>
    <cellStyle name="Input 2 2 9 2 2" xfId="39592"/>
    <cellStyle name="Input 2 2 9 3" xfId="38196"/>
    <cellStyle name="Input 2 2 9 4" xfId="38280"/>
    <cellStyle name="Input 2 3" xfId="9377"/>
    <cellStyle name="Input 2 3 2" xfId="9378"/>
    <cellStyle name="Input 2 3 2 2" xfId="38970"/>
    <cellStyle name="Input 2 3 2 2 2" xfId="39591"/>
    <cellStyle name="Input 2 3 2 3" xfId="38197"/>
    <cellStyle name="Input 2 3 2 4" xfId="38279"/>
    <cellStyle name="Input 2 3 3" xfId="9379"/>
    <cellStyle name="Input 2 3 3 2" xfId="38969"/>
    <cellStyle name="Input 2 3 3 2 2" xfId="39590"/>
    <cellStyle name="Input 2 3 3 3" xfId="38198"/>
    <cellStyle name="Input 2 3 3 4" xfId="38278"/>
    <cellStyle name="Input 2 3 4" xfId="9380"/>
    <cellStyle name="Input 2 3 4 2" xfId="38968"/>
    <cellStyle name="Input 2 3 4 2 2" xfId="39589"/>
    <cellStyle name="Input 2 3 4 3" xfId="38199"/>
    <cellStyle name="Input 2 3 4 4" xfId="38277"/>
    <cellStyle name="Input 2 3 5" xfId="9381"/>
    <cellStyle name="Input 2 3 5 2" xfId="38967"/>
    <cellStyle name="Input 2 3 5 2 2" xfId="39588"/>
    <cellStyle name="Input 2 3 5 3" xfId="38200"/>
    <cellStyle name="Input 2 3 5 4" xfId="38276"/>
    <cellStyle name="Input 2 4" xfId="9382"/>
    <cellStyle name="Input 2 4 2" xfId="9383"/>
    <cellStyle name="Input 2 4 2 2" xfId="38966"/>
    <cellStyle name="Input 2 4 2 2 2" xfId="39587"/>
    <cellStyle name="Input 2 4 2 3" xfId="38201"/>
    <cellStyle name="Input 2 4 2 4" xfId="38275"/>
    <cellStyle name="Input 2 4 3" xfId="9384"/>
    <cellStyle name="Input 2 4 3 2" xfId="38965"/>
    <cellStyle name="Input 2 4 3 2 2" xfId="39586"/>
    <cellStyle name="Input 2 4 3 3" xfId="38202"/>
    <cellStyle name="Input 2 4 3 4" xfId="38274"/>
    <cellStyle name="Input 2 4 4" xfId="9385"/>
    <cellStyle name="Input 2 4 4 2" xfId="38964"/>
    <cellStyle name="Input 2 4 4 2 2" xfId="39585"/>
    <cellStyle name="Input 2 4 4 3" xfId="38203"/>
    <cellStyle name="Input 2 4 4 4" xfId="38273"/>
    <cellStyle name="Input 2 4 5" xfId="9386"/>
    <cellStyle name="Input 2 4 5 2" xfId="38963"/>
    <cellStyle name="Input 2 4 5 2 2" xfId="39584"/>
    <cellStyle name="Input 2 4 5 3" xfId="38204"/>
    <cellStyle name="Input 2 4 5 4" xfId="38272"/>
    <cellStyle name="Input 2 5" xfId="9387"/>
    <cellStyle name="Input 2 5 2" xfId="9388"/>
    <cellStyle name="Input 2 5 2 2" xfId="38962"/>
    <cellStyle name="Input 2 5 2 2 2" xfId="39583"/>
    <cellStyle name="Input 2 5 2 3" xfId="38205"/>
    <cellStyle name="Input 2 5 2 4" xfId="38271"/>
    <cellStyle name="Input 2 5 3" xfId="9389"/>
    <cellStyle name="Input 2 5 3 2" xfId="38961"/>
    <cellStyle name="Input 2 5 3 2 2" xfId="39582"/>
    <cellStyle name="Input 2 5 3 3" xfId="38206"/>
    <cellStyle name="Input 2 5 3 4" xfId="38270"/>
    <cellStyle name="Input 2 5 4" xfId="9390"/>
    <cellStyle name="Input 2 5 4 2" xfId="38960"/>
    <cellStyle name="Input 2 5 4 2 2" xfId="39581"/>
    <cellStyle name="Input 2 5 4 3" xfId="38207"/>
    <cellStyle name="Input 2 5 4 4" xfId="38269"/>
    <cellStyle name="Input 2 5 5" xfId="9391"/>
    <cellStyle name="Input 2 5 5 2" xfId="38959"/>
    <cellStyle name="Input 2 5 5 2 2" xfId="39580"/>
    <cellStyle name="Input 2 5 5 3" xfId="38208"/>
    <cellStyle name="Input 2 5 5 4" xfId="38268"/>
    <cellStyle name="Input 2 6" xfId="9392"/>
    <cellStyle name="Input 2 6 2" xfId="9393"/>
    <cellStyle name="Input 2 6 2 2" xfId="38958"/>
    <cellStyle name="Input 2 6 2 2 2" xfId="39579"/>
    <cellStyle name="Input 2 6 2 3" xfId="38209"/>
    <cellStyle name="Input 2 6 2 4" xfId="38267"/>
    <cellStyle name="Input 2 6 3" xfId="9394"/>
    <cellStyle name="Input 2 6 3 2" xfId="38957"/>
    <cellStyle name="Input 2 6 3 2 2" xfId="39578"/>
    <cellStyle name="Input 2 6 3 3" xfId="38210"/>
    <cellStyle name="Input 2 6 3 4" xfId="38266"/>
    <cellStyle name="Input 2 6 4" xfId="9395"/>
    <cellStyle name="Input 2 6 4 2" xfId="38956"/>
    <cellStyle name="Input 2 6 4 2 2" xfId="39577"/>
    <cellStyle name="Input 2 6 4 3" xfId="38211"/>
    <cellStyle name="Input 2 6 4 4" xfId="38265"/>
    <cellStyle name="Input 2 6 5" xfId="9396"/>
    <cellStyle name="Input 2 6 5 2" xfId="38955"/>
    <cellStyle name="Input 2 6 5 2 2" xfId="39576"/>
    <cellStyle name="Input 2 6 5 3" xfId="38212"/>
    <cellStyle name="Input 2 6 5 4" xfId="38264"/>
    <cellStyle name="Input 2 7" xfId="9397"/>
    <cellStyle name="Input 2 7 2" xfId="9398"/>
    <cellStyle name="Input 2 7 2 2" xfId="38954"/>
    <cellStyle name="Input 2 7 2 2 2" xfId="39575"/>
    <cellStyle name="Input 2 7 2 3" xfId="38213"/>
    <cellStyle name="Input 2 7 2 4" xfId="38263"/>
    <cellStyle name="Input 2 7 3" xfId="9399"/>
    <cellStyle name="Input 2 7 3 2" xfId="38953"/>
    <cellStyle name="Input 2 7 3 2 2" xfId="39574"/>
    <cellStyle name="Input 2 7 3 3" xfId="38214"/>
    <cellStyle name="Input 2 7 3 4" xfId="38262"/>
    <cellStyle name="Input 2 7 4" xfId="9400"/>
    <cellStyle name="Input 2 7 4 2" xfId="38952"/>
    <cellStyle name="Input 2 7 4 2 2" xfId="39573"/>
    <cellStyle name="Input 2 7 4 3" xfId="38215"/>
    <cellStyle name="Input 2 7 4 4" xfId="38261"/>
    <cellStyle name="Input 2 7 5" xfId="9401"/>
    <cellStyle name="Input 2 7 5 2" xfId="38951"/>
    <cellStyle name="Input 2 7 5 2 2" xfId="39572"/>
    <cellStyle name="Input 2 7 5 3" xfId="38216"/>
    <cellStyle name="Input 2 7 5 4" xfId="38260"/>
    <cellStyle name="Input 2 8" xfId="9402"/>
    <cellStyle name="Input 2 8 2" xfId="9403"/>
    <cellStyle name="Input 2 8 2 2" xfId="38950"/>
    <cellStyle name="Input 2 8 2 2 2" xfId="39571"/>
    <cellStyle name="Input 2 8 2 3" xfId="38217"/>
    <cellStyle name="Input 2 8 2 4" xfId="38259"/>
    <cellStyle name="Input 2 8 3" xfId="9404"/>
    <cellStyle name="Input 2 8 3 2" xfId="38949"/>
    <cellStyle name="Input 2 8 3 2 2" xfId="39570"/>
    <cellStyle name="Input 2 8 3 3" xfId="38218"/>
    <cellStyle name="Input 2 8 3 4" xfId="38258"/>
    <cellStyle name="Input 2 8 4" xfId="9405"/>
    <cellStyle name="Input 2 8 4 2" xfId="38948"/>
    <cellStyle name="Input 2 8 4 2 2" xfId="39569"/>
    <cellStyle name="Input 2 8 4 3" xfId="38219"/>
    <cellStyle name="Input 2 8 4 4" xfId="38257"/>
    <cellStyle name="Input 2 8 5" xfId="9406"/>
    <cellStyle name="Input 2 8 5 2" xfId="38947"/>
    <cellStyle name="Input 2 8 5 2 2" xfId="39568"/>
    <cellStyle name="Input 2 8 5 3" xfId="38220"/>
    <cellStyle name="Input 2 8 5 4" xfId="38256"/>
    <cellStyle name="Input 2 9" xfId="9407"/>
    <cellStyle name="Input 2 9 2" xfId="9408"/>
    <cellStyle name="Input 2 9 2 2" xfId="38946"/>
    <cellStyle name="Input 2 9 2 2 2" xfId="39567"/>
    <cellStyle name="Input 2 9 2 3" xfId="38221"/>
    <cellStyle name="Input 2 9 2 4" xfId="38255"/>
    <cellStyle name="Input 2 9 3" xfId="9409"/>
    <cellStyle name="Input 2 9 3 2" xfId="38945"/>
    <cellStyle name="Input 2 9 3 2 2" xfId="39566"/>
    <cellStyle name="Input 2 9 3 3" xfId="38222"/>
    <cellStyle name="Input 2 9 3 4" xfId="38254"/>
    <cellStyle name="Input 2 9 4" xfId="9410"/>
    <cellStyle name="Input 2 9 4 2" xfId="38944"/>
    <cellStyle name="Input 2 9 4 2 2" xfId="39565"/>
    <cellStyle name="Input 2 9 4 3" xfId="38223"/>
    <cellStyle name="Input 2 9 4 4" xfId="38253"/>
    <cellStyle name="Input 2 9 5" xfId="9411"/>
    <cellStyle name="Input 2 9 5 2" xfId="38943"/>
    <cellStyle name="Input 2 9 5 2 2" xfId="39564"/>
    <cellStyle name="Input 2 9 5 3" xfId="38224"/>
    <cellStyle name="Input 2 9 5 4" xfId="38252"/>
    <cellStyle name="Input 3" xfId="9412"/>
    <cellStyle name="Input 3 2" xfId="9413"/>
    <cellStyle name="Input 3 2 2" xfId="38941"/>
    <cellStyle name="Input 3 2 2 2" xfId="39562"/>
    <cellStyle name="Input 3 2 3" xfId="38226"/>
    <cellStyle name="Input 3 2 4" xfId="38250"/>
    <cellStyle name="Input 3 3" xfId="9414"/>
    <cellStyle name="Input 3 3 2" xfId="38940"/>
    <cellStyle name="Input 3 3 2 2" xfId="39561"/>
    <cellStyle name="Input 3 3 3" xfId="38227"/>
    <cellStyle name="Input 3 3 4" xfId="38249"/>
    <cellStyle name="Input 3 4" xfId="38942"/>
    <cellStyle name="Input 3 4 2" xfId="39563"/>
    <cellStyle name="Input 3 5" xfId="38225"/>
    <cellStyle name="Input 3 6" xfId="38251"/>
    <cellStyle name="Input 4" xfId="9415"/>
    <cellStyle name="Input 4 2" xfId="9416"/>
    <cellStyle name="Input 4 2 2" xfId="38938"/>
    <cellStyle name="Input 4 2 2 2" xfId="39559"/>
    <cellStyle name="Input 4 2 3" xfId="38229"/>
    <cellStyle name="Input 4 2 4" xfId="38247"/>
    <cellStyle name="Input 4 3" xfId="9417"/>
    <cellStyle name="Input 4 3 2" xfId="38937"/>
    <cellStyle name="Input 4 3 2 2" xfId="39558"/>
    <cellStyle name="Input 4 3 3" xfId="38230"/>
    <cellStyle name="Input 4 3 4" xfId="38246"/>
    <cellStyle name="Input 4 4" xfId="38939"/>
    <cellStyle name="Input 4 4 2" xfId="39560"/>
    <cellStyle name="Input 4 5" xfId="38228"/>
    <cellStyle name="Input 4 6" xfId="38248"/>
    <cellStyle name="Input 5" xfId="9418"/>
    <cellStyle name="Input 5 2" xfId="9419"/>
    <cellStyle name="Input 5 2 2" xfId="38935"/>
    <cellStyle name="Input 5 2 2 2" xfId="39556"/>
    <cellStyle name="Input 5 2 3" xfId="38232"/>
    <cellStyle name="Input 5 2 4" xfId="38244"/>
    <cellStyle name="Input 5 3" xfId="9420"/>
    <cellStyle name="Input 5 3 2" xfId="38934"/>
    <cellStyle name="Input 5 3 2 2" xfId="39555"/>
    <cellStyle name="Input 5 3 3" xfId="38233"/>
    <cellStyle name="Input 5 3 4" xfId="38243"/>
    <cellStyle name="Input 5 4" xfId="38936"/>
    <cellStyle name="Input 5 4 2" xfId="39557"/>
    <cellStyle name="Input 5 5" xfId="38231"/>
    <cellStyle name="Input 5 6" xfId="38245"/>
    <cellStyle name="Input 6" xfId="9421"/>
    <cellStyle name="Input 6 2" xfId="9422"/>
    <cellStyle name="Input 6 2 2" xfId="38932"/>
    <cellStyle name="Input 6 2 2 2" xfId="39553"/>
    <cellStyle name="Input 6 2 3" xfId="38235"/>
    <cellStyle name="Input 6 2 4" xfId="38241"/>
    <cellStyle name="Input 6 3" xfId="9423"/>
    <cellStyle name="Input 6 3 2" xfId="38931"/>
    <cellStyle name="Input 6 3 2 2" xfId="39552"/>
    <cellStyle name="Input 6 3 3" xfId="38236"/>
    <cellStyle name="Input 6 3 4" xfId="38240"/>
    <cellStyle name="Input 6 4" xfId="38933"/>
    <cellStyle name="Input 6 4 2" xfId="39554"/>
    <cellStyle name="Input 6 5" xfId="38234"/>
    <cellStyle name="Input 6 6" xfId="38242"/>
    <cellStyle name="Input 7" xfId="9424"/>
    <cellStyle name="Input 7 2" xfId="38930"/>
    <cellStyle name="Input 7 2 2" xfId="39551"/>
    <cellStyle name="Input 7 3" xfId="38237"/>
    <cellStyle name="Input 7 4" xfId="38239"/>
    <cellStyle name="Input 8" xfId="21001"/>
    <cellStyle name="inputExposure" xfId="9425"/>
    <cellStyle name="inputExposure 2" xfId="38929"/>
    <cellStyle name="inputExposure 2 2" xfId="39550"/>
    <cellStyle name="inputExposure 3" xfId="38238"/>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Linked Cell 8" xfId="21002"/>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eutral 8" xfId="21003"/>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2805"/>
    <cellStyle name="Normal 121 2 2" xfId="37961"/>
    <cellStyle name="Normal 121 3" xfId="21024"/>
    <cellStyle name="Normal 121 4" xfId="28208"/>
    <cellStyle name="Normal 121 5" xfId="28228"/>
    <cellStyle name="Normal 121 6" xfId="33101"/>
    <cellStyle name="Normal 122" xfId="20960"/>
    <cellStyle name="Normal 122 2" xfId="22806"/>
    <cellStyle name="Normal 123" xfId="20963"/>
    <cellStyle name="Normal 123 2" xfId="20964"/>
    <cellStyle name="Normal 124" xfId="28165"/>
    <cellStyle name="Normal 125" xfId="28217"/>
    <cellStyle name="Normal 126" xfId="37963"/>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10" xfId="22807"/>
    <cellStyle name="Normal 16 2 10 2" xfId="28229"/>
    <cellStyle name="Normal 16 2 10 3" xfId="33102"/>
    <cellStyle name="Normal 16 2 2" xfId="10434"/>
    <cellStyle name="Normal 16 2 2 2" xfId="22808"/>
    <cellStyle name="Normal 16 2 2 2 10" xfId="33103"/>
    <cellStyle name="Normal 16 2 2 2 2" xfId="22809"/>
    <cellStyle name="Normal 16 2 2 2 2 2" xfId="22810"/>
    <cellStyle name="Normal 16 2 2 2 2 2 2" xfId="22811"/>
    <cellStyle name="Normal 16 2 2 2 2 2 2 2" xfId="22812"/>
    <cellStyle name="Normal 16 2 2 2 2 2 2 2 2" xfId="22813"/>
    <cellStyle name="Normal 16 2 2 2 2 2 2 2 2 2" xfId="22814"/>
    <cellStyle name="Normal 16 2 2 2 2 2 2 2 2 2 2" xfId="28236"/>
    <cellStyle name="Normal 16 2 2 2 2 2 2 2 2 2 3" xfId="33109"/>
    <cellStyle name="Normal 16 2 2 2 2 2 2 2 2 3" xfId="28235"/>
    <cellStyle name="Normal 16 2 2 2 2 2 2 2 2 4" xfId="33108"/>
    <cellStyle name="Normal 16 2 2 2 2 2 2 2 3" xfId="22815"/>
    <cellStyle name="Normal 16 2 2 2 2 2 2 2 3 2" xfId="28237"/>
    <cellStyle name="Normal 16 2 2 2 2 2 2 2 3 3" xfId="33110"/>
    <cellStyle name="Normal 16 2 2 2 2 2 2 2 4" xfId="28234"/>
    <cellStyle name="Normal 16 2 2 2 2 2 2 2 5" xfId="33107"/>
    <cellStyle name="Normal 16 2 2 2 2 2 2 3" xfId="22816"/>
    <cellStyle name="Normal 16 2 2 2 2 2 2 3 2" xfId="22817"/>
    <cellStyle name="Normal 16 2 2 2 2 2 2 3 2 2" xfId="28239"/>
    <cellStyle name="Normal 16 2 2 2 2 2 2 3 2 3" xfId="33112"/>
    <cellStyle name="Normal 16 2 2 2 2 2 2 3 3" xfId="28238"/>
    <cellStyle name="Normal 16 2 2 2 2 2 2 3 4" xfId="33111"/>
    <cellStyle name="Normal 16 2 2 2 2 2 2 4" xfId="22818"/>
    <cellStyle name="Normal 16 2 2 2 2 2 2 4 2" xfId="28240"/>
    <cellStyle name="Normal 16 2 2 2 2 2 2 4 3" xfId="33113"/>
    <cellStyle name="Normal 16 2 2 2 2 2 2 5" xfId="28233"/>
    <cellStyle name="Normal 16 2 2 2 2 2 2 6" xfId="33106"/>
    <cellStyle name="Normal 16 2 2 2 2 2 3" xfId="22819"/>
    <cellStyle name="Normal 16 2 2 2 2 2 3 2" xfId="22820"/>
    <cellStyle name="Normal 16 2 2 2 2 2 3 2 2" xfId="22821"/>
    <cellStyle name="Normal 16 2 2 2 2 2 3 2 2 2" xfId="28243"/>
    <cellStyle name="Normal 16 2 2 2 2 2 3 2 2 3" xfId="33116"/>
    <cellStyle name="Normal 16 2 2 2 2 2 3 2 3" xfId="28242"/>
    <cellStyle name="Normal 16 2 2 2 2 2 3 2 4" xfId="33115"/>
    <cellStyle name="Normal 16 2 2 2 2 2 3 3" xfId="22822"/>
    <cellStyle name="Normal 16 2 2 2 2 2 3 3 2" xfId="28244"/>
    <cellStyle name="Normal 16 2 2 2 2 2 3 3 3" xfId="33117"/>
    <cellStyle name="Normal 16 2 2 2 2 2 3 4" xfId="28241"/>
    <cellStyle name="Normal 16 2 2 2 2 2 3 5" xfId="33114"/>
    <cellStyle name="Normal 16 2 2 2 2 2 4" xfId="22823"/>
    <cellStyle name="Normal 16 2 2 2 2 2 4 2" xfId="22824"/>
    <cellStyle name="Normal 16 2 2 2 2 2 4 2 2" xfId="28246"/>
    <cellStyle name="Normal 16 2 2 2 2 2 4 2 3" xfId="33119"/>
    <cellStyle name="Normal 16 2 2 2 2 2 4 3" xfId="28245"/>
    <cellStyle name="Normal 16 2 2 2 2 2 4 4" xfId="33118"/>
    <cellStyle name="Normal 16 2 2 2 2 2 5" xfId="22825"/>
    <cellStyle name="Normal 16 2 2 2 2 2 5 2" xfId="28247"/>
    <cellStyle name="Normal 16 2 2 2 2 2 5 3" xfId="33120"/>
    <cellStyle name="Normal 16 2 2 2 2 2 6" xfId="28232"/>
    <cellStyle name="Normal 16 2 2 2 2 2 7" xfId="33105"/>
    <cellStyle name="Normal 16 2 2 2 2 3" xfId="22826"/>
    <cellStyle name="Normal 16 2 2 2 2 3 2" xfId="22827"/>
    <cellStyle name="Normal 16 2 2 2 2 3 2 2" xfId="22828"/>
    <cellStyle name="Normal 16 2 2 2 2 3 2 2 2" xfId="22829"/>
    <cellStyle name="Normal 16 2 2 2 2 3 2 2 2 2" xfId="22830"/>
    <cellStyle name="Normal 16 2 2 2 2 3 2 2 2 2 2" xfId="28252"/>
    <cellStyle name="Normal 16 2 2 2 2 3 2 2 2 2 3" xfId="33125"/>
    <cellStyle name="Normal 16 2 2 2 2 3 2 2 2 3" xfId="28251"/>
    <cellStyle name="Normal 16 2 2 2 2 3 2 2 2 4" xfId="33124"/>
    <cellStyle name="Normal 16 2 2 2 2 3 2 2 3" xfId="22831"/>
    <cellStyle name="Normal 16 2 2 2 2 3 2 2 3 2" xfId="28253"/>
    <cellStyle name="Normal 16 2 2 2 2 3 2 2 3 3" xfId="33126"/>
    <cellStyle name="Normal 16 2 2 2 2 3 2 2 4" xfId="28250"/>
    <cellStyle name="Normal 16 2 2 2 2 3 2 2 5" xfId="33123"/>
    <cellStyle name="Normal 16 2 2 2 2 3 2 3" xfId="22832"/>
    <cellStyle name="Normal 16 2 2 2 2 3 2 3 2" xfId="22833"/>
    <cellStyle name="Normal 16 2 2 2 2 3 2 3 2 2" xfId="28255"/>
    <cellStyle name="Normal 16 2 2 2 2 3 2 3 2 3" xfId="33128"/>
    <cellStyle name="Normal 16 2 2 2 2 3 2 3 3" xfId="28254"/>
    <cellStyle name="Normal 16 2 2 2 2 3 2 3 4" xfId="33127"/>
    <cellStyle name="Normal 16 2 2 2 2 3 2 4" xfId="22834"/>
    <cellStyle name="Normal 16 2 2 2 2 3 2 4 2" xfId="28256"/>
    <cellStyle name="Normal 16 2 2 2 2 3 2 4 3" xfId="33129"/>
    <cellStyle name="Normal 16 2 2 2 2 3 2 5" xfId="28249"/>
    <cellStyle name="Normal 16 2 2 2 2 3 2 6" xfId="33122"/>
    <cellStyle name="Normal 16 2 2 2 2 3 3" xfId="22835"/>
    <cellStyle name="Normal 16 2 2 2 2 3 3 2" xfId="22836"/>
    <cellStyle name="Normal 16 2 2 2 2 3 3 2 2" xfId="22837"/>
    <cellStyle name="Normal 16 2 2 2 2 3 3 2 2 2" xfId="28259"/>
    <cellStyle name="Normal 16 2 2 2 2 3 3 2 2 3" xfId="33132"/>
    <cellStyle name="Normal 16 2 2 2 2 3 3 2 3" xfId="28258"/>
    <cellStyle name="Normal 16 2 2 2 2 3 3 2 4" xfId="33131"/>
    <cellStyle name="Normal 16 2 2 2 2 3 3 3" xfId="22838"/>
    <cellStyle name="Normal 16 2 2 2 2 3 3 3 2" xfId="28260"/>
    <cellStyle name="Normal 16 2 2 2 2 3 3 3 3" xfId="33133"/>
    <cellStyle name="Normal 16 2 2 2 2 3 3 4" xfId="28257"/>
    <cellStyle name="Normal 16 2 2 2 2 3 3 5" xfId="33130"/>
    <cellStyle name="Normal 16 2 2 2 2 3 4" xfId="22839"/>
    <cellStyle name="Normal 16 2 2 2 2 3 4 2" xfId="22840"/>
    <cellStyle name="Normal 16 2 2 2 2 3 4 2 2" xfId="28262"/>
    <cellStyle name="Normal 16 2 2 2 2 3 4 2 3" xfId="33135"/>
    <cellStyle name="Normal 16 2 2 2 2 3 4 3" xfId="28261"/>
    <cellStyle name="Normal 16 2 2 2 2 3 4 4" xfId="33134"/>
    <cellStyle name="Normal 16 2 2 2 2 3 5" xfId="22841"/>
    <cellStyle name="Normal 16 2 2 2 2 3 5 2" xfId="28263"/>
    <cellStyle name="Normal 16 2 2 2 2 3 5 3" xfId="33136"/>
    <cellStyle name="Normal 16 2 2 2 2 3 6" xfId="28248"/>
    <cellStyle name="Normal 16 2 2 2 2 3 7" xfId="33121"/>
    <cellStyle name="Normal 16 2 2 2 2 4" xfId="22842"/>
    <cellStyle name="Normal 16 2 2 2 2 4 2" xfId="22843"/>
    <cellStyle name="Normal 16 2 2 2 2 4 2 2" xfId="22844"/>
    <cellStyle name="Normal 16 2 2 2 2 4 2 2 2" xfId="22845"/>
    <cellStyle name="Normal 16 2 2 2 2 4 2 2 2 2" xfId="28267"/>
    <cellStyle name="Normal 16 2 2 2 2 4 2 2 2 3" xfId="33140"/>
    <cellStyle name="Normal 16 2 2 2 2 4 2 2 3" xfId="28266"/>
    <cellStyle name="Normal 16 2 2 2 2 4 2 2 4" xfId="33139"/>
    <cellStyle name="Normal 16 2 2 2 2 4 2 3" xfId="22846"/>
    <cellStyle name="Normal 16 2 2 2 2 4 2 3 2" xfId="28268"/>
    <cellStyle name="Normal 16 2 2 2 2 4 2 3 3" xfId="33141"/>
    <cellStyle name="Normal 16 2 2 2 2 4 2 4" xfId="28265"/>
    <cellStyle name="Normal 16 2 2 2 2 4 2 5" xfId="33138"/>
    <cellStyle name="Normal 16 2 2 2 2 4 3" xfId="22847"/>
    <cellStyle name="Normal 16 2 2 2 2 4 3 2" xfId="22848"/>
    <cellStyle name="Normal 16 2 2 2 2 4 3 2 2" xfId="28270"/>
    <cellStyle name="Normal 16 2 2 2 2 4 3 2 3" xfId="33143"/>
    <cellStyle name="Normal 16 2 2 2 2 4 3 3" xfId="28269"/>
    <cellStyle name="Normal 16 2 2 2 2 4 3 4" xfId="33142"/>
    <cellStyle name="Normal 16 2 2 2 2 4 4" xfId="22849"/>
    <cellStyle name="Normal 16 2 2 2 2 4 4 2" xfId="28271"/>
    <cellStyle name="Normal 16 2 2 2 2 4 4 3" xfId="33144"/>
    <cellStyle name="Normal 16 2 2 2 2 4 5" xfId="28264"/>
    <cellStyle name="Normal 16 2 2 2 2 4 6" xfId="33137"/>
    <cellStyle name="Normal 16 2 2 2 2 5" xfId="22850"/>
    <cellStyle name="Normal 16 2 2 2 2 5 2" xfId="22851"/>
    <cellStyle name="Normal 16 2 2 2 2 5 2 2" xfId="22852"/>
    <cellStyle name="Normal 16 2 2 2 2 5 2 2 2" xfId="28274"/>
    <cellStyle name="Normal 16 2 2 2 2 5 2 2 3" xfId="33147"/>
    <cellStyle name="Normal 16 2 2 2 2 5 2 3" xfId="28273"/>
    <cellStyle name="Normal 16 2 2 2 2 5 2 4" xfId="33146"/>
    <cellStyle name="Normal 16 2 2 2 2 5 3" xfId="22853"/>
    <cellStyle name="Normal 16 2 2 2 2 5 3 2" xfId="28275"/>
    <cellStyle name="Normal 16 2 2 2 2 5 3 3" xfId="33148"/>
    <cellStyle name="Normal 16 2 2 2 2 5 4" xfId="28272"/>
    <cellStyle name="Normal 16 2 2 2 2 5 5" xfId="33145"/>
    <cellStyle name="Normal 16 2 2 2 2 6" xfId="22854"/>
    <cellStyle name="Normal 16 2 2 2 2 6 2" xfId="22855"/>
    <cellStyle name="Normal 16 2 2 2 2 6 2 2" xfId="28277"/>
    <cellStyle name="Normal 16 2 2 2 2 6 2 3" xfId="33150"/>
    <cellStyle name="Normal 16 2 2 2 2 6 3" xfId="28276"/>
    <cellStyle name="Normal 16 2 2 2 2 6 4" xfId="33149"/>
    <cellStyle name="Normal 16 2 2 2 2 7" xfId="22856"/>
    <cellStyle name="Normal 16 2 2 2 2 7 2" xfId="28278"/>
    <cellStyle name="Normal 16 2 2 2 2 7 3" xfId="33151"/>
    <cellStyle name="Normal 16 2 2 2 2 8" xfId="28231"/>
    <cellStyle name="Normal 16 2 2 2 2 9" xfId="33104"/>
    <cellStyle name="Normal 16 2 2 2 3" xfId="22857"/>
    <cellStyle name="Normal 16 2 2 2 3 2" xfId="22858"/>
    <cellStyle name="Normal 16 2 2 2 3 2 2" xfId="22859"/>
    <cellStyle name="Normal 16 2 2 2 3 2 2 2" xfId="22860"/>
    <cellStyle name="Normal 16 2 2 2 3 2 2 2 2" xfId="22861"/>
    <cellStyle name="Normal 16 2 2 2 3 2 2 2 2 2" xfId="28283"/>
    <cellStyle name="Normal 16 2 2 2 3 2 2 2 2 3" xfId="33156"/>
    <cellStyle name="Normal 16 2 2 2 3 2 2 2 3" xfId="28282"/>
    <cellStyle name="Normal 16 2 2 2 3 2 2 2 4" xfId="33155"/>
    <cellStyle name="Normal 16 2 2 2 3 2 2 3" xfId="22862"/>
    <cellStyle name="Normal 16 2 2 2 3 2 2 3 2" xfId="28284"/>
    <cellStyle name="Normal 16 2 2 2 3 2 2 3 3" xfId="33157"/>
    <cellStyle name="Normal 16 2 2 2 3 2 2 4" xfId="28281"/>
    <cellStyle name="Normal 16 2 2 2 3 2 2 5" xfId="33154"/>
    <cellStyle name="Normal 16 2 2 2 3 2 3" xfId="22863"/>
    <cellStyle name="Normal 16 2 2 2 3 2 3 2" xfId="22864"/>
    <cellStyle name="Normal 16 2 2 2 3 2 3 2 2" xfId="28286"/>
    <cellStyle name="Normal 16 2 2 2 3 2 3 2 3" xfId="33159"/>
    <cellStyle name="Normal 16 2 2 2 3 2 3 3" xfId="28285"/>
    <cellStyle name="Normal 16 2 2 2 3 2 3 4" xfId="33158"/>
    <cellStyle name="Normal 16 2 2 2 3 2 4" xfId="22865"/>
    <cellStyle name="Normal 16 2 2 2 3 2 4 2" xfId="28287"/>
    <cellStyle name="Normal 16 2 2 2 3 2 4 3" xfId="33160"/>
    <cellStyle name="Normal 16 2 2 2 3 2 5" xfId="28280"/>
    <cellStyle name="Normal 16 2 2 2 3 2 6" xfId="33153"/>
    <cellStyle name="Normal 16 2 2 2 3 3" xfId="22866"/>
    <cellStyle name="Normal 16 2 2 2 3 3 2" xfId="22867"/>
    <cellStyle name="Normal 16 2 2 2 3 3 2 2" xfId="22868"/>
    <cellStyle name="Normal 16 2 2 2 3 3 2 2 2" xfId="28290"/>
    <cellStyle name="Normal 16 2 2 2 3 3 2 2 3" xfId="33163"/>
    <cellStyle name="Normal 16 2 2 2 3 3 2 3" xfId="28289"/>
    <cellStyle name="Normal 16 2 2 2 3 3 2 4" xfId="33162"/>
    <cellStyle name="Normal 16 2 2 2 3 3 3" xfId="22869"/>
    <cellStyle name="Normal 16 2 2 2 3 3 3 2" xfId="28291"/>
    <cellStyle name="Normal 16 2 2 2 3 3 3 3" xfId="33164"/>
    <cellStyle name="Normal 16 2 2 2 3 3 4" xfId="28288"/>
    <cellStyle name="Normal 16 2 2 2 3 3 5" xfId="33161"/>
    <cellStyle name="Normal 16 2 2 2 3 4" xfId="22870"/>
    <cellStyle name="Normal 16 2 2 2 3 4 2" xfId="22871"/>
    <cellStyle name="Normal 16 2 2 2 3 4 2 2" xfId="28293"/>
    <cellStyle name="Normal 16 2 2 2 3 4 2 3" xfId="33166"/>
    <cellStyle name="Normal 16 2 2 2 3 4 3" xfId="28292"/>
    <cellStyle name="Normal 16 2 2 2 3 4 4" xfId="33165"/>
    <cellStyle name="Normal 16 2 2 2 3 5" xfId="22872"/>
    <cellStyle name="Normal 16 2 2 2 3 5 2" xfId="28294"/>
    <cellStyle name="Normal 16 2 2 2 3 5 3" xfId="33167"/>
    <cellStyle name="Normal 16 2 2 2 3 6" xfId="28279"/>
    <cellStyle name="Normal 16 2 2 2 3 7" xfId="33152"/>
    <cellStyle name="Normal 16 2 2 2 4" xfId="22873"/>
    <cellStyle name="Normal 16 2 2 2 4 2" xfId="22874"/>
    <cellStyle name="Normal 16 2 2 2 4 2 2" xfId="22875"/>
    <cellStyle name="Normal 16 2 2 2 4 2 2 2" xfId="22876"/>
    <cellStyle name="Normal 16 2 2 2 4 2 2 2 2" xfId="22877"/>
    <cellStyle name="Normal 16 2 2 2 4 2 2 2 2 2" xfId="28299"/>
    <cellStyle name="Normal 16 2 2 2 4 2 2 2 2 3" xfId="33172"/>
    <cellStyle name="Normal 16 2 2 2 4 2 2 2 3" xfId="28298"/>
    <cellStyle name="Normal 16 2 2 2 4 2 2 2 4" xfId="33171"/>
    <cellStyle name="Normal 16 2 2 2 4 2 2 3" xfId="22878"/>
    <cellStyle name="Normal 16 2 2 2 4 2 2 3 2" xfId="28300"/>
    <cellStyle name="Normal 16 2 2 2 4 2 2 3 3" xfId="33173"/>
    <cellStyle name="Normal 16 2 2 2 4 2 2 4" xfId="28297"/>
    <cellStyle name="Normal 16 2 2 2 4 2 2 5" xfId="33170"/>
    <cellStyle name="Normal 16 2 2 2 4 2 3" xfId="22879"/>
    <cellStyle name="Normal 16 2 2 2 4 2 3 2" xfId="22880"/>
    <cellStyle name="Normal 16 2 2 2 4 2 3 2 2" xfId="28302"/>
    <cellStyle name="Normal 16 2 2 2 4 2 3 2 3" xfId="33175"/>
    <cellStyle name="Normal 16 2 2 2 4 2 3 3" xfId="28301"/>
    <cellStyle name="Normal 16 2 2 2 4 2 3 4" xfId="33174"/>
    <cellStyle name="Normal 16 2 2 2 4 2 4" xfId="22881"/>
    <cellStyle name="Normal 16 2 2 2 4 2 4 2" xfId="28303"/>
    <cellStyle name="Normal 16 2 2 2 4 2 4 3" xfId="33176"/>
    <cellStyle name="Normal 16 2 2 2 4 2 5" xfId="28296"/>
    <cellStyle name="Normal 16 2 2 2 4 2 6" xfId="33169"/>
    <cellStyle name="Normal 16 2 2 2 4 3" xfId="22882"/>
    <cellStyle name="Normal 16 2 2 2 4 3 2" xfId="22883"/>
    <cellStyle name="Normal 16 2 2 2 4 3 2 2" xfId="22884"/>
    <cellStyle name="Normal 16 2 2 2 4 3 2 2 2" xfId="28306"/>
    <cellStyle name="Normal 16 2 2 2 4 3 2 2 3" xfId="33179"/>
    <cellStyle name="Normal 16 2 2 2 4 3 2 3" xfId="28305"/>
    <cellStyle name="Normal 16 2 2 2 4 3 2 4" xfId="33178"/>
    <cellStyle name="Normal 16 2 2 2 4 3 3" xfId="22885"/>
    <cellStyle name="Normal 16 2 2 2 4 3 3 2" xfId="28307"/>
    <cellStyle name="Normal 16 2 2 2 4 3 3 3" xfId="33180"/>
    <cellStyle name="Normal 16 2 2 2 4 3 4" xfId="28304"/>
    <cellStyle name="Normal 16 2 2 2 4 3 5" xfId="33177"/>
    <cellStyle name="Normal 16 2 2 2 4 4" xfId="22886"/>
    <cellStyle name="Normal 16 2 2 2 4 4 2" xfId="22887"/>
    <cellStyle name="Normal 16 2 2 2 4 4 2 2" xfId="28309"/>
    <cellStyle name="Normal 16 2 2 2 4 4 2 3" xfId="33182"/>
    <cellStyle name="Normal 16 2 2 2 4 4 3" xfId="28308"/>
    <cellStyle name="Normal 16 2 2 2 4 4 4" xfId="33181"/>
    <cellStyle name="Normal 16 2 2 2 4 5" xfId="22888"/>
    <cellStyle name="Normal 16 2 2 2 4 5 2" xfId="28310"/>
    <cellStyle name="Normal 16 2 2 2 4 5 3" xfId="33183"/>
    <cellStyle name="Normal 16 2 2 2 4 6" xfId="28295"/>
    <cellStyle name="Normal 16 2 2 2 4 7" xfId="33168"/>
    <cellStyle name="Normal 16 2 2 2 5" xfId="22889"/>
    <cellStyle name="Normal 16 2 2 2 5 2" xfId="22890"/>
    <cellStyle name="Normal 16 2 2 2 5 2 2" xfId="22891"/>
    <cellStyle name="Normal 16 2 2 2 5 2 2 2" xfId="22892"/>
    <cellStyle name="Normal 16 2 2 2 5 2 2 2 2" xfId="28314"/>
    <cellStyle name="Normal 16 2 2 2 5 2 2 2 3" xfId="33187"/>
    <cellStyle name="Normal 16 2 2 2 5 2 2 3" xfId="28313"/>
    <cellStyle name="Normal 16 2 2 2 5 2 2 4" xfId="33186"/>
    <cellStyle name="Normal 16 2 2 2 5 2 3" xfId="22893"/>
    <cellStyle name="Normal 16 2 2 2 5 2 3 2" xfId="28315"/>
    <cellStyle name="Normal 16 2 2 2 5 2 3 3" xfId="33188"/>
    <cellStyle name="Normal 16 2 2 2 5 2 4" xfId="28312"/>
    <cellStyle name="Normal 16 2 2 2 5 2 5" xfId="33185"/>
    <cellStyle name="Normal 16 2 2 2 5 3" xfId="22894"/>
    <cellStyle name="Normal 16 2 2 2 5 3 2" xfId="22895"/>
    <cellStyle name="Normal 16 2 2 2 5 3 2 2" xfId="28317"/>
    <cellStyle name="Normal 16 2 2 2 5 3 2 3" xfId="33190"/>
    <cellStyle name="Normal 16 2 2 2 5 3 3" xfId="28316"/>
    <cellStyle name="Normal 16 2 2 2 5 3 4" xfId="33189"/>
    <cellStyle name="Normal 16 2 2 2 5 4" xfId="22896"/>
    <cellStyle name="Normal 16 2 2 2 5 4 2" xfId="28318"/>
    <cellStyle name="Normal 16 2 2 2 5 4 3" xfId="33191"/>
    <cellStyle name="Normal 16 2 2 2 5 5" xfId="28311"/>
    <cellStyle name="Normal 16 2 2 2 5 6" xfId="33184"/>
    <cellStyle name="Normal 16 2 2 2 6" xfId="22897"/>
    <cellStyle name="Normal 16 2 2 2 6 2" xfId="22898"/>
    <cellStyle name="Normal 16 2 2 2 6 2 2" xfId="22899"/>
    <cellStyle name="Normal 16 2 2 2 6 2 2 2" xfId="28321"/>
    <cellStyle name="Normal 16 2 2 2 6 2 2 3" xfId="33194"/>
    <cellStyle name="Normal 16 2 2 2 6 2 3" xfId="28320"/>
    <cellStyle name="Normal 16 2 2 2 6 2 4" xfId="33193"/>
    <cellStyle name="Normal 16 2 2 2 6 3" xfId="22900"/>
    <cellStyle name="Normal 16 2 2 2 6 3 2" xfId="28322"/>
    <cellStyle name="Normal 16 2 2 2 6 3 3" xfId="33195"/>
    <cellStyle name="Normal 16 2 2 2 6 4" xfId="28319"/>
    <cellStyle name="Normal 16 2 2 2 6 5" xfId="33192"/>
    <cellStyle name="Normal 16 2 2 2 7" xfId="22901"/>
    <cellStyle name="Normal 16 2 2 2 7 2" xfId="22902"/>
    <cellStyle name="Normal 16 2 2 2 7 2 2" xfId="28324"/>
    <cellStyle name="Normal 16 2 2 2 7 2 3" xfId="33197"/>
    <cellStyle name="Normal 16 2 2 2 7 3" xfId="28323"/>
    <cellStyle name="Normal 16 2 2 2 7 4" xfId="33196"/>
    <cellStyle name="Normal 16 2 2 2 8" xfId="22903"/>
    <cellStyle name="Normal 16 2 2 2 8 2" xfId="28325"/>
    <cellStyle name="Normal 16 2 2 2 8 3" xfId="33198"/>
    <cellStyle name="Normal 16 2 2 2 9" xfId="28230"/>
    <cellStyle name="Normal 16 2 2 3" xfId="22904"/>
    <cellStyle name="Normal 16 2 2 3 2" xfId="22905"/>
    <cellStyle name="Normal 16 2 2 3 2 2" xfId="22906"/>
    <cellStyle name="Normal 16 2 2 3 2 2 2" xfId="22907"/>
    <cellStyle name="Normal 16 2 2 3 2 2 2 2" xfId="22908"/>
    <cellStyle name="Normal 16 2 2 3 2 2 2 2 2" xfId="22909"/>
    <cellStyle name="Normal 16 2 2 3 2 2 2 2 2 2" xfId="28331"/>
    <cellStyle name="Normal 16 2 2 3 2 2 2 2 2 3" xfId="33204"/>
    <cellStyle name="Normal 16 2 2 3 2 2 2 2 3" xfId="28330"/>
    <cellStyle name="Normal 16 2 2 3 2 2 2 2 4" xfId="33203"/>
    <cellStyle name="Normal 16 2 2 3 2 2 2 3" xfId="22910"/>
    <cellStyle name="Normal 16 2 2 3 2 2 2 3 2" xfId="28332"/>
    <cellStyle name="Normal 16 2 2 3 2 2 2 3 3" xfId="33205"/>
    <cellStyle name="Normal 16 2 2 3 2 2 2 4" xfId="28329"/>
    <cellStyle name="Normal 16 2 2 3 2 2 2 5" xfId="33202"/>
    <cellStyle name="Normal 16 2 2 3 2 2 3" xfId="22911"/>
    <cellStyle name="Normal 16 2 2 3 2 2 3 2" xfId="22912"/>
    <cellStyle name="Normal 16 2 2 3 2 2 3 2 2" xfId="28334"/>
    <cellStyle name="Normal 16 2 2 3 2 2 3 2 3" xfId="33207"/>
    <cellStyle name="Normal 16 2 2 3 2 2 3 3" xfId="28333"/>
    <cellStyle name="Normal 16 2 2 3 2 2 3 4" xfId="33206"/>
    <cellStyle name="Normal 16 2 2 3 2 2 4" xfId="22913"/>
    <cellStyle name="Normal 16 2 2 3 2 2 4 2" xfId="28335"/>
    <cellStyle name="Normal 16 2 2 3 2 2 4 3" xfId="33208"/>
    <cellStyle name="Normal 16 2 2 3 2 2 5" xfId="28328"/>
    <cellStyle name="Normal 16 2 2 3 2 2 6" xfId="33201"/>
    <cellStyle name="Normal 16 2 2 3 2 3" xfId="22914"/>
    <cellStyle name="Normal 16 2 2 3 2 3 2" xfId="22915"/>
    <cellStyle name="Normal 16 2 2 3 2 3 2 2" xfId="22916"/>
    <cellStyle name="Normal 16 2 2 3 2 3 2 2 2" xfId="28338"/>
    <cellStyle name="Normal 16 2 2 3 2 3 2 2 3" xfId="33211"/>
    <cellStyle name="Normal 16 2 2 3 2 3 2 3" xfId="28337"/>
    <cellStyle name="Normal 16 2 2 3 2 3 2 4" xfId="33210"/>
    <cellStyle name="Normal 16 2 2 3 2 3 3" xfId="22917"/>
    <cellStyle name="Normal 16 2 2 3 2 3 3 2" xfId="28339"/>
    <cellStyle name="Normal 16 2 2 3 2 3 3 3" xfId="33212"/>
    <cellStyle name="Normal 16 2 2 3 2 3 4" xfId="28336"/>
    <cellStyle name="Normal 16 2 2 3 2 3 5" xfId="33209"/>
    <cellStyle name="Normal 16 2 2 3 2 4" xfId="22918"/>
    <cellStyle name="Normal 16 2 2 3 2 4 2" xfId="22919"/>
    <cellStyle name="Normal 16 2 2 3 2 4 2 2" xfId="28341"/>
    <cellStyle name="Normal 16 2 2 3 2 4 2 3" xfId="33214"/>
    <cellStyle name="Normal 16 2 2 3 2 4 3" xfId="28340"/>
    <cellStyle name="Normal 16 2 2 3 2 4 4" xfId="33213"/>
    <cellStyle name="Normal 16 2 2 3 2 5" xfId="22920"/>
    <cellStyle name="Normal 16 2 2 3 2 5 2" xfId="28342"/>
    <cellStyle name="Normal 16 2 2 3 2 5 3" xfId="33215"/>
    <cellStyle name="Normal 16 2 2 3 2 6" xfId="28327"/>
    <cellStyle name="Normal 16 2 2 3 2 7" xfId="33200"/>
    <cellStyle name="Normal 16 2 2 3 3" xfId="22921"/>
    <cellStyle name="Normal 16 2 2 3 3 2" xfId="22922"/>
    <cellStyle name="Normal 16 2 2 3 3 2 2" xfId="22923"/>
    <cellStyle name="Normal 16 2 2 3 3 2 2 2" xfId="22924"/>
    <cellStyle name="Normal 16 2 2 3 3 2 2 2 2" xfId="22925"/>
    <cellStyle name="Normal 16 2 2 3 3 2 2 2 2 2" xfId="28347"/>
    <cellStyle name="Normal 16 2 2 3 3 2 2 2 2 3" xfId="33220"/>
    <cellStyle name="Normal 16 2 2 3 3 2 2 2 3" xfId="28346"/>
    <cellStyle name="Normal 16 2 2 3 3 2 2 2 4" xfId="33219"/>
    <cellStyle name="Normal 16 2 2 3 3 2 2 3" xfId="22926"/>
    <cellStyle name="Normal 16 2 2 3 3 2 2 3 2" xfId="28348"/>
    <cellStyle name="Normal 16 2 2 3 3 2 2 3 3" xfId="33221"/>
    <cellStyle name="Normal 16 2 2 3 3 2 2 4" xfId="28345"/>
    <cellStyle name="Normal 16 2 2 3 3 2 2 5" xfId="33218"/>
    <cellStyle name="Normal 16 2 2 3 3 2 3" xfId="22927"/>
    <cellStyle name="Normal 16 2 2 3 3 2 3 2" xfId="22928"/>
    <cellStyle name="Normal 16 2 2 3 3 2 3 2 2" xfId="28350"/>
    <cellStyle name="Normal 16 2 2 3 3 2 3 2 3" xfId="33223"/>
    <cellStyle name="Normal 16 2 2 3 3 2 3 3" xfId="28349"/>
    <cellStyle name="Normal 16 2 2 3 3 2 3 4" xfId="33222"/>
    <cellStyle name="Normal 16 2 2 3 3 2 4" xfId="22929"/>
    <cellStyle name="Normal 16 2 2 3 3 2 4 2" xfId="28351"/>
    <cellStyle name="Normal 16 2 2 3 3 2 4 3" xfId="33224"/>
    <cellStyle name="Normal 16 2 2 3 3 2 5" xfId="28344"/>
    <cellStyle name="Normal 16 2 2 3 3 2 6" xfId="33217"/>
    <cellStyle name="Normal 16 2 2 3 3 3" xfId="22930"/>
    <cellStyle name="Normal 16 2 2 3 3 3 2" xfId="22931"/>
    <cellStyle name="Normal 16 2 2 3 3 3 2 2" xfId="22932"/>
    <cellStyle name="Normal 16 2 2 3 3 3 2 2 2" xfId="28354"/>
    <cellStyle name="Normal 16 2 2 3 3 3 2 2 3" xfId="33227"/>
    <cellStyle name="Normal 16 2 2 3 3 3 2 3" xfId="28353"/>
    <cellStyle name="Normal 16 2 2 3 3 3 2 4" xfId="33226"/>
    <cellStyle name="Normal 16 2 2 3 3 3 3" xfId="22933"/>
    <cellStyle name="Normal 16 2 2 3 3 3 3 2" xfId="28355"/>
    <cellStyle name="Normal 16 2 2 3 3 3 3 3" xfId="33228"/>
    <cellStyle name="Normal 16 2 2 3 3 3 4" xfId="28352"/>
    <cellStyle name="Normal 16 2 2 3 3 3 5" xfId="33225"/>
    <cellStyle name="Normal 16 2 2 3 3 4" xfId="22934"/>
    <cellStyle name="Normal 16 2 2 3 3 4 2" xfId="22935"/>
    <cellStyle name="Normal 16 2 2 3 3 4 2 2" xfId="28357"/>
    <cellStyle name="Normal 16 2 2 3 3 4 2 3" xfId="33230"/>
    <cellStyle name="Normal 16 2 2 3 3 4 3" xfId="28356"/>
    <cellStyle name="Normal 16 2 2 3 3 4 4" xfId="33229"/>
    <cellStyle name="Normal 16 2 2 3 3 5" xfId="22936"/>
    <cellStyle name="Normal 16 2 2 3 3 5 2" xfId="28358"/>
    <cellStyle name="Normal 16 2 2 3 3 5 3" xfId="33231"/>
    <cellStyle name="Normal 16 2 2 3 3 6" xfId="28343"/>
    <cellStyle name="Normal 16 2 2 3 3 7" xfId="33216"/>
    <cellStyle name="Normal 16 2 2 3 4" xfId="22937"/>
    <cellStyle name="Normal 16 2 2 3 4 2" xfId="22938"/>
    <cellStyle name="Normal 16 2 2 3 4 2 2" xfId="22939"/>
    <cellStyle name="Normal 16 2 2 3 4 2 2 2" xfId="22940"/>
    <cellStyle name="Normal 16 2 2 3 4 2 2 2 2" xfId="28362"/>
    <cellStyle name="Normal 16 2 2 3 4 2 2 2 3" xfId="33235"/>
    <cellStyle name="Normal 16 2 2 3 4 2 2 3" xfId="28361"/>
    <cellStyle name="Normal 16 2 2 3 4 2 2 4" xfId="33234"/>
    <cellStyle name="Normal 16 2 2 3 4 2 3" xfId="22941"/>
    <cellStyle name="Normal 16 2 2 3 4 2 3 2" xfId="28363"/>
    <cellStyle name="Normal 16 2 2 3 4 2 3 3" xfId="33236"/>
    <cellStyle name="Normal 16 2 2 3 4 2 4" xfId="28360"/>
    <cellStyle name="Normal 16 2 2 3 4 2 5" xfId="33233"/>
    <cellStyle name="Normal 16 2 2 3 4 3" xfId="22942"/>
    <cellStyle name="Normal 16 2 2 3 4 3 2" xfId="22943"/>
    <cellStyle name="Normal 16 2 2 3 4 3 2 2" xfId="28365"/>
    <cellStyle name="Normal 16 2 2 3 4 3 2 3" xfId="33238"/>
    <cellStyle name="Normal 16 2 2 3 4 3 3" xfId="28364"/>
    <cellStyle name="Normal 16 2 2 3 4 3 4" xfId="33237"/>
    <cellStyle name="Normal 16 2 2 3 4 4" xfId="22944"/>
    <cellStyle name="Normal 16 2 2 3 4 4 2" xfId="28366"/>
    <cellStyle name="Normal 16 2 2 3 4 4 3" xfId="33239"/>
    <cellStyle name="Normal 16 2 2 3 4 5" xfId="28359"/>
    <cellStyle name="Normal 16 2 2 3 4 6" xfId="33232"/>
    <cellStyle name="Normal 16 2 2 3 5" xfId="22945"/>
    <cellStyle name="Normal 16 2 2 3 5 2" xfId="22946"/>
    <cellStyle name="Normal 16 2 2 3 5 2 2" xfId="22947"/>
    <cellStyle name="Normal 16 2 2 3 5 2 2 2" xfId="28369"/>
    <cellStyle name="Normal 16 2 2 3 5 2 2 3" xfId="33242"/>
    <cellStyle name="Normal 16 2 2 3 5 2 3" xfId="28368"/>
    <cellStyle name="Normal 16 2 2 3 5 2 4" xfId="33241"/>
    <cellStyle name="Normal 16 2 2 3 5 3" xfId="22948"/>
    <cellStyle name="Normal 16 2 2 3 5 3 2" xfId="28370"/>
    <cellStyle name="Normal 16 2 2 3 5 3 3" xfId="33243"/>
    <cellStyle name="Normal 16 2 2 3 5 4" xfId="28367"/>
    <cellStyle name="Normal 16 2 2 3 5 5" xfId="33240"/>
    <cellStyle name="Normal 16 2 2 3 6" xfId="22949"/>
    <cellStyle name="Normal 16 2 2 3 6 2" xfId="22950"/>
    <cellStyle name="Normal 16 2 2 3 6 2 2" xfId="28372"/>
    <cellStyle name="Normal 16 2 2 3 6 2 3" xfId="33245"/>
    <cellStyle name="Normal 16 2 2 3 6 3" xfId="28371"/>
    <cellStyle name="Normal 16 2 2 3 6 4" xfId="33244"/>
    <cellStyle name="Normal 16 2 2 3 7" xfId="22951"/>
    <cellStyle name="Normal 16 2 2 3 7 2" xfId="28373"/>
    <cellStyle name="Normal 16 2 2 3 7 3" xfId="33246"/>
    <cellStyle name="Normal 16 2 2 3 8" xfId="28326"/>
    <cellStyle name="Normal 16 2 2 3 9" xfId="33199"/>
    <cellStyle name="Normal 16 2 2 4" xfId="22952"/>
    <cellStyle name="Normal 16 2 2 4 2" xfId="22953"/>
    <cellStyle name="Normal 16 2 2 4 2 2" xfId="22954"/>
    <cellStyle name="Normal 16 2 2 4 2 2 2" xfId="22955"/>
    <cellStyle name="Normal 16 2 2 4 2 2 2 2" xfId="22956"/>
    <cellStyle name="Normal 16 2 2 4 2 2 2 2 2" xfId="28378"/>
    <cellStyle name="Normal 16 2 2 4 2 2 2 2 3" xfId="33251"/>
    <cellStyle name="Normal 16 2 2 4 2 2 2 3" xfId="28377"/>
    <cellStyle name="Normal 16 2 2 4 2 2 2 4" xfId="33250"/>
    <cellStyle name="Normal 16 2 2 4 2 2 3" xfId="22957"/>
    <cellStyle name="Normal 16 2 2 4 2 2 3 2" xfId="28379"/>
    <cellStyle name="Normal 16 2 2 4 2 2 3 3" xfId="33252"/>
    <cellStyle name="Normal 16 2 2 4 2 2 4" xfId="28376"/>
    <cellStyle name="Normal 16 2 2 4 2 2 5" xfId="33249"/>
    <cellStyle name="Normal 16 2 2 4 2 3" xfId="22958"/>
    <cellStyle name="Normal 16 2 2 4 2 3 2" xfId="22959"/>
    <cellStyle name="Normal 16 2 2 4 2 3 2 2" xfId="28381"/>
    <cellStyle name="Normal 16 2 2 4 2 3 2 3" xfId="33254"/>
    <cellStyle name="Normal 16 2 2 4 2 3 3" xfId="28380"/>
    <cellStyle name="Normal 16 2 2 4 2 3 4" xfId="33253"/>
    <cellStyle name="Normal 16 2 2 4 2 4" xfId="22960"/>
    <cellStyle name="Normal 16 2 2 4 2 4 2" xfId="28382"/>
    <cellStyle name="Normal 16 2 2 4 2 4 3" xfId="33255"/>
    <cellStyle name="Normal 16 2 2 4 2 5" xfId="28375"/>
    <cellStyle name="Normal 16 2 2 4 2 6" xfId="33248"/>
    <cellStyle name="Normal 16 2 2 4 3" xfId="22961"/>
    <cellStyle name="Normal 16 2 2 4 3 2" xfId="22962"/>
    <cellStyle name="Normal 16 2 2 4 3 2 2" xfId="22963"/>
    <cellStyle name="Normal 16 2 2 4 3 2 2 2" xfId="28385"/>
    <cellStyle name="Normal 16 2 2 4 3 2 2 3" xfId="33258"/>
    <cellStyle name="Normal 16 2 2 4 3 2 3" xfId="28384"/>
    <cellStyle name="Normal 16 2 2 4 3 2 4" xfId="33257"/>
    <cellStyle name="Normal 16 2 2 4 3 3" xfId="22964"/>
    <cellStyle name="Normal 16 2 2 4 3 3 2" xfId="28386"/>
    <cellStyle name="Normal 16 2 2 4 3 3 3" xfId="33259"/>
    <cellStyle name="Normal 16 2 2 4 3 4" xfId="28383"/>
    <cellStyle name="Normal 16 2 2 4 3 5" xfId="33256"/>
    <cellStyle name="Normal 16 2 2 4 4" xfId="22965"/>
    <cellStyle name="Normal 16 2 2 4 4 2" xfId="22966"/>
    <cellStyle name="Normal 16 2 2 4 4 2 2" xfId="28388"/>
    <cellStyle name="Normal 16 2 2 4 4 2 3" xfId="33261"/>
    <cellStyle name="Normal 16 2 2 4 4 3" xfId="28387"/>
    <cellStyle name="Normal 16 2 2 4 4 4" xfId="33260"/>
    <cellStyle name="Normal 16 2 2 4 5" xfId="22967"/>
    <cellStyle name="Normal 16 2 2 4 5 2" xfId="28389"/>
    <cellStyle name="Normal 16 2 2 4 5 3" xfId="33262"/>
    <cellStyle name="Normal 16 2 2 4 6" xfId="28374"/>
    <cellStyle name="Normal 16 2 2 4 7" xfId="33247"/>
    <cellStyle name="Normal 16 2 2 5" xfId="22968"/>
    <cellStyle name="Normal 16 2 2 5 2" xfId="22969"/>
    <cellStyle name="Normal 16 2 2 5 2 2" xfId="22970"/>
    <cellStyle name="Normal 16 2 2 5 2 2 2" xfId="22971"/>
    <cellStyle name="Normal 16 2 2 5 2 2 2 2" xfId="22972"/>
    <cellStyle name="Normal 16 2 2 5 2 2 2 2 2" xfId="28394"/>
    <cellStyle name="Normal 16 2 2 5 2 2 2 2 3" xfId="33267"/>
    <cellStyle name="Normal 16 2 2 5 2 2 2 3" xfId="28393"/>
    <cellStyle name="Normal 16 2 2 5 2 2 2 4" xfId="33266"/>
    <cellStyle name="Normal 16 2 2 5 2 2 3" xfId="22973"/>
    <cellStyle name="Normal 16 2 2 5 2 2 3 2" xfId="28395"/>
    <cellStyle name="Normal 16 2 2 5 2 2 3 3" xfId="33268"/>
    <cellStyle name="Normal 16 2 2 5 2 2 4" xfId="28392"/>
    <cellStyle name="Normal 16 2 2 5 2 2 5" xfId="33265"/>
    <cellStyle name="Normal 16 2 2 5 2 3" xfId="22974"/>
    <cellStyle name="Normal 16 2 2 5 2 3 2" xfId="22975"/>
    <cellStyle name="Normal 16 2 2 5 2 3 2 2" xfId="28397"/>
    <cellStyle name="Normal 16 2 2 5 2 3 2 3" xfId="33270"/>
    <cellStyle name="Normal 16 2 2 5 2 3 3" xfId="28396"/>
    <cellStyle name="Normal 16 2 2 5 2 3 4" xfId="33269"/>
    <cellStyle name="Normal 16 2 2 5 2 4" xfId="22976"/>
    <cellStyle name="Normal 16 2 2 5 2 4 2" xfId="28398"/>
    <cellStyle name="Normal 16 2 2 5 2 4 3" xfId="33271"/>
    <cellStyle name="Normal 16 2 2 5 2 5" xfId="28391"/>
    <cellStyle name="Normal 16 2 2 5 2 6" xfId="33264"/>
    <cellStyle name="Normal 16 2 2 5 3" xfId="22977"/>
    <cellStyle name="Normal 16 2 2 5 3 2" xfId="22978"/>
    <cellStyle name="Normal 16 2 2 5 3 2 2" xfId="22979"/>
    <cellStyle name="Normal 16 2 2 5 3 2 2 2" xfId="28401"/>
    <cellStyle name="Normal 16 2 2 5 3 2 2 3" xfId="33274"/>
    <cellStyle name="Normal 16 2 2 5 3 2 3" xfId="28400"/>
    <cellStyle name="Normal 16 2 2 5 3 2 4" xfId="33273"/>
    <cellStyle name="Normal 16 2 2 5 3 3" xfId="22980"/>
    <cellStyle name="Normal 16 2 2 5 3 3 2" xfId="28402"/>
    <cellStyle name="Normal 16 2 2 5 3 3 3" xfId="33275"/>
    <cellStyle name="Normal 16 2 2 5 3 4" xfId="28399"/>
    <cellStyle name="Normal 16 2 2 5 3 5" xfId="33272"/>
    <cellStyle name="Normal 16 2 2 5 4" xfId="22981"/>
    <cellStyle name="Normal 16 2 2 5 4 2" xfId="22982"/>
    <cellStyle name="Normal 16 2 2 5 4 2 2" xfId="28404"/>
    <cellStyle name="Normal 16 2 2 5 4 2 3" xfId="33277"/>
    <cellStyle name="Normal 16 2 2 5 4 3" xfId="28403"/>
    <cellStyle name="Normal 16 2 2 5 4 4" xfId="33276"/>
    <cellStyle name="Normal 16 2 2 5 5" xfId="22983"/>
    <cellStyle name="Normal 16 2 2 5 5 2" xfId="28405"/>
    <cellStyle name="Normal 16 2 2 5 5 3" xfId="33278"/>
    <cellStyle name="Normal 16 2 2 5 6" xfId="28390"/>
    <cellStyle name="Normal 16 2 2 5 7" xfId="33263"/>
    <cellStyle name="Normal 16 2 2 6" xfId="22984"/>
    <cellStyle name="Normal 16 2 2 6 2" xfId="22985"/>
    <cellStyle name="Normal 16 2 2 6 2 2" xfId="22986"/>
    <cellStyle name="Normal 16 2 2 6 2 2 2" xfId="22987"/>
    <cellStyle name="Normal 16 2 2 6 2 2 2 2" xfId="28409"/>
    <cellStyle name="Normal 16 2 2 6 2 2 2 3" xfId="33282"/>
    <cellStyle name="Normal 16 2 2 6 2 2 3" xfId="28408"/>
    <cellStyle name="Normal 16 2 2 6 2 2 4" xfId="33281"/>
    <cellStyle name="Normal 16 2 2 6 2 3" xfId="22988"/>
    <cellStyle name="Normal 16 2 2 6 2 3 2" xfId="28410"/>
    <cellStyle name="Normal 16 2 2 6 2 3 3" xfId="33283"/>
    <cellStyle name="Normal 16 2 2 6 2 4" xfId="28407"/>
    <cellStyle name="Normal 16 2 2 6 2 5" xfId="33280"/>
    <cellStyle name="Normal 16 2 2 6 3" xfId="22989"/>
    <cellStyle name="Normal 16 2 2 6 3 2" xfId="22990"/>
    <cellStyle name="Normal 16 2 2 6 3 2 2" xfId="28412"/>
    <cellStyle name="Normal 16 2 2 6 3 2 3" xfId="33285"/>
    <cellStyle name="Normal 16 2 2 6 3 3" xfId="28411"/>
    <cellStyle name="Normal 16 2 2 6 3 4" xfId="33284"/>
    <cellStyle name="Normal 16 2 2 6 4" xfId="22991"/>
    <cellStyle name="Normal 16 2 2 6 4 2" xfId="28413"/>
    <cellStyle name="Normal 16 2 2 6 4 3" xfId="33286"/>
    <cellStyle name="Normal 16 2 2 6 5" xfId="28406"/>
    <cellStyle name="Normal 16 2 2 6 6" xfId="33279"/>
    <cellStyle name="Normal 16 2 2 7" xfId="22992"/>
    <cellStyle name="Normal 16 2 2 7 2" xfId="22993"/>
    <cellStyle name="Normal 16 2 2 7 2 2" xfId="22994"/>
    <cellStyle name="Normal 16 2 2 7 2 2 2" xfId="28416"/>
    <cellStyle name="Normal 16 2 2 7 2 2 3" xfId="33289"/>
    <cellStyle name="Normal 16 2 2 7 2 3" xfId="28415"/>
    <cellStyle name="Normal 16 2 2 7 2 4" xfId="33288"/>
    <cellStyle name="Normal 16 2 2 7 3" xfId="22995"/>
    <cellStyle name="Normal 16 2 2 7 3 2" xfId="28417"/>
    <cellStyle name="Normal 16 2 2 7 3 3" xfId="33290"/>
    <cellStyle name="Normal 16 2 2 7 4" xfId="28414"/>
    <cellStyle name="Normal 16 2 2 7 5" xfId="33287"/>
    <cellStyle name="Normal 16 2 2 8" xfId="22996"/>
    <cellStyle name="Normal 16 2 2 8 2" xfId="22997"/>
    <cellStyle name="Normal 16 2 2 8 2 2" xfId="28419"/>
    <cellStyle name="Normal 16 2 2 8 2 3" xfId="33292"/>
    <cellStyle name="Normal 16 2 2 8 3" xfId="28418"/>
    <cellStyle name="Normal 16 2 2 8 4" xfId="33291"/>
    <cellStyle name="Normal 16 2 2 9" xfId="22998"/>
    <cellStyle name="Normal 16 2 2 9 2" xfId="28420"/>
    <cellStyle name="Normal 16 2 2 9 3" xfId="33293"/>
    <cellStyle name="Normal 16 2 3" xfId="10435"/>
    <cellStyle name="Normal 16 2 3 2" xfId="10436"/>
    <cellStyle name="Normal 16 2 3 2 2" xfId="10437"/>
    <cellStyle name="Normal 16 2 3 2 2 2" xfId="10438"/>
    <cellStyle name="Normal 16 2 3 2 2 2 2" xfId="22999"/>
    <cellStyle name="Normal 16 2 3 2 2 2 2 2" xfId="23000"/>
    <cellStyle name="Normal 16 2 3 2 2 2 2 2 2" xfId="23001"/>
    <cellStyle name="Normal 16 2 3 2 2 2 2 2 2 2" xfId="28423"/>
    <cellStyle name="Normal 16 2 3 2 2 2 2 2 2 3" xfId="33296"/>
    <cellStyle name="Normal 16 2 3 2 2 2 2 2 3" xfId="28422"/>
    <cellStyle name="Normal 16 2 3 2 2 2 2 2 4" xfId="33295"/>
    <cellStyle name="Normal 16 2 3 2 2 2 2 3" xfId="23002"/>
    <cellStyle name="Normal 16 2 3 2 2 2 2 3 2" xfId="28424"/>
    <cellStyle name="Normal 16 2 3 2 2 2 2 3 3" xfId="33297"/>
    <cellStyle name="Normal 16 2 3 2 2 2 2 4" xfId="28421"/>
    <cellStyle name="Normal 16 2 3 2 2 2 2 5" xfId="33294"/>
    <cellStyle name="Normal 16 2 3 2 2 2 3" xfId="23003"/>
    <cellStyle name="Normal 16 2 3 2 2 2 3 2" xfId="23004"/>
    <cellStyle name="Normal 16 2 3 2 2 2 3 2 2" xfId="28426"/>
    <cellStyle name="Normal 16 2 3 2 2 2 3 2 3" xfId="33299"/>
    <cellStyle name="Normal 16 2 3 2 2 2 3 3" xfId="28425"/>
    <cellStyle name="Normal 16 2 3 2 2 2 3 4" xfId="33298"/>
    <cellStyle name="Normal 16 2 3 2 2 2 4" xfId="23005"/>
    <cellStyle name="Normal 16 2 3 2 2 2 4 2" xfId="28427"/>
    <cellStyle name="Normal 16 2 3 2 2 2 4 3" xfId="33300"/>
    <cellStyle name="Normal 16 2 3 2 2 3" xfId="10439"/>
    <cellStyle name="Normal 16 2 3 2 2 3 2" xfId="23006"/>
    <cellStyle name="Normal 16 2 3 2 2 3 2 2" xfId="23007"/>
    <cellStyle name="Normal 16 2 3 2 2 3 2 2 2" xfId="28429"/>
    <cellStyle name="Normal 16 2 3 2 2 3 2 2 3" xfId="33302"/>
    <cellStyle name="Normal 16 2 3 2 2 3 2 3" xfId="28428"/>
    <cellStyle name="Normal 16 2 3 2 2 3 2 4" xfId="33301"/>
    <cellStyle name="Normal 16 2 3 2 2 3 3" xfId="23008"/>
    <cellStyle name="Normal 16 2 3 2 2 3 3 2" xfId="28430"/>
    <cellStyle name="Normal 16 2 3 2 2 3 3 3" xfId="33303"/>
    <cellStyle name="Normal 16 2 3 2 2 4" xfId="10440"/>
    <cellStyle name="Normal 16 2 3 2 2 4 2" xfId="23009"/>
    <cellStyle name="Normal 16 2 3 2 2 4 2 2" xfId="28431"/>
    <cellStyle name="Normal 16 2 3 2 2 4 2 3" xfId="33304"/>
    <cellStyle name="Normal 16 2 3 2 2 5" xfId="23010"/>
    <cellStyle name="Normal 16 2 3 2 2 5 2" xfId="28432"/>
    <cellStyle name="Normal 16 2 3 2 2 5 3" xfId="33305"/>
    <cellStyle name="Normal 16 2 3 2 3" xfId="10441"/>
    <cellStyle name="Normal 16 2 3 2 3 2" xfId="23011"/>
    <cellStyle name="Normal 16 2 3 2 3 2 2" xfId="23012"/>
    <cellStyle name="Normal 16 2 3 2 3 2 2 2" xfId="23013"/>
    <cellStyle name="Normal 16 2 3 2 3 2 2 2 2" xfId="23014"/>
    <cellStyle name="Normal 16 2 3 2 3 2 2 2 2 2" xfId="28436"/>
    <cellStyle name="Normal 16 2 3 2 3 2 2 2 2 3" xfId="33309"/>
    <cellStyle name="Normal 16 2 3 2 3 2 2 2 3" xfId="28435"/>
    <cellStyle name="Normal 16 2 3 2 3 2 2 2 4" xfId="33308"/>
    <cellStyle name="Normal 16 2 3 2 3 2 2 3" xfId="23015"/>
    <cellStyle name="Normal 16 2 3 2 3 2 2 3 2" xfId="28437"/>
    <cellStyle name="Normal 16 2 3 2 3 2 2 3 3" xfId="33310"/>
    <cellStyle name="Normal 16 2 3 2 3 2 2 4" xfId="28434"/>
    <cellStyle name="Normal 16 2 3 2 3 2 2 5" xfId="33307"/>
    <cellStyle name="Normal 16 2 3 2 3 2 3" xfId="23016"/>
    <cellStyle name="Normal 16 2 3 2 3 2 3 2" xfId="23017"/>
    <cellStyle name="Normal 16 2 3 2 3 2 3 2 2" xfId="28439"/>
    <cellStyle name="Normal 16 2 3 2 3 2 3 2 3" xfId="33312"/>
    <cellStyle name="Normal 16 2 3 2 3 2 3 3" xfId="28438"/>
    <cellStyle name="Normal 16 2 3 2 3 2 3 4" xfId="33311"/>
    <cellStyle name="Normal 16 2 3 2 3 2 4" xfId="23018"/>
    <cellStyle name="Normal 16 2 3 2 3 2 4 2" xfId="28440"/>
    <cellStyle name="Normal 16 2 3 2 3 2 4 3" xfId="33313"/>
    <cellStyle name="Normal 16 2 3 2 3 2 5" xfId="28433"/>
    <cellStyle name="Normal 16 2 3 2 3 2 6" xfId="33306"/>
    <cellStyle name="Normal 16 2 3 2 3 3" xfId="23019"/>
    <cellStyle name="Normal 16 2 3 2 3 3 2" xfId="23020"/>
    <cellStyle name="Normal 16 2 3 2 3 3 2 2" xfId="23021"/>
    <cellStyle name="Normal 16 2 3 2 3 3 2 2 2" xfId="28443"/>
    <cellStyle name="Normal 16 2 3 2 3 3 2 2 3" xfId="33316"/>
    <cellStyle name="Normal 16 2 3 2 3 3 2 3" xfId="28442"/>
    <cellStyle name="Normal 16 2 3 2 3 3 2 4" xfId="33315"/>
    <cellStyle name="Normal 16 2 3 2 3 3 3" xfId="23022"/>
    <cellStyle name="Normal 16 2 3 2 3 3 3 2" xfId="28444"/>
    <cellStyle name="Normal 16 2 3 2 3 3 3 3" xfId="33317"/>
    <cellStyle name="Normal 16 2 3 2 3 3 4" xfId="28441"/>
    <cellStyle name="Normal 16 2 3 2 3 3 5" xfId="33314"/>
    <cellStyle name="Normal 16 2 3 2 3 4" xfId="23023"/>
    <cellStyle name="Normal 16 2 3 2 3 4 2" xfId="23024"/>
    <cellStyle name="Normal 16 2 3 2 3 4 2 2" xfId="28446"/>
    <cellStyle name="Normal 16 2 3 2 3 4 2 3" xfId="33319"/>
    <cellStyle name="Normal 16 2 3 2 3 4 3" xfId="28445"/>
    <cellStyle name="Normal 16 2 3 2 3 4 4" xfId="33318"/>
    <cellStyle name="Normal 16 2 3 2 3 5" xfId="23025"/>
    <cellStyle name="Normal 16 2 3 2 3 5 2" xfId="28447"/>
    <cellStyle name="Normal 16 2 3 2 3 5 3" xfId="33320"/>
    <cellStyle name="Normal 16 2 3 2 4" xfId="10442"/>
    <cellStyle name="Normal 16 2 3 2 4 2" xfId="23026"/>
    <cellStyle name="Normal 16 2 3 2 4 2 2" xfId="23027"/>
    <cellStyle name="Normal 16 2 3 2 4 2 2 2" xfId="23028"/>
    <cellStyle name="Normal 16 2 3 2 4 2 2 2 2" xfId="28450"/>
    <cellStyle name="Normal 16 2 3 2 4 2 2 2 3" xfId="33323"/>
    <cellStyle name="Normal 16 2 3 2 4 2 2 3" xfId="28449"/>
    <cellStyle name="Normal 16 2 3 2 4 2 2 4" xfId="33322"/>
    <cellStyle name="Normal 16 2 3 2 4 2 3" xfId="23029"/>
    <cellStyle name="Normal 16 2 3 2 4 2 3 2" xfId="28451"/>
    <cellStyle name="Normal 16 2 3 2 4 2 3 3" xfId="33324"/>
    <cellStyle name="Normal 16 2 3 2 4 2 4" xfId="28448"/>
    <cellStyle name="Normal 16 2 3 2 4 2 5" xfId="33321"/>
    <cellStyle name="Normal 16 2 3 2 4 3" xfId="23030"/>
    <cellStyle name="Normal 16 2 3 2 4 3 2" xfId="23031"/>
    <cellStyle name="Normal 16 2 3 2 4 3 2 2" xfId="28453"/>
    <cellStyle name="Normal 16 2 3 2 4 3 2 3" xfId="33326"/>
    <cellStyle name="Normal 16 2 3 2 4 3 3" xfId="28452"/>
    <cellStyle name="Normal 16 2 3 2 4 3 4" xfId="33325"/>
    <cellStyle name="Normal 16 2 3 2 4 4" xfId="23032"/>
    <cellStyle name="Normal 16 2 3 2 4 4 2" xfId="28454"/>
    <cellStyle name="Normal 16 2 3 2 4 4 3" xfId="33327"/>
    <cellStyle name="Normal 16 2 3 2 5" xfId="10443"/>
    <cellStyle name="Normal 16 2 3 2 5 2" xfId="23033"/>
    <cellStyle name="Normal 16 2 3 2 5 2 2" xfId="23034"/>
    <cellStyle name="Normal 16 2 3 2 5 2 2 2" xfId="28456"/>
    <cellStyle name="Normal 16 2 3 2 5 2 2 3" xfId="33329"/>
    <cellStyle name="Normal 16 2 3 2 5 2 3" xfId="28455"/>
    <cellStyle name="Normal 16 2 3 2 5 2 4" xfId="33328"/>
    <cellStyle name="Normal 16 2 3 2 5 3" xfId="23035"/>
    <cellStyle name="Normal 16 2 3 2 5 3 2" xfId="28457"/>
    <cellStyle name="Normal 16 2 3 2 5 3 3" xfId="33330"/>
    <cellStyle name="Normal 16 2 3 2 6" xfId="23036"/>
    <cellStyle name="Normal 16 2 3 2 6 2" xfId="23037"/>
    <cellStyle name="Normal 16 2 3 2 6 2 2" xfId="28459"/>
    <cellStyle name="Normal 16 2 3 2 6 2 3" xfId="33332"/>
    <cellStyle name="Normal 16 2 3 2 6 3" xfId="28458"/>
    <cellStyle name="Normal 16 2 3 2 6 4" xfId="33331"/>
    <cellStyle name="Normal 16 2 3 2 7" xfId="23038"/>
    <cellStyle name="Normal 16 2 3 2 7 2" xfId="28460"/>
    <cellStyle name="Normal 16 2 3 2 7 3" xfId="33333"/>
    <cellStyle name="Normal 16 2 3 3" xfId="10444"/>
    <cellStyle name="Normal 16 2 3 3 2" xfId="10445"/>
    <cellStyle name="Normal 16 2 3 3 2 2" xfId="23039"/>
    <cellStyle name="Normal 16 2 3 3 2 2 2" xfId="23040"/>
    <cellStyle name="Normal 16 2 3 3 2 2 2 2" xfId="23041"/>
    <cellStyle name="Normal 16 2 3 3 2 2 2 2 2" xfId="28463"/>
    <cellStyle name="Normal 16 2 3 3 2 2 2 2 3" xfId="33336"/>
    <cellStyle name="Normal 16 2 3 3 2 2 2 3" xfId="28462"/>
    <cellStyle name="Normal 16 2 3 3 2 2 2 4" xfId="33335"/>
    <cellStyle name="Normal 16 2 3 3 2 2 3" xfId="23042"/>
    <cellStyle name="Normal 16 2 3 3 2 2 3 2" xfId="28464"/>
    <cellStyle name="Normal 16 2 3 3 2 2 3 3" xfId="33337"/>
    <cellStyle name="Normal 16 2 3 3 2 2 4" xfId="28461"/>
    <cellStyle name="Normal 16 2 3 3 2 2 5" xfId="33334"/>
    <cellStyle name="Normal 16 2 3 3 2 3" xfId="23043"/>
    <cellStyle name="Normal 16 2 3 3 2 3 2" xfId="23044"/>
    <cellStyle name="Normal 16 2 3 3 2 3 2 2" xfId="28466"/>
    <cellStyle name="Normal 16 2 3 3 2 3 2 3" xfId="33339"/>
    <cellStyle name="Normal 16 2 3 3 2 3 3" xfId="28465"/>
    <cellStyle name="Normal 16 2 3 3 2 3 4" xfId="33338"/>
    <cellStyle name="Normal 16 2 3 3 2 4" xfId="23045"/>
    <cellStyle name="Normal 16 2 3 3 2 4 2" xfId="28467"/>
    <cellStyle name="Normal 16 2 3 3 2 4 3" xfId="33340"/>
    <cellStyle name="Normal 16 2 3 3 3" xfId="10446"/>
    <cellStyle name="Normal 16 2 3 3 3 2" xfId="23046"/>
    <cellStyle name="Normal 16 2 3 3 3 2 2" xfId="23047"/>
    <cellStyle name="Normal 16 2 3 3 3 2 2 2" xfId="28469"/>
    <cellStyle name="Normal 16 2 3 3 3 2 2 3" xfId="33342"/>
    <cellStyle name="Normal 16 2 3 3 3 2 3" xfId="28468"/>
    <cellStyle name="Normal 16 2 3 3 3 2 4" xfId="33341"/>
    <cellStyle name="Normal 16 2 3 3 3 3" xfId="23048"/>
    <cellStyle name="Normal 16 2 3 3 3 3 2" xfId="28470"/>
    <cellStyle name="Normal 16 2 3 3 3 3 3" xfId="33343"/>
    <cellStyle name="Normal 16 2 3 3 4" xfId="10447"/>
    <cellStyle name="Normal 16 2 3 3 4 2" xfId="23049"/>
    <cellStyle name="Normal 16 2 3 3 4 2 2" xfId="28471"/>
    <cellStyle name="Normal 16 2 3 3 4 2 3" xfId="33344"/>
    <cellStyle name="Normal 16 2 3 3 5" xfId="23050"/>
    <cellStyle name="Normal 16 2 3 3 5 2" xfId="28472"/>
    <cellStyle name="Normal 16 2 3 3 5 3" xfId="33345"/>
    <cellStyle name="Normal 16 2 3 4" xfId="10448"/>
    <cellStyle name="Normal 16 2 3 4 2" xfId="23051"/>
    <cellStyle name="Normal 16 2 3 4 2 2" xfId="23052"/>
    <cellStyle name="Normal 16 2 3 4 2 2 2" xfId="23053"/>
    <cellStyle name="Normal 16 2 3 4 2 2 2 2" xfId="23054"/>
    <cellStyle name="Normal 16 2 3 4 2 2 2 2 2" xfId="28476"/>
    <cellStyle name="Normal 16 2 3 4 2 2 2 2 3" xfId="33349"/>
    <cellStyle name="Normal 16 2 3 4 2 2 2 3" xfId="28475"/>
    <cellStyle name="Normal 16 2 3 4 2 2 2 4" xfId="33348"/>
    <cellStyle name="Normal 16 2 3 4 2 2 3" xfId="23055"/>
    <cellStyle name="Normal 16 2 3 4 2 2 3 2" xfId="28477"/>
    <cellStyle name="Normal 16 2 3 4 2 2 3 3" xfId="33350"/>
    <cellStyle name="Normal 16 2 3 4 2 2 4" xfId="28474"/>
    <cellStyle name="Normal 16 2 3 4 2 2 5" xfId="33347"/>
    <cellStyle name="Normal 16 2 3 4 2 3" xfId="23056"/>
    <cellStyle name="Normal 16 2 3 4 2 3 2" xfId="23057"/>
    <cellStyle name="Normal 16 2 3 4 2 3 2 2" xfId="28479"/>
    <cellStyle name="Normal 16 2 3 4 2 3 2 3" xfId="33352"/>
    <cellStyle name="Normal 16 2 3 4 2 3 3" xfId="28478"/>
    <cellStyle name="Normal 16 2 3 4 2 3 4" xfId="33351"/>
    <cellStyle name="Normal 16 2 3 4 2 4" xfId="23058"/>
    <cellStyle name="Normal 16 2 3 4 2 4 2" xfId="28480"/>
    <cellStyle name="Normal 16 2 3 4 2 4 3" xfId="33353"/>
    <cellStyle name="Normal 16 2 3 4 2 5" xfId="28473"/>
    <cellStyle name="Normal 16 2 3 4 2 6" xfId="33346"/>
    <cellStyle name="Normal 16 2 3 4 3" xfId="23059"/>
    <cellStyle name="Normal 16 2 3 4 3 2" xfId="23060"/>
    <cellStyle name="Normal 16 2 3 4 3 2 2" xfId="23061"/>
    <cellStyle name="Normal 16 2 3 4 3 2 2 2" xfId="28483"/>
    <cellStyle name="Normal 16 2 3 4 3 2 2 3" xfId="33356"/>
    <cellStyle name="Normal 16 2 3 4 3 2 3" xfId="28482"/>
    <cellStyle name="Normal 16 2 3 4 3 2 4" xfId="33355"/>
    <cellStyle name="Normal 16 2 3 4 3 3" xfId="23062"/>
    <cellStyle name="Normal 16 2 3 4 3 3 2" xfId="28484"/>
    <cellStyle name="Normal 16 2 3 4 3 3 3" xfId="33357"/>
    <cellStyle name="Normal 16 2 3 4 3 4" xfId="28481"/>
    <cellStyle name="Normal 16 2 3 4 3 5" xfId="33354"/>
    <cellStyle name="Normal 16 2 3 4 4" xfId="23063"/>
    <cellStyle name="Normal 16 2 3 4 4 2" xfId="23064"/>
    <cellStyle name="Normal 16 2 3 4 4 2 2" xfId="28486"/>
    <cellStyle name="Normal 16 2 3 4 4 2 3" xfId="33359"/>
    <cellStyle name="Normal 16 2 3 4 4 3" xfId="28485"/>
    <cellStyle name="Normal 16 2 3 4 4 4" xfId="33358"/>
    <cellStyle name="Normal 16 2 3 4 5" xfId="23065"/>
    <cellStyle name="Normal 16 2 3 4 5 2" xfId="28487"/>
    <cellStyle name="Normal 16 2 3 4 5 3" xfId="33360"/>
    <cellStyle name="Normal 16 2 3 5" xfId="10449"/>
    <cellStyle name="Normal 16 2 3 5 2" xfId="23066"/>
    <cellStyle name="Normal 16 2 3 5 2 2" xfId="23067"/>
    <cellStyle name="Normal 16 2 3 5 2 2 2" xfId="23068"/>
    <cellStyle name="Normal 16 2 3 5 2 2 2 2" xfId="28490"/>
    <cellStyle name="Normal 16 2 3 5 2 2 2 3" xfId="33363"/>
    <cellStyle name="Normal 16 2 3 5 2 2 3" xfId="28489"/>
    <cellStyle name="Normal 16 2 3 5 2 2 4" xfId="33362"/>
    <cellStyle name="Normal 16 2 3 5 2 3" xfId="23069"/>
    <cellStyle name="Normal 16 2 3 5 2 3 2" xfId="28491"/>
    <cellStyle name="Normal 16 2 3 5 2 3 3" xfId="33364"/>
    <cellStyle name="Normal 16 2 3 5 2 4" xfId="28488"/>
    <cellStyle name="Normal 16 2 3 5 2 5" xfId="33361"/>
    <cellStyle name="Normal 16 2 3 5 3" xfId="23070"/>
    <cellStyle name="Normal 16 2 3 5 3 2" xfId="23071"/>
    <cellStyle name="Normal 16 2 3 5 3 2 2" xfId="28493"/>
    <cellStyle name="Normal 16 2 3 5 3 2 3" xfId="33366"/>
    <cellStyle name="Normal 16 2 3 5 3 3" xfId="28492"/>
    <cellStyle name="Normal 16 2 3 5 3 4" xfId="33365"/>
    <cellStyle name="Normal 16 2 3 5 4" xfId="23072"/>
    <cellStyle name="Normal 16 2 3 5 4 2" xfId="28494"/>
    <cellStyle name="Normal 16 2 3 5 4 3" xfId="33367"/>
    <cellStyle name="Normal 16 2 3 6" xfId="10450"/>
    <cellStyle name="Normal 16 2 3 6 2" xfId="23073"/>
    <cellStyle name="Normal 16 2 3 6 2 2" xfId="23074"/>
    <cellStyle name="Normal 16 2 3 6 2 2 2" xfId="28496"/>
    <cellStyle name="Normal 16 2 3 6 2 2 3" xfId="33369"/>
    <cellStyle name="Normal 16 2 3 6 2 3" xfId="28495"/>
    <cellStyle name="Normal 16 2 3 6 2 4" xfId="33368"/>
    <cellStyle name="Normal 16 2 3 6 3" xfId="23075"/>
    <cellStyle name="Normal 16 2 3 6 3 2" xfId="28497"/>
    <cellStyle name="Normal 16 2 3 6 3 3" xfId="33370"/>
    <cellStyle name="Normal 16 2 3 7" xfId="23076"/>
    <cellStyle name="Normal 16 2 3 7 2" xfId="23077"/>
    <cellStyle name="Normal 16 2 3 7 2 2" xfId="28499"/>
    <cellStyle name="Normal 16 2 3 7 2 3" xfId="33372"/>
    <cellStyle name="Normal 16 2 3 7 3" xfId="28498"/>
    <cellStyle name="Normal 16 2 3 7 4" xfId="33371"/>
    <cellStyle name="Normal 16 2 3 8" xfId="23078"/>
    <cellStyle name="Normal 16 2 3 8 2" xfId="28500"/>
    <cellStyle name="Normal 16 2 3 8 3" xfId="33373"/>
    <cellStyle name="Normal 16 2 4" xfId="10451"/>
    <cellStyle name="Normal 16 2 4 2" xfId="10452"/>
    <cellStyle name="Normal 16 2 4 2 2" xfId="23079"/>
    <cellStyle name="Normal 16 2 4 2 2 2" xfId="23080"/>
    <cellStyle name="Normal 16 2 4 2 2 2 2" xfId="23081"/>
    <cellStyle name="Normal 16 2 4 2 2 2 2 2" xfId="23082"/>
    <cellStyle name="Normal 16 2 4 2 2 2 2 2 2" xfId="28504"/>
    <cellStyle name="Normal 16 2 4 2 2 2 2 2 3" xfId="33377"/>
    <cellStyle name="Normal 16 2 4 2 2 2 2 3" xfId="28503"/>
    <cellStyle name="Normal 16 2 4 2 2 2 2 4" xfId="33376"/>
    <cellStyle name="Normal 16 2 4 2 2 2 3" xfId="23083"/>
    <cellStyle name="Normal 16 2 4 2 2 2 3 2" xfId="28505"/>
    <cellStyle name="Normal 16 2 4 2 2 2 3 3" xfId="33378"/>
    <cellStyle name="Normal 16 2 4 2 2 2 4" xfId="28502"/>
    <cellStyle name="Normal 16 2 4 2 2 2 5" xfId="33375"/>
    <cellStyle name="Normal 16 2 4 2 2 3" xfId="23084"/>
    <cellStyle name="Normal 16 2 4 2 2 3 2" xfId="23085"/>
    <cellStyle name="Normal 16 2 4 2 2 3 2 2" xfId="28507"/>
    <cellStyle name="Normal 16 2 4 2 2 3 2 3" xfId="33380"/>
    <cellStyle name="Normal 16 2 4 2 2 3 3" xfId="28506"/>
    <cellStyle name="Normal 16 2 4 2 2 3 4" xfId="33379"/>
    <cellStyle name="Normal 16 2 4 2 2 4" xfId="23086"/>
    <cellStyle name="Normal 16 2 4 2 2 4 2" xfId="28508"/>
    <cellStyle name="Normal 16 2 4 2 2 4 3" xfId="33381"/>
    <cellStyle name="Normal 16 2 4 2 2 5" xfId="28501"/>
    <cellStyle name="Normal 16 2 4 2 2 6" xfId="33374"/>
    <cellStyle name="Normal 16 2 4 2 3" xfId="23087"/>
    <cellStyle name="Normal 16 2 4 2 3 2" xfId="23088"/>
    <cellStyle name="Normal 16 2 4 2 3 2 2" xfId="23089"/>
    <cellStyle name="Normal 16 2 4 2 3 2 2 2" xfId="28511"/>
    <cellStyle name="Normal 16 2 4 2 3 2 2 3" xfId="33384"/>
    <cellStyle name="Normal 16 2 4 2 3 2 3" xfId="28510"/>
    <cellStyle name="Normal 16 2 4 2 3 2 4" xfId="33383"/>
    <cellStyle name="Normal 16 2 4 2 3 3" xfId="23090"/>
    <cellStyle name="Normal 16 2 4 2 3 3 2" xfId="28512"/>
    <cellStyle name="Normal 16 2 4 2 3 3 3" xfId="33385"/>
    <cellStyle name="Normal 16 2 4 2 3 4" xfId="28509"/>
    <cellStyle name="Normal 16 2 4 2 3 5" xfId="33382"/>
    <cellStyle name="Normal 16 2 4 2 4" xfId="23091"/>
    <cellStyle name="Normal 16 2 4 2 4 2" xfId="23092"/>
    <cellStyle name="Normal 16 2 4 2 4 2 2" xfId="28514"/>
    <cellStyle name="Normal 16 2 4 2 4 2 3" xfId="33387"/>
    <cellStyle name="Normal 16 2 4 2 4 3" xfId="28513"/>
    <cellStyle name="Normal 16 2 4 2 4 4" xfId="33386"/>
    <cellStyle name="Normal 16 2 4 2 5" xfId="23093"/>
    <cellStyle name="Normal 16 2 4 2 5 2" xfId="28515"/>
    <cellStyle name="Normal 16 2 4 2 5 3" xfId="33388"/>
    <cellStyle name="Normal 16 2 4 3" xfId="10453"/>
    <cellStyle name="Normal 16 2 4 3 2" xfId="23094"/>
    <cellStyle name="Normal 16 2 4 3 2 2" xfId="23095"/>
    <cellStyle name="Normal 16 2 4 3 2 2 2" xfId="23096"/>
    <cellStyle name="Normal 16 2 4 3 2 2 2 2" xfId="23097"/>
    <cellStyle name="Normal 16 2 4 3 2 2 2 2 2" xfId="28519"/>
    <cellStyle name="Normal 16 2 4 3 2 2 2 2 3" xfId="33392"/>
    <cellStyle name="Normal 16 2 4 3 2 2 2 3" xfId="28518"/>
    <cellStyle name="Normal 16 2 4 3 2 2 2 4" xfId="33391"/>
    <cellStyle name="Normal 16 2 4 3 2 2 3" xfId="23098"/>
    <cellStyle name="Normal 16 2 4 3 2 2 3 2" xfId="28520"/>
    <cellStyle name="Normal 16 2 4 3 2 2 3 3" xfId="33393"/>
    <cellStyle name="Normal 16 2 4 3 2 2 4" xfId="28517"/>
    <cellStyle name="Normal 16 2 4 3 2 2 5" xfId="33390"/>
    <cellStyle name="Normal 16 2 4 3 2 3" xfId="23099"/>
    <cellStyle name="Normal 16 2 4 3 2 3 2" xfId="23100"/>
    <cellStyle name="Normal 16 2 4 3 2 3 2 2" xfId="28522"/>
    <cellStyle name="Normal 16 2 4 3 2 3 2 3" xfId="33395"/>
    <cellStyle name="Normal 16 2 4 3 2 3 3" xfId="28521"/>
    <cellStyle name="Normal 16 2 4 3 2 3 4" xfId="33394"/>
    <cellStyle name="Normal 16 2 4 3 2 4" xfId="23101"/>
    <cellStyle name="Normal 16 2 4 3 2 4 2" xfId="28523"/>
    <cellStyle name="Normal 16 2 4 3 2 4 3" xfId="33396"/>
    <cellStyle name="Normal 16 2 4 3 2 5" xfId="28516"/>
    <cellStyle name="Normal 16 2 4 3 2 6" xfId="33389"/>
    <cellStyle name="Normal 16 2 4 3 3" xfId="23102"/>
    <cellStyle name="Normal 16 2 4 3 3 2" xfId="23103"/>
    <cellStyle name="Normal 16 2 4 3 3 2 2" xfId="23104"/>
    <cellStyle name="Normal 16 2 4 3 3 2 2 2" xfId="28526"/>
    <cellStyle name="Normal 16 2 4 3 3 2 2 3" xfId="33399"/>
    <cellStyle name="Normal 16 2 4 3 3 2 3" xfId="28525"/>
    <cellStyle name="Normal 16 2 4 3 3 2 4" xfId="33398"/>
    <cellStyle name="Normal 16 2 4 3 3 3" xfId="23105"/>
    <cellStyle name="Normal 16 2 4 3 3 3 2" xfId="28527"/>
    <cellStyle name="Normal 16 2 4 3 3 3 3" xfId="33400"/>
    <cellStyle name="Normal 16 2 4 3 3 4" xfId="28524"/>
    <cellStyle name="Normal 16 2 4 3 3 5" xfId="33397"/>
    <cellStyle name="Normal 16 2 4 3 4" xfId="23106"/>
    <cellStyle name="Normal 16 2 4 3 4 2" xfId="23107"/>
    <cellStyle name="Normal 16 2 4 3 4 2 2" xfId="28529"/>
    <cellStyle name="Normal 16 2 4 3 4 2 3" xfId="33402"/>
    <cellStyle name="Normal 16 2 4 3 4 3" xfId="28528"/>
    <cellStyle name="Normal 16 2 4 3 4 4" xfId="33401"/>
    <cellStyle name="Normal 16 2 4 3 5" xfId="23108"/>
    <cellStyle name="Normal 16 2 4 3 5 2" xfId="28530"/>
    <cellStyle name="Normal 16 2 4 3 5 3" xfId="33403"/>
    <cellStyle name="Normal 16 2 4 4" xfId="10454"/>
    <cellStyle name="Normal 16 2 4 4 2" xfId="23109"/>
    <cellStyle name="Normal 16 2 4 4 2 2" xfId="23110"/>
    <cellStyle name="Normal 16 2 4 4 2 2 2" xfId="23111"/>
    <cellStyle name="Normal 16 2 4 4 2 2 2 2" xfId="28533"/>
    <cellStyle name="Normal 16 2 4 4 2 2 2 3" xfId="33406"/>
    <cellStyle name="Normal 16 2 4 4 2 2 3" xfId="28532"/>
    <cellStyle name="Normal 16 2 4 4 2 2 4" xfId="33405"/>
    <cellStyle name="Normal 16 2 4 4 2 3" xfId="23112"/>
    <cellStyle name="Normal 16 2 4 4 2 3 2" xfId="28534"/>
    <cellStyle name="Normal 16 2 4 4 2 3 3" xfId="33407"/>
    <cellStyle name="Normal 16 2 4 4 2 4" xfId="28531"/>
    <cellStyle name="Normal 16 2 4 4 2 5" xfId="33404"/>
    <cellStyle name="Normal 16 2 4 4 3" xfId="23113"/>
    <cellStyle name="Normal 16 2 4 4 3 2" xfId="23114"/>
    <cellStyle name="Normal 16 2 4 4 3 2 2" xfId="28536"/>
    <cellStyle name="Normal 16 2 4 4 3 2 3" xfId="33409"/>
    <cellStyle name="Normal 16 2 4 4 3 3" xfId="28535"/>
    <cellStyle name="Normal 16 2 4 4 3 4" xfId="33408"/>
    <cellStyle name="Normal 16 2 4 4 4" xfId="23115"/>
    <cellStyle name="Normal 16 2 4 4 4 2" xfId="28537"/>
    <cellStyle name="Normal 16 2 4 4 4 3" xfId="33410"/>
    <cellStyle name="Normal 16 2 4 5" xfId="23116"/>
    <cellStyle name="Normal 16 2 4 5 2" xfId="23117"/>
    <cellStyle name="Normal 16 2 4 5 2 2" xfId="23118"/>
    <cellStyle name="Normal 16 2 4 5 2 2 2" xfId="28540"/>
    <cellStyle name="Normal 16 2 4 5 2 2 3" xfId="33413"/>
    <cellStyle name="Normal 16 2 4 5 2 3" xfId="28539"/>
    <cellStyle name="Normal 16 2 4 5 2 4" xfId="33412"/>
    <cellStyle name="Normal 16 2 4 5 3" xfId="23119"/>
    <cellStyle name="Normal 16 2 4 5 3 2" xfId="28541"/>
    <cellStyle name="Normal 16 2 4 5 3 3" xfId="33414"/>
    <cellStyle name="Normal 16 2 4 5 4" xfId="28538"/>
    <cellStyle name="Normal 16 2 4 5 5" xfId="33411"/>
    <cellStyle name="Normal 16 2 4 6" xfId="23120"/>
    <cellStyle name="Normal 16 2 4 6 2" xfId="23121"/>
    <cellStyle name="Normal 16 2 4 6 2 2" xfId="28543"/>
    <cellStyle name="Normal 16 2 4 6 2 3" xfId="33416"/>
    <cellStyle name="Normal 16 2 4 6 3" xfId="28542"/>
    <cellStyle name="Normal 16 2 4 6 4" xfId="33415"/>
    <cellStyle name="Normal 16 2 4 7" xfId="23122"/>
    <cellStyle name="Normal 16 2 4 7 2" xfId="28544"/>
    <cellStyle name="Normal 16 2 4 7 3" xfId="33417"/>
    <cellStyle name="Normal 16 2 5" xfId="23123"/>
    <cellStyle name="Normal 16 2 5 2" xfId="23124"/>
    <cellStyle name="Normal 16 2 5 2 2" xfId="23125"/>
    <cellStyle name="Normal 16 2 5 2 2 2" xfId="23126"/>
    <cellStyle name="Normal 16 2 5 2 2 2 2" xfId="23127"/>
    <cellStyle name="Normal 16 2 5 2 2 2 2 2" xfId="28549"/>
    <cellStyle name="Normal 16 2 5 2 2 2 2 3" xfId="33422"/>
    <cellStyle name="Normal 16 2 5 2 2 2 3" xfId="28548"/>
    <cellStyle name="Normal 16 2 5 2 2 2 4" xfId="33421"/>
    <cellStyle name="Normal 16 2 5 2 2 3" xfId="23128"/>
    <cellStyle name="Normal 16 2 5 2 2 3 2" xfId="28550"/>
    <cellStyle name="Normal 16 2 5 2 2 3 3" xfId="33423"/>
    <cellStyle name="Normal 16 2 5 2 2 4" xfId="28547"/>
    <cellStyle name="Normal 16 2 5 2 2 5" xfId="33420"/>
    <cellStyle name="Normal 16 2 5 2 3" xfId="23129"/>
    <cellStyle name="Normal 16 2 5 2 3 2" xfId="23130"/>
    <cellStyle name="Normal 16 2 5 2 3 2 2" xfId="28552"/>
    <cellStyle name="Normal 16 2 5 2 3 2 3" xfId="33425"/>
    <cellStyle name="Normal 16 2 5 2 3 3" xfId="28551"/>
    <cellStyle name="Normal 16 2 5 2 3 4" xfId="33424"/>
    <cellStyle name="Normal 16 2 5 2 4" xfId="23131"/>
    <cellStyle name="Normal 16 2 5 2 4 2" xfId="28553"/>
    <cellStyle name="Normal 16 2 5 2 4 3" xfId="33426"/>
    <cellStyle name="Normal 16 2 5 2 5" xfId="28546"/>
    <cellStyle name="Normal 16 2 5 2 6" xfId="33419"/>
    <cellStyle name="Normal 16 2 5 3" xfId="23132"/>
    <cellStyle name="Normal 16 2 5 3 2" xfId="23133"/>
    <cellStyle name="Normal 16 2 5 3 2 2" xfId="23134"/>
    <cellStyle name="Normal 16 2 5 3 2 2 2" xfId="28556"/>
    <cellStyle name="Normal 16 2 5 3 2 2 3" xfId="33429"/>
    <cellStyle name="Normal 16 2 5 3 2 3" xfId="28555"/>
    <cellStyle name="Normal 16 2 5 3 2 4" xfId="33428"/>
    <cellStyle name="Normal 16 2 5 3 3" xfId="23135"/>
    <cellStyle name="Normal 16 2 5 3 3 2" xfId="28557"/>
    <cellStyle name="Normal 16 2 5 3 3 3" xfId="33430"/>
    <cellStyle name="Normal 16 2 5 3 4" xfId="28554"/>
    <cellStyle name="Normal 16 2 5 3 5" xfId="33427"/>
    <cellStyle name="Normal 16 2 5 4" xfId="23136"/>
    <cellStyle name="Normal 16 2 5 4 2" xfId="23137"/>
    <cellStyle name="Normal 16 2 5 4 2 2" xfId="28559"/>
    <cellStyle name="Normal 16 2 5 4 2 3" xfId="33432"/>
    <cellStyle name="Normal 16 2 5 4 3" xfId="28558"/>
    <cellStyle name="Normal 16 2 5 4 4" xfId="33431"/>
    <cellStyle name="Normal 16 2 5 5" xfId="23138"/>
    <cellStyle name="Normal 16 2 5 5 2" xfId="28560"/>
    <cellStyle name="Normal 16 2 5 5 3" xfId="33433"/>
    <cellStyle name="Normal 16 2 5 6" xfId="28545"/>
    <cellStyle name="Normal 16 2 5 7" xfId="33418"/>
    <cellStyle name="Normal 16 2 6" xfId="23139"/>
    <cellStyle name="Normal 16 2 6 2" xfId="23140"/>
    <cellStyle name="Normal 16 2 6 2 2" xfId="23141"/>
    <cellStyle name="Normal 16 2 6 2 2 2" xfId="23142"/>
    <cellStyle name="Normal 16 2 6 2 2 2 2" xfId="23143"/>
    <cellStyle name="Normal 16 2 6 2 2 2 2 2" xfId="28565"/>
    <cellStyle name="Normal 16 2 6 2 2 2 2 3" xfId="33438"/>
    <cellStyle name="Normal 16 2 6 2 2 2 3" xfId="28564"/>
    <cellStyle name="Normal 16 2 6 2 2 2 4" xfId="33437"/>
    <cellStyle name="Normal 16 2 6 2 2 3" xfId="23144"/>
    <cellStyle name="Normal 16 2 6 2 2 3 2" xfId="28566"/>
    <cellStyle name="Normal 16 2 6 2 2 3 3" xfId="33439"/>
    <cellStyle name="Normal 16 2 6 2 2 4" xfId="28563"/>
    <cellStyle name="Normal 16 2 6 2 2 5" xfId="33436"/>
    <cellStyle name="Normal 16 2 6 2 3" xfId="23145"/>
    <cellStyle name="Normal 16 2 6 2 3 2" xfId="23146"/>
    <cellStyle name="Normal 16 2 6 2 3 2 2" xfId="28568"/>
    <cellStyle name="Normal 16 2 6 2 3 2 3" xfId="33441"/>
    <cellStyle name="Normal 16 2 6 2 3 3" xfId="28567"/>
    <cellStyle name="Normal 16 2 6 2 3 4" xfId="33440"/>
    <cellStyle name="Normal 16 2 6 2 4" xfId="23147"/>
    <cellStyle name="Normal 16 2 6 2 4 2" xfId="28569"/>
    <cellStyle name="Normal 16 2 6 2 4 3" xfId="33442"/>
    <cellStyle name="Normal 16 2 6 2 5" xfId="28562"/>
    <cellStyle name="Normal 16 2 6 2 6" xfId="33435"/>
    <cellStyle name="Normal 16 2 6 3" xfId="23148"/>
    <cellStyle name="Normal 16 2 6 3 2" xfId="23149"/>
    <cellStyle name="Normal 16 2 6 3 2 2" xfId="23150"/>
    <cellStyle name="Normal 16 2 6 3 2 2 2" xfId="28572"/>
    <cellStyle name="Normal 16 2 6 3 2 2 3" xfId="33445"/>
    <cellStyle name="Normal 16 2 6 3 2 3" xfId="28571"/>
    <cellStyle name="Normal 16 2 6 3 2 4" xfId="33444"/>
    <cellStyle name="Normal 16 2 6 3 3" xfId="23151"/>
    <cellStyle name="Normal 16 2 6 3 3 2" xfId="28573"/>
    <cellStyle name="Normal 16 2 6 3 3 3" xfId="33446"/>
    <cellStyle name="Normal 16 2 6 3 4" xfId="28570"/>
    <cellStyle name="Normal 16 2 6 3 5" xfId="33443"/>
    <cellStyle name="Normal 16 2 6 4" xfId="23152"/>
    <cellStyle name="Normal 16 2 6 4 2" xfId="23153"/>
    <cellStyle name="Normal 16 2 6 4 2 2" xfId="28575"/>
    <cellStyle name="Normal 16 2 6 4 2 3" xfId="33448"/>
    <cellStyle name="Normal 16 2 6 4 3" xfId="28574"/>
    <cellStyle name="Normal 16 2 6 4 4" xfId="33447"/>
    <cellStyle name="Normal 16 2 6 5" xfId="23154"/>
    <cellStyle name="Normal 16 2 6 5 2" xfId="28576"/>
    <cellStyle name="Normal 16 2 6 5 3" xfId="33449"/>
    <cellStyle name="Normal 16 2 6 6" xfId="28561"/>
    <cellStyle name="Normal 16 2 6 7" xfId="33434"/>
    <cellStyle name="Normal 16 2 7" xfId="23155"/>
    <cellStyle name="Normal 16 2 7 2" xfId="23156"/>
    <cellStyle name="Normal 16 2 7 2 2" xfId="23157"/>
    <cellStyle name="Normal 16 2 7 2 2 2" xfId="23158"/>
    <cellStyle name="Normal 16 2 7 2 2 2 2" xfId="28580"/>
    <cellStyle name="Normal 16 2 7 2 2 2 3" xfId="33453"/>
    <cellStyle name="Normal 16 2 7 2 2 3" xfId="28579"/>
    <cellStyle name="Normal 16 2 7 2 2 4" xfId="33452"/>
    <cellStyle name="Normal 16 2 7 2 3" xfId="23159"/>
    <cellStyle name="Normal 16 2 7 2 3 2" xfId="28581"/>
    <cellStyle name="Normal 16 2 7 2 3 3" xfId="33454"/>
    <cellStyle name="Normal 16 2 7 2 4" xfId="28578"/>
    <cellStyle name="Normal 16 2 7 2 5" xfId="33451"/>
    <cellStyle name="Normal 16 2 7 3" xfId="23160"/>
    <cellStyle name="Normal 16 2 7 3 2" xfId="23161"/>
    <cellStyle name="Normal 16 2 7 3 2 2" xfId="28583"/>
    <cellStyle name="Normal 16 2 7 3 2 3" xfId="33456"/>
    <cellStyle name="Normal 16 2 7 3 3" xfId="28582"/>
    <cellStyle name="Normal 16 2 7 3 4" xfId="33455"/>
    <cellStyle name="Normal 16 2 7 4" xfId="23162"/>
    <cellStyle name="Normal 16 2 7 4 2" xfId="28584"/>
    <cellStyle name="Normal 16 2 7 4 3" xfId="33457"/>
    <cellStyle name="Normal 16 2 7 5" xfId="28577"/>
    <cellStyle name="Normal 16 2 7 6" xfId="33450"/>
    <cellStyle name="Normal 16 2 8" xfId="23163"/>
    <cellStyle name="Normal 16 2 8 2" xfId="23164"/>
    <cellStyle name="Normal 16 2 8 2 2" xfId="23165"/>
    <cellStyle name="Normal 16 2 8 2 2 2" xfId="28587"/>
    <cellStyle name="Normal 16 2 8 2 2 3" xfId="33460"/>
    <cellStyle name="Normal 16 2 8 2 3" xfId="28586"/>
    <cellStyle name="Normal 16 2 8 2 4" xfId="33459"/>
    <cellStyle name="Normal 16 2 8 3" xfId="23166"/>
    <cellStyle name="Normal 16 2 8 3 2" xfId="28588"/>
    <cellStyle name="Normal 16 2 8 3 3" xfId="33461"/>
    <cellStyle name="Normal 16 2 8 4" xfId="28585"/>
    <cellStyle name="Normal 16 2 8 5" xfId="33458"/>
    <cellStyle name="Normal 16 2 9" xfId="23167"/>
    <cellStyle name="Normal 16 2 9 2" xfId="23168"/>
    <cellStyle name="Normal 16 2 9 2 2" xfId="28590"/>
    <cellStyle name="Normal 16 2 9 2 3" xfId="33463"/>
    <cellStyle name="Normal 16 2 9 3" xfId="28589"/>
    <cellStyle name="Normal 16 2 9 4" xfId="33462"/>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2 2" xfId="23169"/>
    <cellStyle name="Normal 16 3 2 2 2 2 2 2" xfId="23170"/>
    <cellStyle name="Normal 16 3 2 2 2 2 2 2 2" xfId="23171"/>
    <cellStyle name="Normal 16 3 2 2 2 2 2 2 2 2" xfId="28593"/>
    <cellStyle name="Normal 16 3 2 2 2 2 2 2 2 3" xfId="33466"/>
    <cellStyle name="Normal 16 3 2 2 2 2 2 2 3" xfId="28592"/>
    <cellStyle name="Normal 16 3 2 2 2 2 2 2 4" xfId="33465"/>
    <cellStyle name="Normal 16 3 2 2 2 2 2 3" xfId="23172"/>
    <cellStyle name="Normal 16 3 2 2 2 2 2 3 2" xfId="28594"/>
    <cellStyle name="Normal 16 3 2 2 2 2 2 3 3" xfId="33467"/>
    <cellStyle name="Normal 16 3 2 2 2 2 2 4" xfId="28591"/>
    <cellStyle name="Normal 16 3 2 2 2 2 2 5" xfId="33464"/>
    <cellStyle name="Normal 16 3 2 2 2 2 3" xfId="23173"/>
    <cellStyle name="Normal 16 3 2 2 2 2 3 2" xfId="23174"/>
    <cellStyle name="Normal 16 3 2 2 2 2 3 2 2" xfId="28596"/>
    <cellStyle name="Normal 16 3 2 2 2 2 3 2 3" xfId="33469"/>
    <cellStyle name="Normal 16 3 2 2 2 2 3 3" xfId="28595"/>
    <cellStyle name="Normal 16 3 2 2 2 2 3 4" xfId="33468"/>
    <cellStyle name="Normal 16 3 2 2 2 2 4" xfId="23175"/>
    <cellStyle name="Normal 16 3 2 2 2 2 4 2" xfId="28597"/>
    <cellStyle name="Normal 16 3 2 2 2 2 4 3" xfId="33470"/>
    <cellStyle name="Normal 16 3 2 2 2 3" xfId="10480"/>
    <cellStyle name="Normal 16 3 2 2 2 3 2" xfId="23176"/>
    <cellStyle name="Normal 16 3 2 2 2 3 2 2" xfId="23177"/>
    <cellStyle name="Normal 16 3 2 2 2 3 2 2 2" xfId="28599"/>
    <cellStyle name="Normal 16 3 2 2 2 3 2 2 3" xfId="33472"/>
    <cellStyle name="Normal 16 3 2 2 2 3 2 3" xfId="28598"/>
    <cellStyle name="Normal 16 3 2 2 2 3 2 4" xfId="33471"/>
    <cellStyle name="Normal 16 3 2 2 2 3 3" xfId="23178"/>
    <cellStyle name="Normal 16 3 2 2 2 3 3 2" xfId="28600"/>
    <cellStyle name="Normal 16 3 2 2 2 3 3 3" xfId="33473"/>
    <cellStyle name="Normal 16 3 2 2 2 4" xfId="10481"/>
    <cellStyle name="Normal 16 3 2 2 2 4 2" xfId="23179"/>
    <cellStyle name="Normal 16 3 2 2 2 4 2 2" xfId="28601"/>
    <cellStyle name="Normal 16 3 2 2 2 4 2 3" xfId="33474"/>
    <cellStyle name="Normal 16 3 2 2 2 5" xfId="23180"/>
    <cellStyle name="Normal 16 3 2 2 2 5 2" xfId="28602"/>
    <cellStyle name="Normal 16 3 2 2 2 5 3" xfId="33475"/>
    <cellStyle name="Normal 16 3 2 2 3" xfId="10482"/>
    <cellStyle name="Normal 16 3 2 2 3 2" xfId="23181"/>
    <cellStyle name="Normal 16 3 2 2 3 2 2" xfId="23182"/>
    <cellStyle name="Normal 16 3 2 2 3 2 2 2" xfId="23183"/>
    <cellStyle name="Normal 16 3 2 2 3 2 2 2 2" xfId="23184"/>
    <cellStyle name="Normal 16 3 2 2 3 2 2 2 2 2" xfId="28606"/>
    <cellStyle name="Normal 16 3 2 2 3 2 2 2 2 3" xfId="33479"/>
    <cellStyle name="Normal 16 3 2 2 3 2 2 2 3" xfId="28605"/>
    <cellStyle name="Normal 16 3 2 2 3 2 2 2 4" xfId="33478"/>
    <cellStyle name="Normal 16 3 2 2 3 2 2 3" xfId="23185"/>
    <cellStyle name="Normal 16 3 2 2 3 2 2 3 2" xfId="28607"/>
    <cellStyle name="Normal 16 3 2 2 3 2 2 3 3" xfId="33480"/>
    <cellStyle name="Normal 16 3 2 2 3 2 2 4" xfId="28604"/>
    <cellStyle name="Normal 16 3 2 2 3 2 2 5" xfId="33477"/>
    <cellStyle name="Normal 16 3 2 2 3 2 3" xfId="23186"/>
    <cellStyle name="Normal 16 3 2 2 3 2 3 2" xfId="23187"/>
    <cellStyle name="Normal 16 3 2 2 3 2 3 2 2" xfId="28609"/>
    <cellStyle name="Normal 16 3 2 2 3 2 3 2 3" xfId="33482"/>
    <cellStyle name="Normal 16 3 2 2 3 2 3 3" xfId="28608"/>
    <cellStyle name="Normal 16 3 2 2 3 2 3 4" xfId="33481"/>
    <cellStyle name="Normal 16 3 2 2 3 2 4" xfId="23188"/>
    <cellStyle name="Normal 16 3 2 2 3 2 4 2" xfId="28610"/>
    <cellStyle name="Normal 16 3 2 2 3 2 4 3" xfId="33483"/>
    <cellStyle name="Normal 16 3 2 2 3 2 5" xfId="28603"/>
    <cellStyle name="Normal 16 3 2 2 3 2 6" xfId="33476"/>
    <cellStyle name="Normal 16 3 2 2 3 3" xfId="23189"/>
    <cellStyle name="Normal 16 3 2 2 3 3 2" xfId="23190"/>
    <cellStyle name="Normal 16 3 2 2 3 3 2 2" xfId="23191"/>
    <cellStyle name="Normal 16 3 2 2 3 3 2 2 2" xfId="28613"/>
    <cellStyle name="Normal 16 3 2 2 3 3 2 2 3" xfId="33486"/>
    <cellStyle name="Normal 16 3 2 2 3 3 2 3" xfId="28612"/>
    <cellStyle name="Normal 16 3 2 2 3 3 2 4" xfId="33485"/>
    <cellStyle name="Normal 16 3 2 2 3 3 3" xfId="23192"/>
    <cellStyle name="Normal 16 3 2 2 3 3 3 2" xfId="28614"/>
    <cellStyle name="Normal 16 3 2 2 3 3 3 3" xfId="33487"/>
    <cellStyle name="Normal 16 3 2 2 3 3 4" xfId="28611"/>
    <cellStyle name="Normal 16 3 2 2 3 3 5" xfId="33484"/>
    <cellStyle name="Normal 16 3 2 2 3 4" xfId="23193"/>
    <cellStyle name="Normal 16 3 2 2 3 4 2" xfId="23194"/>
    <cellStyle name="Normal 16 3 2 2 3 4 2 2" xfId="28616"/>
    <cellStyle name="Normal 16 3 2 2 3 4 2 3" xfId="33489"/>
    <cellStyle name="Normal 16 3 2 2 3 4 3" xfId="28615"/>
    <cellStyle name="Normal 16 3 2 2 3 4 4" xfId="33488"/>
    <cellStyle name="Normal 16 3 2 2 3 5" xfId="23195"/>
    <cellStyle name="Normal 16 3 2 2 3 5 2" xfId="28617"/>
    <cellStyle name="Normal 16 3 2 2 3 5 3" xfId="33490"/>
    <cellStyle name="Normal 16 3 2 2 4" xfId="10483"/>
    <cellStyle name="Normal 16 3 2 2 4 2" xfId="23196"/>
    <cellStyle name="Normal 16 3 2 2 4 2 2" xfId="23197"/>
    <cellStyle name="Normal 16 3 2 2 4 2 2 2" xfId="23198"/>
    <cellStyle name="Normal 16 3 2 2 4 2 2 2 2" xfId="28620"/>
    <cellStyle name="Normal 16 3 2 2 4 2 2 2 3" xfId="33493"/>
    <cellStyle name="Normal 16 3 2 2 4 2 2 3" xfId="28619"/>
    <cellStyle name="Normal 16 3 2 2 4 2 2 4" xfId="33492"/>
    <cellStyle name="Normal 16 3 2 2 4 2 3" xfId="23199"/>
    <cellStyle name="Normal 16 3 2 2 4 2 3 2" xfId="28621"/>
    <cellStyle name="Normal 16 3 2 2 4 2 3 3" xfId="33494"/>
    <cellStyle name="Normal 16 3 2 2 4 2 4" xfId="28618"/>
    <cellStyle name="Normal 16 3 2 2 4 2 5" xfId="33491"/>
    <cellStyle name="Normal 16 3 2 2 4 3" xfId="23200"/>
    <cellStyle name="Normal 16 3 2 2 4 3 2" xfId="23201"/>
    <cellStyle name="Normal 16 3 2 2 4 3 2 2" xfId="28623"/>
    <cellStyle name="Normal 16 3 2 2 4 3 2 3" xfId="33496"/>
    <cellStyle name="Normal 16 3 2 2 4 3 3" xfId="28622"/>
    <cellStyle name="Normal 16 3 2 2 4 3 4" xfId="33495"/>
    <cellStyle name="Normal 16 3 2 2 4 4" xfId="23202"/>
    <cellStyle name="Normal 16 3 2 2 4 4 2" xfId="28624"/>
    <cellStyle name="Normal 16 3 2 2 4 4 3" xfId="33497"/>
    <cellStyle name="Normal 16 3 2 2 5" xfId="10484"/>
    <cellStyle name="Normal 16 3 2 2 5 2" xfId="23203"/>
    <cellStyle name="Normal 16 3 2 2 5 2 2" xfId="23204"/>
    <cellStyle name="Normal 16 3 2 2 5 2 2 2" xfId="28626"/>
    <cellStyle name="Normal 16 3 2 2 5 2 2 3" xfId="33499"/>
    <cellStyle name="Normal 16 3 2 2 5 2 3" xfId="28625"/>
    <cellStyle name="Normal 16 3 2 2 5 2 4" xfId="33498"/>
    <cellStyle name="Normal 16 3 2 2 5 3" xfId="23205"/>
    <cellStyle name="Normal 16 3 2 2 5 3 2" xfId="28627"/>
    <cellStyle name="Normal 16 3 2 2 5 3 3" xfId="33500"/>
    <cellStyle name="Normal 16 3 2 2 6" xfId="23206"/>
    <cellStyle name="Normal 16 3 2 2 6 2" xfId="23207"/>
    <cellStyle name="Normal 16 3 2 2 6 2 2" xfId="28629"/>
    <cellStyle name="Normal 16 3 2 2 6 2 3" xfId="33502"/>
    <cellStyle name="Normal 16 3 2 2 6 3" xfId="28628"/>
    <cellStyle name="Normal 16 3 2 2 6 4" xfId="33501"/>
    <cellStyle name="Normal 16 3 2 2 7" xfId="23208"/>
    <cellStyle name="Normal 16 3 2 2 7 2" xfId="28630"/>
    <cellStyle name="Normal 16 3 2 2 7 3" xfId="33503"/>
    <cellStyle name="Normal 16 3 2 3" xfId="10485"/>
    <cellStyle name="Normal 16 3 2 3 2" xfId="23209"/>
    <cellStyle name="Normal 16 3 2 3 2 2" xfId="23210"/>
    <cellStyle name="Normal 16 3 2 3 2 2 2" xfId="23211"/>
    <cellStyle name="Normal 16 3 2 3 2 2 2 2" xfId="23212"/>
    <cellStyle name="Normal 16 3 2 3 2 2 2 2 2" xfId="28634"/>
    <cellStyle name="Normal 16 3 2 3 2 2 2 2 3" xfId="33507"/>
    <cellStyle name="Normal 16 3 2 3 2 2 2 3" xfId="28633"/>
    <cellStyle name="Normal 16 3 2 3 2 2 2 4" xfId="33506"/>
    <cellStyle name="Normal 16 3 2 3 2 2 3" xfId="23213"/>
    <cellStyle name="Normal 16 3 2 3 2 2 3 2" xfId="28635"/>
    <cellStyle name="Normal 16 3 2 3 2 2 3 3" xfId="33508"/>
    <cellStyle name="Normal 16 3 2 3 2 2 4" xfId="28632"/>
    <cellStyle name="Normal 16 3 2 3 2 2 5" xfId="33505"/>
    <cellStyle name="Normal 16 3 2 3 2 3" xfId="23214"/>
    <cellStyle name="Normal 16 3 2 3 2 3 2" xfId="23215"/>
    <cellStyle name="Normal 16 3 2 3 2 3 2 2" xfId="28637"/>
    <cellStyle name="Normal 16 3 2 3 2 3 2 3" xfId="33510"/>
    <cellStyle name="Normal 16 3 2 3 2 3 3" xfId="28636"/>
    <cellStyle name="Normal 16 3 2 3 2 3 4" xfId="33509"/>
    <cellStyle name="Normal 16 3 2 3 2 4" xfId="23216"/>
    <cellStyle name="Normal 16 3 2 3 2 4 2" xfId="28638"/>
    <cellStyle name="Normal 16 3 2 3 2 4 3" xfId="33511"/>
    <cellStyle name="Normal 16 3 2 3 2 5" xfId="28631"/>
    <cellStyle name="Normal 16 3 2 3 2 6" xfId="33504"/>
    <cellStyle name="Normal 16 3 2 3 3" xfId="23217"/>
    <cellStyle name="Normal 16 3 2 3 3 2" xfId="23218"/>
    <cellStyle name="Normal 16 3 2 3 3 2 2" xfId="23219"/>
    <cellStyle name="Normal 16 3 2 3 3 2 2 2" xfId="28641"/>
    <cellStyle name="Normal 16 3 2 3 3 2 2 3" xfId="33514"/>
    <cellStyle name="Normal 16 3 2 3 3 2 3" xfId="28640"/>
    <cellStyle name="Normal 16 3 2 3 3 2 4" xfId="33513"/>
    <cellStyle name="Normal 16 3 2 3 3 3" xfId="23220"/>
    <cellStyle name="Normal 16 3 2 3 3 3 2" xfId="28642"/>
    <cellStyle name="Normal 16 3 2 3 3 3 3" xfId="33515"/>
    <cellStyle name="Normal 16 3 2 3 3 4" xfId="28639"/>
    <cellStyle name="Normal 16 3 2 3 3 5" xfId="33512"/>
    <cellStyle name="Normal 16 3 2 3 4" xfId="23221"/>
    <cellStyle name="Normal 16 3 2 3 4 2" xfId="23222"/>
    <cellStyle name="Normal 16 3 2 3 4 2 2" xfId="28644"/>
    <cellStyle name="Normal 16 3 2 3 4 2 3" xfId="33517"/>
    <cellStyle name="Normal 16 3 2 3 4 3" xfId="28643"/>
    <cellStyle name="Normal 16 3 2 3 4 4" xfId="33516"/>
    <cellStyle name="Normal 16 3 2 3 5" xfId="23223"/>
    <cellStyle name="Normal 16 3 2 3 5 2" xfId="28645"/>
    <cellStyle name="Normal 16 3 2 3 5 3" xfId="33518"/>
    <cellStyle name="Normal 16 3 2 4" xfId="10486"/>
    <cellStyle name="Normal 16 3 2 4 2" xfId="10487"/>
    <cellStyle name="Normal 16 3 2 4 2 2" xfId="23224"/>
    <cellStyle name="Normal 16 3 2 4 2 2 2" xfId="23225"/>
    <cellStyle name="Normal 16 3 2 4 2 2 2 2" xfId="23226"/>
    <cellStyle name="Normal 16 3 2 4 2 2 2 2 2" xfId="28648"/>
    <cellStyle name="Normal 16 3 2 4 2 2 2 2 3" xfId="33521"/>
    <cellStyle name="Normal 16 3 2 4 2 2 2 3" xfId="28647"/>
    <cellStyle name="Normal 16 3 2 4 2 2 2 4" xfId="33520"/>
    <cellStyle name="Normal 16 3 2 4 2 2 3" xfId="23227"/>
    <cellStyle name="Normal 16 3 2 4 2 2 3 2" xfId="28649"/>
    <cellStyle name="Normal 16 3 2 4 2 2 3 3" xfId="33522"/>
    <cellStyle name="Normal 16 3 2 4 2 2 4" xfId="28646"/>
    <cellStyle name="Normal 16 3 2 4 2 2 5" xfId="33519"/>
    <cellStyle name="Normal 16 3 2 4 2 3" xfId="23228"/>
    <cellStyle name="Normal 16 3 2 4 2 3 2" xfId="23229"/>
    <cellStyle name="Normal 16 3 2 4 2 3 2 2" xfId="28651"/>
    <cellStyle name="Normal 16 3 2 4 2 3 2 3" xfId="33524"/>
    <cellStyle name="Normal 16 3 2 4 2 3 3" xfId="28650"/>
    <cellStyle name="Normal 16 3 2 4 2 3 4" xfId="33523"/>
    <cellStyle name="Normal 16 3 2 4 2 4" xfId="23230"/>
    <cellStyle name="Normal 16 3 2 4 2 4 2" xfId="28652"/>
    <cellStyle name="Normal 16 3 2 4 2 4 3" xfId="33525"/>
    <cellStyle name="Normal 16 3 2 4 3" xfId="10488"/>
    <cellStyle name="Normal 16 3 2 4 3 2" xfId="23231"/>
    <cellStyle name="Normal 16 3 2 4 3 2 2" xfId="23232"/>
    <cellStyle name="Normal 16 3 2 4 3 2 2 2" xfId="28654"/>
    <cellStyle name="Normal 16 3 2 4 3 2 2 3" xfId="33527"/>
    <cellStyle name="Normal 16 3 2 4 3 2 3" xfId="28653"/>
    <cellStyle name="Normal 16 3 2 4 3 2 4" xfId="33526"/>
    <cellStyle name="Normal 16 3 2 4 3 3" xfId="23233"/>
    <cellStyle name="Normal 16 3 2 4 3 3 2" xfId="28655"/>
    <cellStyle name="Normal 16 3 2 4 3 3 3" xfId="33528"/>
    <cellStyle name="Normal 16 3 2 4 4" xfId="10489"/>
    <cellStyle name="Normal 16 3 2 4 4 2" xfId="23234"/>
    <cellStyle name="Normal 16 3 2 4 4 2 2" xfId="28656"/>
    <cellStyle name="Normal 16 3 2 4 4 2 3" xfId="33529"/>
    <cellStyle name="Normal 16 3 2 4 5" xfId="23235"/>
    <cellStyle name="Normal 16 3 2 4 5 2" xfId="28657"/>
    <cellStyle name="Normal 16 3 2 4 5 3" xfId="33530"/>
    <cellStyle name="Normal 16 3 2 5" xfId="10490"/>
    <cellStyle name="Normal 16 3 2 5 2" xfId="23236"/>
    <cellStyle name="Normal 16 3 2 5 2 2" xfId="23237"/>
    <cellStyle name="Normal 16 3 2 5 2 2 2" xfId="23238"/>
    <cellStyle name="Normal 16 3 2 5 2 2 2 2" xfId="28660"/>
    <cellStyle name="Normal 16 3 2 5 2 2 2 3" xfId="33533"/>
    <cellStyle name="Normal 16 3 2 5 2 2 3" xfId="28659"/>
    <cellStyle name="Normal 16 3 2 5 2 2 4" xfId="33532"/>
    <cellStyle name="Normal 16 3 2 5 2 3" xfId="23239"/>
    <cellStyle name="Normal 16 3 2 5 2 3 2" xfId="28661"/>
    <cellStyle name="Normal 16 3 2 5 2 3 3" xfId="33534"/>
    <cellStyle name="Normal 16 3 2 5 2 4" xfId="28658"/>
    <cellStyle name="Normal 16 3 2 5 2 5" xfId="33531"/>
    <cellStyle name="Normal 16 3 2 5 3" xfId="23240"/>
    <cellStyle name="Normal 16 3 2 5 3 2" xfId="23241"/>
    <cellStyle name="Normal 16 3 2 5 3 2 2" xfId="28663"/>
    <cellStyle name="Normal 16 3 2 5 3 2 3" xfId="33536"/>
    <cellStyle name="Normal 16 3 2 5 3 3" xfId="28662"/>
    <cellStyle name="Normal 16 3 2 5 3 4" xfId="33535"/>
    <cellStyle name="Normal 16 3 2 5 4" xfId="23242"/>
    <cellStyle name="Normal 16 3 2 5 4 2" xfId="28664"/>
    <cellStyle name="Normal 16 3 2 5 4 3" xfId="33537"/>
    <cellStyle name="Normal 16 3 2 6" xfId="10491"/>
    <cellStyle name="Normal 16 3 2 6 2" xfId="23243"/>
    <cellStyle name="Normal 16 3 2 6 2 2" xfId="23244"/>
    <cellStyle name="Normal 16 3 2 6 2 2 2" xfId="28666"/>
    <cellStyle name="Normal 16 3 2 6 2 2 3" xfId="33539"/>
    <cellStyle name="Normal 16 3 2 6 2 3" xfId="28665"/>
    <cellStyle name="Normal 16 3 2 6 2 4" xfId="33538"/>
    <cellStyle name="Normal 16 3 2 6 3" xfId="23245"/>
    <cellStyle name="Normal 16 3 2 6 3 2" xfId="28667"/>
    <cellStyle name="Normal 16 3 2 6 3 3" xfId="33540"/>
    <cellStyle name="Normal 16 3 2 7" xfId="10492"/>
    <cellStyle name="Normal 16 3 2 7 2" xfId="23246"/>
    <cellStyle name="Normal 16 3 2 7 2 2" xfId="28668"/>
    <cellStyle name="Normal 16 3 2 7 2 3" xfId="33541"/>
    <cellStyle name="Normal 16 3 2 8" xfId="23247"/>
    <cellStyle name="Normal 16 3 2 8 2" xfId="28669"/>
    <cellStyle name="Normal 16 3 2 8 3" xfId="33542"/>
    <cellStyle name="Normal 16 3 3" xfId="23248"/>
    <cellStyle name="Normal 16 3 3 2" xfId="23249"/>
    <cellStyle name="Normal 16 3 3 2 2" xfId="23250"/>
    <cellStyle name="Normal 16 3 3 2 2 2" xfId="23251"/>
    <cellStyle name="Normal 16 3 3 2 2 2 2" xfId="23252"/>
    <cellStyle name="Normal 16 3 3 2 2 2 2 2" xfId="23253"/>
    <cellStyle name="Normal 16 3 3 2 2 2 2 2 2" xfId="28675"/>
    <cellStyle name="Normal 16 3 3 2 2 2 2 2 3" xfId="33548"/>
    <cellStyle name="Normal 16 3 3 2 2 2 2 3" xfId="28674"/>
    <cellStyle name="Normal 16 3 3 2 2 2 2 4" xfId="33547"/>
    <cellStyle name="Normal 16 3 3 2 2 2 3" xfId="23254"/>
    <cellStyle name="Normal 16 3 3 2 2 2 3 2" xfId="28676"/>
    <cellStyle name="Normal 16 3 3 2 2 2 3 3" xfId="33549"/>
    <cellStyle name="Normal 16 3 3 2 2 2 4" xfId="28673"/>
    <cellStyle name="Normal 16 3 3 2 2 2 5" xfId="33546"/>
    <cellStyle name="Normal 16 3 3 2 2 3" xfId="23255"/>
    <cellStyle name="Normal 16 3 3 2 2 3 2" xfId="23256"/>
    <cellStyle name="Normal 16 3 3 2 2 3 2 2" xfId="28678"/>
    <cellStyle name="Normal 16 3 3 2 2 3 2 3" xfId="33551"/>
    <cellStyle name="Normal 16 3 3 2 2 3 3" xfId="28677"/>
    <cellStyle name="Normal 16 3 3 2 2 3 4" xfId="33550"/>
    <cellStyle name="Normal 16 3 3 2 2 4" xfId="23257"/>
    <cellStyle name="Normal 16 3 3 2 2 4 2" xfId="28679"/>
    <cellStyle name="Normal 16 3 3 2 2 4 3" xfId="33552"/>
    <cellStyle name="Normal 16 3 3 2 2 5" xfId="28672"/>
    <cellStyle name="Normal 16 3 3 2 2 6" xfId="33545"/>
    <cellStyle name="Normal 16 3 3 2 3" xfId="23258"/>
    <cellStyle name="Normal 16 3 3 2 3 2" xfId="23259"/>
    <cellStyle name="Normal 16 3 3 2 3 2 2" xfId="23260"/>
    <cellStyle name="Normal 16 3 3 2 3 2 2 2" xfId="28682"/>
    <cellStyle name="Normal 16 3 3 2 3 2 2 3" xfId="33555"/>
    <cellStyle name="Normal 16 3 3 2 3 2 3" xfId="28681"/>
    <cellStyle name="Normal 16 3 3 2 3 2 4" xfId="33554"/>
    <cellStyle name="Normal 16 3 3 2 3 3" xfId="23261"/>
    <cellStyle name="Normal 16 3 3 2 3 3 2" xfId="28683"/>
    <cellStyle name="Normal 16 3 3 2 3 3 3" xfId="33556"/>
    <cellStyle name="Normal 16 3 3 2 3 4" xfId="28680"/>
    <cellStyle name="Normal 16 3 3 2 3 5" xfId="33553"/>
    <cellStyle name="Normal 16 3 3 2 4" xfId="23262"/>
    <cellStyle name="Normal 16 3 3 2 4 2" xfId="23263"/>
    <cellStyle name="Normal 16 3 3 2 4 2 2" xfId="28685"/>
    <cellStyle name="Normal 16 3 3 2 4 2 3" xfId="33558"/>
    <cellStyle name="Normal 16 3 3 2 4 3" xfId="28684"/>
    <cellStyle name="Normal 16 3 3 2 4 4" xfId="33557"/>
    <cellStyle name="Normal 16 3 3 2 5" xfId="23264"/>
    <cellStyle name="Normal 16 3 3 2 5 2" xfId="28686"/>
    <cellStyle name="Normal 16 3 3 2 5 3" xfId="33559"/>
    <cellStyle name="Normal 16 3 3 2 6" xfId="28671"/>
    <cellStyle name="Normal 16 3 3 2 7" xfId="33544"/>
    <cellStyle name="Normal 16 3 3 3" xfId="23265"/>
    <cellStyle name="Normal 16 3 3 3 2" xfId="23266"/>
    <cellStyle name="Normal 16 3 3 3 2 2" xfId="23267"/>
    <cellStyle name="Normal 16 3 3 3 2 2 2" xfId="23268"/>
    <cellStyle name="Normal 16 3 3 3 2 2 2 2" xfId="23269"/>
    <cellStyle name="Normal 16 3 3 3 2 2 2 2 2" xfId="28691"/>
    <cellStyle name="Normal 16 3 3 3 2 2 2 2 3" xfId="33564"/>
    <cellStyle name="Normal 16 3 3 3 2 2 2 3" xfId="28690"/>
    <cellStyle name="Normal 16 3 3 3 2 2 2 4" xfId="33563"/>
    <cellStyle name="Normal 16 3 3 3 2 2 3" xfId="23270"/>
    <cellStyle name="Normal 16 3 3 3 2 2 3 2" xfId="28692"/>
    <cellStyle name="Normal 16 3 3 3 2 2 3 3" xfId="33565"/>
    <cellStyle name="Normal 16 3 3 3 2 2 4" xfId="28689"/>
    <cellStyle name="Normal 16 3 3 3 2 2 5" xfId="33562"/>
    <cellStyle name="Normal 16 3 3 3 2 3" xfId="23271"/>
    <cellStyle name="Normal 16 3 3 3 2 3 2" xfId="23272"/>
    <cellStyle name="Normal 16 3 3 3 2 3 2 2" xfId="28694"/>
    <cellStyle name="Normal 16 3 3 3 2 3 2 3" xfId="33567"/>
    <cellStyle name="Normal 16 3 3 3 2 3 3" xfId="28693"/>
    <cellStyle name="Normal 16 3 3 3 2 3 4" xfId="33566"/>
    <cellStyle name="Normal 16 3 3 3 2 4" xfId="23273"/>
    <cellStyle name="Normal 16 3 3 3 2 4 2" xfId="28695"/>
    <cellStyle name="Normal 16 3 3 3 2 4 3" xfId="33568"/>
    <cellStyle name="Normal 16 3 3 3 2 5" xfId="28688"/>
    <cellStyle name="Normal 16 3 3 3 2 6" xfId="33561"/>
    <cellStyle name="Normal 16 3 3 3 3" xfId="23274"/>
    <cellStyle name="Normal 16 3 3 3 3 2" xfId="23275"/>
    <cellStyle name="Normal 16 3 3 3 3 2 2" xfId="23276"/>
    <cellStyle name="Normal 16 3 3 3 3 2 2 2" xfId="28698"/>
    <cellStyle name="Normal 16 3 3 3 3 2 2 3" xfId="33571"/>
    <cellStyle name="Normal 16 3 3 3 3 2 3" xfId="28697"/>
    <cellStyle name="Normal 16 3 3 3 3 2 4" xfId="33570"/>
    <cellStyle name="Normal 16 3 3 3 3 3" xfId="23277"/>
    <cellStyle name="Normal 16 3 3 3 3 3 2" xfId="28699"/>
    <cellStyle name="Normal 16 3 3 3 3 3 3" xfId="33572"/>
    <cellStyle name="Normal 16 3 3 3 3 4" xfId="28696"/>
    <cellStyle name="Normal 16 3 3 3 3 5" xfId="33569"/>
    <cellStyle name="Normal 16 3 3 3 4" xfId="23278"/>
    <cellStyle name="Normal 16 3 3 3 4 2" xfId="23279"/>
    <cellStyle name="Normal 16 3 3 3 4 2 2" xfId="28701"/>
    <cellStyle name="Normal 16 3 3 3 4 2 3" xfId="33574"/>
    <cellStyle name="Normal 16 3 3 3 4 3" xfId="28700"/>
    <cellStyle name="Normal 16 3 3 3 4 4" xfId="33573"/>
    <cellStyle name="Normal 16 3 3 3 5" xfId="23280"/>
    <cellStyle name="Normal 16 3 3 3 5 2" xfId="28702"/>
    <cellStyle name="Normal 16 3 3 3 5 3" xfId="33575"/>
    <cellStyle name="Normal 16 3 3 3 6" xfId="28687"/>
    <cellStyle name="Normal 16 3 3 3 7" xfId="33560"/>
    <cellStyle name="Normal 16 3 3 4" xfId="23281"/>
    <cellStyle name="Normal 16 3 3 4 2" xfId="23282"/>
    <cellStyle name="Normal 16 3 3 4 2 2" xfId="23283"/>
    <cellStyle name="Normal 16 3 3 4 2 2 2" xfId="23284"/>
    <cellStyle name="Normal 16 3 3 4 2 2 2 2" xfId="28706"/>
    <cellStyle name="Normal 16 3 3 4 2 2 2 3" xfId="33579"/>
    <cellStyle name="Normal 16 3 3 4 2 2 3" xfId="28705"/>
    <cellStyle name="Normal 16 3 3 4 2 2 4" xfId="33578"/>
    <cellStyle name="Normal 16 3 3 4 2 3" xfId="23285"/>
    <cellStyle name="Normal 16 3 3 4 2 3 2" xfId="28707"/>
    <cellStyle name="Normal 16 3 3 4 2 3 3" xfId="33580"/>
    <cellStyle name="Normal 16 3 3 4 2 4" xfId="28704"/>
    <cellStyle name="Normal 16 3 3 4 2 5" xfId="33577"/>
    <cellStyle name="Normal 16 3 3 4 3" xfId="23286"/>
    <cellStyle name="Normal 16 3 3 4 3 2" xfId="23287"/>
    <cellStyle name="Normal 16 3 3 4 3 2 2" xfId="28709"/>
    <cellStyle name="Normal 16 3 3 4 3 2 3" xfId="33582"/>
    <cellStyle name="Normal 16 3 3 4 3 3" xfId="28708"/>
    <cellStyle name="Normal 16 3 3 4 3 4" xfId="33581"/>
    <cellStyle name="Normal 16 3 3 4 4" xfId="23288"/>
    <cellStyle name="Normal 16 3 3 4 4 2" xfId="28710"/>
    <cellStyle name="Normal 16 3 3 4 4 3" xfId="33583"/>
    <cellStyle name="Normal 16 3 3 4 5" xfId="28703"/>
    <cellStyle name="Normal 16 3 3 4 6" xfId="33576"/>
    <cellStyle name="Normal 16 3 3 5" xfId="23289"/>
    <cellStyle name="Normal 16 3 3 5 2" xfId="23290"/>
    <cellStyle name="Normal 16 3 3 5 2 2" xfId="23291"/>
    <cellStyle name="Normal 16 3 3 5 2 2 2" xfId="28713"/>
    <cellStyle name="Normal 16 3 3 5 2 2 3" xfId="33586"/>
    <cellStyle name="Normal 16 3 3 5 2 3" xfId="28712"/>
    <cellStyle name="Normal 16 3 3 5 2 4" xfId="33585"/>
    <cellStyle name="Normal 16 3 3 5 3" xfId="23292"/>
    <cellStyle name="Normal 16 3 3 5 3 2" xfId="28714"/>
    <cellStyle name="Normal 16 3 3 5 3 3" xfId="33587"/>
    <cellStyle name="Normal 16 3 3 5 4" xfId="28711"/>
    <cellStyle name="Normal 16 3 3 5 5" xfId="33584"/>
    <cellStyle name="Normal 16 3 3 6" xfId="23293"/>
    <cellStyle name="Normal 16 3 3 6 2" xfId="23294"/>
    <cellStyle name="Normal 16 3 3 6 2 2" xfId="28716"/>
    <cellStyle name="Normal 16 3 3 6 2 3" xfId="33589"/>
    <cellStyle name="Normal 16 3 3 6 3" xfId="28715"/>
    <cellStyle name="Normal 16 3 3 6 4" xfId="33588"/>
    <cellStyle name="Normal 16 3 3 7" xfId="23295"/>
    <cellStyle name="Normal 16 3 3 7 2" xfId="28717"/>
    <cellStyle name="Normal 16 3 3 7 3" xfId="33590"/>
    <cellStyle name="Normal 16 3 3 8" xfId="28670"/>
    <cellStyle name="Normal 16 3 3 9" xfId="33543"/>
    <cellStyle name="Normal 16 3 4" xfId="23296"/>
    <cellStyle name="Normal 16 3 4 2" xfId="23297"/>
    <cellStyle name="Normal 16 3 4 2 2" xfId="23298"/>
    <cellStyle name="Normal 16 3 4 2 2 2" xfId="23299"/>
    <cellStyle name="Normal 16 3 4 2 2 2 2" xfId="23300"/>
    <cellStyle name="Normal 16 3 4 2 2 2 2 2" xfId="28722"/>
    <cellStyle name="Normal 16 3 4 2 2 2 2 3" xfId="33595"/>
    <cellStyle name="Normal 16 3 4 2 2 2 3" xfId="28721"/>
    <cellStyle name="Normal 16 3 4 2 2 2 4" xfId="33594"/>
    <cellStyle name="Normal 16 3 4 2 2 3" xfId="23301"/>
    <cellStyle name="Normal 16 3 4 2 2 3 2" xfId="28723"/>
    <cellStyle name="Normal 16 3 4 2 2 3 3" xfId="33596"/>
    <cellStyle name="Normal 16 3 4 2 2 4" xfId="28720"/>
    <cellStyle name="Normal 16 3 4 2 2 5" xfId="33593"/>
    <cellStyle name="Normal 16 3 4 2 3" xfId="23302"/>
    <cellStyle name="Normal 16 3 4 2 3 2" xfId="23303"/>
    <cellStyle name="Normal 16 3 4 2 3 2 2" xfId="28725"/>
    <cellStyle name="Normal 16 3 4 2 3 2 3" xfId="33598"/>
    <cellStyle name="Normal 16 3 4 2 3 3" xfId="28724"/>
    <cellStyle name="Normal 16 3 4 2 3 4" xfId="33597"/>
    <cellStyle name="Normal 16 3 4 2 4" xfId="23304"/>
    <cellStyle name="Normal 16 3 4 2 4 2" xfId="28726"/>
    <cellStyle name="Normal 16 3 4 2 4 3" xfId="33599"/>
    <cellStyle name="Normal 16 3 4 2 5" xfId="28719"/>
    <cellStyle name="Normal 16 3 4 2 6" xfId="33592"/>
    <cellStyle name="Normal 16 3 4 3" xfId="23305"/>
    <cellStyle name="Normal 16 3 4 3 2" xfId="23306"/>
    <cellStyle name="Normal 16 3 4 3 2 2" xfId="23307"/>
    <cellStyle name="Normal 16 3 4 3 2 2 2" xfId="28729"/>
    <cellStyle name="Normal 16 3 4 3 2 2 3" xfId="33602"/>
    <cellStyle name="Normal 16 3 4 3 2 3" xfId="28728"/>
    <cellStyle name="Normal 16 3 4 3 2 4" xfId="33601"/>
    <cellStyle name="Normal 16 3 4 3 3" xfId="23308"/>
    <cellStyle name="Normal 16 3 4 3 3 2" xfId="28730"/>
    <cellStyle name="Normal 16 3 4 3 3 3" xfId="33603"/>
    <cellStyle name="Normal 16 3 4 3 4" xfId="28727"/>
    <cellStyle name="Normal 16 3 4 3 5" xfId="33600"/>
    <cellStyle name="Normal 16 3 4 4" xfId="23309"/>
    <cellStyle name="Normal 16 3 4 4 2" xfId="23310"/>
    <cellStyle name="Normal 16 3 4 4 2 2" xfId="28732"/>
    <cellStyle name="Normal 16 3 4 4 2 3" xfId="33605"/>
    <cellStyle name="Normal 16 3 4 4 3" xfId="28731"/>
    <cellStyle name="Normal 16 3 4 4 4" xfId="33604"/>
    <cellStyle name="Normal 16 3 4 5" xfId="23311"/>
    <cellStyle name="Normal 16 3 4 5 2" xfId="28733"/>
    <cellStyle name="Normal 16 3 4 5 3" xfId="33606"/>
    <cellStyle name="Normal 16 3 4 6" xfId="28718"/>
    <cellStyle name="Normal 16 3 4 7" xfId="33591"/>
    <cellStyle name="Normal 16 3 5" xfId="23312"/>
    <cellStyle name="Normal 16 3 5 2" xfId="23313"/>
    <cellStyle name="Normal 16 3 5 2 2" xfId="23314"/>
    <cellStyle name="Normal 16 3 5 2 2 2" xfId="23315"/>
    <cellStyle name="Normal 16 3 5 2 2 2 2" xfId="23316"/>
    <cellStyle name="Normal 16 3 5 2 2 2 2 2" xfId="28738"/>
    <cellStyle name="Normal 16 3 5 2 2 2 2 3" xfId="33611"/>
    <cellStyle name="Normal 16 3 5 2 2 2 3" xfId="28737"/>
    <cellStyle name="Normal 16 3 5 2 2 2 4" xfId="33610"/>
    <cellStyle name="Normal 16 3 5 2 2 3" xfId="23317"/>
    <cellStyle name="Normal 16 3 5 2 2 3 2" xfId="28739"/>
    <cellStyle name="Normal 16 3 5 2 2 3 3" xfId="33612"/>
    <cellStyle name="Normal 16 3 5 2 2 4" xfId="28736"/>
    <cellStyle name="Normal 16 3 5 2 2 5" xfId="33609"/>
    <cellStyle name="Normal 16 3 5 2 3" xfId="23318"/>
    <cellStyle name="Normal 16 3 5 2 3 2" xfId="23319"/>
    <cellStyle name="Normal 16 3 5 2 3 2 2" xfId="28741"/>
    <cellStyle name="Normal 16 3 5 2 3 2 3" xfId="33614"/>
    <cellStyle name="Normal 16 3 5 2 3 3" xfId="28740"/>
    <cellStyle name="Normal 16 3 5 2 3 4" xfId="33613"/>
    <cellStyle name="Normal 16 3 5 2 4" xfId="23320"/>
    <cellStyle name="Normal 16 3 5 2 4 2" xfId="28742"/>
    <cellStyle name="Normal 16 3 5 2 4 3" xfId="33615"/>
    <cellStyle name="Normal 16 3 5 2 5" xfId="28735"/>
    <cellStyle name="Normal 16 3 5 2 6" xfId="33608"/>
    <cellStyle name="Normal 16 3 5 3" xfId="23321"/>
    <cellStyle name="Normal 16 3 5 3 2" xfId="23322"/>
    <cellStyle name="Normal 16 3 5 3 2 2" xfId="23323"/>
    <cellStyle name="Normal 16 3 5 3 2 2 2" xfId="28745"/>
    <cellStyle name="Normal 16 3 5 3 2 2 3" xfId="33618"/>
    <cellStyle name="Normal 16 3 5 3 2 3" xfId="28744"/>
    <cellStyle name="Normal 16 3 5 3 2 4" xfId="33617"/>
    <cellStyle name="Normal 16 3 5 3 3" xfId="23324"/>
    <cellStyle name="Normal 16 3 5 3 3 2" xfId="28746"/>
    <cellStyle name="Normal 16 3 5 3 3 3" xfId="33619"/>
    <cellStyle name="Normal 16 3 5 3 4" xfId="28743"/>
    <cellStyle name="Normal 16 3 5 3 5" xfId="33616"/>
    <cellStyle name="Normal 16 3 5 4" xfId="23325"/>
    <cellStyle name="Normal 16 3 5 4 2" xfId="23326"/>
    <cellStyle name="Normal 16 3 5 4 2 2" xfId="28748"/>
    <cellStyle name="Normal 16 3 5 4 2 3" xfId="33621"/>
    <cellStyle name="Normal 16 3 5 4 3" xfId="28747"/>
    <cellStyle name="Normal 16 3 5 4 4" xfId="33620"/>
    <cellStyle name="Normal 16 3 5 5" xfId="23327"/>
    <cellStyle name="Normal 16 3 5 5 2" xfId="28749"/>
    <cellStyle name="Normal 16 3 5 5 3" xfId="33622"/>
    <cellStyle name="Normal 16 3 5 6" xfId="28734"/>
    <cellStyle name="Normal 16 3 5 7" xfId="33607"/>
    <cellStyle name="Normal 16 3 6" xfId="23328"/>
    <cellStyle name="Normal 16 3 6 2" xfId="23329"/>
    <cellStyle name="Normal 16 3 6 2 2" xfId="23330"/>
    <cellStyle name="Normal 16 3 6 2 2 2" xfId="23331"/>
    <cellStyle name="Normal 16 3 6 2 2 2 2" xfId="28753"/>
    <cellStyle name="Normal 16 3 6 2 2 2 3" xfId="33626"/>
    <cellStyle name="Normal 16 3 6 2 2 3" xfId="28752"/>
    <cellStyle name="Normal 16 3 6 2 2 4" xfId="33625"/>
    <cellStyle name="Normal 16 3 6 2 3" xfId="23332"/>
    <cellStyle name="Normal 16 3 6 2 3 2" xfId="28754"/>
    <cellStyle name="Normal 16 3 6 2 3 3" xfId="33627"/>
    <cellStyle name="Normal 16 3 6 2 4" xfId="28751"/>
    <cellStyle name="Normal 16 3 6 2 5" xfId="33624"/>
    <cellStyle name="Normal 16 3 6 3" xfId="23333"/>
    <cellStyle name="Normal 16 3 6 3 2" xfId="23334"/>
    <cellStyle name="Normal 16 3 6 3 2 2" xfId="28756"/>
    <cellStyle name="Normal 16 3 6 3 2 3" xfId="33629"/>
    <cellStyle name="Normal 16 3 6 3 3" xfId="28755"/>
    <cellStyle name="Normal 16 3 6 3 4" xfId="33628"/>
    <cellStyle name="Normal 16 3 6 4" xfId="23335"/>
    <cellStyle name="Normal 16 3 6 4 2" xfId="28757"/>
    <cellStyle name="Normal 16 3 6 4 3" xfId="33630"/>
    <cellStyle name="Normal 16 3 6 5" xfId="28750"/>
    <cellStyle name="Normal 16 3 6 6" xfId="33623"/>
    <cellStyle name="Normal 16 3 7" xfId="23336"/>
    <cellStyle name="Normal 16 3 7 2" xfId="23337"/>
    <cellStyle name="Normal 16 3 7 2 2" xfId="23338"/>
    <cellStyle name="Normal 16 3 7 2 2 2" xfId="28760"/>
    <cellStyle name="Normal 16 3 7 2 2 3" xfId="33633"/>
    <cellStyle name="Normal 16 3 7 2 3" xfId="28759"/>
    <cellStyle name="Normal 16 3 7 2 4" xfId="33632"/>
    <cellStyle name="Normal 16 3 7 3" xfId="23339"/>
    <cellStyle name="Normal 16 3 7 3 2" xfId="28761"/>
    <cellStyle name="Normal 16 3 7 3 3" xfId="33634"/>
    <cellStyle name="Normal 16 3 7 4" xfId="28758"/>
    <cellStyle name="Normal 16 3 7 5" xfId="33631"/>
    <cellStyle name="Normal 16 3 8" xfId="23340"/>
    <cellStyle name="Normal 16 3 8 2" xfId="23341"/>
    <cellStyle name="Normal 16 3 8 2 2" xfId="28763"/>
    <cellStyle name="Normal 16 3 8 2 3" xfId="33636"/>
    <cellStyle name="Normal 16 3 8 3" xfId="28762"/>
    <cellStyle name="Normal 16 3 8 4" xfId="33635"/>
    <cellStyle name="Normal 16 3 9" xfId="23342"/>
    <cellStyle name="Normal 16 3 9 2" xfId="28764"/>
    <cellStyle name="Normal 16 3 9 3" xfId="33637"/>
    <cellStyle name="Normal 16 4" xfId="10493"/>
    <cellStyle name="Normal 16 4 2" xfId="10494"/>
    <cellStyle name="Normal 16 4 2 2" xfId="10495"/>
    <cellStyle name="Normal 16 4 2 2 2" xfId="10496"/>
    <cellStyle name="Normal 16 4 2 2 2 2" xfId="10497"/>
    <cellStyle name="Normal 16 4 2 2 2 2 2" xfId="23343"/>
    <cellStyle name="Normal 16 4 2 2 2 2 2 2" xfId="23344"/>
    <cellStyle name="Normal 16 4 2 2 2 2 2 2 2" xfId="23345"/>
    <cellStyle name="Normal 16 4 2 2 2 2 2 2 2 2" xfId="28767"/>
    <cellStyle name="Normal 16 4 2 2 2 2 2 2 2 3" xfId="33640"/>
    <cellStyle name="Normal 16 4 2 2 2 2 2 2 3" xfId="28766"/>
    <cellStyle name="Normal 16 4 2 2 2 2 2 2 4" xfId="33639"/>
    <cellStyle name="Normal 16 4 2 2 2 2 2 3" xfId="23346"/>
    <cellStyle name="Normal 16 4 2 2 2 2 2 3 2" xfId="28768"/>
    <cellStyle name="Normal 16 4 2 2 2 2 2 3 3" xfId="33641"/>
    <cellStyle name="Normal 16 4 2 2 2 2 2 4" xfId="28765"/>
    <cellStyle name="Normal 16 4 2 2 2 2 2 5" xfId="33638"/>
    <cellStyle name="Normal 16 4 2 2 2 2 3" xfId="23347"/>
    <cellStyle name="Normal 16 4 2 2 2 2 3 2" xfId="23348"/>
    <cellStyle name="Normal 16 4 2 2 2 2 3 2 2" xfId="28770"/>
    <cellStyle name="Normal 16 4 2 2 2 2 3 2 3" xfId="33643"/>
    <cellStyle name="Normal 16 4 2 2 2 2 3 3" xfId="28769"/>
    <cellStyle name="Normal 16 4 2 2 2 2 3 4" xfId="33642"/>
    <cellStyle name="Normal 16 4 2 2 2 2 4" xfId="23349"/>
    <cellStyle name="Normal 16 4 2 2 2 2 4 2" xfId="28771"/>
    <cellStyle name="Normal 16 4 2 2 2 2 4 3" xfId="33644"/>
    <cellStyle name="Normal 16 4 2 2 2 3" xfId="10498"/>
    <cellStyle name="Normal 16 4 2 2 2 3 2" xfId="23350"/>
    <cellStyle name="Normal 16 4 2 2 2 3 2 2" xfId="23351"/>
    <cellStyle name="Normal 16 4 2 2 2 3 2 2 2" xfId="28773"/>
    <cellStyle name="Normal 16 4 2 2 2 3 2 2 3" xfId="33646"/>
    <cellStyle name="Normal 16 4 2 2 2 3 2 3" xfId="28772"/>
    <cellStyle name="Normal 16 4 2 2 2 3 2 4" xfId="33645"/>
    <cellStyle name="Normal 16 4 2 2 2 3 3" xfId="23352"/>
    <cellStyle name="Normal 16 4 2 2 2 3 3 2" xfId="28774"/>
    <cellStyle name="Normal 16 4 2 2 2 3 3 3" xfId="33647"/>
    <cellStyle name="Normal 16 4 2 2 2 4" xfId="10499"/>
    <cellStyle name="Normal 16 4 2 2 2 4 2" xfId="23353"/>
    <cellStyle name="Normal 16 4 2 2 2 4 2 2" xfId="28775"/>
    <cellStyle name="Normal 16 4 2 2 2 4 2 3" xfId="33648"/>
    <cellStyle name="Normal 16 4 2 2 2 5" xfId="23354"/>
    <cellStyle name="Normal 16 4 2 2 2 5 2" xfId="28776"/>
    <cellStyle name="Normal 16 4 2 2 2 5 3" xfId="33649"/>
    <cellStyle name="Normal 16 4 2 2 3" xfId="10500"/>
    <cellStyle name="Normal 16 4 2 2 3 2" xfId="23355"/>
    <cellStyle name="Normal 16 4 2 2 3 2 2" xfId="23356"/>
    <cellStyle name="Normal 16 4 2 2 3 2 2 2" xfId="23357"/>
    <cellStyle name="Normal 16 4 2 2 3 2 2 2 2" xfId="23358"/>
    <cellStyle name="Normal 16 4 2 2 3 2 2 2 2 2" xfId="28780"/>
    <cellStyle name="Normal 16 4 2 2 3 2 2 2 2 3" xfId="33653"/>
    <cellStyle name="Normal 16 4 2 2 3 2 2 2 3" xfId="28779"/>
    <cellStyle name="Normal 16 4 2 2 3 2 2 2 4" xfId="33652"/>
    <cellStyle name="Normal 16 4 2 2 3 2 2 3" xfId="23359"/>
    <cellStyle name="Normal 16 4 2 2 3 2 2 3 2" xfId="28781"/>
    <cellStyle name="Normal 16 4 2 2 3 2 2 3 3" xfId="33654"/>
    <cellStyle name="Normal 16 4 2 2 3 2 2 4" xfId="28778"/>
    <cellStyle name="Normal 16 4 2 2 3 2 2 5" xfId="33651"/>
    <cellStyle name="Normal 16 4 2 2 3 2 3" xfId="23360"/>
    <cellStyle name="Normal 16 4 2 2 3 2 3 2" xfId="23361"/>
    <cellStyle name="Normal 16 4 2 2 3 2 3 2 2" xfId="28783"/>
    <cellStyle name="Normal 16 4 2 2 3 2 3 2 3" xfId="33656"/>
    <cellStyle name="Normal 16 4 2 2 3 2 3 3" xfId="28782"/>
    <cellStyle name="Normal 16 4 2 2 3 2 3 4" xfId="33655"/>
    <cellStyle name="Normal 16 4 2 2 3 2 4" xfId="23362"/>
    <cellStyle name="Normal 16 4 2 2 3 2 4 2" xfId="28784"/>
    <cellStyle name="Normal 16 4 2 2 3 2 4 3" xfId="33657"/>
    <cellStyle name="Normal 16 4 2 2 3 2 5" xfId="28777"/>
    <cellStyle name="Normal 16 4 2 2 3 2 6" xfId="33650"/>
    <cellStyle name="Normal 16 4 2 2 3 3" xfId="23363"/>
    <cellStyle name="Normal 16 4 2 2 3 3 2" xfId="23364"/>
    <cellStyle name="Normal 16 4 2 2 3 3 2 2" xfId="23365"/>
    <cellStyle name="Normal 16 4 2 2 3 3 2 2 2" xfId="28787"/>
    <cellStyle name="Normal 16 4 2 2 3 3 2 2 3" xfId="33660"/>
    <cellStyle name="Normal 16 4 2 2 3 3 2 3" xfId="28786"/>
    <cellStyle name="Normal 16 4 2 2 3 3 2 4" xfId="33659"/>
    <cellStyle name="Normal 16 4 2 2 3 3 3" xfId="23366"/>
    <cellStyle name="Normal 16 4 2 2 3 3 3 2" xfId="28788"/>
    <cellStyle name="Normal 16 4 2 2 3 3 3 3" xfId="33661"/>
    <cellStyle name="Normal 16 4 2 2 3 3 4" xfId="28785"/>
    <cellStyle name="Normal 16 4 2 2 3 3 5" xfId="33658"/>
    <cellStyle name="Normal 16 4 2 2 3 4" xfId="23367"/>
    <cellStyle name="Normal 16 4 2 2 3 4 2" xfId="23368"/>
    <cellStyle name="Normal 16 4 2 2 3 4 2 2" xfId="28790"/>
    <cellStyle name="Normal 16 4 2 2 3 4 2 3" xfId="33663"/>
    <cellStyle name="Normal 16 4 2 2 3 4 3" xfId="28789"/>
    <cellStyle name="Normal 16 4 2 2 3 4 4" xfId="33662"/>
    <cellStyle name="Normal 16 4 2 2 3 5" xfId="23369"/>
    <cellStyle name="Normal 16 4 2 2 3 5 2" xfId="28791"/>
    <cellStyle name="Normal 16 4 2 2 3 5 3" xfId="33664"/>
    <cellStyle name="Normal 16 4 2 2 4" xfId="10501"/>
    <cellStyle name="Normal 16 4 2 2 4 2" xfId="23370"/>
    <cellStyle name="Normal 16 4 2 2 4 2 2" xfId="23371"/>
    <cellStyle name="Normal 16 4 2 2 4 2 2 2" xfId="23372"/>
    <cellStyle name="Normal 16 4 2 2 4 2 2 2 2" xfId="28794"/>
    <cellStyle name="Normal 16 4 2 2 4 2 2 2 3" xfId="33667"/>
    <cellStyle name="Normal 16 4 2 2 4 2 2 3" xfId="28793"/>
    <cellStyle name="Normal 16 4 2 2 4 2 2 4" xfId="33666"/>
    <cellStyle name="Normal 16 4 2 2 4 2 3" xfId="23373"/>
    <cellStyle name="Normal 16 4 2 2 4 2 3 2" xfId="28795"/>
    <cellStyle name="Normal 16 4 2 2 4 2 3 3" xfId="33668"/>
    <cellStyle name="Normal 16 4 2 2 4 2 4" xfId="28792"/>
    <cellStyle name="Normal 16 4 2 2 4 2 5" xfId="33665"/>
    <cellStyle name="Normal 16 4 2 2 4 3" xfId="23374"/>
    <cellStyle name="Normal 16 4 2 2 4 3 2" xfId="23375"/>
    <cellStyle name="Normal 16 4 2 2 4 3 2 2" xfId="28797"/>
    <cellStyle name="Normal 16 4 2 2 4 3 2 3" xfId="33670"/>
    <cellStyle name="Normal 16 4 2 2 4 3 3" xfId="28796"/>
    <cellStyle name="Normal 16 4 2 2 4 3 4" xfId="33669"/>
    <cellStyle name="Normal 16 4 2 2 4 4" xfId="23376"/>
    <cellStyle name="Normal 16 4 2 2 4 4 2" xfId="28798"/>
    <cellStyle name="Normal 16 4 2 2 4 4 3" xfId="33671"/>
    <cellStyle name="Normal 16 4 2 2 5" xfId="10502"/>
    <cellStyle name="Normal 16 4 2 2 5 2" xfId="23377"/>
    <cellStyle name="Normal 16 4 2 2 5 2 2" xfId="23378"/>
    <cellStyle name="Normal 16 4 2 2 5 2 2 2" xfId="28800"/>
    <cellStyle name="Normal 16 4 2 2 5 2 2 3" xfId="33673"/>
    <cellStyle name="Normal 16 4 2 2 5 2 3" xfId="28799"/>
    <cellStyle name="Normal 16 4 2 2 5 2 4" xfId="33672"/>
    <cellStyle name="Normal 16 4 2 2 5 3" xfId="23379"/>
    <cellStyle name="Normal 16 4 2 2 5 3 2" xfId="28801"/>
    <cellStyle name="Normal 16 4 2 2 5 3 3" xfId="33674"/>
    <cellStyle name="Normal 16 4 2 2 6" xfId="23380"/>
    <cellStyle name="Normal 16 4 2 2 6 2" xfId="23381"/>
    <cellStyle name="Normal 16 4 2 2 6 2 2" xfId="28803"/>
    <cellStyle name="Normal 16 4 2 2 6 2 3" xfId="33676"/>
    <cellStyle name="Normal 16 4 2 2 6 3" xfId="28802"/>
    <cellStyle name="Normal 16 4 2 2 6 4" xfId="33675"/>
    <cellStyle name="Normal 16 4 2 2 7" xfId="23382"/>
    <cellStyle name="Normal 16 4 2 2 7 2" xfId="28804"/>
    <cellStyle name="Normal 16 4 2 2 7 3" xfId="33677"/>
    <cellStyle name="Normal 16 4 2 3" xfId="10503"/>
    <cellStyle name="Normal 16 4 2 3 2" xfId="23383"/>
    <cellStyle name="Normal 16 4 2 3 2 2" xfId="23384"/>
    <cellStyle name="Normal 16 4 2 3 2 2 2" xfId="23385"/>
    <cellStyle name="Normal 16 4 2 3 2 2 2 2" xfId="23386"/>
    <cellStyle name="Normal 16 4 2 3 2 2 2 2 2" xfId="28808"/>
    <cellStyle name="Normal 16 4 2 3 2 2 2 2 3" xfId="33681"/>
    <cellStyle name="Normal 16 4 2 3 2 2 2 3" xfId="28807"/>
    <cellStyle name="Normal 16 4 2 3 2 2 2 4" xfId="33680"/>
    <cellStyle name="Normal 16 4 2 3 2 2 3" xfId="23387"/>
    <cellStyle name="Normal 16 4 2 3 2 2 3 2" xfId="28809"/>
    <cellStyle name="Normal 16 4 2 3 2 2 3 3" xfId="33682"/>
    <cellStyle name="Normal 16 4 2 3 2 2 4" xfId="28806"/>
    <cellStyle name="Normal 16 4 2 3 2 2 5" xfId="33679"/>
    <cellStyle name="Normal 16 4 2 3 2 3" xfId="23388"/>
    <cellStyle name="Normal 16 4 2 3 2 3 2" xfId="23389"/>
    <cellStyle name="Normal 16 4 2 3 2 3 2 2" xfId="28811"/>
    <cellStyle name="Normal 16 4 2 3 2 3 2 3" xfId="33684"/>
    <cellStyle name="Normal 16 4 2 3 2 3 3" xfId="28810"/>
    <cellStyle name="Normal 16 4 2 3 2 3 4" xfId="33683"/>
    <cellStyle name="Normal 16 4 2 3 2 4" xfId="23390"/>
    <cellStyle name="Normal 16 4 2 3 2 4 2" xfId="28812"/>
    <cellStyle name="Normal 16 4 2 3 2 4 3" xfId="33685"/>
    <cellStyle name="Normal 16 4 2 3 2 5" xfId="28805"/>
    <cellStyle name="Normal 16 4 2 3 2 6" xfId="33678"/>
    <cellStyle name="Normal 16 4 2 3 3" xfId="23391"/>
    <cellStyle name="Normal 16 4 2 3 3 2" xfId="23392"/>
    <cellStyle name="Normal 16 4 2 3 3 2 2" xfId="23393"/>
    <cellStyle name="Normal 16 4 2 3 3 2 2 2" xfId="28815"/>
    <cellStyle name="Normal 16 4 2 3 3 2 2 3" xfId="33688"/>
    <cellStyle name="Normal 16 4 2 3 3 2 3" xfId="28814"/>
    <cellStyle name="Normal 16 4 2 3 3 2 4" xfId="33687"/>
    <cellStyle name="Normal 16 4 2 3 3 3" xfId="23394"/>
    <cellStyle name="Normal 16 4 2 3 3 3 2" xfId="28816"/>
    <cellStyle name="Normal 16 4 2 3 3 3 3" xfId="33689"/>
    <cellStyle name="Normal 16 4 2 3 3 4" xfId="28813"/>
    <cellStyle name="Normal 16 4 2 3 3 5" xfId="33686"/>
    <cellStyle name="Normal 16 4 2 3 4" xfId="23395"/>
    <cellStyle name="Normal 16 4 2 3 4 2" xfId="23396"/>
    <cellStyle name="Normal 16 4 2 3 4 2 2" xfId="28818"/>
    <cellStyle name="Normal 16 4 2 3 4 2 3" xfId="33691"/>
    <cellStyle name="Normal 16 4 2 3 4 3" xfId="28817"/>
    <cellStyle name="Normal 16 4 2 3 4 4" xfId="33690"/>
    <cellStyle name="Normal 16 4 2 3 5" xfId="23397"/>
    <cellStyle name="Normal 16 4 2 3 5 2" xfId="28819"/>
    <cellStyle name="Normal 16 4 2 3 5 3" xfId="33692"/>
    <cellStyle name="Normal 16 4 2 4" xfId="10504"/>
    <cellStyle name="Normal 16 4 2 4 2" xfId="10505"/>
    <cellStyle name="Normal 16 4 2 4 2 2" xfId="23398"/>
    <cellStyle name="Normal 16 4 2 4 2 2 2" xfId="23399"/>
    <cellStyle name="Normal 16 4 2 4 2 2 2 2" xfId="23400"/>
    <cellStyle name="Normal 16 4 2 4 2 2 2 2 2" xfId="28822"/>
    <cellStyle name="Normal 16 4 2 4 2 2 2 2 3" xfId="33695"/>
    <cellStyle name="Normal 16 4 2 4 2 2 2 3" xfId="28821"/>
    <cellStyle name="Normal 16 4 2 4 2 2 2 4" xfId="33694"/>
    <cellStyle name="Normal 16 4 2 4 2 2 3" xfId="23401"/>
    <cellStyle name="Normal 16 4 2 4 2 2 3 2" xfId="28823"/>
    <cellStyle name="Normal 16 4 2 4 2 2 3 3" xfId="33696"/>
    <cellStyle name="Normal 16 4 2 4 2 2 4" xfId="28820"/>
    <cellStyle name="Normal 16 4 2 4 2 2 5" xfId="33693"/>
    <cellStyle name="Normal 16 4 2 4 2 3" xfId="23402"/>
    <cellStyle name="Normal 16 4 2 4 2 3 2" xfId="23403"/>
    <cellStyle name="Normal 16 4 2 4 2 3 2 2" xfId="28825"/>
    <cellStyle name="Normal 16 4 2 4 2 3 2 3" xfId="33698"/>
    <cellStyle name="Normal 16 4 2 4 2 3 3" xfId="28824"/>
    <cellStyle name="Normal 16 4 2 4 2 3 4" xfId="33697"/>
    <cellStyle name="Normal 16 4 2 4 2 4" xfId="23404"/>
    <cellStyle name="Normal 16 4 2 4 2 4 2" xfId="28826"/>
    <cellStyle name="Normal 16 4 2 4 2 4 3" xfId="33699"/>
    <cellStyle name="Normal 16 4 2 4 3" xfId="10506"/>
    <cellStyle name="Normal 16 4 2 4 3 2" xfId="23405"/>
    <cellStyle name="Normal 16 4 2 4 3 2 2" xfId="23406"/>
    <cellStyle name="Normal 16 4 2 4 3 2 2 2" xfId="28828"/>
    <cellStyle name="Normal 16 4 2 4 3 2 2 3" xfId="33701"/>
    <cellStyle name="Normal 16 4 2 4 3 2 3" xfId="28827"/>
    <cellStyle name="Normal 16 4 2 4 3 2 4" xfId="33700"/>
    <cellStyle name="Normal 16 4 2 4 3 3" xfId="23407"/>
    <cellStyle name="Normal 16 4 2 4 3 3 2" xfId="28829"/>
    <cellStyle name="Normal 16 4 2 4 3 3 3" xfId="33702"/>
    <cellStyle name="Normal 16 4 2 4 4" xfId="10507"/>
    <cellStyle name="Normal 16 4 2 4 4 2" xfId="23408"/>
    <cellStyle name="Normal 16 4 2 4 4 2 2" xfId="28830"/>
    <cellStyle name="Normal 16 4 2 4 4 2 3" xfId="33703"/>
    <cellStyle name="Normal 16 4 2 4 5" xfId="23409"/>
    <cellStyle name="Normal 16 4 2 4 5 2" xfId="28831"/>
    <cellStyle name="Normal 16 4 2 4 5 3" xfId="33704"/>
    <cellStyle name="Normal 16 4 2 5" xfId="10508"/>
    <cellStyle name="Normal 16 4 2 5 2" xfId="23410"/>
    <cellStyle name="Normal 16 4 2 5 2 2" xfId="23411"/>
    <cellStyle name="Normal 16 4 2 5 2 2 2" xfId="23412"/>
    <cellStyle name="Normal 16 4 2 5 2 2 2 2" xfId="28834"/>
    <cellStyle name="Normal 16 4 2 5 2 2 2 3" xfId="33707"/>
    <cellStyle name="Normal 16 4 2 5 2 2 3" xfId="28833"/>
    <cellStyle name="Normal 16 4 2 5 2 2 4" xfId="33706"/>
    <cellStyle name="Normal 16 4 2 5 2 3" xfId="23413"/>
    <cellStyle name="Normal 16 4 2 5 2 3 2" xfId="28835"/>
    <cellStyle name="Normal 16 4 2 5 2 3 3" xfId="33708"/>
    <cellStyle name="Normal 16 4 2 5 2 4" xfId="28832"/>
    <cellStyle name="Normal 16 4 2 5 2 5" xfId="33705"/>
    <cellStyle name="Normal 16 4 2 5 3" xfId="23414"/>
    <cellStyle name="Normal 16 4 2 5 3 2" xfId="23415"/>
    <cellStyle name="Normal 16 4 2 5 3 2 2" xfId="28837"/>
    <cellStyle name="Normal 16 4 2 5 3 2 3" xfId="33710"/>
    <cellStyle name="Normal 16 4 2 5 3 3" xfId="28836"/>
    <cellStyle name="Normal 16 4 2 5 3 4" xfId="33709"/>
    <cellStyle name="Normal 16 4 2 5 4" xfId="23416"/>
    <cellStyle name="Normal 16 4 2 5 4 2" xfId="28838"/>
    <cellStyle name="Normal 16 4 2 5 4 3" xfId="33711"/>
    <cellStyle name="Normal 16 4 2 6" xfId="10509"/>
    <cellStyle name="Normal 16 4 2 6 2" xfId="23417"/>
    <cellStyle name="Normal 16 4 2 6 2 2" xfId="23418"/>
    <cellStyle name="Normal 16 4 2 6 2 2 2" xfId="28840"/>
    <cellStyle name="Normal 16 4 2 6 2 2 3" xfId="33713"/>
    <cellStyle name="Normal 16 4 2 6 2 3" xfId="28839"/>
    <cellStyle name="Normal 16 4 2 6 2 4" xfId="33712"/>
    <cellStyle name="Normal 16 4 2 6 3" xfId="23419"/>
    <cellStyle name="Normal 16 4 2 6 3 2" xfId="28841"/>
    <cellStyle name="Normal 16 4 2 6 3 3" xfId="33714"/>
    <cellStyle name="Normal 16 4 2 7" xfId="10510"/>
    <cellStyle name="Normal 16 4 2 7 2" xfId="23420"/>
    <cellStyle name="Normal 16 4 2 7 2 2" xfId="28842"/>
    <cellStyle name="Normal 16 4 2 7 2 3" xfId="33715"/>
    <cellStyle name="Normal 16 4 2 8" xfId="23421"/>
    <cellStyle name="Normal 16 4 2 8 2" xfId="28843"/>
    <cellStyle name="Normal 16 4 2 8 3" xfId="33716"/>
    <cellStyle name="Normal 16 4 3" xfId="23422"/>
    <cellStyle name="Normal 16 4 3 2" xfId="23423"/>
    <cellStyle name="Normal 16 4 3 2 2" xfId="23424"/>
    <cellStyle name="Normal 16 4 3 2 2 2" xfId="23425"/>
    <cellStyle name="Normal 16 4 3 2 2 2 2" xfId="23426"/>
    <cellStyle name="Normal 16 4 3 2 2 2 2 2" xfId="23427"/>
    <cellStyle name="Normal 16 4 3 2 2 2 2 2 2" xfId="28849"/>
    <cellStyle name="Normal 16 4 3 2 2 2 2 2 3" xfId="33722"/>
    <cellStyle name="Normal 16 4 3 2 2 2 2 3" xfId="28848"/>
    <cellStyle name="Normal 16 4 3 2 2 2 2 4" xfId="33721"/>
    <cellStyle name="Normal 16 4 3 2 2 2 3" xfId="23428"/>
    <cellStyle name="Normal 16 4 3 2 2 2 3 2" xfId="28850"/>
    <cellStyle name="Normal 16 4 3 2 2 2 3 3" xfId="33723"/>
    <cellStyle name="Normal 16 4 3 2 2 2 4" xfId="28847"/>
    <cellStyle name="Normal 16 4 3 2 2 2 5" xfId="33720"/>
    <cellStyle name="Normal 16 4 3 2 2 3" xfId="23429"/>
    <cellStyle name="Normal 16 4 3 2 2 3 2" xfId="23430"/>
    <cellStyle name="Normal 16 4 3 2 2 3 2 2" xfId="28852"/>
    <cellStyle name="Normal 16 4 3 2 2 3 2 3" xfId="33725"/>
    <cellStyle name="Normal 16 4 3 2 2 3 3" xfId="28851"/>
    <cellStyle name="Normal 16 4 3 2 2 3 4" xfId="33724"/>
    <cellStyle name="Normal 16 4 3 2 2 4" xfId="23431"/>
    <cellStyle name="Normal 16 4 3 2 2 4 2" xfId="28853"/>
    <cellStyle name="Normal 16 4 3 2 2 4 3" xfId="33726"/>
    <cellStyle name="Normal 16 4 3 2 2 5" xfId="28846"/>
    <cellStyle name="Normal 16 4 3 2 2 6" xfId="33719"/>
    <cellStyle name="Normal 16 4 3 2 3" xfId="23432"/>
    <cellStyle name="Normal 16 4 3 2 3 2" xfId="23433"/>
    <cellStyle name="Normal 16 4 3 2 3 2 2" xfId="23434"/>
    <cellStyle name="Normal 16 4 3 2 3 2 2 2" xfId="28856"/>
    <cellStyle name="Normal 16 4 3 2 3 2 2 3" xfId="33729"/>
    <cellStyle name="Normal 16 4 3 2 3 2 3" xfId="28855"/>
    <cellStyle name="Normal 16 4 3 2 3 2 4" xfId="33728"/>
    <cellStyle name="Normal 16 4 3 2 3 3" xfId="23435"/>
    <cellStyle name="Normal 16 4 3 2 3 3 2" xfId="28857"/>
    <cellStyle name="Normal 16 4 3 2 3 3 3" xfId="33730"/>
    <cellStyle name="Normal 16 4 3 2 3 4" xfId="28854"/>
    <cellStyle name="Normal 16 4 3 2 3 5" xfId="33727"/>
    <cellStyle name="Normal 16 4 3 2 4" xfId="23436"/>
    <cellStyle name="Normal 16 4 3 2 4 2" xfId="23437"/>
    <cellStyle name="Normal 16 4 3 2 4 2 2" xfId="28859"/>
    <cellStyle name="Normal 16 4 3 2 4 2 3" xfId="33732"/>
    <cellStyle name="Normal 16 4 3 2 4 3" xfId="28858"/>
    <cellStyle name="Normal 16 4 3 2 4 4" xfId="33731"/>
    <cellStyle name="Normal 16 4 3 2 5" xfId="23438"/>
    <cellStyle name="Normal 16 4 3 2 5 2" xfId="28860"/>
    <cellStyle name="Normal 16 4 3 2 5 3" xfId="33733"/>
    <cellStyle name="Normal 16 4 3 2 6" xfId="28845"/>
    <cellStyle name="Normal 16 4 3 2 7" xfId="33718"/>
    <cellStyle name="Normal 16 4 3 3" xfId="23439"/>
    <cellStyle name="Normal 16 4 3 3 2" xfId="23440"/>
    <cellStyle name="Normal 16 4 3 3 2 2" xfId="23441"/>
    <cellStyle name="Normal 16 4 3 3 2 2 2" xfId="23442"/>
    <cellStyle name="Normal 16 4 3 3 2 2 2 2" xfId="23443"/>
    <cellStyle name="Normal 16 4 3 3 2 2 2 2 2" xfId="28865"/>
    <cellStyle name="Normal 16 4 3 3 2 2 2 2 3" xfId="33738"/>
    <cellStyle name="Normal 16 4 3 3 2 2 2 3" xfId="28864"/>
    <cellStyle name="Normal 16 4 3 3 2 2 2 4" xfId="33737"/>
    <cellStyle name="Normal 16 4 3 3 2 2 3" xfId="23444"/>
    <cellStyle name="Normal 16 4 3 3 2 2 3 2" xfId="28866"/>
    <cellStyle name="Normal 16 4 3 3 2 2 3 3" xfId="33739"/>
    <cellStyle name="Normal 16 4 3 3 2 2 4" xfId="28863"/>
    <cellStyle name="Normal 16 4 3 3 2 2 5" xfId="33736"/>
    <cellStyle name="Normal 16 4 3 3 2 3" xfId="23445"/>
    <cellStyle name="Normal 16 4 3 3 2 3 2" xfId="23446"/>
    <cellStyle name="Normal 16 4 3 3 2 3 2 2" xfId="28868"/>
    <cellStyle name="Normal 16 4 3 3 2 3 2 3" xfId="33741"/>
    <cellStyle name="Normal 16 4 3 3 2 3 3" xfId="28867"/>
    <cellStyle name="Normal 16 4 3 3 2 3 4" xfId="33740"/>
    <cellStyle name="Normal 16 4 3 3 2 4" xfId="23447"/>
    <cellStyle name="Normal 16 4 3 3 2 4 2" xfId="28869"/>
    <cellStyle name="Normal 16 4 3 3 2 4 3" xfId="33742"/>
    <cellStyle name="Normal 16 4 3 3 2 5" xfId="28862"/>
    <cellStyle name="Normal 16 4 3 3 2 6" xfId="33735"/>
    <cellStyle name="Normal 16 4 3 3 3" xfId="23448"/>
    <cellStyle name="Normal 16 4 3 3 3 2" xfId="23449"/>
    <cellStyle name="Normal 16 4 3 3 3 2 2" xfId="23450"/>
    <cellStyle name="Normal 16 4 3 3 3 2 2 2" xfId="28872"/>
    <cellStyle name="Normal 16 4 3 3 3 2 2 3" xfId="33745"/>
    <cellStyle name="Normal 16 4 3 3 3 2 3" xfId="28871"/>
    <cellStyle name="Normal 16 4 3 3 3 2 4" xfId="33744"/>
    <cellStyle name="Normal 16 4 3 3 3 3" xfId="23451"/>
    <cellStyle name="Normal 16 4 3 3 3 3 2" xfId="28873"/>
    <cellStyle name="Normal 16 4 3 3 3 3 3" xfId="33746"/>
    <cellStyle name="Normal 16 4 3 3 3 4" xfId="28870"/>
    <cellStyle name="Normal 16 4 3 3 3 5" xfId="33743"/>
    <cellStyle name="Normal 16 4 3 3 4" xfId="23452"/>
    <cellStyle name="Normal 16 4 3 3 4 2" xfId="23453"/>
    <cellStyle name="Normal 16 4 3 3 4 2 2" xfId="28875"/>
    <cellStyle name="Normal 16 4 3 3 4 2 3" xfId="33748"/>
    <cellStyle name="Normal 16 4 3 3 4 3" xfId="28874"/>
    <cellStyle name="Normal 16 4 3 3 4 4" xfId="33747"/>
    <cellStyle name="Normal 16 4 3 3 5" xfId="23454"/>
    <cellStyle name="Normal 16 4 3 3 5 2" xfId="28876"/>
    <cellStyle name="Normal 16 4 3 3 5 3" xfId="33749"/>
    <cellStyle name="Normal 16 4 3 3 6" xfId="28861"/>
    <cellStyle name="Normal 16 4 3 3 7" xfId="33734"/>
    <cellStyle name="Normal 16 4 3 4" xfId="23455"/>
    <cellStyle name="Normal 16 4 3 4 2" xfId="23456"/>
    <cellStyle name="Normal 16 4 3 4 2 2" xfId="23457"/>
    <cellStyle name="Normal 16 4 3 4 2 2 2" xfId="23458"/>
    <cellStyle name="Normal 16 4 3 4 2 2 2 2" xfId="28880"/>
    <cellStyle name="Normal 16 4 3 4 2 2 2 3" xfId="33753"/>
    <cellStyle name="Normal 16 4 3 4 2 2 3" xfId="28879"/>
    <cellStyle name="Normal 16 4 3 4 2 2 4" xfId="33752"/>
    <cellStyle name="Normal 16 4 3 4 2 3" xfId="23459"/>
    <cellStyle name="Normal 16 4 3 4 2 3 2" xfId="28881"/>
    <cellStyle name="Normal 16 4 3 4 2 3 3" xfId="33754"/>
    <cellStyle name="Normal 16 4 3 4 2 4" xfId="28878"/>
    <cellStyle name="Normal 16 4 3 4 2 5" xfId="33751"/>
    <cellStyle name="Normal 16 4 3 4 3" xfId="23460"/>
    <cellStyle name="Normal 16 4 3 4 3 2" xfId="23461"/>
    <cellStyle name="Normal 16 4 3 4 3 2 2" xfId="28883"/>
    <cellStyle name="Normal 16 4 3 4 3 2 3" xfId="33756"/>
    <cellStyle name="Normal 16 4 3 4 3 3" xfId="28882"/>
    <cellStyle name="Normal 16 4 3 4 3 4" xfId="33755"/>
    <cellStyle name="Normal 16 4 3 4 4" xfId="23462"/>
    <cellStyle name="Normal 16 4 3 4 4 2" xfId="28884"/>
    <cellStyle name="Normal 16 4 3 4 4 3" xfId="33757"/>
    <cellStyle name="Normal 16 4 3 4 5" xfId="28877"/>
    <cellStyle name="Normal 16 4 3 4 6" xfId="33750"/>
    <cellStyle name="Normal 16 4 3 5" xfId="23463"/>
    <cellStyle name="Normal 16 4 3 5 2" xfId="23464"/>
    <cellStyle name="Normal 16 4 3 5 2 2" xfId="23465"/>
    <cellStyle name="Normal 16 4 3 5 2 2 2" xfId="28887"/>
    <cellStyle name="Normal 16 4 3 5 2 2 3" xfId="33760"/>
    <cellStyle name="Normal 16 4 3 5 2 3" xfId="28886"/>
    <cellStyle name="Normal 16 4 3 5 2 4" xfId="33759"/>
    <cellStyle name="Normal 16 4 3 5 3" xfId="23466"/>
    <cellStyle name="Normal 16 4 3 5 3 2" xfId="28888"/>
    <cellStyle name="Normal 16 4 3 5 3 3" xfId="33761"/>
    <cellStyle name="Normal 16 4 3 5 4" xfId="28885"/>
    <cellStyle name="Normal 16 4 3 5 5" xfId="33758"/>
    <cellStyle name="Normal 16 4 3 6" xfId="23467"/>
    <cellStyle name="Normal 16 4 3 6 2" xfId="23468"/>
    <cellStyle name="Normal 16 4 3 6 2 2" xfId="28890"/>
    <cellStyle name="Normal 16 4 3 6 2 3" xfId="33763"/>
    <cellStyle name="Normal 16 4 3 6 3" xfId="28889"/>
    <cellStyle name="Normal 16 4 3 6 4" xfId="33762"/>
    <cellStyle name="Normal 16 4 3 7" xfId="23469"/>
    <cellStyle name="Normal 16 4 3 7 2" xfId="28891"/>
    <cellStyle name="Normal 16 4 3 7 3" xfId="33764"/>
    <cellStyle name="Normal 16 4 3 8" xfId="28844"/>
    <cellStyle name="Normal 16 4 3 9" xfId="33717"/>
    <cellStyle name="Normal 16 4 4" xfId="23470"/>
    <cellStyle name="Normal 16 4 4 2" xfId="23471"/>
    <cellStyle name="Normal 16 4 4 2 2" xfId="23472"/>
    <cellStyle name="Normal 16 4 4 2 2 2" xfId="23473"/>
    <cellStyle name="Normal 16 4 4 2 2 2 2" xfId="23474"/>
    <cellStyle name="Normal 16 4 4 2 2 2 2 2" xfId="28896"/>
    <cellStyle name="Normal 16 4 4 2 2 2 2 3" xfId="33769"/>
    <cellStyle name="Normal 16 4 4 2 2 2 3" xfId="28895"/>
    <cellStyle name="Normal 16 4 4 2 2 2 4" xfId="33768"/>
    <cellStyle name="Normal 16 4 4 2 2 3" xfId="23475"/>
    <cellStyle name="Normal 16 4 4 2 2 3 2" xfId="28897"/>
    <cellStyle name="Normal 16 4 4 2 2 3 3" xfId="33770"/>
    <cellStyle name="Normal 16 4 4 2 2 4" xfId="28894"/>
    <cellStyle name="Normal 16 4 4 2 2 5" xfId="33767"/>
    <cellStyle name="Normal 16 4 4 2 3" xfId="23476"/>
    <cellStyle name="Normal 16 4 4 2 3 2" xfId="23477"/>
    <cellStyle name="Normal 16 4 4 2 3 2 2" xfId="28899"/>
    <cellStyle name="Normal 16 4 4 2 3 2 3" xfId="33772"/>
    <cellStyle name="Normal 16 4 4 2 3 3" xfId="28898"/>
    <cellStyle name="Normal 16 4 4 2 3 4" xfId="33771"/>
    <cellStyle name="Normal 16 4 4 2 4" xfId="23478"/>
    <cellStyle name="Normal 16 4 4 2 4 2" xfId="28900"/>
    <cellStyle name="Normal 16 4 4 2 4 3" xfId="33773"/>
    <cellStyle name="Normal 16 4 4 2 5" xfId="28893"/>
    <cellStyle name="Normal 16 4 4 2 6" xfId="33766"/>
    <cellStyle name="Normal 16 4 4 3" xfId="23479"/>
    <cellStyle name="Normal 16 4 4 3 2" xfId="23480"/>
    <cellStyle name="Normal 16 4 4 3 2 2" xfId="23481"/>
    <cellStyle name="Normal 16 4 4 3 2 2 2" xfId="28903"/>
    <cellStyle name="Normal 16 4 4 3 2 2 3" xfId="33776"/>
    <cellStyle name="Normal 16 4 4 3 2 3" xfId="28902"/>
    <cellStyle name="Normal 16 4 4 3 2 4" xfId="33775"/>
    <cellStyle name="Normal 16 4 4 3 3" xfId="23482"/>
    <cellStyle name="Normal 16 4 4 3 3 2" xfId="28904"/>
    <cellStyle name="Normal 16 4 4 3 3 3" xfId="33777"/>
    <cellStyle name="Normal 16 4 4 3 4" xfId="28901"/>
    <cellStyle name="Normal 16 4 4 3 5" xfId="33774"/>
    <cellStyle name="Normal 16 4 4 4" xfId="23483"/>
    <cellStyle name="Normal 16 4 4 4 2" xfId="23484"/>
    <cellStyle name="Normal 16 4 4 4 2 2" xfId="28906"/>
    <cellStyle name="Normal 16 4 4 4 2 3" xfId="33779"/>
    <cellStyle name="Normal 16 4 4 4 3" xfId="28905"/>
    <cellStyle name="Normal 16 4 4 4 4" xfId="33778"/>
    <cellStyle name="Normal 16 4 4 5" xfId="23485"/>
    <cellStyle name="Normal 16 4 4 5 2" xfId="28907"/>
    <cellStyle name="Normal 16 4 4 5 3" xfId="33780"/>
    <cellStyle name="Normal 16 4 4 6" xfId="28892"/>
    <cellStyle name="Normal 16 4 4 7" xfId="33765"/>
    <cellStyle name="Normal 16 4 5" xfId="23486"/>
    <cellStyle name="Normal 16 4 5 2" xfId="23487"/>
    <cellStyle name="Normal 16 4 5 2 2" xfId="23488"/>
    <cellStyle name="Normal 16 4 5 2 2 2" xfId="23489"/>
    <cellStyle name="Normal 16 4 5 2 2 2 2" xfId="23490"/>
    <cellStyle name="Normal 16 4 5 2 2 2 2 2" xfId="28912"/>
    <cellStyle name="Normal 16 4 5 2 2 2 2 3" xfId="33785"/>
    <cellStyle name="Normal 16 4 5 2 2 2 3" xfId="28911"/>
    <cellStyle name="Normal 16 4 5 2 2 2 4" xfId="33784"/>
    <cellStyle name="Normal 16 4 5 2 2 3" xfId="23491"/>
    <cellStyle name="Normal 16 4 5 2 2 3 2" xfId="28913"/>
    <cellStyle name="Normal 16 4 5 2 2 3 3" xfId="33786"/>
    <cellStyle name="Normal 16 4 5 2 2 4" xfId="28910"/>
    <cellStyle name="Normal 16 4 5 2 2 5" xfId="33783"/>
    <cellStyle name="Normal 16 4 5 2 3" xfId="23492"/>
    <cellStyle name="Normal 16 4 5 2 3 2" xfId="23493"/>
    <cellStyle name="Normal 16 4 5 2 3 2 2" xfId="28915"/>
    <cellStyle name="Normal 16 4 5 2 3 2 3" xfId="33788"/>
    <cellStyle name="Normal 16 4 5 2 3 3" xfId="28914"/>
    <cellStyle name="Normal 16 4 5 2 3 4" xfId="33787"/>
    <cellStyle name="Normal 16 4 5 2 4" xfId="23494"/>
    <cellStyle name="Normal 16 4 5 2 4 2" xfId="28916"/>
    <cellStyle name="Normal 16 4 5 2 4 3" xfId="33789"/>
    <cellStyle name="Normal 16 4 5 2 5" xfId="28909"/>
    <cellStyle name="Normal 16 4 5 2 6" xfId="33782"/>
    <cellStyle name="Normal 16 4 5 3" xfId="23495"/>
    <cellStyle name="Normal 16 4 5 3 2" xfId="23496"/>
    <cellStyle name="Normal 16 4 5 3 2 2" xfId="23497"/>
    <cellStyle name="Normal 16 4 5 3 2 2 2" xfId="28919"/>
    <cellStyle name="Normal 16 4 5 3 2 2 3" xfId="33792"/>
    <cellStyle name="Normal 16 4 5 3 2 3" xfId="28918"/>
    <cellStyle name="Normal 16 4 5 3 2 4" xfId="33791"/>
    <cellStyle name="Normal 16 4 5 3 3" xfId="23498"/>
    <cellStyle name="Normal 16 4 5 3 3 2" xfId="28920"/>
    <cellStyle name="Normal 16 4 5 3 3 3" xfId="33793"/>
    <cellStyle name="Normal 16 4 5 3 4" xfId="28917"/>
    <cellStyle name="Normal 16 4 5 3 5" xfId="33790"/>
    <cellStyle name="Normal 16 4 5 4" xfId="23499"/>
    <cellStyle name="Normal 16 4 5 4 2" xfId="23500"/>
    <cellStyle name="Normal 16 4 5 4 2 2" xfId="28922"/>
    <cellStyle name="Normal 16 4 5 4 2 3" xfId="33795"/>
    <cellStyle name="Normal 16 4 5 4 3" xfId="28921"/>
    <cellStyle name="Normal 16 4 5 4 4" xfId="33794"/>
    <cellStyle name="Normal 16 4 5 5" xfId="23501"/>
    <cellStyle name="Normal 16 4 5 5 2" xfId="28923"/>
    <cellStyle name="Normal 16 4 5 5 3" xfId="33796"/>
    <cellStyle name="Normal 16 4 5 6" xfId="28908"/>
    <cellStyle name="Normal 16 4 5 7" xfId="33781"/>
    <cellStyle name="Normal 16 4 6" xfId="23502"/>
    <cellStyle name="Normal 16 4 6 2" xfId="23503"/>
    <cellStyle name="Normal 16 4 6 2 2" xfId="23504"/>
    <cellStyle name="Normal 16 4 6 2 2 2" xfId="23505"/>
    <cellStyle name="Normal 16 4 6 2 2 2 2" xfId="28927"/>
    <cellStyle name="Normal 16 4 6 2 2 2 3" xfId="33800"/>
    <cellStyle name="Normal 16 4 6 2 2 3" xfId="28926"/>
    <cellStyle name="Normal 16 4 6 2 2 4" xfId="33799"/>
    <cellStyle name="Normal 16 4 6 2 3" xfId="23506"/>
    <cellStyle name="Normal 16 4 6 2 3 2" xfId="28928"/>
    <cellStyle name="Normal 16 4 6 2 3 3" xfId="33801"/>
    <cellStyle name="Normal 16 4 6 2 4" xfId="28925"/>
    <cellStyle name="Normal 16 4 6 2 5" xfId="33798"/>
    <cellStyle name="Normal 16 4 6 3" xfId="23507"/>
    <cellStyle name="Normal 16 4 6 3 2" xfId="23508"/>
    <cellStyle name="Normal 16 4 6 3 2 2" xfId="28930"/>
    <cellStyle name="Normal 16 4 6 3 2 3" xfId="33803"/>
    <cellStyle name="Normal 16 4 6 3 3" xfId="28929"/>
    <cellStyle name="Normal 16 4 6 3 4" xfId="33802"/>
    <cellStyle name="Normal 16 4 6 4" xfId="23509"/>
    <cellStyle name="Normal 16 4 6 4 2" xfId="28931"/>
    <cellStyle name="Normal 16 4 6 4 3" xfId="33804"/>
    <cellStyle name="Normal 16 4 6 5" xfId="28924"/>
    <cellStyle name="Normal 16 4 6 6" xfId="33797"/>
    <cellStyle name="Normal 16 4 7" xfId="23510"/>
    <cellStyle name="Normal 16 4 7 2" xfId="23511"/>
    <cellStyle name="Normal 16 4 7 2 2" xfId="23512"/>
    <cellStyle name="Normal 16 4 7 2 2 2" xfId="28934"/>
    <cellStyle name="Normal 16 4 7 2 2 3" xfId="33807"/>
    <cellStyle name="Normal 16 4 7 2 3" xfId="28933"/>
    <cellStyle name="Normal 16 4 7 2 4" xfId="33806"/>
    <cellStyle name="Normal 16 4 7 3" xfId="23513"/>
    <cellStyle name="Normal 16 4 7 3 2" xfId="28935"/>
    <cellStyle name="Normal 16 4 7 3 3" xfId="33808"/>
    <cellStyle name="Normal 16 4 7 4" xfId="28932"/>
    <cellStyle name="Normal 16 4 7 5" xfId="33805"/>
    <cellStyle name="Normal 16 4 8" xfId="23514"/>
    <cellStyle name="Normal 16 4 8 2" xfId="23515"/>
    <cellStyle name="Normal 16 4 8 2 2" xfId="28937"/>
    <cellStyle name="Normal 16 4 8 2 3" xfId="33810"/>
    <cellStyle name="Normal 16 4 8 3" xfId="28936"/>
    <cellStyle name="Normal 16 4 8 4" xfId="33809"/>
    <cellStyle name="Normal 16 4 9" xfId="23516"/>
    <cellStyle name="Normal 16 4 9 2" xfId="28938"/>
    <cellStyle name="Normal 16 4 9 3" xfId="33811"/>
    <cellStyle name="Normal 16 5" xfId="10511"/>
    <cellStyle name="Normal 16 5 2" xfId="10512"/>
    <cellStyle name="Normal 16 5 2 2" xfId="10513"/>
    <cellStyle name="Normal 16 5 2 2 2" xfId="10514"/>
    <cellStyle name="Normal 16 5 2 2 2 2" xfId="10515"/>
    <cellStyle name="Normal 16 5 2 2 2 2 2" xfId="23517"/>
    <cellStyle name="Normal 16 5 2 2 2 2 2 2" xfId="23518"/>
    <cellStyle name="Normal 16 5 2 2 2 2 2 2 2" xfId="28940"/>
    <cellStyle name="Normal 16 5 2 2 2 2 2 2 3" xfId="33813"/>
    <cellStyle name="Normal 16 5 2 2 2 2 2 3" xfId="28939"/>
    <cellStyle name="Normal 16 5 2 2 2 2 2 4" xfId="33812"/>
    <cellStyle name="Normal 16 5 2 2 2 2 3" xfId="23519"/>
    <cellStyle name="Normal 16 5 2 2 2 2 3 2" xfId="28941"/>
    <cellStyle name="Normal 16 5 2 2 2 2 3 3" xfId="33814"/>
    <cellStyle name="Normal 16 5 2 2 2 3" xfId="10516"/>
    <cellStyle name="Normal 16 5 2 2 2 3 2" xfId="23520"/>
    <cellStyle name="Normal 16 5 2 2 2 3 2 2" xfId="28942"/>
    <cellStyle name="Normal 16 5 2 2 2 3 2 3" xfId="33815"/>
    <cellStyle name="Normal 16 5 2 2 2 4" xfId="10517"/>
    <cellStyle name="Normal 16 5 2 2 2 5" xfId="23521"/>
    <cellStyle name="Normal 16 5 2 2 2 5 2" xfId="28943"/>
    <cellStyle name="Normal 16 5 2 2 2 5 3" xfId="33816"/>
    <cellStyle name="Normal 16 5 2 2 3" xfId="10518"/>
    <cellStyle name="Normal 16 5 2 2 3 2" xfId="23522"/>
    <cellStyle name="Normal 16 5 2 2 3 2 2" xfId="23523"/>
    <cellStyle name="Normal 16 5 2 2 3 2 2 2" xfId="28945"/>
    <cellStyle name="Normal 16 5 2 2 3 2 2 3" xfId="33818"/>
    <cellStyle name="Normal 16 5 2 2 3 2 3" xfId="28944"/>
    <cellStyle name="Normal 16 5 2 2 3 2 4" xfId="33817"/>
    <cellStyle name="Normal 16 5 2 2 3 3" xfId="23524"/>
    <cellStyle name="Normal 16 5 2 2 3 3 2" xfId="28946"/>
    <cellStyle name="Normal 16 5 2 2 3 3 3" xfId="33819"/>
    <cellStyle name="Normal 16 5 2 2 4" xfId="10519"/>
    <cellStyle name="Normal 16 5 2 2 4 2" xfId="23525"/>
    <cellStyle name="Normal 16 5 2 2 4 2 2" xfId="28947"/>
    <cellStyle name="Normal 16 5 2 2 4 2 3" xfId="33820"/>
    <cellStyle name="Normal 16 5 2 2 5" xfId="10520"/>
    <cellStyle name="Normal 16 5 2 2 6" xfId="23526"/>
    <cellStyle name="Normal 16 5 2 2 6 2" xfId="28948"/>
    <cellStyle name="Normal 16 5 2 2 6 3" xfId="33821"/>
    <cellStyle name="Normal 16 5 2 3" xfId="10521"/>
    <cellStyle name="Normal 16 5 2 3 2" xfId="23527"/>
    <cellStyle name="Normal 16 5 2 3 2 2" xfId="23528"/>
    <cellStyle name="Normal 16 5 2 3 2 2 2" xfId="23529"/>
    <cellStyle name="Normal 16 5 2 3 2 2 2 2" xfId="23530"/>
    <cellStyle name="Normal 16 5 2 3 2 2 2 2 2" xfId="28952"/>
    <cellStyle name="Normal 16 5 2 3 2 2 2 2 3" xfId="33825"/>
    <cellStyle name="Normal 16 5 2 3 2 2 2 3" xfId="28951"/>
    <cellStyle name="Normal 16 5 2 3 2 2 2 4" xfId="33824"/>
    <cellStyle name="Normal 16 5 2 3 2 2 3" xfId="23531"/>
    <cellStyle name="Normal 16 5 2 3 2 2 3 2" xfId="28953"/>
    <cellStyle name="Normal 16 5 2 3 2 2 3 3" xfId="33826"/>
    <cellStyle name="Normal 16 5 2 3 2 2 4" xfId="28950"/>
    <cellStyle name="Normal 16 5 2 3 2 2 5" xfId="33823"/>
    <cellStyle name="Normal 16 5 2 3 2 3" xfId="23532"/>
    <cellStyle name="Normal 16 5 2 3 2 3 2" xfId="23533"/>
    <cellStyle name="Normal 16 5 2 3 2 3 2 2" xfId="28955"/>
    <cellStyle name="Normal 16 5 2 3 2 3 2 3" xfId="33828"/>
    <cellStyle name="Normal 16 5 2 3 2 3 3" xfId="28954"/>
    <cellStyle name="Normal 16 5 2 3 2 3 4" xfId="33827"/>
    <cellStyle name="Normal 16 5 2 3 2 4" xfId="23534"/>
    <cellStyle name="Normal 16 5 2 3 2 4 2" xfId="28956"/>
    <cellStyle name="Normal 16 5 2 3 2 4 3" xfId="33829"/>
    <cellStyle name="Normal 16 5 2 3 2 5" xfId="28949"/>
    <cellStyle name="Normal 16 5 2 3 2 6" xfId="33822"/>
    <cellStyle name="Normal 16 5 2 3 3" xfId="23535"/>
    <cellStyle name="Normal 16 5 2 3 3 2" xfId="23536"/>
    <cellStyle name="Normal 16 5 2 3 3 2 2" xfId="23537"/>
    <cellStyle name="Normal 16 5 2 3 3 2 2 2" xfId="28959"/>
    <cellStyle name="Normal 16 5 2 3 3 2 2 3" xfId="33832"/>
    <cellStyle name="Normal 16 5 2 3 3 2 3" xfId="28958"/>
    <cellStyle name="Normal 16 5 2 3 3 2 4" xfId="33831"/>
    <cellStyle name="Normal 16 5 2 3 3 3" xfId="23538"/>
    <cellStyle name="Normal 16 5 2 3 3 3 2" xfId="28960"/>
    <cellStyle name="Normal 16 5 2 3 3 3 3" xfId="33833"/>
    <cellStyle name="Normal 16 5 2 3 3 4" xfId="28957"/>
    <cellStyle name="Normal 16 5 2 3 3 5" xfId="33830"/>
    <cellStyle name="Normal 16 5 2 3 4" xfId="23539"/>
    <cellStyle name="Normal 16 5 2 3 4 2" xfId="23540"/>
    <cellStyle name="Normal 16 5 2 3 4 2 2" xfId="28962"/>
    <cellStyle name="Normal 16 5 2 3 4 2 3" xfId="33835"/>
    <cellStyle name="Normal 16 5 2 3 4 3" xfId="28961"/>
    <cellStyle name="Normal 16 5 2 3 4 4" xfId="33834"/>
    <cellStyle name="Normal 16 5 2 3 5" xfId="23541"/>
    <cellStyle name="Normal 16 5 2 3 5 2" xfId="28963"/>
    <cellStyle name="Normal 16 5 2 3 5 3" xfId="33836"/>
    <cellStyle name="Normal 16 5 2 4" xfId="10522"/>
    <cellStyle name="Normal 16 5 2 4 2" xfId="10523"/>
    <cellStyle name="Normal 16 5 2 4 2 2" xfId="23542"/>
    <cellStyle name="Normal 16 5 2 4 2 2 2" xfId="23543"/>
    <cellStyle name="Normal 16 5 2 4 2 2 2 2" xfId="28965"/>
    <cellStyle name="Normal 16 5 2 4 2 2 2 3" xfId="33838"/>
    <cellStyle name="Normal 16 5 2 4 2 2 3" xfId="28964"/>
    <cellStyle name="Normal 16 5 2 4 2 2 4" xfId="33837"/>
    <cellStyle name="Normal 16 5 2 4 2 3" xfId="23544"/>
    <cellStyle name="Normal 16 5 2 4 2 3 2" xfId="28966"/>
    <cellStyle name="Normal 16 5 2 4 2 3 3" xfId="33839"/>
    <cellStyle name="Normal 16 5 2 4 3" xfId="10524"/>
    <cellStyle name="Normal 16 5 2 4 3 2" xfId="23545"/>
    <cellStyle name="Normal 16 5 2 4 3 2 2" xfId="28967"/>
    <cellStyle name="Normal 16 5 2 4 3 2 3" xfId="33840"/>
    <cellStyle name="Normal 16 5 2 4 4" xfId="10525"/>
    <cellStyle name="Normal 16 5 2 4 5" xfId="23546"/>
    <cellStyle name="Normal 16 5 2 4 5 2" xfId="28968"/>
    <cellStyle name="Normal 16 5 2 4 5 3" xfId="33841"/>
    <cellStyle name="Normal 16 5 2 5" xfId="10526"/>
    <cellStyle name="Normal 16 5 2 5 2" xfId="23547"/>
    <cellStyle name="Normal 16 5 2 5 2 2" xfId="23548"/>
    <cellStyle name="Normal 16 5 2 5 2 2 2" xfId="28970"/>
    <cellStyle name="Normal 16 5 2 5 2 2 3" xfId="33843"/>
    <cellStyle name="Normal 16 5 2 5 2 3" xfId="28969"/>
    <cellStyle name="Normal 16 5 2 5 2 4" xfId="33842"/>
    <cellStyle name="Normal 16 5 2 5 3" xfId="23549"/>
    <cellStyle name="Normal 16 5 2 5 3 2" xfId="28971"/>
    <cellStyle name="Normal 16 5 2 5 3 3" xfId="33844"/>
    <cellStyle name="Normal 16 5 2 6" xfId="10527"/>
    <cellStyle name="Normal 16 5 2 6 2" xfId="23550"/>
    <cellStyle name="Normal 16 5 2 6 2 2" xfId="28972"/>
    <cellStyle name="Normal 16 5 2 6 2 3" xfId="33845"/>
    <cellStyle name="Normal 16 5 2 7" xfId="10528"/>
    <cellStyle name="Normal 16 5 2 8" xfId="23551"/>
    <cellStyle name="Normal 16 5 2 8 2" xfId="28973"/>
    <cellStyle name="Normal 16 5 2 8 3" xfId="33846"/>
    <cellStyle name="Normal 16 5 3" xfId="23552"/>
    <cellStyle name="Normal 16 5 3 2" xfId="23553"/>
    <cellStyle name="Normal 16 5 3 2 2" xfId="23554"/>
    <cellStyle name="Normal 16 5 3 2 2 2" xfId="23555"/>
    <cellStyle name="Normal 16 5 3 2 2 2 2" xfId="23556"/>
    <cellStyle name="Normal 16 5 3 2 2 2 2 2" xfId="28978"/>
    <cellStyle name="Normal 16 5 3 2 2 2 2 3" xfId="33851"/>
    <cellStyle name="Normal 16 5 3 2 2 2 3" xfId="28977"/>
    <cellStyle name="Normal 16 5 3 2 2 2 4" xfId="33850"/>
    <cellStyle name="Normal 16 5 3 2 2 3" xfId="23557"/>
    <cellStyle name="Normal 16 5 3 2 2 3 2" xfId="28979"/>
    <cellStyle name="Normal 16 5 3 2 2 3 3" xfId="33852"/>
    <cellStyle name="Normal 16 5 3 2 2 4" xfId="28976"/>
    <cellStyle name="Normal 16 5 3 2 2 5" xfId="33849"/>
    <cellStyle name="Normal 16 5 3 2 3" xfId="23558"/>
    <cellStyle name="Normal 16 5 3 2 3 2" xfId="23559"/>
    <cellStyle name="Normal 16 5 3 2 3 2 2" xfId="28981"/>
    <cellStyle name="Normal 16 5 3 2 3 2 3" xfId="33854"/>
    <cellStyle name="Normal 16 5 3 2 3 3" xfId="28980"/>
    <cellStyle name="Normal 16 5 3 2 3 4" xfId="33853"/>
    <cellStyle name="Normal 16 5 3 2 4" xfId="23560"/>
    <cellStyle name="Normal 16 5 3 2 4 2" xfId="28982"/>
    <cellStyle name="Normal 16 5 3 2 4 3" xfId="33855"/>
    <cellStyle name="Normal 16 5 3 2 5" xfId="28975"/>
    <cellStyle name="Normal 16 5 3 2 6" xfId="33848"/>
    <cellStyle name="Normal 16 5 3 3" xfId="23561"/>
    <cellStyle name="Normal 16 5 3 3 2" xfId="23562"/>
    <cellStyle name="Normal 16 5 3 3 2 2" xfId="23563"/>
    <cellStyle name="Normal 16 5 3 3 2 2 2" xfId="28985"/>
    <cellStyle name="Normal 16 5 3 3 2 2 3" xfId="33858"/>
    <cellStyle name="Normal 16 5 3 3 2 3" xfId="28984"/>
    <cellStyle name="Normal 16 5 3 3 2 4" xfId="33857"/>
    <cellStyle name="Normal 16 5 3 3 3" xfId="23564"/>
    <cellStyle name="Normal 16 5 3 3 3 2" xfId="28986"/>
    <cellStyle name="Normal 16 5 3 3 3 3" xfId="33859"/>
    <cellStyle name="Normal 16 5 3 3 4" xfId="28983"/>
    <cellStyle name="Normal 16 5 3 3 5" xfId="33856"/>
    <cellStyle name="Normal 16 5 3 4" xfId="23565"/>
    <cellStyle name="Normal 16 5 3 4 2" xfId="23566"/>
    <cellStyle name="Normal 16 5 3 4 2 2" xfId="28988"/>
    <cellStyle name="Normal 16 5 3 4 2 3" xfId="33861"/>
    <cellStyle name="Normal 16 5 3 4 3" xfId="28987"/>
    <cellStyle name="Normal 16 5 3 4 4" xfId="33860"/>
    <cellStyle name="Normal 16 5 3 5" xfId="23567"/>
    <cellStyle name="Normal 16 5 3 5 2" xfId="28989"/>
    <cellStyle name="Normal 16 5 3 5 3" xfId="33862"/>
    <cellStyle name="Normal 16 5 3 6" xfId="28974"/>
    <cellStyle name="Normal 16 5 3 7" xfId="33847"/>
    <cellStyle name="Normal 16 5 4" xfId="23568"/>
    <cellStyle name="Normal 16 5 4 2" xfId="23569"/>
    <cellStyle name="Normal 16 5 4 2 2" xfId="23570"/>
    <cellStyle name="Normal 16 5 4 2 2 2" xfId="23571"/>
    <cellStyle name="Normal 16 5 4 2 2 2 2" xfId="23572"/>
    <cellStyle name="Normal 16 5 4 2 2 2 2 2" xfId="28994"/>
    <cellStyle name="Normal 16 5 4 2 2 2 2 3" xfId="33867"/>
    <cellStyle name="Normal 16 5 4 2 2 2 3" xfId="28993"/>
    <cellStyle name="Normal 16 5 4 2 2 2 4" xfId="33866"/>
    <cellStyle name="Normal 16 5 4 2 2 3" xfId="23573"/>
    <cellStyle name="Normal 16 5 4 2 2 3 2" xfId="28995"/>
    <cellStyle name="Normal 16 5 4 2 2 3 3" xfId="33868"/>
    <cellStyle name="Normal 16 5 4 2 2 4" xfId="28992"/>
    <cellStyle name="Normal 16 5 4 2 2 5" xfId="33865"/>
    <cellStyle name="Normal 16 5 4 2 3" xfId="23574"/>
    <cellStyle name="Normal 16 5 4 2 3 2" xfId="23575"/>
    <cellStyle name="Normal 16 5 4 2 3 2 2" xfId="28997"/>
    <cellStyle name="Normal 16 5 4 2 3 2 3" xfId="33870"/>
    <cellStyle name="Normal 16 5 4 2 3 3" xfId="28996"/>
    <cellStyle name="Normal 16 5 4 2 3 4" xfId="33869"/>
    <cellStyle name="Normal 16 5 4 2 4" xfId="23576"/>
    <cellStyle name="Normal 16 5 4 2 4 2" xfId="28998"/>
    <cellStyle name="Normal 16 5 4 2 4 3" xfId="33871"/>
    <cellStyle name="Normal 16 5 4 2 5" xfId="28991"/>
    <cellStyle name="Normal 16 5 4 2 6" xfId="33864"/>
    <cellStyle name="Normal 16 5 4 3" xfId="23577"/>
    <cellStyle name="Normal 16 5 4 3 2" xfId="23578"/>
    <cellStyle name="Normal 16 5 4 3 2 2" xfId="23579"/>
    <cellStyle name="Normal 16 5 4 3 2 2 2" xfId="29001"/>
    <cellStyle name="Normal 16 5 4 3 2 2 3" xfId="33874"/>
    <cellStyle name="Normal 16 5 4 3 2 3" xfId="29000"/>
    <cellStyle name="Normal 16 5 4 3 2 4" xfId="33873"/>
    <cellStyle name="Normal 16 5 4 3 3" xfId="23580"/>
    <cellStyle name="Normal 16 5 4 3 3 2" xfId="29002"/>
    <cellStyle name="Normal 16 5 4 3 3 3" xfId="33875"/>
    <cellStyle name="Normal 16 5 4 3 4" xfId="28999"/>
    <cellStyle name="Normal 16 5 4 3 5" xfId="33872"/>
    <cellStyle name="Normal 16 5 4 4" xfId="23581"/>
    <cellStyle name="Normal 16 5 4 4 2" xfId="23582"/>
    <cellStyle name="Normal 16 5 4 4 2 2" xfId="29004"/>
    <cellStyle name="Normal 16 5 4 4 2 3" xfId="33877"/>
    <cellStyle name="Normal 16 5 4 4 3" xfId="29003"/>
    <cellStyle name="Normal 16 5 4 4 4" xfId="33876"/>
    <cellStyle name="Normal 16 5 4 5" xfId="23583"/>
    <cellStyle name="Normal 16 5 4 5 2" xfId="29005"/>
    <cellStyle name="Normal 16 5 4 5 3" xfId="33878"/>
    <cellStyle name="Normal 16 5 4 6" xfId="28990"/>
    <cellStyle name="Normal 16 5 4 7" xfId="33863"/>
    <cellStyle name="Normal 16 5 5" xfId="23584"/>
    <cellStyle name="Normal 16 5 5 2" xfId="23585"/>
    <cellStyle name="Normal 16 5 5 2 2" xfId="23586"/>
    <cellStyle name="Normal 16 5 5 2 2 2" xfId="23587"/>
    <cellStyle name="Normal 16 5 5 2 2 2 2" xfId="29009"/>
    <cellStyle name="Normal 16 5 5 2 2 2 3" xfId="33882"/>
    <cellStyle name="Normal 16 5 5 2 2 3" xfId="29008"/>
    <cellStyle name="Normal 16 5 5 2 2 4" xfId="33881"/>
    <cellStyle name="Normal 16 5 5 2 3" xfId="23588"/>
    <cellStyle name="Normal 16 5 5 2 3 2" xfId="29010"/>
    <cellStyle name="Normal 16 5 5 2 3 3" xfId="33883"/>
    <cellStyle name="Normal 16 5 5 2 4" xfId="29007"/>
    <cellStyle name="Normal 16 5 5 2 5" xfId="33880"/>
    <cellStyle name="Normal 16 5 5 3" xfId="23589"/>
    <cellStyle name="Normal 16 5 5 3 2" xfId="23590"/>
    <cellStyle name="Normal 16 5 5 3 2 2" xfId="29012"/>
    <cellStyle name="Normal 16 5 5 3 2 3" xfId="33885"/>
    <cellStyle name="Normal 16 5 5 3 3" xfId="29011"/>
    <cellStyle name="Normal 16 5 5 3 4" xfId="33884"/>
    <cellStyle name="Normal 16 5 5 4" xfId="23591"/>
    <cellStyle name="Normal 16 5 5 4 2" xfId="29013"/>
    <cellStyle name="Normal 16 5 5 4 3" xfId="33886"/>
    <cellStyle name="Normal 16 5 5 5" xfId="29006"/>
    <cellStyle name="Normal 16 5 5 6" xfId="33879"/>
    <cellStyle name="Normal 16 5 6" xfId="23592"/>
    <cellStyle name="Normal 16 5 6 2" xfId="23593"/>
    <cellStyle name="Normal 16 5 6 2 2" xfId="23594"/>
    <cellStyle name="Normal 16 5 6 2 2 2" xfId="29016"/>
    <cellStyle name="Normal 16 5 6 2 2 3" xfId="33889"/>
    <cellStyle name="Normal 16 5 6 2 3" xfId="29015"/>
    <cellStyle name="Normal 16 5 6 2 4" xfId="33888"/>
    <cellStyle name="Normal 16 5 6 3" xfId="23595"/>
    <cellStyle name="Normal 16 5 6 3 2" xfId="29017"/>
    <cellStyle name="Normal 16 5 6 3 3" xfId="33890"/>
    <cellStyle name="Normal 16 5 6 4" xfId="29014"/>
    <cellStyle name="Normal 16 5 6 5" xfId="33887"/>
    <cellStyle name="Normal 16 5 7" xfId="23596"/>
    <cellStyle name="Normal 16 5 7 2" xfId="23597"/>
    <cellStyle name="Normal 16 5 7 2 2" xfId="29019"/>
    <cellStyle name="Normal 16 5 7 2 3" xfId="33892"/>
    <cellStyle name="Normal 16 5 7 3" xfId="29018"/>
    <cellStyle name="Normal 16 5 7 4" xfId="33891"/>
    <cellStyle name="Normal 16 5 8" xfId="23598"/>
    <cellStyle name="Normal 16 5 8 2" xfId="29020"/>
    <cellStyle name="Normal 16 5 8 3" xfId="33893"/>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_Visa_Report_012011" xfId="23599"/>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2 2" xfId="23600"/>
    <cellStyle name="Normal 24 2 2 2 2" xfId="23601"/>
    <cellStyle name="Normal 24 2 2 2 2 2" xfId="23602"/>
    <cellStyle name="Normal 24 2 2 2 2 2 2" xfId="23603"/>
    <cellStyle name="Normal 24 2 2 2 2 2 2 2" xfId="23604"/>
    <cellStyle name="Normal 24 2 2 2 2 2 2 2 2" xfId="29025"/>
    <cellStyle name="Normal 24 2 2 2 2 2 2 2 3" xfId="33898"/>
    <cellStyle name="Normal 24 2 2 2 2 2 2 3" xfId="29024"/>
    <cellStyle name="Normal 24 2 2 2 2 2 2 4" xfId="33897"/>
    <cellStyle name="Normal 24 2 2 2 2 2 3" xfId="23605"/>
    <cellStyle name="Normal 24 2 2 2 2 2 3 2" xfId="29026"/>
    <cellStyle name="Normal 24 2 2 2 2 2 3 3" xfId="33899"/>
    <cellStyle name="Normal 24 2 2 2 2 2 4" xfId="29023"/>
    <cellStyle name="Normal 24 2 2 2 2 2 5" xfId="33896"/>
    <cellStyle name="Normal 24 2 2 2 2 3" xfId="23606"/>
    <cellStyle name="Normal 24 2 2 2 2 3 2" xfId="23607"/>
    <cellStyle name="Normal 24 2 2 2 2 3 2 2" xfId="29028"/>
    <cellStyle name="Normal 24 2 2 2 2 3 2 3" xfId="33901"/>
    <cellStyle name="Normal 24 2 2 2 2 3 3" xfId="29027"/>
    <cellStyle name="Normal 24 2 2 2 2 3 4" xfId="33900"/>
    <cellStyle name="Normal 24 2 2 2 2 4" xfId="23608"/>
    <cellStyle name="Normal 24 2 2 2 2 4 2" xfId="29029"/>
    <cellStyle name="Normal 24 2 2 2 2 4 3" xfId="33902"/>
    <cellStyle name="Normal 24 2 2 2 2 5" xfId="29022"/>
    <cellStyle name="Normal 24 2 2 2 2 6" xfId="33895"/>
    <cellStyle name="Normal 24 2 2 2 3" xfId="23609"/>
    <cellStyle name="Normal 24 2 2 2 3 2" xfId="23610"/>
    <cellStyle name="Normal 24 2 2 2 3 2 2" xfId="23611"/>
    <cellStyle name="Normal 24 2 2 2 3 2 2 2" xfId="29032"/>
    <cellStyle name="Normal 24 2 2 2 3 2 2 3" xfId="33905"/>
    <cellStyle name="Normal 24 2 2 2 3 2 3" xfId="29031"/>
    <cellStyle name="Normal 24 2 2 2 3 2 4" xfId="33904"/>
    <cellStyle name="Normal 24 2 2 2 3 3" xfId="23612"/>
    <cellStyle name="Normal 24 2 2 2 3 3 2" xfId="29033"/>
    <cellStyle name="Normal 24 2 2 2 3 3 3" xfId="33906"/>
    <cellStyle name="Normal 24 2 2 2 3 4" xfId="29030"/>
    <cellStyle name="Normal 24 2 2 2 3 5" xfId="33903"/>
    <cellStyle name="Normal 24 2 2 2 4" xfId="23613"/>
    <cellStyle name="Normal 24 2 2 2 4 2" xfId="23614"/>
    <cellStyle name="Normal 24 2 2 2 4 2 2" xfId="29035"/>
    <cellStyle name="Normal 24 2 2 2 4 2 3" xfId="33908"/>
    <cellStyle name="Normal 24 2 2 2 4 3" xfId="29034"/>
    <cellStyle name="Normal 24 2 2 2 4 4" xfId="33907"/>
    <cellStyle name="Normal 24 2 2 2 5" xfId="23615"/>
    <cellStyle name="Normal 24 2 2 2 5 2" xfId="29036"/>
    <cellStyle name="Normal 24 2 2 2 5 3" xfId="33909"/>
    <cellStyle name="Normal 24 2 2 2 6" xfId="29021"/>
    <cellStyle name="Normal 24 2 2 2 7" xfId="33894"/>
    <cellStyle name="Normal 24 2 2 3" xfId="23616"/>
    <cellStyle name="Normal 24 2 2 3 2" xfId="23617"/>
    <cellStyle name="Normal 24 2 2 3 2 2" xfId="23618"/>
    <cellStyle name="Normal 24 2 2 3 2 2 2" xfId="23619"/>
    <cellStyle name="Normal 24 2 2 3 2 2 2 2" xfId="23620"/>
    <cellStyle name="Normal 24 2 2 3 2 2 2 2 2" xfId="29041"/>
    <cellStyle name="Normal 24 2 2 3 2 2 2 2 3" xfId="33914"/>
    <cellStyle name="Normal 24 2 2 3 2 2 2 3" xfId="29040"/>
    <cellStyle name="Normal 24 2 2 3 2 2 2 4" xfId="33913"/>
    <cellStyle name="Normal 24 2 2 3 2 2 3" xfId="23621"/>
    <cellStyle name="Normal 24 2 2 3 2 2 3 2" xfId="29042"/>
    <cellStyle name="Normal 24 2 2 3 2 2 3 3" xfId="33915"/>
    <cellStyle name="Normal 24 2 2 3 2 2 4" xfId="29039"/>
    <cellStyle name="Normal 24 2 2 3 2 2 5" xfId="33912"/>
    <cellStyle name="Normal 24 2 2 3 2 3" xfId="23622"/>
    <cellStyle name="Normal 24 2 2 3 2 3 2" xfId="23623"/>
    <cellStyle name="Normal 24 2 2 3 2 3 2 2" xfId="29044"/>
    <cellStyle name="Normal 24 2 2 3 2 3 2 3" xfId="33917"/>
    <cellStyle name="Normal 24 2 2 3 2 3 3" xfId="29043"/>
    <cellStyle name="Normal 24 2 2 3 2 3 4" xfId="33916"/>
    <cellStyle name="Normal 24 2 2 3 2 4" xfId="23624"/>
    <cellStyle name="Normal 24 2 2 3 2 4 2" xfId="29045"/>
    <cellStyle name="Normal 24 2 2 3 2 4 3" xfId="33918"/>
    <cellStyle name="Normal 24 2 2 3 2 5" xfId="29038"/>
    <cellStyle name="Normal 24 2 2 3 2 6" xfId="33911"/>
    <cellStyle name="Normal 24 2 2 3 3" xfId="23625"/>
    <cellStyle name="Normal 24 2 2 3 3 2" xfId="23626"/>
    <cellStyle name="Normal 24 2 2 3 3 2 2" xfId="23627"/>
    <cellStyle name="Normal 24 2 2 3 3 2 2 2" xfId="29048"/>
    <cellStyle name="Normal 24 2 2 3 3 2 2 3" xfId="33921"/>
    <cellStyle name="Normal 24 2 2 3 3 2 3" xfId="29047"/>
    <cellStyle name="Normal 24 2 2 3 3 2 4" xfId="33920"/>
    <cellStyle name="Normal 24 2 2 3 3 3" xfId="23628"/>
    <cellStyle name="Normal 24 2 2 3 3 3 2" xfId="29049"/>
    <cellStyle name="Normal 24 2 2 3 3 3 3" xfId="33922"/>
    <cellStyle name="Normal 24 2 2 3 3 4" xfId="29046"/>
    <cellStyle name="Normal 24 2 2 3 3 5" xfId="33919"/>
    <cellStyle name="Normal 24 2 2 3 4" xfId="23629"/>
    <cellStyle name="Normal 24 2 2 3 4 2" xfId="23630"/>
    <cellStyle name="Normal 24 2 2 3 4 2 2" xfId="29051"/>
    <cellStyle name="Normal 24 2 2 3 4 2 3" xfId="33924"/>
    <cellStyle name="Normal 24 2 2 3 4 3" xfId="29050"/>
    <cellStyle name="Normal 24 2 2 3 4 4" xfId="33923"/>
    <cellStyle name="Normal 24 2 2 3 5" xfId="23631"/>
    <cellStyle name="Normal 24 2 2 3 5 2" xfId="29052"/>
    <cellStyle name="Normal 24 2 2 3 5 3" xfId="33925"/>
    <cellStyle name="Normal 24 2 2 3 6" xfId="29037"/>
    <cellStyle name="Normal 24 2 2 3 7" xfId="33910"/>
    <cellStyle name="Normal 24 2 2 4" xfId="23632"/>
    <cellStyle name="Normal 24 2 2 4 2" xfId="23633"/>
    <cellStyle name="Normal 24 2 2 4 2 2" xfId="23634"/>
    <cellStyle name="Normal 24 2 2 4 2 2 2" xfId="23635"/>
    <cellStyle name="Normal 24 2 2 4 2 2 2 2" xfId="29056"/>
    <cellStyle name="Normal 24 2 2 4 2 2 2 3" xfId="33929"/>
    <cellStyle name="Normal 24 2 2 4 2 2 3" xfId="29055"/>
    <cellStyle name="Normal 24 2 2 4 2 2 4" xfId="33928"/>
    <cellStyle name="Normal 24 2 2 4 2 3" xfId="23636"/>
    <cellStyle name="Normal 24 2 2 4 2 3 2" xfId="29057"/>
    <cellStyle name="Normal 24 2 2 4 2 3 3" xfId="33930"/>
    <cellStyle name="Normal 24 2 2 4 2 4" xfId="29054"/>
    <cellStyle name="Normal 24 2 2 4 2 5" xfId="33927"/>
    <cellStyle name="Normal 24 2 2 4 3" xfId="23637"/>
    <cellStyle name="Normal 24 2 2 4 3 2" xfId="23638"/>
    <cellStyle name="Normal 24 2 2 4 3 2 2" xfId="29059"/>
    <cellStyle name="Normal 24 2 2 4 3 2 3" xfId="33932"/>
    <cellStyle name="Normal 24 2 2 4 3 3" xfId="29058"/>
    <cellStyle name="Normal 24 2 2 4 3 4" xfId="33931"/>
    <cellStyle name="Normal 24 2 2 4 4" xfId="23639"/>
    <cellStyle name="Normal 24 2 2 4 4 2" xfId="29060"/>
    <cellStyle name="Normal 24 2 2 4 4 3" xfId="33933"/>
    <cellStyle name="Normal 24 2 2 4 5" xfId="29053"/>
    <cellStyle name="Normal 24 2 2 4 6" xfId="33926"/>
    <cellStyle name="Normal 24 2 2 5" xfId="23640"/>
    <cellStyle name="Normal 24 2 2 5 2" xfId="23641"/>
    <cellStyle name="Normal 24 2 2 5 2 2" xfId="23642"/>
    <cellStyle name="Normal 24 2 2 5 2 2 2" xfId="29063"/>
    <cellStyle name="Normal 24 2 2 5 2 2 3" xfId="33936"/>
    <cellStyle name="Normal 24 2 2 5 2 3" xfId="29062"/>
    <cellStyle name="Normal 24 2 2 5 2 4" xfId="33935"/>
    <cellStyle name="Normal 24 2 2 5 3" xfId="23643"/>
    <cellStyle name="Normal 24 2 2 5 3 2" xfId="29064"/>
    <cellStyle name="Normal 24 2 2 5 3 3" xfId="33937"/>
    <cellStyle name="Normal 24 2 2 5 4" xfId="29061"/>
    <cellStyle name="Normal 24 2 2 5 5" xfId="33934"/>
    <cellStyle name="Normal 24 2 2 6" xfId="23644"/>
    <cellStyle name="Normal 24 2 2 6 2" xfId="23645"/>
    <cellStyle name="Normal 24 2 2 6 2 2" xfId="29066"/>
    <cellStyle name="Normal 24 2 2 6 2 3" xfId="33939"/>
    <cellStyle name="Normal 24 2 2 6 3" xfId="29065"/>
    <cellStyle name="Normal 24 2 2 6 4" xfId="33938"/>
    <cellStyle name="Normal 24 2 2 7" xfId="23646"/>
    <cellStyle name="Normal 24 2 2 7 2" xfId="29067"/>
    <cellStyle name="Normal 24 2 2 7 3" xfId="33940"/>
    <cellStyle name="Normal 24 2 3" xfId="12466"/>
    <cellStyle name="Normal 24 2 3 2" xfId="12467"/>
    <cellStyle name="Normal 24 2 3 2 2" xfId="12468"/>
    <cellStyle name="Normal 24 2 3 2 2 2" xfId="12469"/>
    <cellStyle name="Normal 24 2 3 2 2 2 2" xfId="23647"/>
    <cellStyle name="Normal 24 2 3 2 2 2 2 2" xfId="29068"/>
    <cellStyle name="Normal 24 2 3 2 2 2 2 3" xfId="33941"/>
    <cellStyle name="Normal 24 2 3 2 2 3" xfId="12470"/>
    <cellStyle name="Normal 24 2 3 2 2 4" xfId="12471"/>
    <cellStyle name="Normal 24 2 3 2 2 5" xfId="23648"/>
    <cellStyle name="Normal 24 2 3 2 2 5 2" xfId="29069"/>
    <cellStyle name="Normal 24 2 3 2 2 5 3" xfId="33942"/>
    <cellStyle name="Normal 24 2 3 2 3" xfId="12472"/>
    <cellStyle name="Normal 24 2 3 2 3 2" xfId="23649"/>
    <cellStyle name="Normal 24 2 3 2 3 2 2" xfId="29070"/>
    <cellStyle name="Normal 24 2 3 2 3 2 3" xfId="33943"/>
    <cellStyle name="Normal 24 2 3 2 4" xfId="12473"/>
    <cellStyle name="Normal 24 2 3 2 5" xfId="12474"/>
    <cellStyle name="Normal 24 2 3 2 6" xfId="23650"/>
    <cellStyle name="Normal 24 2 3 2 6 2" xfId="29071"/>
    <cellStyle name="Normal 24 2 3 2 6 3" xfId="33944"/>
    <cellStyle name="Normal 24 2 3 3" xfId="12475"/>
    <cellStyle name="Normal 24 2 3 3 2" xfId="12476"/>
    <cellStyle name="Normal 24 2 3 3 2 2" xfId="23651"/>
    <cellStyle name="Normal 24 2 3 3 2 2 2" xfId="29072"/>
    <cellStyle name="Normal 24 2 3 3 2 2 3" xfId="33945"/>
    <cellStyle name="Normal 24 2 3 3 3" xfId="12477"/>
    <cellStyle name="Normal 24 2 3 3 4" xfId="12478"/>
    <cellStyle name="Normal 24 2 3 3 5" xfId="23652"/>
    <cellStyle name="Normal 24 2 3 3 5 2" xfId="29073"/>
    <cellStyle name="Normal 24 2 3 3 5 3" xfId="33946"/>
    <cellStyle name="Normal 24 2 3 4" xfId="12479"/>
    <cellStyle name="Normal 24 2 3 4 2" xfId="23653"/>
    <cellStyle name="Normal 24 2 3 4 2 2" xfId="29074"/>
    <cellStyle name="Normal 24 2 3 4 2 3" xfId="33947"/>
    <cellStyle name="Normal 24 2 3 5" xfId="12480"/>
    <cellStyle name="Normal 24 2 3 6" xfId="12481"/>
    <cellStyle name="Normal 24 2 3 7" xfId="23654"/>
    <cellStyle name="Normal 24 2 3 7 2" xfId="29075"/>
    <cellStyle name="Normal 24 2 3 7 3" xfId="33948"/>
    <cellStyle name="Normal 24 2 4" xfId="23655"/>
    <cellStyle name="Normal 24 2 4 2" xfId="23656"/>
    <cellStyle name="Normal 24 2 4 2 2" xfId="23657"/>
    <cellStyle name="Normal 24 2 4 2 2 2" xfId="23658"/>
    <cellStyle name="Normal 24 2 4 2 2 2 2" xfId="23659"/>
    <cellStyle name="Normal 24 2 4 2 2 2 2 2" xfId="29080"/>
    <cellStyle name="Normal 24 2 4 2 2 2 2 3" xfId="33953"/>
    <cellStyle name="Normal 24 2 4 2 2 2 3" xfId="29079"/>
    <cellStyle name="Normal 24 2 4 2 2 2 4" xfId="33952"/>
    <cellStyle name="Normal 24 2 4 2 2 3" xfId="23660"/>
    <cellStyle name="Normal 24 2 4 2 2 3 2" xfId="29081"/>
    <cellStyle name="Normal 24 2 4 2 2 3 3" xfId="33954"/>
    <cellStyle name="Normal 24 2 4 2 2 4" xfId="29078"/>
    <cellStyle name="Normal 24 2 4 2 2 5" xfId="33951"/>
    <cellStyle name="Normal 24 2 4 2 3" xfId="23661"/>
    <cellStyle name="Normal 24 2 4 2 3 2" xfId="23662"/>
    <cellStyle name="Normal 24 2 4 2 3 2 2" xfId="29083"/>
    <cellStyle name="Normal 24 2 4 2 3 2 3" xfId="33956"/>
    <cellStyle name="Normal 24 2 4 2 3 3" xfId="29082"/>
    <cellStyle name="Normal 24 2 4 2 3 4" xfId="33955"/>
    <cellStyle name="Normal 24 2 4 2 4" xfId="23663"/>
    <cellStyle name="Normal 24 2 4 2 4 2" xfId="29084"/>
    <cellStyle name="Normal 24 2 4 2 4 3" xfId="33957"/>
    <cellStyle name="Normal 24 2 4 2 5" xfId="29077"/>
    <cellStyle name="Normal 24 2 4 2 6" xfId="33950"/>
    <cellStyle name="Normal 24 2 4 3" xfId="23664"/>
    <cellStyle name="Normal 24 2 4 3 2" xfId="23665"/>
    <cellStyle name="Normal 24 2 4 3 2 2" xfId="23666"/>
    <cellStyle name="Normal 24 2 4 3 2 2 2" xfId="29087"/>
    <cellStyle name="Normal 24 2 4 3 2 2 3" xfId="33960"/>
    <cellStyle name="Normal 24 2 4 3 2 3" xfId="29086"/>
    <cellStyle name="Normal 24 2 4 3 2 4" xfId="33959"/>
    <cellStyle name="Normal 24 2 4 3 3" xfId="23667"/>
    <cellStyle name="Normal 24 2 4 3 3 2" xfId="29088"/>
    <cellStyle name="Normal 24 2 4 3 3 3" xfId="33961"/>
    <cellStyle name="Normal 24 2 4 3 4" xfId="29085"/>
    <cellStyle name="Normal 24 2 4 3 5" xfId="33958"/>
    <cellStyle name="Normal 24 2 4 4" xfId="23668"/>
    <cellStyle name="Normal 24 2 4 4 2" xfId="23669"/>
    <cellStyle name="Normal 24 2 4 4 2 2" xfId="29090"/>
    <cellStyle name="Normal 24 2 4 4 2 3" xfId="33963"/>
    <cellStyle name="Normal 24 2 4 4 3" xfId="29089"/>
    <cellStyle name="Normal 24 2 4 4 4" xfId="33962"/>
    <cellStyle name="Normal 24 2 4 5" xfId="23670"/>
    <cellStyle name="Normal 24 2 4 5 2" xfId="29091"/>
    <cellStyle name="Normal 24 2 4 5 3" xfId="33964"/>
    <cellStyle name="Normal 24 2 4 6" xfId="29076"/>
    <cellStyle name="Normal 24 2 4 7" xfId="33949"/>
    <cellStyle name="Normal 24 2 5" xfId="23671"/>
    <cellStyle name="Normal 24 2 5 2" xfId="23672"/>
    <cellStyle name="Normal 24 2 5 2 2" xfId="23673"/>
    <cellStyle name="Normal 24 2 5 2 2 2" xfId="23674"/>
    <cellStyle name="Normal 24 2 5 2 2 2 2" xfId="29095"/>
    <cellStyle name="Normal 24 2 5 2 2 2 3" xfId="33968"/>
    <cellStyle name="Normal 24 2 5 2 2 3" xfId="29094"/>
    <cellStyle name="Normal 24 2 5 2 2 4" xfId="33967"/>
    <cellStyle name="Normal 24 2 5 2 3" xfId="23675"/>
    <cellStyle name="Normal 24 2 5 2 3 2" xfId="29096"/>
    <cellStyle name="Normal 24 2 5 2 3 3" xfId="33969"/>
    <cellStyle name="Normal 24 2 5 2 4" xfId="29093"/>
    <cellStyle name="Normal 24 2 5 2 5" xfId="33966"/>
    <cellStyle name="Normal 24 2 5 3" xfId="23676"/>
    <cellStyle name="Normal 24 2 5 3 2" xfId="23677"/>
    <cellStyle name="Normal 24 2 5 3 2 2" xfId="29098"/>
    <cellStyle name="Normal 24 2 5 3 2 3" xfId="33971"/>
    <cellStyle name="Normal 24 2 5 3 3" xfId="29097"/>
    <cellStyle name="Normal 24 2 5 3 4" xfId="33970"/>
    <cellStyle name="Normal 24 2 5 4" xfId="23678"/>
    <cellStyle name="Normal 24 2 5 4 2" xfId="29099"/>
    <cellStyle name="Normal 24 2 5 4 3" xfId="33972"/>
    <cellStyle name="Normal 24 2 5 5" xfId="29092"/>
    <cellStyle name="Normal 24 2 5 6" xfId="33965"/>
    <cellStyle name="Normal 24 2 6" xfId="23679"/>
    <cellStyle name="Normal 24 2 6 2" xfId="23680"/>
    <cellStyle name="Normal 24 2 6 2 2" xfId="23681"/>
    <cellStyle name="Normal 24 2 6 2 2 2" xfId="29102"/>
    <cellStyle name="Normal 24 2 6 2 2 3" xfId="33975"/>
    <cellStyle name="Normal 24 2 6 2 3" xfId="29101"/>
    <cellStyle name="Normal 24 2 6 2 4" xfId="33974"/>
    <cellStyle name="Normal 24 2 6 3" xfId="23682"/>
    <cellStyle name="Normal 24 2 6 3 2" xfId="29103"/>
    <cellStyle name="Normal 24 2 6 3 3" xfId="33976"/>
    <cellStyle name="Normal 24 2 6 4" xfId="29100"/>
    <cellStyle name="Normal 24 2 6 5" xfId="33973"/>
    <cellStyle name="Normal 24 2 7" xfId="23683"/>
    <cellStyle name="Normal 24 2 7 2" xfId="23684"/>
    <cellStyle name="Normal 24 2 7 2 2" xfId="29105"/>
    <cellStyle name="Normal 24 2 7 2 3" xfId="33978"/>
    <cellStyle name="Normal 24 2 7 3" xfId="29104"/>
    <cellStyle name="Normal 24 2 7 4" xfId="33977"/>
    <cellStyle name="Normal 24 2 8" xfId="23685"/>
    <cellStyle name="Normal 24 2 8 2" xfId="29106"/>
    <cellStyle name="Normal 24 2 8 3" xfId="33979"/>
    <cellStyle name="Normal 24 3" xfId="12482"/>
    <cellStyle name="Normal 24 3 2" xfId="12483"/>
    <cellStyle name="Normal 24 3 2 2" xfId="12484"/>
    <cellStyle name="Normal 24 3 2 2 2" xfId="12485"/>
    <cellStyle name="Normal 24 3 2 2 2 2" xfId="12486"/>
    <cellStyle name="Normal 24 3 2 2 2 2 2" xfId="23686"/>
    <cellStyle name="Normal 24 3 2 2 2 2 2 2" xfId="29107"/>
    <cellStyle name="Normal 24 3 2 2 2 2 2 3" xfId="33980"/>
    <cellStyle name="Normal 24 3 2 2 2 3" xfId="12487"/>
    <cellStyle name="Normal 24 3 2 2 2 4" xfId="12488"/>
    <cellStyle name="Normal 24 3 2 2 2 5" xfId="23687"/>
    <cellStyle name="Normal 24 3 2 2 2 5 2" xfId="29108"/>
    <cellStyle name="Normal 24 3 2 2 2 5 3" xfId="33981"/>
    <cellStyle name="Normal 24 3 2 2 3" xfId="12489"/>
    <cellStyle name="Normal 24 3 2 2 3 2" xfId="23688"/>
    <cellStyle name="Normal 24 3 2 2 3 2 2" xfId="29109"/>
    <cellStyle name="Normal 24 3 2 2 3 2 3" xfId="33982"/>
    <cellStyle name="Normal 24 3 2 2 4" xfId="12490"/>
    <cellStyle name="Normal 24 3 2 2 5" xfId="12491"/>
    <cellStyle name="Normal 24 3 2 2 6" xfId="23689"/>
    <cellStyle name="Normal 24 3 2 2 6 2" xfId="29110"/>
    <cellStyle name="Normal 24 3 2 2 6 3" xfId="33983"/>
    <cellStyle name="Normal 24 3 2 3" xfId="12492"/>
    <cellStyle name="Normal 24 3 2 3 2" xfId="23690"/>
    <cellStyle name="Normal 24 3 2 3 2 2" xfId="23691"/>
    <cellStyle name="Normal 24 3 2 3 2 2 2" xfId="29112"/>
    <cellStyle name="Normal 24 3 2 3 2 2 3" xfId="33985"/>
    <cellStyle name="Normal 24 3 2 3 2 3" xfId="29111"/>
    <cellStyle name="Normal 24 3 2 3 2 4" xfId="33984"/>
    <cellStyle name="Normal 24 3 2 3 3" xfId="23692"/>
    <cellStyle name="Normal 24 3 2 3 3 2" xfId="29113"/>
    <cellStyle name="Normal 24 3 2 3 3 3" xfId="33986"/>
    <cellStyle name="Normal 24 3 2 4" xfId="12493"/>
    <cellStyle name="Normal 24 3 2 4 2" xfId="12494"/>
    <cellStyle name="Normal 24 3 2 4 3" xfId="12495"/>
    <cellStyle name="Normal 24 3 2 4 4" xfId="12496"/>
    <cellStyle name="Normal 24 3 2 4 5" xfId="23693"/>
    <cellStyle name="Normal 24 3 2 4 5 2" xfId="29114"/>
    <cellStyle name="Normal 24 3 2 4 5 3" xfId="33987"/>
    <cellStyle name="Normal 24 3 2 5" xfId="12497"/>
    <cellStyle name="Normal 24 3 2 6" xfId="12498"/>
    <cellStyle name="Normal 24 3 2 7" xfId="12499"/>
    <cellStyle name="Normal 24 3 2 8" xfId="23694"/>
    <cellStyle name="Normal 24 3 2 8 2" xfId="29115"/>
    <cellStyle name="Normal 24 3 2 8 3" xfId="33988"/>
    <cellStyle name="Normal 24 3 3" xfId="23695"/>
    <cellStyle name="Normal 24 3 3 2" xfId="23696"/>
    <cellStyle name="Normal 24 3 3 2 2" xfId="23697"/>
    <cellStyle name="Normal 24 3 3 2 2 2" xfId="23698"/>
    <cellStyle name="Normal 24 3 3 2 2 2 2" xfId="23699"/>
    <cellStyle name="Normal 24 3 3 2 2 2 2 2" xfId="29120"/>
    <cellStyle name="Normal 24 3 3 2 2 2 2 3" xfId="33993"/>
    <cellStyle name="Normal 24 3 3 2 2 2 3" xfId="29119"/>
    <cellStyle name="Normal 24 3 3 2 2 2 4" xfId="33992"/>
    <cellStyle name="Normal 24 3 3 2 2 3" xfId="23700"/>
    <cellStyle name="Normal 24 3 3 2 2 3 2" xfId="29121"/>
    <cellStyle name="Normal 24 3 3 2 2 3 3" xfId="33994"/>
    <cellStyle name="Normal 24 3 3 2 2 4" xfId="29118"/>
    <cellStyle name="Normal 24 3 3 2 2 5" xfId="33991"/>
    <cellStyle name="Normal 24 3 3 2 3" xfId="23701"/>
    <cellStyle name="Normal 24 3 3 2 3 2" xfId="23702"/>
    <cellStyle name="Normal 24 3 3 2 3 2 2" xfId="29123"/>
    <cellStyle name="Normal 24 3 3 2 3 2 3" xfId="33996"/>
    <cellStyle name="Normal 24 3 3 2 3 3" xfId="29122"/>
    <cellStyle name="Normal 24 3 3 2 3 4" xfId="33995"/>
    <cellStyle name="Normal 24 3 3 2 4" xfId="23703"/>
    <cellStyle name="Normal 24 3 3 2 4 2" xfId="29124"/>
    <cellStyle name="Normal 24 3 3 2 4 3" xfId="33997"/>
    <cellStyle name="Normal 24 3 3 2 5" xfId="29117"/>
    <cellStyle name="Normal 24 3 3 2 6" xfId="33990"/>
    <cellStyle name="Normal 24 3 3 3" xfId="23704"/>
    <cellStyle name="Normal 24 3 3 3 2" xfId="23705"/>
    <cellStyle name="Normal 24 3 3 3 2 2" xfId="23706"/>
    <cellStyle name="Normal 24 3 3 3 2 2 2" xfId="29127"/>
    <cellStyle name="Normal 24 3 3 3 2 2 3" xfId="34000"/>
    <cellStyle name="Normal 24 3 3 3 2 3" xfId="29126"/>
    <cellStyle name="Normal 24 3 3 3 2 4" xfId="33999"/>
    <cellStyle name="Normal 24 3 3 3 3" xfId="23707"/>
    <cellStyle name="Normal 24 3 3 3 3 2" xfId="29128"/>
    <cellStyle name="Normal 24 3 3 3 3 3" xfId="34001"/>
    <cellStyle name="Normal 24 3 3 3 4" xfId="29125"/>
    <cellStyle name="Normal 24 3 3 3 5" xfId="33998"/>
    <cellStyle name="Normal 24 3 3 4" xfId="23708"/>
    <cellStyle name="Normal 24 3 3 4 2" xfId="23709"/>
    <cellStyle name="Normal 24 3 3 4 2 2" xfId="29130"/>
    <cellStyle name="Normal 24 3 3 4 2 3" xfId="34003"/>
    <cellStyle name="Normal 24 3 3 4 3" xfId="29129"/>
    <cellStyle name="Normal 24 3 3 4 4" xfId="34002"/>
    <cellStyle name="Normal 24 3 3 5" xfId="23710"/>
    <cellStyle name="Normal 24 3 3 5 2" xfId="29131"/>
    <cellStyle name="Normal 24 3 3 5 3" xfId="34004"/>
    <cellStyle name="Normal 24 3 3 6" xfId="29116"/>
    <cellStyle name="Normal 24 3 3 7" xfId="33989"/>
    <cellStyle name="Normal 24 3 4" xfId="23711"/>
    <cellStyle name="Normal 24 3 4 2" xfId="23712"/>
    <cellStyle name="Normal 24 3 4 2 2" xfId="23713"/>
    <cellStyle name="Normal 24 3 4 2 2 2" xfId="23714"/>
    <cellStyle name="Normal 24 3 4 2 2 2 2" xfId="29135"/>
    <cellStyle name="Normal 24 3 4 2 2 2 3" xfId="34008"/>
    <cellStyle name="Normal 24 3 4 2 2 3" xfId="29134"/>
    <cellStyle name="Normal 24 3 4 2 2 4" xfId="34007"/>
    <cellStyle name="Normal 24 3 4 2 3" xfId="23715"/>
    <cellStyle name="Normal 24 3 4 2 3 2" xfId="29136"/>
    <cellStyle name="Normal 24 3 4 2 3 3" xfId="34009"/>
    <cellStyle name="Normal 24 3 4 2 4" xfId="29133"/>
    <cellStyle name="Normal 24 3 4 2 5" xfId="34006"/>
    <cellStyle name="Normal 24 3 4 3" xfId="23716"/>
    <cellStyle name="Normal 24 3 4 3 2" xfId="23717"/>
    <cellStyle name="Normal 24 3 4 3 2 2" xfId="29138"/>
    <cellStyle name="Normal 24 3 4 3 2 3" xfId="34011"/>
    <cellStyle name="Normal 24 3 4 3 3" xfId="29137"/>
    <cellStyle name="Normal 24 3 4 3 4" xfId="34010"/>
    <cellStyle name="Normal 24 3 4 4" xfId="23718"/>
    <cellStyle name="Normal 24 3 4 4 2" xfId="29139"/>
    <cellStyle name="Normal 24 3 4 4 3" xfId="34012"/>
    <cellStyle name="Normal 24 3 4 5" xfId="29132"/>
    <cellStyle name="Normal 24 3 4 6" xfId="34005"/>
    <cellStyle name="Normal 24 3 5" xfId="23719"/>
    <cellStyle name="Normal 24 3 5 2" xfId="23720"/>
    <cellStyle name="Normal 24 3 5 2 2" xfId="23721"/>
    <cellStyle name="Normal 24 3 5 2 2 2" xfId="29142"/>
    <cellStyle name="Normal 24 3 5 2 2 3" xfId="34015"/>
    <cellStyle name="Normal 24 3 5 2 3" xfId="29141"/>
    <cellStyle name="Normal 24 3 5 2 4" xfId="34014"/>
    <cellStyle name="Normal 24 3 5 3" xfId="23722"/>
    <cellStyle name="Normal 24 3 5 3 2" xfId="29143"/>
    <cellStyle name="Normal 24 3 5 3 3" xfId="34016"/>
    <cellStyle name="Normal 24 3 5 4" xfId="29140"/>
    <cellStyle name="Normal 24 3 5 5" xfId="34013"/>
    <cellStyle name="Normal 24 3 6" xfId="23723"/>
    <cellStyle name="Normal 24 3 6 2" xfId="23724"/>
    <cellStyle name="Normal 24 3 6 2 2" xfId="29145"/>
    <cellStyle name="Normal 24 3 6 2 3" xfId="34018"/>
    <cellStyle name="Normal 24 3 6 3" xfId="29144"/>
    <cellStyle name="Normal 24 3 6 4" xfId="34017"/>
    <cellStyle name="Normal 24 3 7" xfId="23725"/>
    <cellStyle name="Normal 24 3 7 2" xfId="29146"/>
    <cellStyle name="Normal 24 3 7 3" xfId="34019"/>
    <cellStyle name="Normal 24 4" xfId="12500"/>
    <cellStyle name="Normal 24 4 2" xfId="23726"/>
    <cellStyle name="Normal 24 4 2 2" xfId="23727"/>
    <cellStyle name="Normal 24 4 2 2 2" xfId="23728"/>
    <cellStyle name="Normal 24 4 2 2 2 2" xfId="23729"/>
    <cellStyle name="Normal 24 4 2 2 2 2 2" xfId="29150"/>
    <cellStyle name="Normal 24 4 2 2 2 2 3" xfId="34023"/>
    <cellStyle name="Normal 24 4 2 2 2 3" xfId="29149"/>
    <cellStyle name="Normal 24 4 2 2 2 4" xfId="34022"/>
    <cellStyle name="Normal 24 4 2 2 3" xfId="23730"/>
    <cellStyle name="Normal 24 4 2 2 3 2" xfId="29151"/>
    <cellStyle name="Normal 24 4 2 2 3 3" xfId="34024"/>
    <cellStyle name="Normal 24 4 2 2 4" xfId="29148"/>
    <cellStyle name="Normal 24 4 2 2 5" xfId="34021"/>
    <cellStyle name="Normal 24 4 2 3" xfId="23731"/>
    <cellStyle name="Normal 24 4 2 3 2" xfId="23732"/>
    <cellStyle name="Normal 24 4 2 3 2 2" xfId="29153"/>
    <cellStyle name="Normal 24 4 2 3 2 3" xfId="34026"/>
    <cellStyle name="Normal 24 4 2 3 3" xfId="29152"/>
    <cellStyle name="Normal 24 4 2 3 4" xfId="34025"/>
    <cellStyle name="Normal 24 4 2 4" xfId="23733"/>
    <cellStyle name="Normal 24 4 2 4 2" xfId="29154"/>
    <cellStyle name="Normal 24 4 2 4 3" xfId="34027"/>
    <cellStyle name="Normal 24 4 2 5" xfId="29147"/>
    <cellStyle name="Normal 24 4 2 6" xfId="34020"/>
    <cellStyle name="Normal 24 4 3" xfId="23734"/>
    <cellStyle name="Normal 24 4 3 2" xfId="23735"/>
    <cellStyle name="Normal 24 4 3 2 2" xfId="23736"/>
    <cellStyle name="Normal 24 4 3 2 2 2" xfId="29157"/>
    <cellStyle name="Normal 24 4 3 2 2 3" xfId="34030"/>
    <cellStyle name="Normal 24 4 3 2 3" xfId="29156"/>
    <cellStyle name="Normal 24 4 3 2 4" xfId="34029"/>
    <cellStyle name="Normal 24 4 3 3" xfId="23737"/>
    <cellStyle name="Normal 24 4 3 3 2" xfId="29158"/>
    <cellStyle name="Normal 24 4 3 3 3" xfId="34031"/>
    <cellStyle name="Normal 24 4 3 4" xfId="29155"/>
    <cellStyle name="Normal 24 4 3 5" xfId="34028"/>
    <cellStyle name="Normal 24 4 4" xfId="23738"/>
    <cellStyle name="Normal 24 4 4 2" xfId="23739"/>
    <cellStyle name="Normal 24 4 4 2 2" xfId="29160"/>
    <cellStyle name="Normal 24 4 4 2 3" xfId="34033"/>
    <cellStyle name="Normal 24 4 4 3" xfId="29159"/>
    <cellStyle name="Normal 24 4 4 4" xfId="34032"/>
    <cellStyle name="Normal 24 4 5" xfId="23740"/>
    <cellStyle name="Normal 24 4 5 2" xfId="29161"/>
    <cellStyle name="Normal 24 4 5 3" xfId="34034"/>
    <cellStyle name="Normal 24 5" xfId="12501"/>
    <cellStyle name="Normal 24 5 2" xfId="12502"/>
    <cellStyle name="Normal 24 5 2 2" xfId="12503"/>
    <cellStyle name="Normal 24 5 2 2 2" xfId="12504"/>
    <cellStyle name="Normal 24 5 2 2 2 2" xfId="23741"/>
    <cellStyle name="Normal 24 5 2 2 2 2 2" xfId="29162"/>
    <cellStyle name="Normal 24 5 2 2 2 2 3" xfId="34035"/>
    <cellStyle name="Normal 24 5 2 2 3" xfId="12505"/>
    <cellStyle name="Normal 24 5 2 2 4" xfId="12506"/>
    <cellStyle name="Normal 24 5 2 2 5" xfId="23742"/>
    <cellStyle name="Normal 24 5 2 2 5 2" xfId="29163"/>
    <cellStyle name="Normal 24 5 2 2 5 3" xfId="34036"/>
    <cellStyle name="Normal 24 5 2 3" xfId="12507"/>
    <cellStyle name="Normal 24 5 2 3 2" xfId="23743"/>
    <cellStyle name="Normal 24 5 2 3 2 2" xfId="29164"/>
    <cellStyle name="Normal 24 5 2 3 2 3" xfId="34037"/>
    <cellStyle name="Normal 24 5 2 4" xfId="12508"/>
    <cellStyle name="Normal 24 5 2 5" xfId="12509"/>
    <cellStyle name="Normal 24 5 2 6" xfId="23744"/>
    <cellStyle name="Normal 24 5 2 6 2" xfId="29165"/>
    <cellStyle name="Normal 24 5 2 6 3" xfId="34038"/>
    <cellStyle name="Normal 24 5 3" xfId="12510"/>
    <cellStyle name="Normal 24 5 3 2" xfId="23745"/>
    <cellStyle name="Normal 24 5 3 2 2" xfId="23746"/>
    <cellStyle name="Normal 24 5 3 2 2 2" xfId="29167"/>
    <cellStyle name="Normal 24 5 3 2 2 3" xfId="34040"/>
    <cellStyle name="Normal 24 5 3 2 3" xfId="29166"/>
    <cellStyle name="Normal 24 5 3 2 4" xfId="34039"/>
    <cellStyle name="Normal 24 5 3 3" xfId="23747"/>
    <cellStyle name="Normal 24 5 3 3 2" xfId="29168"/>
    <cellStyle name="Normal 24 5 3 3 3" xfId="34041"/>
    <cellStyle name="Normal 24 5 4" xfId="12511"/>
    <cellStyle name="Normal 24 5 4 2" xfId="12512"/>
    <cellStyle name="Normal 24 5 4 3" xfId="12513"/>
    <cellStyle name="Normal 24 5 4 4" xfId="12514"/>
    <cellStyle name="Normal 24 5 4 5" xfId="23748"/>
    <cellStyle name="Normal 24 5 4 5 2" xfId="29169"/>
    <cellStyle name="Normal 24 5 4 5 3" xfId="34042"/>
    <cellStyle name="Normal 24 5 5" xfId="12515"/>
    <cellStyle name="Normal 24 5 6" xfId="12516"/>
    <cellStyle name="Normal 24 5 7" xfId="12517"/>
    <cellStyle name="Normal 24 5 8" xfId="23749"/>
    <cellStyle name="Normal 24 5 8 2" xfId="29170"/>
    <cellStyle name="Normal 24 5 8 3" xfId="34043"/>
    <cellStyle name="Normal 24 6" xfId="12518"/>
    <cellStyle name="Normal 24 6 2" xfId="23750"/>
    <cellStyle name="Normal 24 6 2 2" xfId="23751"/>
    <cellStyle name="Normal 24 6 2 2 2" xfId="23752"/>
    <cellStyle name="Normal 24 6 2 2 2 2" xfId="29173"/>
    <cellStyle name="Normal 24 6 2 2 2 3" xfId="34046"/>
    <cellStyle name="Normal 24 6 2 2 3" xfId="29172"/>
    <cellStyle name="Normal 24 6 2 2 4" xfId="34045"/>
    <cellStyle name="Normal 24 6 2 3" xfId="23753"/>
    <cellStyle name="Normal 24 6 2 3 2" xfId="29174"/>
    <cellStyle name="Normal 24 6 2 3 3" xfId="34047"/>
    <cellStyle name="Normal 24 6 2 4" xfId="29171"/>
    <cellStyle name="Normal 24 6 2 5" xfId="34044"/>
    <cellStyle name="Normal 24 6 3" xfId="23754"/>
    <cellStyle name="Normal 24 6 3 2" xfId="23755"/>
    <cellStyle name="Normal 24 6 3 2 2" xfId="29176"/>
    <cellStyle name="Normal 24 6 3 2 3" xfId="34049"/>
    <cellStyle name="Normal 24 6 3 3" xfId="29175"/>
    <cellStyle name="Normal 24 6 3 4" xfId="34048"/>
    <cellStyle name="Normal 24 6 4" xfId="23756"/>
    <cellStyle name="Normal 24 6 4 2" xfId="29177"/>
    <cellStyle name="Normal 24 6 4 3" xfId="34050"/>
    <cellStyle name="Normal 24 7" xfId="12519"/>
    <cellStyle name="Normal 24 7 2" xfId="23757"/>
    <cellStyle name="Normal 24 7 2 2" xfId="23758"/>
    <cellStyle name="Normal 24 7 2 2 2" xfId="29179"/>
    <cellStyle name="Normal 24 7 2 2 3" xfId="34052"/>
    <cellStyle name="Normal 24 7 2 3" xfId="29178"/>
    <cellStyle name="Normal 24 7 2 4" xfId="34051"/>
    <cellStyle name="Normal 24 7 3" xfId="23759"/>
    <cellStyle name="Normal 24 7 3 2" xfId="29180"/>
    <cellStyle name="Normal 24 7 3 3" xfId="34053"/>
    <cellStyle name="Normal 24 8" xfId="12520"/>
    <cellStyle name="Normal 24 8 2" xfId="12521"/>
    <cellStyle name="Normal 24 8 3" xfId="12522"/>
    <cellStyle name="Normal 24 8 4" xfId="12523"/>
    <cellStyle name="Normal 24 8 5" xfId="23760"/>
    <cellStyle name="Normal 24 8 5 2" xfId="29181"/>
    <cellStyle name="Normal 24 8 5 3" xfId="34054"/>
    <cellStyle name="Normal 24 9" xfId="23761"/>
    <cellStyle name="Normal 24 9 2" xfId="29182"/>
    <cellStyle name="Normal 24 9 3" xfId="34055"/>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48" xfId="21004"/>
    <cellStyle name="Normal 3 49" xfId="21015"/>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50" xfId="28156"/>
    <cellStyle name="Normal 3 51" xfId="28174"/>
    <cellStyle name="Normal 3 52" xfId="28200"/>
    <cellStyle name="Normal 3 53" xfId="28178"/>
    <cellStyle name="Normal 3 54" xfId="28188"/>
    <cellStyle name="Normal 3 55" xfId="28190"/>
    <cellStyle name="Normal 3 56" xfId="28226"/>
    <cellStyle name="Normal 3 57" xfId="33099"/>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_Visa_Report_012011" xfId="23762"/>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3308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2 5" xfId="23763"/>
    <cellStyle name="Normal 44 2 2 2 2 5 2" xfId="29183"/>
    <cellStyle name="Normal 44 2 2 2 2 5 3" xfId="34056"/>
    <cellStyle name="Normal 44 2 2 2 3" xfId="18752"/>
    <cellStyle name="Normal 44 2 2 2 4" xfId="18753"/>
    <cellStyle name="Normal 44 2 2 2 5" xfId="18754"/>
    <cellStyle name="Normal 44 2 2 2 6" xfId="23764"/>
    <cellStyle name="Normal 44 2 2 2 6 2" xfId="29184"/>
    <cellStyle name="Normal 44 2 2 2 6 3" xfId="34057"/>
    <cellStyle name="Normal 44 2 2 3" xfId="18755"/>
    <cellStyle name="Normal 44 2 2 3 2" xfId="18756"/>
    <cellStyle name="Normal 44 2 2 3 3" xfId="18757"/>
    <cellStyle name="Normal 44 2 2 3 4" xfId="18758"/>
    <cellStyle name="Normal 44 2 2 3 5" xfId="23765"/>
    <cellStyle name="Normal 44 2 2 3 5 2" xfId="29185"/>
    <cellStyle name="Normal 44 2 2 3 5 3" xfId="34058"/>
    <cellStyle name="Normal 44 2 2 4" xfId="18759"/>
    <cellStyle name="Normal 44 2 2 5" xfId="18760"/>
    <cellStyle name="Normal 44 2 2 6" xfId="18761"/>
    <cellStyle name="Normal 44 2 2 7" xfId="23766"/>
    <cellStyle name="Normal 44 2 2 7 2" xfId="29186"/>
    <cellStyle name="Normal 44 2 2 7 3" xfId="34059"/>
    <cellStyle name="Normal 44 2 3" xfId="23767"/>
    <cellStyle name="Normal 44 2 3 2" xfId="23768"/>
    <cellStyle name="Normal 44 2 3 2 2" xfId="23769"/>
    <cellStyle name="Normal 44 2 3 2 2 2" xfId="29189"/>
    <cellStyle name="Normal 44 2 3 2 2 3" xfId="34062"/>
    <cellStyle name="Normal 44 2 3 2 3" xfId="29188"/>
    <cellStyle name="Normal 44 2 3 2 4" xfId="34061"/>
    <cellStyle name="Normal 44 2 3 3" xfId="23770"/>
    <cellStyle name="Normal 44 2 3 3 2" xfId="29190"/>
    <cellStyle name="Normal 44 2 3 3 3" xfId="34063"/>
    <cellStyle name="Normal 44 2 3 4" xfId="29187"/>
    <cellStyle name="Normal 44 2 3 5" xfId="34060"/>
    <cellStyle name="Normal 44 2 4" xfId="23771"/>
    <cellStyle name="Normal 44 2 4 2" xfId="23772"/>
    <cellStyle name="Normal 44 2 4 2 2" xfId="29192"/>
    <cellStyle name="Normal 44 2 4 2 3" xfId="34065"/>
    <cellStyle name="Normal 44 2 4 3" xfId="29191"/>
    <cellStyle name="Normal 44 2 4 4" xfId="34064"/>
    <cellStyle name="Normal 44 2 5" xfId="23773"/>
    <cellStyle name="Normal 44 2 5 2" xfId="29193"/>
    <cellStyle name="Normal 44 2 5 3" xfId="34066"/>
    <cellStyle name="Normal 44 3" xfId="18762"/>
    <cellStyle name="Normal 44 3 2" xfId="18763"/>
    <cellStyle name="Normal 44 3 2 2" xfId="18764"/>
    <cellStyle name="Normal 44 3 2 2 2" xfId="18765"/>
    <cellStyle name="Normal 44 3 2 2 2 2" xfId="23774"/>
    <cellStyle name="Normal 44 3 2 2 2 2 2" xfId="29194"/>
    <cellStyle name="Normal 44 3 2 2 2 2 3" xfId="34067"/>
    <cellStyle name="Normal 44 3 2 2 3" xfId="18766"/>
    <cellStyle name="Normal 44 3 2 2 4" xfId="18767"/>
    <cellStyle name="Normal 44 3 2 2 5" xfId="23775"/>
    <cellStyle name="Normal 44 3 2 2 5 2" xfId="29195"/>
    <cellStyle name="Normal 44 3 2 2 5 3" xfId="34068"/>
    <cellStyle name="Normal 44 3 2 3" xfId="18768"/>
    <cellStyle name="Normal 44 3 2 3 2" xfId="23776"/>
    <cellStyle name="Normal 44 3 2 3 2 2" xfId="29196"/>
    <cellStyle name="Normal 44 3 2 3 2 3" xfId="34069"/>
    <cellStyle name="Normal 44 3 2 4" xfId="18769"/>
    <cellStyle name="Normal 44 3 2 5" xfId="18770"/>
    <cellStyle name="Normal 44 3 2 6" xfId="23777"/>
    <cellStyle name="Normal 44 3 2 6 2" xfId="29197"/>
    <cellStyle name="Normal 44 3 2 6 3" xfId="34070"/>
    <cellStyle name="Normal 44 3 3" xfId="18771"/>
    <cellStyle name="Normal 44 3 3 2" xfId="18772"/>
    <cellStyle name="Normal 44 3 3 2 2" xfId="23778"/>
    <cellStyle name="Normal 44 3 3 2 2 2" xfId="29198"/>
    <cellStyle name="Normal 44 3 3 2 2 3" xfId="34071"/>
    <cellStyle name="Normal 44 3 3 3" xfId="18773"/>
    <cellStyle name="Normal 44 3 3 4" xfId="18774"/>
    <cellStyle name="Normal 44 3 3 5" xfId="23779"/>
    <cellStyle name="Normal 44 3 3 5 2" xfId="29199"/>
    <cellStyle name="Normal 44 3 3 5 3" xfId="34072"/>
    <cellStyle name="Normal 44 3 4" xfId="18775"/>
    <cellStyle name="Normal 44 3 4 2" xfId="23780"/>
    <cellStyle name="Normal 44 3 4 2 2" xfId="29200"/>
    <cellStyle name="Normal 44 3 4 2 3" xfId="34073"/>
    <cellStyle name="Normal 44 3 5" xfId="18776"/>
    <cellStyle name="Normal 44 3 6" xfId="18777"/>
    <cellStyle name="Normal 44 3 7" xfId="23781"/>
    <cellStyle name="Normal 44 3 7 2" xfId="29201"/>
    <cellStyle name="Normal 44 3 7 3" xfId="34074"/>
    <cellStyle name="Normal 44 4" xfId="18778"/>
    <cellStyle name="Normal 44 4 2" xfId="18779"/>
    <cellStyle name="Normal 44 4 2 2" xfId="18780"/>
    <cellStyle name="Normal 44 4 2 2 2" xfId="18781"/>
    <cellStyle name="Normal 44 4 2 2 3" xfId="18782"/>
    <cellStyle name="Normal 44 4 2 2 4" xfId="18783"/>
    <cellStyle name="Normal 44 4 2 2 5" xfId="23782"/>
    <cellStyle name="Normal 44 4 2 2 5 2" xfId="29202"/>
    <cellStyle name="Normal 44 4 2 2 5 3" xfId="34075"/>
    <cellStyle name="Normal 44 4 2 3" xfId="18784"/>
    <cellStyle name="Normal 44 4 2 4" xfId="18785"/>
    <cellStyle name="Normal 44 4 2 5" xfId="18786"/>
    <cellStyle name="Normal 44 4 2 6" xfId="23783"/>
    <cellStyle name="Normal 44 4 2 6 2" xfId="29203"/>
    <cellStyle name="Normal 44 4 2 6 3" xfId="34076"/>
    <cellStyle name="Normal 44 4 3" xfId="18787"/>
    <cellStyle name="Normal 44 4 3 2" xfId="18788"/>
    <cellStyle name="Normal 44 4 3 3" xfId="18789"/>
    <cellStyle name="Normal 44 4 3 4" xfId="18790"/>
    <cellStyle name="Normal 44 4 3 5" xfId="23784"/>
    <cellStyle name="Normal 44 4 3 5 2" xfId="29204"/>
    <cellStyle name="Normal 44 4 3 5 3" xfId="34077"/>
    <cellStyle name="Normal 44 4 4" xfId="18791"/>
    <cellStyle name="Normal 44 4 5" xfId="18792"/>
    <cellStyle name="Normal 44 4 6" xfId="18793"/>
    <cellStyle name="Normal 44 4 7" xfId="23785"/>
    <cellStyle name="Normal 44 4 7 2" xfId="29205"/>
    <cellStyle name="Normal 44 4 7 3" xfId="34078"/>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2 6" xfId="23786"/>
    <cellStyle name="Normal 44 5 2 6 2" xfId="29206"/>
    <cellStyle name="Normal 44 5 2 6 3" xfId="34079"/>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4 5 7" xfId="23787"/>
    <cellStyle name="Normal 44 5 7 2" xfId="29207"/>
    <cellStyle name="Normal 44 5 7 3" xfId="34080"/>
    <cellStyle name="Normal 44 6" xfId="23788"/>
    <cellStyle name="Normal 44 6 2" xfId="23789"/>
    <cellStyle name="Normal 44 6 2 2" xfId="29209"/>
    <cellStyle name="Normal 44 6 2 3" xfId="34082"/>
    <cellStyle name="Normal 44 6 3" xfId="29208"/>
    <cellStyle name="Normal 44 6 4" xfId="34081"/>
    <cellStyle name="Normal 44 7" xfId="23790"/>
    <cellStyle name="Normal 44 7 2" xfId="29210"/>
    <cellStyle name="Normal 44 7 3" xfId="34083"/>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14" xfId="23791"/>
    <cellStyle name="Normal 5 115" xfId="21011"/>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2 2" xfId="23792"/>
    <cellStyle name="Normal 53" xfId="19263"/>
    <cellStyle name="Normal 53 2" xfId="23793"/>
    <cellStyle name="Normal 54" xfId="19264"/>
    <cellStyle name="Normal 54 2" xfId="2379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2 2" xfId="23795"/>
    <cellStyle name="Normal 66 2 2 2" xfId="23796"/>
    <cellStyle name="Normal 66 2 2 2 2" xfId="23797"/>
    <cellStyle name="Normal 66 2 2 2 2 2" xfId="29213"/>
    <cellStyle name="Normal 66 2 2 2 2 3" xfId="34086"/>
    <cellStyle name="Normal 66 2 2 2 3" xfId="29212"/>
    <cellStyle name="Normal 66 2 2 2 4" xfId="34085"/>
    <cellStyle name="Normal 66 2 2 3" xfId="23798"/>
    <cellStyle name="Normal 66 2 2 3 2" xfId="29214"/>
    <cellStyle name="Normal 66 2 2 3 3" xfId="34087"/>
    <cellStyle name="Normal 66 2 2 4" xfId="29211"/>
    <cellStyle name="Normal 66 2 2 5" xfId="34084"/>
    <cellStyle name="Normal 66 2 3" xfId="23799"/>
    <cellStyle name="Normal 66 2 3 2" xfId="23800"/>
    <cellStyle name="Normal 66 2 3 2 2" xfId="29216"/>
    <cellStyle name="Normal 66 2 3 2 3" xfId="34089"/>
    <cellStyle name="Normal 66 2 3 3" xfId="29215"/>
    <cellStyle name="Normal 66 2 3 4" xfId="34088"/>
    <cellStyle name="Normal 66 2 4" xfId="23801"/>
    <cellStyle name="Normal 66 2 4 2" xfId="29217"/>
    <cellStyle name="Normal 66 2 4 3" xfId="34090"/>
    <cellStyle name="Normal 66 3" xfId="19511"/>
    <cellStyle name="Normal 66 3 2" xfId="23802"/>
    <cellStyle name="Normal 66 3 2 2" xfId="23803"/>
    <cellStyle name="Normal 66 3 2 2 2" xfId="29219"/>
    <cellStyle name="Normal 66 3 2 2 3" xfId="34092"/>
    <cellStyle name="Normal 66 3 2 3" xfId="29218"/>
    <cellStyle name="Normal 66 3 2 4" xfId="34091"/>
    <cellStyle name="Normal 66 3 3" xfId="23804"/>
    <cellStyle name="Normal 66 3 3 2" xfId="29220"/>
    <cellStyle name="Normal 66 3 3 3" xfId="34093"/>
    <cellStyle name="Normal 66 4" xfId="19512"/>
    <cellStyle name="Normal 66 4 2" xfId="23805"/>
    <cellStyle name="Normal 66 4 2 2" xfId="29221"/>
    <cellStyle name="Normal 66 4 2 3" xfId="34094"/>
    <cellStyle name="Normal 66 5" xfId="23806"/>
    <cellStyle name="Normal 66 5 2" xfId="29222"/>
    <cellStyle name="Normal 66 5 3" xfId="34095"/>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2 2" xfId="23807"/>
    <cellStyle name="Normal 71 2 2 2" xfId="23808"/>
    <cellStyle name="Normal 71 2 2 2 2" xfId="23809"/>
    <cellStyle name="Normal 71 2 2 2 2 2" xfId="29225"/>
    <cellStyle name="Normal 71 2 2 2 2 3" xfId="34098"/>
    <cellStyle name="Normal 71 2 2 2 3" xfId="29224"/>
    <cellStyle name="Normal 71 2 2 2 4" xfId="34097"/>
    <cellStyle name="Normal 71 2 2 3" xfId="23810"/>
    <cellStyle name="Normal 71 2 2 3 2" xfId="29226"/>
    <cellStyle name="Normal 71 2 2 3 3" xfId="34099"/>
    <cellStyle name="Normal 71 2 2 4" xfId="29223"/>
    <cellStyle name="Normal 71 2 2 5" xfId="34096"/>
    <cellStyle name="Normal 71 2 3" xfId="23811"/>
    <cellStyle name="Normal 71 2 3 2" xfId="23812"/>
    <cellStyle name="Normal 71 2 3 2 2" xfId="29228"/>
    <cellStyle name="Normal 71 2 3 2 3" xfId="34101"/>
    <cellStyle name="Normal 71 2 3 3" xfId="29227"/>
    <cellStyle name="Normal 71 2 3 4" xfId="34100"/>
    <cellStyle name="Normal 71 2 4" xfId="23813"/>
    <cellStyle name="Normal 71 2 4 2" xfId="29229"/>
    <cellStyle name="Normal 71 2 4 3" xfId="34102"/>
    <cellStyle name="Normal 71 3" xfId="19704"/>
    <cellStyle name="Normal 71 3 2" xfId="23814"/>
    <cellStyle name="Normal 71 3 2 2" xfId="23815"/>
    <cellStyle name="Normal 71 3 2 2 2" xfId="29231"/>
    <cellStyle name="Normal 71 3 2 2 3" xfId="34104"/>
    <cellStyle name="Normal 71 3 2 3" xfId="29230"/>
    <cellStyle name="Normal 71 3 2 4" xfId="34103"/>
    <cellStyle name="Normal 71 3 3" xfId="23816"/>
    <cellStyle name="Normal 71 3 3 2" xfId="29232"/>
    <cellStyle name="Normal 71 3 3 3" xfId="34105"/>
    <cellStyle name="Normal 71 4" xfId="19705"/>
    <cellStyle name="Normal 71 4 2" xfId="23817"/>
    <cellStyle name="Normal 71 4 2 2" xfId="29233"/>
    <cellStyle name="Normal 71 4 2 3" xfId="34106"/>
    <cellStyle name="Normal 71 5" xfId="23818"/>
    <cellStyle name="Normal 71 5 2" xfId="29234"/>
    <cellStyle name="Normal 71 5 3" xfId="34107"/>
    <cellStyle name="Normal 72" xfId="19706"/>
    <cellStyle name="Normal 72 2" xfId="19707"/>
    <cellStyle name="Normal 72 3" xfId="19708"/>
    <cellStyle name="Normal 72 4" xfId="19709"/>
    <cellStyle name="Normal 73" xfId="19710"/>
    <cellStyle name="Normal 73 2" xfId="19711"/>
    <cellStyle name="Normal 73 2 2" xfId="23819"/>
    <cellStyle name="Normal 73 2 2 2" xfId="23820"/>
    <cellStyle name="Normal 73 2 2 2 2" xfId="29236"/>
    <cellStyle name="Normal 73 2 2 2 3" xfId="34109"/>
    <cellStyle name="Normal 73 2 2 3" xfId="29235"/>
    <cellStyle name="Normal 73 2 2 4" xfId="34108"/>
    <cellStyle name="Normal 73 2 3" xfId="23821"/>
    <cellStyle name="Normal 73 2 3 2" xfId="29237"/>
    <cellStyle name="Normal 73 2 3 3" xfId="34110"/>
    <cellStyle name="Normal 73 3" xfId="19712"/>
    <cellStyle name="Normal 73 3 2" xfId="23822"/>
    <cellStyle name="Normal 73 3 2 2" xfId="29238"/>
    <cellStyle name="Normal 73 3 2 3" xfId="34111"/>
    <cellStyle name="Normal 73 4" xfId="19713"/>
    <cellStyle name="Normal 73 5" xfId="23823"/>
    <cellStyle name="Normal 73 5 2" xfId="29239"/>
    <cellStyle name="Normal 73 5 3" xfId="34112"/>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2 2" xfId="23824"/>
    <cellStyle name="Normal 76 2 2 2" xfId="29240"/>
    <cellStyle name="Normal 76 2 2 3" xfId="34113"/>
    <cellStyle name="Normal 76 3" xfId="19724"/>
    <cellStyle name="Normal 76 4" xfId="19725"/>
    <cellStyle name="Normal 76 5" xfId="23825"/>
    <cellStyle name="Normal 76 5 2" xfId="29241"/>
    <cellStyle name="Normal 76 5 3" xfId="34114"/>
    <cellStyle name="Normal 77" xfId="19726"/>
    <cellStyle name="Normal 77 2" xfId="19727"/>
    <cellStyle name="Normal 77 2 2" xfId="23826"/>
    <cellStyle name="Normal 77 2 2 2" xfId="29242"/>
    <cellStyle name="Normal 77 2 2 3" xfId="34115"/>
    <cellStyle name="Normal 77 3" xfId="19728"/>
    <cellStyle name="Normal 77 4" xfId="19729"/>
    <cellStyle name="Normal 77 5" xfId="23827"/>
    <cellStyle name="Normal 77 5 2" xfId="29243"/>
    <cellStyle name="Normal 77 5 3" xfId="34116"/>
    <cellStyle name="Normal 78" xfId="19730"/>
    <cellStyle name="Normal 78 2" xfId="19731"/>
    <cellStyle name="Normal 78 2 2" xfId="23828"/>
    <cellStyle name="Normal 78 2 2 2" xfId="29244"/>
    <cellStyle name="Normal 78 2 2 3" xfId="34117"/>
    <cellStyle name="Normal 78 3" xfId="19732"/>
    <cellStyle name="Normal 78 4" xfId="19733"/>
    <cellStyle name="Normal 78 5" xfId="23829"/>
    <cellStyle name="Normal 78 5 2" xfId="29245"/>
    <cellStyle name="Normal 78 5 3" xfId="34118"/>
    <cellStyle name="Normal 79" xfId="19734"/>
    <cellStyle name="Normal 79 2" xfId="19735"/>
    <cellStyle name="Normal 79 3" xfId="19736"/>
    <cellStyle name="Normal 79 4" xfId="19737"/>
    <cellStyle name="Normal 79 5" xfId="23830"/>
    <cellStyle name="Normal 79 5 2" xfId="29246"/>
    <cellStyle name="Normal 79 5 3" xfId="34119"/>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1 5" xfId="23831"/>
    <cellStyle name="Normal 81 5 2" xfId="29247"/>
    <cellStyle name="Normal 81 5 3" xfId="34120"/>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10" xfId="23832"/>
    <cellStyle name="Note 10 2" xfId="23833"/>
    <cellStyle name="Note 11" xfId="23834"/>
    <cellStyle name="Note 11 2" xfId="23835"/>
    <cellStyle name="Note 12" xfId="23836"/>
    <cellStyle name="Note 12 2" xfId="23837"/>
    <cellStyle name="Note 13" xfId="23838"/>
    <cellStyle name="Note 13 2" xfId="23839"/>
    <cellStyle name="Note 14" xfId="23840"/>
    <cellStyle name="Note 14 2" xfId="23841"/>
    <cellStyle name="Note 15" xfId="23842"/>
    <cellStyle name="Note 15 2" xfId="23843"/>
    <cellStyle name="Note 16" xfId="23844"/>
    <cellStyle name="Note 16 2" xfId="23845"/>
    <cellStyle name="Note 17" xfId="23846"/>
    <cellStyle name="Note 17 2" xfId="23847"/>
    <cellStyle name="Note 18" xfId="23848"/>
    <cellStyle name="Note 18 2" xfId="23849"/>
    <cellStyle name="Note 19" xfId="23850"/>
    <cellStyle name="Note 19 2" xfId="23851"/>
    <cellStyle name="Note 2" xfId="20383"/>
    <cellStyle name="Note 2 10" xfId="20384"/>
    <cellStyle name="Note 2 10 2" xfId="20385"/>
    <cellStyle name="Note 2 10 2 2" xfId="38927"/>
    <cellStyle name="Note 2 10 2 2 2" xfId="39548"/>
    <cellStyle name="Note 2 10 2 3" xfId="38408"/>
    <cellStyle name="Note 2 10 2 4" xfId="38050"/>
    <cellStyle name="Note 2 10 3" xfId="20386"/>
    <cellStyle name="Note 2 10 3 2" xfId="38926"/>
    <cellStyle name="Note 2 10 3 2 2" xfId="39547"/>
    <cellStyle name="Note 2 10 3 3" xfId="38409"/>
    <cellStyle name="Note 2 10 3 4" xfId="38049"/>
    <cellStyle name="Note 2 10 4" xfId="20387"/>
    <cellStyle name="Note 2 10 4 2" xfId="38925"/>
    <cellStyle name="Note 2 10 4 2 2" xfId="39546"/>
    <cellStyle name="Note 2 10 4 3" xfId="38410"/>
    <cellStyle name="Note 2 10 4 4" xfId="38048"/>
    <cellStyle name="Note 2 10 5" xfId="20388"/>
    <cellStyle name="Note 2 10 5 2" xfId="38924"/>
    <cellStyle name="Note 2 10 5 2 2" xfId="39545"/>
    <cellStyle name="Note 2 10 5 3" xfId="38411"/>
    <cellStyle name="Note 2 10 5 4" xfId="38047"/>
    <cellStyle name="Note 2 11" xfId="20389"/>
    <cellStyle name="Note 2 11 2" xfId="20390"/>
    <cellStyle name="Note 2 11 2 2" xfId="38923"/>
    <cellStyle name="Note 2 11 2 2 2" xfId="39544"/>
    <cellStyle name="Note 2 11 2 3" xfId="38412"/>
    <cellStyle name="Note 2 11 2 4" xfId="38046"/>
    <cellStyle name="Note 2 11 3" xfId="20391"/>
    <cellStyle name="Note 2 11 3 2" xfId="38922"/>
    <cellStyle name="Note 2 11 3 2 2" xfId="39543"/>
    <cellStyle name="Note 2 11 3 3" xfId="38413"/>
    <cellStyle name="Note 2 11 3 4" xfId="38045"/>
    <cellStyle name="Note 2 11 4" xfId="20392"/>
    <cellStyle name="Note 2 11 4 2" xfId="38921"/>
    <cellStyle name="Note 2 11 4 2 2" xfId="39542"/>
    <cellStyle name="Note 2 11 4 3" xfId="38414"/>
    <cellStyle name="Note 2 11 4 4" xfId="38044"/>
    <cellStyle name="Note 2 11 5" xfId="20393"/>
    <cellStyle name="Note 2 11 5 2" xfId="38920"/>
    <cellStyle name="Note 2 11 5 2 2" xfId="39541"/>
    <cellStyle name="Note 2 11 5 3" xfId="38415"/>
    <cellStyle name="Note 2 11 5 4" xfId="38043"/>
    <cellStyle name="Note 2 12" xfId="20394"/>
    <cellStyle name="Note 2 12 2" xfId="20395"/>
    <cellStyle name="Note 2 12 2 2" xfId="38919"/>
    <cellStyle name="Note 2 12 2 2 2" xfId="39540"/>
    <cellStyle name="Note 2 12 2 3" xfId="38416"/>
    <cellStyle name="Note 2 12 2 4" xfId="38042"/>
    <cellStyle name="Note 2 12 3" xfId="20396"/>
    <cellStyle name="Note 2 12 3 2" xfId="38918"/>
    <cellStyle name="Note 2 12 3 2 2" xfId="39539"/>
    <cellStyle name="Note 2 12 3 3" xfId="38417"/>
    <cellStyle name="Note 2 12 3 4" xfId="38041"/>
    <cellStyle name="Note 2 12 4" xfId="20397"/>
    <cellStyle name="Note 2 12 4 2" xfId="38917"/>
    <cellStyle name="Note 2 12 4 2 2" xfId="39538"/>
    <cellStyle name="Note 2 12 4 3" xfId="38418"/>
    <cellStyle name="Note 2 12 4 4" xfId="38040"/>
    <cellStyle name="Note 2 12 5" xfId="20398"/>
    <cellStyle name="Note 2 12 5 2" xfId="38916"/>
    <cellStyle name="Note 2 12 5 2 2" xfId="39537"/>
    <cellStyle name="Note 2 12 5 3" xfId="38419"/>
    <cellStyle name="Note 2 12 5 4" xfId="38039"/>
    <cellStyle name="Note 2 13" xfId="20399"/>
    <cellStyle name="Note 2 13 2" xfId="20400"/>
    <cellStyle name="Note 2 13 2 2" xfId="38915"/>
    <cellStyle name="Note 2 13 2 2 2" xfId="39536"/>
    <cellStyle name="Note 2 13 2 3" xfId="38420"/>
    <cellStyle name="Note 2 13 2 4" xfId="38038"/>
    <cellStyle name="Note 2 13 3" xfId="20401"/>
    <cellStyle name="Note 2 13 3 2" xfId="38914"/>
    <cellStyle name="Note 2 13 3 2 2" xfId="39535"/>
    <cellStyle name="Note 2 13 3 3" xfId="38421"/>
    <cellStyle name="Note 2 13 3 4" xfId="38037"/>
    <cellStyle name="Note 2 13 4" xfId="20402"/>
    <cellStyle name="Note 2 13 4 2" xfId="38913"/>
    <cellStyle name="Note 2 13 4 2 2" xfId="39534"/>
    <cellStyle name="Note 2 13 4 3" xfId="38422"/>
    <cellStyle name="Note 2 13 4 4" xfId="38036"/>
    <cellStyle name="Note 2 13 5" xfId="20403"/>
    <cellStyle name="Note 2 13 5 2" xfId="38912"/>
    <cellStyle name="Note 2 13 5 2 2" xfId="39533"/>
    <cellStyle name="Note 2 13 5 3" xfId="38423"/>
    <cellStyle name="Note 2 13 5 4" xfId="38035"/>
    <cellStyle name="Note 2 14" xfId="20404"/>
    <cellStyle name="Note 2 14 2" xfId="20405"/>
    <cellStyle name="Note 2 14 2 2" xfId="38910"/>
    <cellStyle name="Note 2 14 2 2 2" xfId="39531"/>
    <cellStyle name="Note 2 14 2 3" xfId="38425"/>
    <cellStyle name="Note 2 14 2 4" xfId="38033"/>
    <cellStyle name="Note 2 14 3" xfId="38911"/>
    <cellStyle name="Note 2 14 3 2" xfId="39532"/>
    <cellStyle name="Note 2 14 4" xfId="38424"/>
    <cellStyle name="Note 2 14 5" xfId="38034"/>
    <cellStyle name="Note 2 15" xfId="20406"/>
    <cellStyle name="Note 2 15 2" xfId="20407"/>
    <cellStyle name="Note 2 15 2 2" xfId="38909"/>
    <cellStyle name="Note 2 15 2 2 2" xfId="39530"/>
    <cellStyle name="Note 2 15 2 3" xfId="38426"/>
    <cellStyle name="Note 2 15 2 4" xfId="38032"/>
    <cellStyle name="Note 2 16" xfId="20408"/>
    <cellStyle name="Note 2 16 2" xfId="38908"/>
    <cellStyle name="Note 2 16 2 2" xfId="39529"/>
    <cellStyle name="Note 2 16 3" xfId="38427"/>
    <cellStyle name="Note 2 16 4" xfId="38031"/>
    <cellStyle name="Note 2 17" xfId="20409"/>
    <cellStyle name="Note 2 17 2" xfId="38907"/>
    <cellStyle name="Note 2 17 2 2" xfId="39528"/>
    <cellStyle name="Note 2 17 3" xfId="38428"/>
    <cellStyle name="Note 2 17 4" xfId="38030"/>
    <cellStyle name="Note 2 18" xfId="38928"/>
    <cellStyle name="Note 2 18 2" xfId="39549"/>
    <cellStyle name="Note 2 19" xfId="38407"/>
    <cellStyle name="Note 2 2" xfId="20410"/>
    <cellStyle name="Note 2 2 10" xfId="20411"/>
    <cellStyle name="Note 2 2 10 2" xfId="38905"/>
    <cellStyle name="Note 2 2 10 2 2" xfId="39526"/>
    <cellStyle name="Note 2 2 10 3" xfId="38430"/>
    <cellStyle name="Note 2 2 10 4" xfId="38028"/>
    <cellStyle name="Note 2 2 11" xfId="38906"/>
    <cellStyle name="Note 2 2 11 2" xfId="39527"/>
    <cellStyle name="Note 2 2 12" xfId="38429"/>
    <cellStyle name="Note 2 2 13" xfId="38029"/>
    <cellStyle name="Note 2 2 2" xfId="20412"/>
    <cellStyle name="Note 2 2 2 2" xfId="20413"/>
    <cellStyle name="Note 2 2 2 2 2" xfId="38903"/>
    <cellStyle name="Note 2 2 2 2 2 2" xfId="39524"/>
    <cellStyle name="Note 2 2 2 2 3" xfId="38432"/>
    <cellStyle name="Note 2 2 2 2 4" xfId="38026"/>
    <cellStyle name="Note 2 2 2 3" xfId="20414"/>
    <cellStyle name="Note 2 2 2 3 2" xfId="38902"/>
    <cellStyle name="Note 2 2 2 3 2 2" xfId="39523"/>
    <cellStyle name="Note 2 2 2 3 3" xfId="38433"/>
    <cellStyle name="Note 2 2 2 3 4" xfId="38025"/>
    <cellStyle name="Note 2 2 2 4" xfId="20415"/>
    <cellStyle name="Note 2 2 2 4 2" xfId="38901"/>
    <cellStyle name="Note 2 2 2 4 2 2" xfId="39522"/>
    <cellStyle name="Note 2 2 2 4 3" xfId="38434"/>
    <cellStyle name="Note 2 2 2 4 4" xfId="38024"/>
    <cellStyle name="Note 2 2 2 5" xfId="20416"/>
    <cellStyle name="Note 2 2 2 5 2" xfId="38900"/>
    <cellStyle name="Note 2 2 2 5 2 2" xfId="39521"/>
    <cellStyle name="Note 2 2 2 5 3" xfId="38435"/>
    <cellStyle name="Note 2 2 2 5 4" xfId="38023"/>
    <cellStyle name="Note 2 2 2 6" xfId="38904"/>
    <cellStyle name="Note 2 2 2 6 2" xfId="39525"/>
    <cellStyle name="Note 2 2 2 7" xfId="38431"/>
    <cellStyle name="Note 2 2 2 8" xfId="38027"/>
    <cellStyle name="Note 2 2 3" xfId="20417"/>
    <cellStyle name="Note 2 2 3 2" xfId="20418"/>
    <cellStyle name="Note 2 2 3 2 2" xfId="38899"/>
    <cellStyle name="Note 2 2 3 2 2 2" xfId="39520"/>
    <cellStyle name="Note 2 2 3 2 3" xfId="38436"/>
    <cellStyle name="Note 2 2 3 2 4" xfId="38022"/>
    <cellStyle name="Note 2 2 3 3" xfId="20419"/>
    <cellStyle name="Note 2 2 3 3 2" xfId="38898"/>
    <cellStyle name="Note 2 2 3 3 2 2" xfId="39519"/>
    <cellStyle name="Note 2 2 3 3 3" xfId="38437"/>
    <cellStyle name="Note 2 2 3 3 4" xfId="38021"/>
    <cellStyle name="Note 2 2 3 4" xfId="20420"/>
    <cellStyle name="Note 2 2 3 4 2" xfId="38897"/>
    <cellStyle name="Note 2 2 3 4 2 2" xfId="39518"/>
    <cellStyle name="Note 2 2 3 4 3" xfId="38438"/>
    <cellStyle name="Note 2 2 3 4 4" xfId="38020"/>
    <cellStyle name="Note 2 2 3 5" xfId="20421"/>
    <cellStyle name="Note 2 2 3 5 2" xfId="38896"/>
    <cellStyle name="Note 2 2 3 5 2 2" xfId="39517"/>
    <cellStyle name="Note 2 2 3 5 3" xfId="38439"/>
    <cellStyle name="Note 2 2 3 5 4" xfId="38019"/>
    <cellStyle name="Note 2 2 4" xfId="20422"/>
    <cellStyle name="Note 2 2 4 2" xfId="20423"/>
    <cellStyle name="Note 2 2 4 2 2" xfId="38894"/>
    <cellStyle name="Note 2 2 4 2 2 2" xfId="39515"/>
    <cellStyle name="Note 2 2 4 2 3" xfId="38441"/>
    <cellStyle name="Note 2 2 4 2 4" xfId="38017"/>
    <cellStyle name="Note 2 2 4 3" xfId="20424"/>
    <cellStyle name="Note 2 2 4 3 2" xfId="38893"/>
    <cellStyle name="Note 2 2 4 3 2 2" xfId="39514"/>
    <cellStyle name="Note 2 2 4 3 3" xfId="38442"/>
    <cellStyle name="Note 2 2 4 3 4" xfId="38016"/>
    <cellStyle name="Note 2 2 4 4" xfId="20425"/>
    <cellStyle name="Note 2 2 4 4 2" xfId="38892"/>
    <cellStyle name="Note 2 2 4 4 2 2" xfId="39513"/>
    <cellStyle name="Note 2 2 4 4 3" xfId="38443"/>
    <cellStyle name="Note 2 2 4 4 4" xfId="38015"/>
    <cellStyle name="Note 2 2 4 5" xfId="38895"/>
    <cellStyle name="Note 2 2 4 5 2" xfId="39516"/>
    <cellStyle name="Note 2 2 4 6" xfId="38440"/>
    <cellStyle name="Note 2 2 4 7" xfId="38018"/>
    <cellStyle name="Note 2 2 5" xfId="20426"/>
    <cellStyle name="Note 2 2 5 2" xfId="20427"/>
    <cellStyle name="Note 2 2 5 2 2" xfId="38890"/>
    <cellStyle name="Note 2 2 5 2 2 2" xfId="39511"/>
    <cellStyle name="Note 2 2 5 2 3" xfId="38445"/>
    <cellStyle name="Note 2 2 5 2 4" xfId="38013"/>
    <cellStyle name="Note 2 2 5 3" xfId="20428"/>
    <cellStyle name="Note 2 2 5 3 2" xfId="38889"/>
    <cellStyle name="Note 2 2 5 3 2 2" xfId="39510"/>
    <cellStyle name="Note 2 2 5 3 3" xfId="38446"/>
    <cellStyle name="Note 2 2 5 3 4" xfId="38012"/>
    <cellStyle name="Note 2 2 5 4" xfId="20429"/>
    <cellStyle name="Note 2 2 5 4 2" xfId="38888"/>
    <cellStyle name="Note 2 2 5 4 2 2" xfId="39509"/>
    <cellStyle name="Note 2 2 5 4 3" xfId="38447"/>
    <cellStyle name="Note 2 2 5 4 4" xfId="38011"/>
    <cellStyle name="Note 2 2 5 5" xfId="38891"/>
    <cellStyle name="Note 2 2 5 5 2" xfId="39512"/>
    <cellStyle name="Note 2 2 5 6" xfId="38444"/>
    <cellStyle name="Note 2 2 5 7" xfId="38014"/>
    <cellStyle name="Note 2 2 6" xfId="20430"/>
    <cellStyle name="Note 2 2 6 2" xfId="38887"/>
    <cellStyle name="Note 2 2 6 2 2" xfId="39508"/>
    <cellStyle name="Note 2 2 6 3" xfId="38448"/>
    <cellStyle name="Note 2 2 6 4" xfId="38010"/>
    <cellStyle name="Note 2 2 7" xfId="20431"/>
    <cellStyle name="Note 2 2 7 2" xfId="38886"/>
    <cellStyle name="Note 2 2 7 2 2" xfId="39507"/>
    <cellStyle name="Note 2 2 7 3" xfId="38449"/>
    <cellStyle name="Note 2 2 7 4" xfId="38009"/>
    <cellStyle name="Note 2 2 8" xfId="20432"/>
    <cellStyle name="Note 2 2 8 2" xfId="38885"/>
    <cellStyle name="Note 2 2 8 2 2" xfId="39506"/>
    <cellStyle name="Note 2 2 8 3" xfId="38450"/>
    <cellStyle name="Note 2 2 8 4" xfId="38008"/>
    <cellStyle name="Note 2 2 9" xfId="20433"/>
    <cellStyle name="Note 2 2 9 2" xfId="38884"/>
    <cellStyle name="Note 2 2 9 2 2" xfId="39505"/>
    <cellStyle name="Note 2 2 9 3" xfId="38451"/>
    <cellStyle name="Note 2 2 9 4" xfId="38007"/>
    <cellStyle name="Note 2 20" xfId="38051"/>
    <cellStyle name="Note 2 3" xfId="20434"/>
    <cellStyle name="Note 2 3 2" xfId="20435"/>
    <cellStyle name="Note 2 3 2 2" xfId="38883"/>
    <cellStyle name="Note 2 3 2 2 2" xfId="39504"/>
    <cellStyle name="Note 2 3 2 3" xfId="38452"/>
    <cellStyle name="Note 2 3 2 4" xfId="38006"/>
    <cellStyle name="Note 2 3 3" xfId="20436"/>
    <cellStyle name="Note 2 3 3 2" xfId="38882"/>
    <cellStyle name="Note 2 3 3 2 2" xfId="39503"/>
    <cellStyle name="Note 2 3 3 3" xfId="38453"/>
    <cellStyle name="Note 2 3 3 4" xfId="38005"/>
    <cellStyle name="Note 2 3 4" xfId="20437"/>
    <cellStyle name="Note 2 3 4 2" xfId="38881"/>
    <cellStyle name="Note 2 3 4 2 2" xfId="39502"/>
    <cellStyle name="Note 2 3 4 3" xfId="38454"/>
    <cellStyle name="Note 2 3 4 4" xfId="38004"/>
    <cellStyle name="Note 2 3 5" xfId="20438"/>
    <cellStyle name="Note 2 3 5 2" xfId="38880"/>
    <cellStyle name="Note 2 3 5 2 2" xfId="39501"/>
    <cellStyle name="Note 2 3 5 3" xfId="38455"/>
    <cellStyle name="Note 2 3 5 4" xfId="38003"/>
    <cellStyle name="Note 2 4" xfId="20439"/>
    <cellStyle name="Note 2 4 2" xfId="20440"/>
    <cellStyle name="Note 2 4 2 2" xfId="20441"/>
    <cellStyle name="Note 2 4 2 2 2" xfId="38879"/>
    <cellStyle name="Note 2 4 2 2 2 2" xfId="39500"/>
    <cellStyle name="Note 2 4 2 2 3" xfId="38456"/>
    <cellStyle name="Note 2 4 2 2 4" xfId="38002"/>
    <cellStyle name="Note 2 4 3" xfId="20442"/>
    <cellStyle name="Note 2 4 3 2" xfId="20443"/>
    <cellStyle name="Note 2 4 3 2 2" xfId="38878"/>
    <cellStyle name="Note 2 4 3 2 2 2" xfId="39499"/>
    <cellStyle name="Note 2 4 3 2 3" xfId="38457"/>
    <cellStyle name="Note 2 4 3 2 4" xfId="38001"/>
    <cellStyle name="Note 2 4 4" xfId="20444"/>
    <cellStyle name="Note 2 4 4 2" xfId="20445"/>
    <cellStyle name="Note 2 4 4 2 2" xfId="38877"/>
    <cellStyle name="Note 2 4 4 2 2 2" xfId="39498"/>
    <cellStyle name="Note 2 4 4 2 3" xfId="38458"/>
    <cellStyle name="Note 2 4 4 2 4" xfId="38000"/>
    <cellStyle name="Note 2 4 5" xfId="20446"/>
    <cellStyle name="Note 2 4 6" xfId="20447"/>
    <cellStyle name="Note 2 4 7" xfId="20448"/>
    <cellStyle name="Note 2 4 7 2" xfId="38876"/>
    <cellStyle name="Note 2 4 7 2 2" xfId="39497"/>
    <cellStyle name="Note 2 4 7 3" xfId="38459"/>
    <cellStyle name="Note 2 4 7 4" xfId="37999"/>
    <cellStyle name="Note 2 5" xfId="20449"/>
    <cellStyle name="Note 2 5 2" xfId="20450"/>
    <cellStyle name="Note 2 5 2 2" xfId="20451"/>
    <cellStyle name="Note 2 5 2 2 2" xfId="38875"/>
    <cellStyle name="Note 2 5 2 2 2 2" xfId="39496"/>
    <cellStyle name="Note 2 5 2 2 3" xfId="38460"/>
    <cellStyle name="Note 2 5 2 2 4" xfId="37998"/>
    <cellStyle name="Note 2 5 3" xfId="20452"/>
    <cellStyle name="Note 2 5 3 2" xfId="20453"/>
    <cellStyle name="Note 2 5 3 2 2" xfId="38874"/>
    <cellStyle name="Note 2 5 3 2 2 2" xfId="39495"/>
    <cellStyle name="Note 2 5 3 2 3" xfId="38461"/>
    <cellStyle name="Note 2 5 3 2 4" xfId="37997"/>
    <cellStyle name="Note 2 5 4" xfId="20454"/>
    <cellStyle name="Note 2 5 4 2" xfId="20455"/>
    <cellStyle name="Note 2 5 4 2 2" xfId="38873"/>
    <cellStyle name="Note 2 5 4 2 2 2" xfId="39494"/>
    <cellStyle name="Note 2 5 4 2 3" xfId="38462"/>
    <cellStyle name="Note 2 5 4 2 4" xfId="37996"/>
    <cellStyle name="Note 2 5 5" xfId="20456"/>
    <cellStyle name="Note 2 5 6" xfId="20457"/>
    <cellStyle name="Note 2 5 7" xfId="20458"/>
    <cellStyle name="Note 2 5 7 2" xfId="38872"/>
    <cellStyle name="Note 2 5 7 2 2" xfId="39493"/>
    <cellStyle name="Note 2 5 7 3" xfId="38463"/>
    <cellStyle name="Note 2 5 7 4" xfId="37995"/>
    <cellStyle name="Note 2 6" xfId="20459"/>
    <cellStyle name="Note 2 6 2" xfId="20460"/>
    <cellStyle name="Note 2 6 2 2" xfId="20461"/>
    <cellStyle name="Note 2 6 2 2 2" xfId="38871"/>
    <cellStyle name="Note 2 6 2 2 2 2" xfId="39492"/>
    <cellStyle name="Note 2 6 2 2 3" xfId="38464"/>
    <cellStyle name="Note 2 6 2 2 4" xfId="37994"/>
    <cellStyle name="Note 2 6 3" xfId="20462"/>
    <cellStyle name="Note 2 6 3 2" xfId="20463"/>
    <cellStyle name="Note 2 6 3 2 2" xfId="38870"/>
    <cellStyle name="Note 2 6 3 2 2 2" xfId="39491"/>
    <cellStyle name="Note 2 6 3 2 3" xfId="38465"/>
    <cellStyle name="Note 2 6 3 2 4" xfId="37993"/>
    <cellStyle name="Note 2 6 4" xfId="20464"/>
    <cellStyle name="Note 2 6 4 2" xfId="20465"/>
    <cellStyle name="Note 2 6 4 2 2" xfId="38869"/>
    <cellStyle name="Note 2 6 4 2 2 2" xfId="39490"/>
    <cellStyle name="Note 2 6 4 2 3" xfId="38466"/>
    <cellStyle name="Note 2 6 4 2 4" xfId="37992"/>
    <cellStyle name="Note 2 6 5" xfId="20466"/>
    <cellStyle name="Note 2 6 6" xfId="20467"/>
    <cellStyle name="Note 2 6 7" xfId="20468"/>
    <cellStyle name="Note 2 6 7 2" xfId="38868"/>
    <cellStyle name="Note 2 6 7 2 2" xfId="39489"/>
    <cellStyle name="Note 2 6 7 3" xfId="38467"/>
    <cellStyle name="Note 2 6 7 4" xfId="37991"/>
    <cellStyle name="Note 2 7" xfId="20469"/>
    <cellStyle name="Note 2 7 2" xfId="20470"/>
    <cellStyle name="Note 2 7 2 2" xfId="20471"/>
    <cellStyle name="Note 2 7 2 2 2" xfId="38867"/>
    <cellStyle name="Note 2 7 2 2 2 2" xfId="39488"/>
    <cellStyle name="Note 2 7 2 2 3" xfId="38468"/>
    <cellStyle name="Note 2 7 2 2 4" xfId="37990"/>
    <cellStyle name="Note 2 7 3" xfId="20472"/>
    <cellStyle name="Note 2 7 3 2" xfId="20473"/>
    <cellStyle name="Note 2 7 3 2 2" xfId="38866"/>
    <cellStyle name="Note 2 7 3 2 2 2" xfId="39487"/>
    <cellStyle name="Note 2 7 3 2 3" xfId="38469"/>
    <cellStyle name="Note 2 7 3 2 4" xfId="37989"/>
    <cellStyle name="Note 2 7 4" xfId="20474"/>
    <cellStyle name="Note 2 7 4 2" xfId="20475"/>
    <cellStyle name="Note 2 7 4 2 2" xfId="38865"/>
    <cellStyle name="Note 2 7 4 2 2 2" xfId="39486"/>
    <cellStyle name="Note 2 7 4 2 3" xfId="38470"/>
    <cellStyle name="Note 2 7 4 2 4" xfId="37988"/>
    <cellStyle name="Note 2 7 5" xfId="20476"/>
    <cellStyle name="Note 2 7 6" xfId="20477"/>
    <cellStyle name="Note 2 7 7" xfId="20478"/>
    <cellStyle name="Note 2 7 7 2" xfId="38864"/>
    <cellStyle name="Note 2 7 7 2 2" xfId="39485"/>
    <cellStyle name="Note 2 7 7 3" xfId="38471"/>
    <cellStyle name="Note 2 7 7 4" xfId="37987"/>
    <cellStyle name="Note 2 8" xfId="20479"/>
    <cellStyle name="Note 2 8 2" xfId="20480"/>
    <cellStyle name="Note 2 8 2 2" xfId="38863"/>
    <cellStyle name="Note 2 8 2 2 2" xfId="39484"/>
    <cellStyle name="Note 2 8 2 3" xfId="38472"/>
    <cellStyle name="Note 2 8 2 4" xfId="37986"/>
    <cellStyle name="Note 2 8 3" xfId="20481"/>
    <cellStyle name="Note 2 8 3 2" xfId="38862"/>
    <cellStyle name="Note 2 8 3 2 2" xfId="39483"/>
    <cellStyle name="Note 2 8 3 3" xfId="38473"/>
    <cellStyle name="Note 2 8 3 4" xfId="37985"/>
    <cellStyle name="Note 2 8 4" xfId="20482"/>
    <cellStyle name="Note 2 8 4 2" xfId="38861"/>
    <cellStyle name="Note 2 8 4 2 2" xfId="39482"/>
    <cellStyle name="Note 2 8 4 3" xfId="38474"/>
    <cellStyle name="Note 2 8 4 4" xfId="37984"/>
    <cellStyle name="Note 2 8 5" xfId="20483"/>
    <cellStyle name="Note 2 8 5 2" xfId="38860"/>
    <cellStyle name="Note 2 8 5 2 2" xfId="39481"/>
    <cellStyle name="Note 2 8 5 3" xfId="38475"/>
    <cellStyle name="Note 2 8 5 4" xfId="37983"/>
    <cellStyle name="Note 2 9" xfId="20484"/>
    <cellStyle name="Note 2 9 2" xfId="20485"/>
    <cellStyle name="Note 2 9 2 2" xfId="38859"/>
    <cellStyle name="Note 2 9 2 2 2" xfId="39480"/>
    <cellStyle name="Note 2 9 2 3" xfId="38476"/>
    <cellStyle name="Note 2 9 2 4" xfId="37982"/>
    <cellStyle name="Note 2 9 3" xfId="20486"/>
    <cellStyle name="Note 2 9 3 2" xfId="38858"/>
    <cellStyle name="Note 2 9 3 2 2" xfId="39479"/>
    <cellStyle name="Note 2 9 3 3" xfId="38477"/>
    <cellStyle name="Note 2 9 3 4" xfId="37981"/>
    <cellStyle name="Note 2 9 4" xfId="20487"/>
    <cellStyle name="Note 2 9 4 2" xfId="38857"/>
    <cellStyle name="Note 2 9 4 2 2" xfId="39478"/>
    <cellStyle name="Note 2 9 4 3" xfId="38478"/>
    <cellStyle name="Note 2 9 4 4" xfId="37980"/>
    <cellStyle name="Note 2 9 5" xfId="20488"/>
    <cellStyle name="Note 2 9 5 2" xfId="38856"/>
    <cellStyle name="Note 2 9 5 2 2" xfId="39477"/>
    <cellStyle name="Note 2 9 5 3" xfId="38479"/>
    <cellStyle name="Note 2 9 5 4" xfId="37979"/>
    <cellStyle name="Note 20" xfId="23852"/>
    <cellStyle name="Note 20 2" xfId="23853"/>
    <cellStyle name="Note 21" xfId="23854"/>
    <cellStyle name="Note 21 2" xfId="23855"/>
    <cellStyle name="Note 22" xfId="23856"/>
    <cellStyle name="Note 23" xfId="23857"/>
    <cellStyle name="Note 24" xfId="23858"/>
    <cellStyle name="Note 25" xfId="23859"/>
    <cellStyle name="Note 26" xfId="23860"/>
    <cellStyle name="Note 27" xfId="23861"/>
    <cellStyle name="Note 28" xfId="21005"/>
    <cellStyle name="Note 3" xfId="23862"/>
    <cellStyle name="Note 3 2" xfId="20489"/>
    <cellStyle name="Note 3 2 2" xfId="20490"/>
    <cellStyle name="Note 3 2 2 2" xfId="38854"/>
    <cellStyle name="Note 3 2 2 2 2" xfId="39475"/>
    <cellStyle name="Note 3 2 2 3" xfId="38481"/>
    <cellStyle name="Note 3 2 2 4" xfId="37977"/>
    <cellStyle name="Note 3 2 3" xfId="20491"/>
    <cellStyle name="Note 3 2 4" xfId="38855"/>
    <cellStyle name="Note 3 2 4 2" xfId="39476"/>
    <cellStyle name="Note 3 2 5" xfId="38480"/>
    <cellStyle name="Note 3 2 6" xfId="37978"/>
    <cellStyle name="Note 3 3" xfId="20492"/>
    <cellStyle name="Note 3 3 2" xfId="20493"/>
    <cellStyle name="Note 3 3 3" xfId="38853"/>
    <cellStyle name="Note 3 3 3 2" xfId="39474"/>
    <cellStyle name="Note 3 3 4" xfId="38482"/>
    <cellStyle name="Note 3 3 5" xfId="37976"/>
    <cellStyle name="Note 3 4" xfId="20494"/>
    <cellStyle name="Note 3 4 2" xfId="38852"/>
    <cellStyle name="Note 3 4 2 2" xfId="39473"/>
    <cellStyle name="Note 3 4 3" xfId="38483"/>
    <cellStyle name="Note 3 4 4" xfId="37975"/>
    <cellStyle name="Note 3 5" xfId="20495"/>
    <cellStyle name="Note 4" xfId="23863"/>
    <cellStyle name="Note 4 2" xfId="20496"/>
    <cellStyle name="Note 4 2 2" xfId="20497"/>
    <cellStyle name="Note 4 2 2 2" xfId="38850"/>
    <cellStyle name="Note 4 2 2 2 2" xfId="39471"/>
    <cellStyle name="Note 4 2 2 3" xfId="38485"/>
    <cellStyle name="Note 4 2 2 4" xfId="37973"/>
    <cellStyle name="Note 4 2 3" xfId="20498"/>
    <cellStyle name="Note 4 2 4" xfId="38851"/>
    <cellStyle name="Note 4 2 4 2" xfId="39472"/>
    <cellStyle name="Note 4 2 5" xfId="38484"/>
    <cellStyle name="Note 4 2 6" xfId="37974"/>
    <cellStyle name="Note 4 3" xfId="20499"/>
    <cellStyle name="Note 4 4" xfId="20500"/>
    <cellStyle name="Note 4 4 2" xfId="38849"/>
    <cellStyle name="Note 4 4 2 2" xfId="39470"/>
    <cellStyle name="Note 4 4 3" xfId="38486"/>
    <cellStyle name="Note 4 4 4" xfId="37972"/>
    <cellStyle name="Note 4 5" xfId="20501"/>
    <cellStyle name="Note 5" xfId="20502"/>
    <cellStyle name="Note 5 2" xfId="20503"/>
    <cellStyle name="Note 5 2 2" xfId="20504"/>
    <cellStyle name="Note 5 2 3" xfId="38847"/>
    <cellStyle name="Note 5 2 3 2" xfId="39468"/>
    <cellStyle name="Note 5 2 4" xfId="38488"/>
    <cellStyle name="Note 5 2 5" xfId="37970"/>
    <cellStyle name="Note 5 3" xfId="20505"/>
    <cellStyle name="Note 5 3 2" xfId="20506"/>
    <cellStyle name="Note 5 3 3" xfId="38846"/>
    <cellStyle name="Note 5 3 3 2" xfId="39467"/>
    <cellStyle name="Note 5 3 4" xfId="38489"/>
    <cellStyle name="Note 5 3 5" xfId="37969"/>
    <cellStyle name="Note 5 4" xfId="20507"/>
    <cellStyle name="Note 5 4 2" xfId="38845"/>
    <cellStyle name="Note 5 4 2 2" xfId="39466"/>
    <cellStyle name="Note 5 4 3" xfId="38490"/>
    <cellStyle name="Note 5 4 4" xfId="37968"/>
    <cellStyle name="Note 5 5" xfId="20508"/>
    <cellStyle name="Note 5 6" xfId="38848"/>
    <cellStyle name="Note 5 6 2" xfId="39469"/>
    <cellStyle name="Note 5 7" xfId="38487"/>
    <cellStyle name="Note 5 8" xfId="37971"/>
    <cellStyle name="Note 6" xfId="20509"/>
    <cellStyle name="Note 6 2" xfId="20510"/>
    <cellStyle name="Note 6 2 2" xfId="20511"/>
    <cellStyle name="Note 6 2 3" xfId="38843"/>
    <cellStyle name="Note 6 2 3 2" xfId="39464"/>
    <cellStyle name="Note 6 2 4" xfId="38492"/>
    <cellStyle name="Note 6 2 5" xfId="37966"/>
    <cellStyle name="Note 6 3" xfId="20512"/>
    <cellStyle name="Note 6 4" xfId="20513"/>
    <cellStyle name="Note 6 5" xfId="38844"/>
    <cellStyle name="Note 6 5 2" xfId="39465"/>
    <cellStyle name="Note 6 6" xfId="38491"/>
    <cellStyle name="Note 6 7" xfId="37967"/>
    <cellStyle name="Note 7" xfId="20514"/>
    <cellStyle name="Note 7 2" xfId="23864"/>
    <cellStyle name="Note 7 2 2" xfId="38842"/>
    <cellStyle name="Note 7 2 3" xfId="39463"/>
    <cellStyle name="Note 7 3" xfId="38493"/>
    <cellStyle name="Note 7 4" xfId="39117"/>
    <cellStyle name="Note 8" xfId="20515"/>
    <cellStyle name="Note 8 2" xfId="20516"/>
    <cellStyle name="Note 8 2 2" xfId="38840"/>
    <cellStyle name="Note 8 2 2 2" xfId="39461"/>
    <cellStyle name="Note 8 2 3" xfId="38495"/>
    <cellStyle name="Note 8 2 4" xfId="39119"/>
    <cellStyle name="Note 8 3" xfId="38841"/>
    <cellStyle name="Note 8 3 2" xfId="39462"/>
    <cellStyle name="Note 8 4" xfId="38494"/>
    <cellStyle name="Note 8 5" xfId="39118"/>
    <cellStyle name="Note 9" xfId="20517"/>
    <cellStyle name="Note 9 2" xfId="23865"/>
    <cellStyle name="Note 9 2 2" xfId="38839"/>
    <cellStyle name="Note 9 2 3" xfId="39460"/>
    <cellStyle name="Note 9 3" xfId="38496"/>
    <cellStyle name="Note 9 4" xfId="39120"/>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38838"/>
    <cellStyle name="optionalExposure 2 2" xfId="39459"/>
    <cellStyle name="optionalExposure 3" xfId="38497"/>
    <cellStyle name="OptionHeading" xfId="20525"/>
    <cellStyle name="OptionHeading 2" xfId="20526"/>
    <cellStyle name="OptionHeading 3" xfId="20527"/>
    <cellStyle name="Output 2" xfId="20528"/>
    <cellStyle name="Output 2 10" xfId="20529"/>
    <cellStyle name="Output 2 10 2" xfId="20530"/>
    <cellStyle name="Output 2 10 2 2" xfId="38836"/>
    <cellStyle name="Output 2 10 2 2 2" xfId="39457"/>
    <cellStyle name="Output 2 10 2 3" xfId="38499"/>
    <cellStyle name="Output 2 10 2 4" xfId="39122"/>
    <cellStyle name="Output 2 10 3" xfId="20531"/>
    <cellStyle name="Output 2 10 3 2" xfId="38835"/>
    <cellStyle name="Output 2 10 3 2 2" xfId="39456"/>
    <cellStyle name="Output 2 10 3 3" xfId="38500"/>
    <cellStyle name="Output 2 10 3 4" xfId="39123"/>
    <cellStyle name="Output 2 10 4" xfId="20532"/>
    <cellStyle name="Output 2 10 4 2" xfId="38834"/>
    <cellStyle name="Output 2 10 4 2 2" xfId="39455"/>
    <cellStyle name="Output 2 10 4 3" xfId="38501"/>
    <cellStyle name="Output 2 10 4 4" xfId="39124"/>
    <cellStyle name="Output 2 10 5" xfId="20533"/>
    <cellStyle name="Output 2 10 5 2" xfId="38833"/>
    <cellStyle name="Output 2 10 5 2 2" xfId="39454"/>
    <cellStyle name="Output 2 10 5 3" xfId="38502"/>
    <cellStyle name="Output 2 10 5 4" xfId="39125"/>
    <cellStyle name="Output 2 11" xfId="20534"/>
    <cellStyle name="Output 2 11 2" xfId="20535"/>
    <cellStyle name="Output 2 11 2 2" xfId="38831"/>
    <cellStyle name="Output 2 11 2 2 2" xfId="39452"/>
    <cellStyle name="Output 2 11 2 3" xfId="38504"/>
    <cellStyle name="Output 2 11 2 4" xfId="39127"/>
    <cellStyle name="Output 2 11 3" xfId="20536"/>
    <cellStyle name="Output 2 11 3 2" xfId="38830"/>
    <cellStyle name="Output 2 11 3 2 2" xfId="39451"/>
    <cellStyle name="Output 2 11 3 3" xfId="38505"/>
    <cellStyle name="Output 2 11 3 4" xfId="39128"/>
    <cellStyle name="Output 2 11 4" xfId="20537"/>
    <cellStyle name="Output 2 11 4 2" xfId="38829"/>
    <cellStyle name="Output 2 11 4 2 2" xfId="39450"/>
    <cellStyle name="Output 2 11 4 3" xfId="38506"/>
    <cellStyle name="Output 2 11 4 4" xfId="39129"/>
    <cellStyle name="Output 2 11 5" xfId="20538"/>
    <cellStyle name="Output 2 11 5 2" xfId="38828"/>
    <cellStyle name="Output 2 11 5 2 2" xfId="39449"/>
    <cellStyle name="Output 2 11 5 3" xfId="38507"/>
    <cellStyle name="Output 2 11 5 4" xfId="39130"/>
    <cellStyle name="Output 2 11 6" xfId="38832"/>
    <cellStyle name="Output 2 11 6 2" xfId="39453"/>
    <cellStyle name="Output 2 11 7" xfId="38503"/>
    <cellStyle name="Output 2 11 8" xfId="39126"/>
    <cellStyle name="Output 2 12" xfId="20539"/>
    <cellStyle name="Output 2 12 2" xfId="20540"/>
    <cellStyle name="Output 2 12 2 2" xfId="38826"/>
    <cellStyle name="Output 2 12 2 2 2" xfId="39447"/>
    <cellStyle name="Output 2 12 2 3" xfId="38509"/>
    <cellStyle name="Output 2 12 2 4" xfId="39132"/>
    <cellStyle name="Output 2 12 3" xfId="20541"/>
    <cellStyle name="Output 2 12 3 2" xfId="38825"/>
    <cellStyle name="Output 2 12 3 2 2" xfId="39446"/>
    <cellStyle name="Output 2 12 3 3" xfId="38510"/>
    <cellStyle name="Output 2 12 3 4" xfId="39133"/>
    <cellStyle name="Output 2 12 4" xfId="20542"/>
    <cellStyle name="Output 2 12 4 2" xfId="38824"/>
    <cellStyle name="Output 2 12 4 2 2" xfId="39445"/>
    <cellStyle name="Output 2 12 4 3" xfId="38511"/>
    <cellStyle name="Output 2 12 4 4" xfId="39134"/>
    <cellStyle name="Output 2 12 5" xfId="20543"/>
    <cellStyle name="Output 2 12 5 2" xfId="38823"/>
    <cellStyle name="Output 2 12 5 2 2" xfId="39444"/>
    <cellStyle name="Output 2 12 5 3" xfId="38512"/>
    <cellStyle name="Output 2 12 5 4" xfId="39135"/>
    <cellStyle name="Output 2 12 6" xfId="38827"/>
    <cellStyle name="Output 2 12 6 2" xfId="39448"/>
    <cellStyle name="Output 2 12 7" xfId="38508"/>
    <cellStyle name="Output 2 12 8" xfId="39131"/>
    <cellStyle name="Output 2 13" xfId="20544"/>
    <cellStyle name="Output 2 13 2" xfId="20545"/>
    <cellStyle name="Output 2 13 2 2" xfId="38821"/>
    <cellStyle name="Output 2 13 2 2 2" xfId="39442"/>
    <cellStyle name="Output 2 13 2 3" xfId="38514"/>
    <cellStyle name="Output 2 13 2 4" xfId="39137"/>
    <cellStyle name="Output 2 13 3" xfId="20546"/>
    <cellStyle name="Output 2 13 3 2" xfId="38820"/>
    <cellStyle name="Output 2 13 3 2 2" xfId="39441"/>
    <cellStyle name="Output 2 13 3 3" xfId="38515"/>
    <cellStyle name="Output 2 13 3 4" xfId="39138"/>
    <cellStyle name="Output 2 13 4" xfId="20547"/>
    <cellStyle name="Output 2 13 4 2" xfId="38819"/>
    <cellStyle name="Output 2 13 4 2 2" xfId="39440"/>
    <cellStyle name="Output 2 13 4 3" xfId="38516"/>
    <cellStyle name="Output 2 13 4 4" xfId="39139"/>
    <cellStyle name="Output 2 13 5" xfId="38822"/>
    <cellStyle name="Output 2 13 5 2" xfId="39443"/>
    <cellStyle name="Output 2 13 6" xfId="38513"/>
    <cellStyle name="Output 2 13 7" xfId="39136"/>
    <cellStyle name="Output 2 14" xfId="20548"/>
    <cellStyle name="Output 2 14 2" xfId="38818"/>
    <cellStyle name="Output 2 14 2 2" xfId="39439"/>
    <cellStyle name="Output 2 14 3" xfId="38517"/>
    <cellStyle name="Output 2 14 4" xfId="39140"/>
    <cellStyle name="Output 2 15" xfId="20549"/>
    <cellStyle name="Output 2 15 2" xfId="38817"/>
    <cellStyle name="Output 2 15 2 2" xfId="39438"/>
    <cellStyle name="Output 2 15 3" xfId="38518"/>
    <cellStyle name="Output 2 15 4" xfId="39141"/>
    <cellStyle name="Output 2 16" xfId="20550"/>
    <cellStyle name="Output 2 16 2" xfId="38816"/>
    <cellStyle name="Output 2 16 2 2" xfId="39437"/>
    <cellStyle name="Output 2 16 3" xfId="38519"/>
    <cellStyle name="Output 2 16 4" xfId="39142"/>
    <cellStyle name="Output 2 17" xfId="38837"/>
    <cellStyle name="Output 2 17 2" xfId="39458"/>
    <cellStyle name="Output 2 18" xfId="38498"/>
    <cellStyle name="Output 2 19" xfId="39121"/>
    <cellStyle name="Output 2 2" xfId="20551"/>
    <cellStyle name="Output 2 2 10" xfId="38815"/>
    <cellStyle name="Output 2 2 10 2" xfId="39436"/>
    <cellStyle name="Output 2 2 11" xfId="38520"/>
    <cellStyle name="Output 2 2 12" xfId="39143"/>
    <cellStyle name="Output 2 2 2" xfId="20552"/>
    <cellStyle name="Output 2 2 2 2" xfId="20553"/>
    <cellStyle name="Output 2 2 2 2 2" xfId="38813"/>
    <cellStyle name="Output 2 2 2 2 2 2" xfId="39434"/>
    <cellStyle name="Output 2 2 2 2 3" xfId="38522"/>
    <cellStyle name="Output 2 2 2 2 4" xfId="39145"/>
    <cellStyle name="Output 2 2 2 3" xfId="20554"/>
    <cellStyle name="Output 2 2 2 3 2" xfId="38812"/>
    <cellStyle name="Output 2 2 2 3 2 2" xfId="39433"/>
    <cellStyle name="Output 2 2 2 3 3" xfId="38523"/>
    <cellStyle name="Output 2 2 2 3 4" xfId="39146"/>
    <cellStyle name="Output 2 2 2 4" xfId="20555"/>
    <cellStyle name="Output 2 2 2 4 2" xfId="38811"/>
    <cellStyle name="Output 2 2 2 4 2 2" xfId="39432"/>
    <cellStyle name="Output 2 2 2 4 3" xfId="38524"/>
    <cellStyle name="Output 2 2 2 4 4" xfId="39147"/>
    <cellStyle name="Output 2 2 2 5" xfId="38814"/>
    <cellStyle name="Output 2 2 2 5 2" xfId="39435"/>
    <cellStyle name="Output 2 2 2 6" xfId="38521"/>
    <cellStyle name="Output 2 2 2 7" xfId="39144"/>
    <cellStyle name="Output 2 2 3" xfId="20556"/>
    <cellStyle name="Output 2 2 3 2" xfId="20557"/>
    <cellStyle name="Output 2 2 3 2 2" xfId="38809"/>
    <cellStyle name="Output 2 2 3 2 2 2" xfId="39430"/>
    <cellStyle name="Output 2 2 3 2 3" xfId="38526"/>
    <cellStyle name="Output 2 2 3 2 4" xfId="39149"/>
    <cellStyle name="Output 2 2 3 3" xfId="20558"/>
    <cellStyle name="Output 2 2 3 3 2" xfId="38808"/>
    <cellStyle name="Output 2 2 3 3 2 2" xfId="39429"/>
    <cellStyle name="Output 2 2 3 3 3" xfId="38527"/>
    <cellStyle name="Output 2 2 3 3 4" xfId="39150"/>
    <cellStyle name="Output 2 2 3 4" xfId="20559"/>
    <cellStyle name="Output 2 2 3 4 2" xfId="38807"/>
    <cellStyle name="Output 2 2 3 4 2 2" xfId="39428"/>
    <cellStyle name="Output 2 2 3 4 3" xfId="38528"/>
    <cellStyle name="Output 2 2 3 4 4" xfId="39151"/>
    <cellStyle name="Output 2 2 3 5" xfId="38810"/>
    <cellStyle name="Output 2 2 3 5 2" xfId="39431"/>
    <cellStyle name="Output 2 2 3 6" xfId="38525"/>
    <cellStyle name="Output 2 2 3 7" xfId="39148"/>
    <cellStyle name="Output 2 2 4" xfId="20560"/>
    <cellStyle name="Output 2 2 4 2" xfId="20561"/>
    <cellStyle name="Output 2 2 4 2 2" xfId="38805"/>
    <cellStyle name="Output 2 2 4 2 2 2" xfId="39426"/>
    <cellStyle name="Output 2 2 4 2 3" xfId="38530"/>
    <cellStyle name="Output 2 2 4 2 4" xfId="39153"/>
    <cellStyle name="Output 2 2 4 3" xfId="20562"/>
    <cellStyle name="Output 2 2 4 3 2" xfId="38804"/>
    <cellStyle name="Output 2 2 4 3 2 2" xfId="39425"/>
    <cellStyle name="Output 2 2 4 3 3" xfId="38531"/>
    <cellStyle name="Output 2 2 4 3 4" xfId="39154"/>
    <cellStyle name="Output 2 2 4 4" xfId="20563"/>
    <cellStyle name="Output 2 2 4 4 2" xfId="38803"/>
    <cellStyle name="Output 2 2 4 4 2 2" xfId="39424"/>
    <cellStyle name="Output 2 2 4 4 3" xfId="38532"/>
    <cellStyle name="Output 2 2 4 4 4" xfId="39155"/>
    <cellStyle name="Output 2 2 4 5" xfId="38806"/>
    <cellStyle name="Output 2 2 4 5 2" xfId="39427"/>
    <cellStyle name="Output 2 2 4 6" xfId="38529"/>
    <cellStyle name="Output 2 2 4 7" xfId="39152"/>
    <cellStyle name="Output 2 2 5" xfId="20564"/>
    <cellStyle name="Output 2 2 5 2" xfId="20565"/>
    <cellStyle name="Output 2 2 5 2 2" xfId="38801"/>
    <cellStyle name="Output 2 2 5 2 2 2" xfId="39422"/>
    <cellStyle name="Output 2 2 5 2 3" xfId="38534"/>
    <cellStyle name="Output 2 2 5 2 4" xfId="39157"/>
    <cellStyle name="Output 2 2 5 3" xfId="20566"/>
    <cellStyle name="Output 2 2 5 3 2" xfId="38800"/>
    <cellStyle name="Output 2 2 5 3 2 2" xfId="39421"/>
    <cellStyle name="Output 2 2 5 3 3" xfId="38535"/>
    <cellStyle name="Output 2 2 5 3 4" xfId="39158"/>
    <cellStyle name="Output 2 2 5 4" xfId="20567"/>
    <cellStyle name="Output 2 2 5 4 2" xfId="38799"/>
    <cellStyle name="Output 2 2 5 4 2 2" xfId="39420"/>
    <cellStyle name="Output 2 2 5 4 3" xfId="38536"/>
    <cellStyle name="Output 2 2 5 4 4" xfId="39159"/>
    <cellStyle name="Output 2 2 5 5" xfId="38802"/>
    <cellStyle name="Output 2 2 5 5 2" xfId="39423"/>
    <cellStyle name="Output 2 2 5 6" xfId="38533"/>
    <cellStyle name="Output 2 2 5 7" xfId="39156"/>
    <cellStyle name="Output 2 2 6" xfId="20568"/>
    <cellStyle name="Output 2 2 6 2" xfId="38798"/>
    <cellStyle name="Output 2 2 6 2 2" xfId="39419"/>
    <cellStyle name="Output 2 2 6 3" xfId="38537"/>
    <cellStyle name="Output 2 2 6 4" xfId="39160"/>
    <cellStyle name="Output 2 2 7" xfId="20569"/>
    <cellStyle name="Output 2 2 7 2" xfId="38797"/>
    <cellStyle name="Output 2 2 7 2 2" xfId="39418"/>
    <cellStyle name="Output 2 2 7 3" xfId="38538"/>
    <cellStyle name="Output 2 2 7 4" xfId="39161"/>
    <cellStyle name="Output 2 2 8" xfId="20570"/>
    <cellStyle name="Output 2 2 8 2" xfId="38796"/>
    <cellStyle name="Output 2 2 8 2 2" xfId="39417"/>
    <cellStyle name="Output 2 2 8 3" xfId="38539"/>
    <cellStyle name="Output 2 2 8 4" xfId="39162"/>
    <cellStyle name="Output 2 2 9" xfId="20571"/>
    <cellStyle name="Output 2 2 9 2" xfId="38795"/>
    <cellStyle name="Output 2 2 9 2 2" xfId="39416"/>
    <cellStyle name="Output 2 2 9 3" xfId="38540"/>
    <cellStyle name="Output 2 2 9 4" xfId="39163"/>
    <cellStyle name="Output 2 3" xfId="20572"/>
    <cellStyle name="Output 2 3 2" xfId="20573"/>
    <cellStyle name="Output 2 3 2 2" xfId="38794"/>
    <cellStyle name="Output 2 3 2 2 2" xfId="39415"/>
    <cellStyle name="Output 2 3 2 3" xfId="38541"/>
    <cellStyle name="Output 2 3 2 4" xfId="39164"/>
    <cellStyle name="Output 2 3 3" xfId="20574"/>
    <cellStyle name="Output 2 3 3 2" xfId="38793"/>
    <cellStyle name="Output 2 3 3 2 2" xfId="39414"/>
    <cellStyle name="Output 2 3 3 3" xfId="38542"/>
    <cellStyle name="Output 2 3 3 4" xfId="39165"/>
    <cellStyle name="Output 2 3 4" xfId="20575"/>
    <cellStyle name="Output 2 3 4 2" xfId="38792"/>
    <cellStyle name="Output 2 3 4 2 2" xfId="39413"/>
    <cellStyle name="Output 2 3 4 3" xfId="38543"/>
    <cellStyle name="Output 2 3 4 4" xfId="39166"/>
    <cellStyle name="Output 2 3 5" xfId="20576"/>
    <cellStyle name="Output 2 3 5 2" xfId="38791"/>
    <cellStyle name="Output 2 3 5 2 2" xfId="39412"/>
    <cellStyle name="Output 2 3 5 3" xfId="38544"/>
    <cellStyle name="Output 2 3 5 4" xfId="39167"/>
    <cellStyle name="Output 2 4" xfId="20577"/>
    <cellStyle name="Output 2 4 2" xfId="20578"/>
    <cellStyle name="Output 2 4 2 2" xfId="38790"/>
    <cellStyle name="Output 2 4 2 2 2" xfId="39411"/>
    <cellStyle name="Output 2 4 2 3" xfId="38545"/>
    <cellStyle name="Output 2 4 2 4" xfId="39168"/>
    <cellStyle name="Output 2 4 3" xfId="20579"/>
    <cellStyle name="Output 2 4 3 2" xfId="38789"/>
    <cellStyle name="Output 2 4 3 2 2" xfId="39410"/>
    <cellStyle name="Output 2 4 3 3" xfId="38546"/>
    <cellStyle name="Output 2 4 3 4" xfId="39169"/>
    <cellStyle name="Output 2 4 4" xfId="20580"/>
    <cellStyle name="Output 2 4 4 2" xfId="38788"/>
    <cellStyle name="Output 2 4 4 2 2" xfId="39409"/>
    <cellStyle name="Output 2 4 4 3" xfId="38547"/>
    <cellStyle name="Output 2 4 4 4" xfId="39170"/>
    <cellStyle name="Output 2 4 5" xfId="20581"/>
    <cellStyle name="Output 2 4 5 2" xfId="38787"/>
    <cellStyle name="Output 2 4 5 2 2" xfId="39408"/>
    <cellStyle name="Output 2 4 5 3" xfId="38548"/>
    <cellStyle name="Output 2 4 5 4" xfId="39171"/>
    <cellStyle name="Output 2 5" xfId="20582"/>
    <cellStyle name="Output 2 5 2" xfId="20583"/>
    <cellStyle name="Output 2 5 2 2" xfId="38786"/>
    <cellStyle name="Output 2 5 2 2 2" xfId="39407"/>
    <cellStyle name="Output 2 5 2 3" xfId="38549"/>
    <cellStyle name="Output 2 5 2 4" xfId="39172"/>
    <cellStyle name="Output 2 5 3" xfId="20584"/>
    <cellStyle name="Output 2 5 3 2" xfId="38785"/>
    <cellStyle name="Output 2 5 3 2 2" xfId="39406"/>
    <cellStyle name="Output 2 5 3 3" xfId="38550"/>
    <cellStyle name="Output 2 5 3 4" xfId="39173"/>
    <cellStyle name="Output 2 5 4" xfId="20585"/>
    <cellStyle name="Output 2 5 4 2" xfId="38784"/>
    <cellStyle name="Output 2 5 4 2 2" xfId="39405"/>
    <cellStyle name="Output 2 5 4 3" xfId="38551"/>
    <cellStyle name="Output 2 5 4 4" xfId="39174"/>
    <cellStyle name="Output 2 5 5" xfId="20586"/>
    <cellStyle name="Output 2 5 5 2" xfId="38783"/>
    <cellStyle name="Output 2 5 5 2 2" xfId="39404"/>
    <cellStyle name="Output 2 5 5 3" xfId="38552"/>
    <cellStyle name="Output 2 5 5 4" xfId="39175"/>
    <cellStyle name="Output 2 6" xfId="20587"/>
    <cellStyle name="Output 2 6 2" xfId="20588"/>
    <cellStyle name="Output 2 6 2 2" xfId="38782"/>
    <cellStyle name="Output 2 6 2 2 2" xfId="39403"/>
    <cellStyle name="Output 2 6 2 3" xfId="38553"/>
    <cellStyle name="Output 2 6 2 4" xfId="39176"/>
    <cellStyle name="Output 2 6 3" xfId="20589"/>
    <cellStyle name="Output 2 6 3 2" xfId="38781"/>
    <cellStyle name="Output 2 6 3 2 2" xfId="39402"/>
    <cellStyle name="Output 2 6 3 3" xfId="38554"/>
    <cellStyle name="Output 2 6 3 4" xfId="39177"/>
    <cellStyle name="Output 2 6 4" xfId="20590"/>
    <cellStyle name="Output 2 6 4 2" xfId="38780"/>
    <cellStyle name="Output 2 6 4 2 2" xfId="39401"/>
    <cellStyle name="Output 2 6 4 3" xfId="38555"/>
    <cellStyle name="Output 2 6 4 4" xfId="39178"/>
    <cellStyle name="Output 2 6 5" xfId="20591"/>
    <cellStyle name="Output 2 6 5 2" xfId="38779"/>
    <cellStyle name="Output 2 6 5 2 2" xfId="39400"/>
    <cellStyle name="Output 2 6 5 3" xfId="38556"/>
    <cellStyle name="Output 2 6 5 4" xfId="39179"/>
    <cellStyle name="Output 2 7" xfId="20592"/>
    <cellStyle name="Output 2 7 2" xfId="20593"/>
    <cellStyle name="Output 2 7 2 2" xfId="38778"/>
    <cellStyle name="Output 2 7 2 2 2" xfId="39399"/>
    <cellStyle name="Output 2 7 2 3" xfId="38557"/>
    <cellStyle name="Output 2 7 2 4" xfId="39180"/>
    <cellStyle name="Output 2 7 3" xfId="20594"/>
    <cellStyle name="Output 2 7 3 2" xfId="38777"/>
    <cellStyle name="Output 2 7 3 2 2" xfId="39398"/>
    <cellStyle name="Output 2 7 3 3" xfId="38558"/>
    <cellStyle name="Output 2 7 3 4" xfId="39181"/>
    <cellStyle name="Output 2 7 4" xfId="20595"/>
    <cellStyle name="Output 2 7 4 2" xfId="38776"/>
    <cellStyle name="Output 2 7 4 2 2" xfId="39397"/>
    <cellStyle name="Output 2 7 4 3" xfId="38559"/>
    <cellStyle name="Output 2 7 4 4" xfId="39182"/>
    <cellStyle name="Output 2 7 5" xfId="20596"/>
    <cellStyle name="Output 2 7 5 2" xfId="38775"/>
    <cellStyle name="Output 2 7 5 2 2" xfId="39396"/>
    <cellStyle name="Output 2 7 5 3" xfId="38560"/>
    <cellStyle name="Output 2 7 5 4" xfId="39183"/>
    <cellStyle name="Output 2 8" xfId="20597"/>
    <cellStyle name="Output 2 8 2" xfId="20598"/>
    <cellStyle name="Output 2 8 2 2" xfId="38774"/>
    <cellStyle name="Output 2 8 2 2 2" xfId="39395"/>
    <cellStyle name="Output 2 8 2 3" xfId="38561"/>
    <cellStyle name="Output 2 8 2 4" xfId="39184"/>
    <cellStyle name="Output 2 8 3" xfId="20599"/>
    <cellStyle name="Output 2 8 3 2" xfId="38773"/>
    <cellStyle name="Output 2 8 3 2 2" xfId="39394"/>
    <cellStyle name="Output 2 8 3 3" xfId="38562"/>
    <cellStyle name="Output 2 8 3 4" xfId="39185"/>
    <cellStyle name="Output 2 8 4" xfId="20600"/>
    <cellStyle name="Output 2 8 4 2" xfId="38772"/>
    <cellStyle name="Output 2 8 4 2 2" xfId="39393"/>
    <cellStyle name="Output 2 8 4 3" xfId="38563"/>
    <cellStyle name="Output 2 8 4 4" xfId="39186"/>
    <cellStyle name="Output 2 8 5" xfId="20601"/>
    <cellStyle name="Output 2 8 5 2" xfId="38771"/>
    <cellStyle name="Output 2 8 5 2 2" xfId="39392"/>
    <cellStyle name="Output 2 8 5 3" xfId="38564"/>
    <cellStyle name="Output 2 8 5 4" xfId="39187"/>
    <cellStyle name="Output 2 9" xfId="20602"/>
    <cellStyle name="Output 2 9 2" xfId="20603"/>
    <cellStyle name="Output 2 9 2 2" xfId="38770"/>
    <cellStyle name="Output 2 9 2 2 2" xfId="39391"/>
    <cellStyle name="Output 2 9 2 3" xfId="38565"/>
    <cellStyle name="Output 2 9 2 4" xfId="39188"/>
    <cellStyle name="Output 2 9 3" xfId="20604"/>
    <cellStyle name="Output 2 9 3 2" xfId="38769"/>
    <cellStyle name="Output 2 9 3 2 2" xfId="39390"/>
    <cellStyle name="Output 2 9 3 3" xfId="38566"/>
    <cellStyle name="Output 2 9 3 4" xfId="39189"/>
    <cellStyle name="Output 2 9 4" xfId="20605"/>
    <cellStyle name="Output 2 9 4 2" xfId="38768"/>
    <cellStyle name="Output 2 9 4 2 2" xfId="39389"/>
    <cellStyle name="Output 2 9 4 3" xfId="38567"/>
    <cellStyle name="Output 2 9 4 4" xfId="39190"/>
    <cellStyle name="Output 2 9 5" xfId="20606"/>
    <cellStyle name="Output 2 9 5 2" xfId="38767"/>
    <cellStyle name="Output 2 9 5 2 2" xfId="39388"/>
    <cellStyle name="Output 2 9 5 3" xfId="38568"/>
    <cellStyle name="Output 2 9 5 4" xfId="39191"/>
    <cellStyle name="Output 3" xfId="20607"/>
    <cellStyle name="Output 3 2" xfId="20608"/>
    <cellStyle name="Output 3 2 2" xfId="38765"/>
    <cellStyle name="Output 3 2 2 2" xfId="39386"/>
    <cellStyle name="Output 3 2 3" xfId="38570"/>
    <cellStyle name="Output 3 2 4" xfId="39193"/>
    <cellStyle name="Output 3 3" xfId="20609"/>
    <cellStyle name="Output 3 3 2" xfId="38764"/>
    <cellStyle name="Output 3 3 2 2" xfId="39385"/>
    <cellStyle name="Output 3 3 3" xfId="38571"/>
    <cellStyle name="Output 3 3 4" xfId="39194"/>
    <cellStyle name="Output 3 4" xfId="38766"/>
    <cellStyle name="Output 3 4 2" xfId="39387"/>
    <cellStyle name="Output 3 5" xfId="38569"/>
    <cellStyle name="Output 3 6" xfId="39192"/>
    <cellStyle name="Output 4" xfId="20610"/>
    <cellStyle name="Output 4 2" xfId="20611"/>
    <cellStyle name="Output 4 2 2" xfId="38762"/>
    <cellStyle name="Output 4 2 2 2" xfId="39383"/>
    <cellStyle name="Output 4 2 3" xfId="38573"/>
    <cellStyle name="Output 4 2 4" xfId="39196"/>
    <cellStyle name="Output 4 3" xfId="20612"/>
    <cellStyle name="Output 4 3 2" xfId="38761"/>
    <cellStyle name="Output 4 3 2 2" xfId="39382"/>
    <cellStyle name="Output 4 3 3" xfId="38574"/>
    <cellStyle name="Output 4 3 4" xfId="39197"/>
    <cellStyle name="Output 4 4" xfId="38763"/>
    <cellStyle name="Output 4 4 2" xfId="39384"/>
    <cellStyle name="Output 4 5" xfId="38572"/>
    <cellStyle name="Output 4 6" xfId="39195"/>
    <cellStyle name="Output 5" xfId="20613"/>
    <cellStyle name="Output 5 2" xfId="20614"/>
    <cellStyle name="Output 5 2 2" xfId="38759"/>
    <cellStyle name="Output 5 2 2 2" xfId="39380"/>
    <cellStyle name="Output 5 2 3" xfId="38576"/>
    <cellStyle name="Output 5 2 4" xfId="39199"/>
    <cellStyle name="Output 5 3" xfId="20615"/>
    <cellStyle name="Output 5 3 2" xfId="38758"/>
    <cellStyle name="Output 5 3 2 2" xfId="39379"/>
    <cellStyle name="Output 5 3 3" xfId="38577"/>
    <cellStyle name="Output 5 3 4" xfId="39200"/>
    <cellStyle name="Output 5 4" xfId="38760"/>
    <cellStyle name="Output 5 4 2" xfId="39381"/>
    <cellStyle name="Output 5 5" xfId="38575"/>
    <cellStyle name="Output 5 6" xfId="39198"/>
    <cellStyle name="Output 6" xfId="20616"/>
    <cellStyle name="Output 6 2" xfId="20617"/>
    <cellStyle name="Output 6 2 2" xfId="38756"/>
    <cellStyle name="Output 6 2 2 2" xfId="39377"/>
    <cellStyle name="Output 6 2 3" xfId="38579"/>
    <cellStyle name="Output 6 2 4" xfId="39202"/>
    <cellStyle name="Output 6 3" xfId="20618"/>
    <cellStyle name="Output 6 3 2" xfId="38755"/>
    <cellStyle name="Output 6 3 2 2" xfId="39376"/>
    <cellStyle name="Output 6 3 3" xfId="38580"/>
    <cellStyle name="Output 6 3 4" xfId="39203"/>
    <cellStyle name="Output 6 4" xfId="38757"/>
    <cellStyle name="Output 6 4 2" xfId="39378"/>
    <cellStyle name="Output 6 5" xfId="38578"/>
    <cellStyle name="Output 6 6" xfId="39201"/>
    <cellStyle name="Output 7" xfId="20619"/>
    <cellStyle name="Output 7 2" xfId="38754"/>
    <cellStyle name="Output 7 2 2" xfId="39375"/>
    <cellStyle name="Output 7 3" xfId="38581"/>
    <cellStyle name="Output 7 4" xfId="39204"/>
    <cellStyle name="Output 8" xfId="21006"/>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1007"/>
    <cellStyle name="Percent 23" xfId="21014"/>
    <cellStyle name="Percent 24" xfId="28155"/>
    <cellStyle name="Percent 25" xfId="28175"/>
    <cellStyle name="Percent 26" xfId="28199"/>
    <cellStyle name="Percent 27" xfId="28179"/>
    <cellStyle name="Percent 28" xfId="28183"/>
    <cellStyle name="Percent 29" xfId="2819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33090"/>
    <cellStyle name="Percent 30" xfId="28227"/>
    <cellStyle name="Percent 31" xfId="33100"/>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38753"/>
    <cellStyle name="showExposure 2 2" xfId="39374"/>
    <cellStyle name="showExposure 3" xfId="38582"/>
    <cellStyle name="showParameterE" xfId="20787"/>
    <cellStyle name="showParameterE 2" xfId="38752"/>
    <cellStyle name="showParameterE 2 2" xfId="39373"/>
    <cellStyle name="showParameterE 3" xfId="3858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39116"/>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38750"/>
    <cellStyle name="Total 2 10 2 2 2" xfId="39371"/>
    <cellStyle name="Total 2 10 2 3" xfId="38585"/>
    <cellStyle name="Total 2 10 2 4" xfId="39206"/>
    <cellStyle name="Total 2 10 3" xfId="20826"/>
    <cellStyle name="Total 2 10 3 2" xfId="38749"/>
    <cellStyle name="Total 2 10 3 2 2" xfId="39370"/>
    <cellStyle name="Total 2 10 3 3" xfId="38586"/>
    <cellStyle name="Total 2 10 3 4" xfId="39207"/>
    <cellStyle name="Total 2 10 4" xfId="20827"/>
    <cellStyle name="Total 2 10 4 2" xfId="38748"/>
    <cellStyle name="Total 2 10 4 2 2" xfId="39369"/>
    <cellStyle name="Total 2 10 4 3" xfId="38587"/>
    <cellStyle name="Total 2 10 4 4" xfId="39208"/>
    <cellStyle name="Total 2 10 5" xfId="20828"/>
    <cellStyle name="Total 2 10 5 2" xfId="38747"/>
    <cellStyle name="Total 2 10 5 2 2" xfId="39368"/>
    <cellStyle name="Total 2 10 5 3" xfId="38588"/>
    <cellStyle name="Total 2 10 5 4" xfId="39209"/>
    <cellStyle name="Total 2 11" xfId="20829"/>
    <cellStyle name="Total 2 11 2" xfId="20830"/>
    <cellStyle name="Total 2 11 2 2" xfId="38745"/>
    <cellStyle name="Total 2 11 2 2 2" xfId="39366"/>
    <cellStyle name="Total 2 11 2 3" xfId="38590"/>
    <cellStyle name="Total 2 11 2 4" xfId="39211"/>
    <cellStyle name="Total 2 11 3" xfId="20831"/>
    <cellStyle name="Total 2 11 3 2" xfId="38744"/>
    <cellStyle name="Total 2 11 3 2 2" xfId="39365"/>
    <cellStyle name="Total 2 11 3 3" xfId="38591"/>
    <cellStyle name="Total 2 11 3 4" xfId="39212"/>
    <cellStyle name="Total 2 11 4" xfId="20832"/>
    <cellStyle name="Total 2 11 4 2" xfId="38743"/>
    <cellStyle name="Total 2 11 4 2 2" xfId="39364"/>
    <cellStyle name="Total 2 11 4 3" xfId="38592"/>
    <cellStyle name="Total 2 11 4 4" xfId="39213"/>
    <cellStyle name="Total 2 11 5" xfId="20833"/>
    <cellStyle name="Total 2 11 5 2" xfId="38742"/>
    <cellStyle name="Total 2 11 5 2 2" xfId="39363"/>
    <cellStyle name="Total 2 11 5 3" xfId="38593"/>
    <cellStyle name="Total 2 11 5 4" xfId="39214"/>
    <cellStyle name="Total 2 11 6" xfId="38746"/>
    <cellStyle name="Total 2 11 6 2" xfId="39367"/>
    <cellStyle name="Total 2 11 7" xfId="38589"/>
    <cellStyle name="Total 2 11 8" xfId="39210"/>
    <cellStyle name="Total 2 12" xfId="20834"/>
    <cellStyle name="Total 2 12 2" xfId="20835"/>
    <cellStyle name="Total 2 12 2 2" xfId="38740"/>
    <cellStyle name="Total 2 12 2 2 2" xfId="39361"/>
    <cellStyle name="Total 2 12 2 3" xfId="38595"/>
    <cellStyle name="Total 2 12 2 4" xfId="39216"/>
    <cellStyle name="Total 2 12 3" xfId="20836"/>
    <cellStyle name="Total 2 12 3 2" xfId="38739"/>
    <cellStyle name="Total 2 12 3 2 2" xfId="39360"/>
    <cellStyle name="Total 2 12 3 3" xfId="38596"/>
    <cellStyle name="Total 2 12 3 4" xfId="39217"/>
    <cellStyle name="Total 2 12 4" xfId="20837"/>
    <cellStyle name="Total 2 12 4 2" xfId="38738"/>
    <cellStyle name="Total 2 12 4 2 2" xfId="39359"/>
    <cellStyle name="Total 2 12 4 3" xfId="38597"/>
    <cellStyle name="Total 2 12 4 4" xfId="39218"/>
    <cellStyle name="Total 2 12 5" xfId="20838"/>
    <cellStyle name="Total 2 12 5 2" xfId="38737"/>
    <cellStyle name="Total 2 12 5 2 2" xfId="39358"/>
    <cellStyle name="Total 2 12 5 3" xfId="38598"/>
    <cellStyle name="Total 2 12 5 4" xfId="39219"/>
    <cellStyle name="Total 2 12 6" xfId="38741"/>
    <cellStyle name="Total 2 12 6 2" xfId="39362"/>
    <cellStyle name="Total 2 12 7" xfId="38594"/>
    <cellStyle name="Total 2 12 8" xfId="39215"/>
    <cellStyle name="Total 2 13" xfId="20839"/>
    <cellStyle name="Total 2 13 2" xfId="20840"/>
    <cellStyle name="Total 2 13 2 2" xfId="38735"/>
    <cellStyle name="Total 2 13 2 2 2" xfId="39356"/>
    <cellStyle name="Total 2 13 2 3" xfId="38600"/>
    <cellStyle name="Total 2 13 2 4" xfId="39221"/>
    <cellStyle name="Total 2 13 3" xfId="20841"/>
    <cellStyle name="Total 2 13 3 2" xfId="38734"/>
    <cellStyle name="Total 2 13 3 2 2" xfId="39355"/>
    <cellStyle name="Total 2 13 3 3" xfId="38601"/>
    <cellStyle name="Total 2 13 3 4" xfId="39222"/>
    <cellStyle name="Total 2 13 4" xfId="20842"/>
    <cellStyle name="Total 2 13 4 2" xfId="38733"/>
    <cellStyle name="Total 2 13 4 2 2" xfId="39354"/>
    <cellStyle name="Total 2 13 4 3" xfId="38602"/>
    <cellStyle name="Total 2 13 4 4" xfId="39223"/>
    <cellStyle name="Total 2 13 5" xfId="38736"/>
    <cellStyle name="Total 2 13 5 2" xfId="39357"/>
    <cellStyle name="Total 2 13 6" xfId="38599"/>
    <cellStyle name="Total 2 13 7" xfId="39220"/>
    <cellStyle name="Total 2 14" xfId="20843"/>
    <cellStyle name="Total 2 14 2" xfId="38732"/>
    <cellStyle name="Total 2 14 2 2" xfId="39353"/>
    <cellStyle name="Total 2 14 3" xfId="38603"/>
    <cellStyle name="Total 2 14 4" xfId="39224"/>
    <cellStyle name="Total 2 15" xfId="20844"/>
    <cellStyle name="Total 2 15 2" xfId="38731"/>
    <cellStyle name="Total 2 15 2 2" xfId="39352"/>
    <cellStyle name="Total 2 15 3" xfId="38604"/>
    <cellStyle name="Total 2 15 4" xfId="39225"/>
    <cellStyle name="Total 2 16" xfId="20845"/>
    <cellStyle name="Total 2 16 2" xfId="38730"/>
    <cellStyle name="Total 2 16 2 2" xfId="39351"/>
    <cellStyle name="Total 2 16 3" xfId="38605"/>
    <cellStyle name="Total 2 16 4" xfId="39226"/>
    <cellStyle name="Total 2 17" xfId="38751"/>
    <cellStyle name="Total 2 17 2" xfId="39372"/>
    <cellStyle name="Total 2 18" xfId="38584"/>
    <cellStyle name="Total 2 19" xfId="39205"/>
    <cellStyle name="Total 2 2" xfId="20846"/>
    <cellStyle name="Total 2 2 10" xfId="38729"/>
    <cellStyle name="Total 2 2 10 2" xfId="39350"/>
    <cellStyle name="Total 2 2 11" xfId="38606"/>
    <cellStyle name="Total 2 2 12" xfId="39227"/>
    <cellStyle name="Total 2 2 2" xfId="20847"/>
    <cellStyle name="Total 2 2 2 2" xfId="20848"/>
    <cellStyle name="Total 2 2 2 2 2" xfId="38727"/>
    <cellStyle name="Total 2 2 2 2 2 2" xfId="39348"/>
    <cellStyle name="Total 2 2 2 2 3" xfId="38608"/>
    <cellStyle name="Total 2 2 2 2 4" xfId="39229"/>
    <cellStyle name="Total 2 2 2 3" xfId="20849"/>
    <cellStyle name="Total 2 2 2 3 2" xfId="38726"/>
    <cellStyle name="Total 2 2 2 3 2 2" xfId="39347"/>
    <cellStyle name="Total 2 2 2 3 3" xfId="38609"/>
    <cellStyle name="Total 2 2 2 3 4" xfId="39230"/>
    <cellStyle name="Total 2 2 2 4" xfId="20850"/>
    <cellStyle name="Total 2 2 2 4 2" xfId="38725"/>
    <cellStyle name="Total 2 2 2 4 2 2" xfId="39346"/>
    <cellStyle name="Total 2 2 2 4 3" xfId="38610"/>
    <cellStyle name="Total 2 2 2 4 4" xfId="39231"/>
    <cellStyle name="Total 2 2 2 5" xfId="38728"/>
    <cellStyle name="Total 2 2 2 5 2" xfId="39349"/>
    <cellStyle name="Total 2 2 2 6" xfId="38607"/>
    <cellStyle name="Total 2 2 2 7" xfId="39228"/>
    <cellStyle name="Total 2 2 3" xfId="20851"/>
    <cellStyle name="Total 2 2 3 2" xfId="20852"/>
    <cellStyle name="Total 2 2 3 2 2" xfId="38723"/>
    <cellStyle name="Total 2 2 3 2 2 2" xfId="39344"/>
    <cellStyle name="Total 2 2 3 2 3" xfId="38612"/>
    <cellStyle name="Total 2 2 3 2 4" xfId="39233"/>
    <cellStyle name="Total 2 2 3 3" xfId="20853"/>
    <cellStyle name="Total 2 2 3 3 2" xfId="38722"/>
    <cellStyle name="Total 2 2 3 3 2 2" xfId="39343"/>
    <cellStyle name="Total 2 2 3 3 3" xfId="38613"/>
    <cellStyle name="Total 2 2 3 3 4" xfId="39234"/>
    <cellStyle name="Total 2 2 3 4" xfId="20854"/>
    <cellStyle name="Total 2 2 3 4 2" xfId="38721"/>
    <cellStyle name="Total 2 2 3 4 2 2" xfId="39342"/>
    <cellStyle name="Total 2 2 3 4 3" xfId="38614"/>
    <cellStyle name="Total 2 2 3 4 4" xfId="39235"/>
    <cellStyle name="Total 2 2 3 5" xfId="38724"/>
    <cellStyle name="Total 2 2 3 5 2" xfId="39345"/>
    <cellStyle name="Total 2 2 3 6" xfId="38611"/>
    <cellStyle name="Total 2 2 3 7" xfId="39232"/>
    <cellStyle name="Total 2 2 4" xfId="20855"/>
    <cellStyle name="Total 2 2 4 2" xfId="20856"/>
    <cellStyle name="Total 2 2 4 2 2" xfId="38719"/>
    <cellStyle name="Total 2 2 4 2 2 2" xfId="39340"/>
    <cellStyle name="Total 2 2 4 2 3" xfId="38616"/>
    <cellStyle name="Total 2 2 4 2 4" xfId="39237"/>
    <cellStyle name="Total 2 2 4 3" xfId="20857"/>
    <cellStyle name="Total 2 2 4 3 2" xfId="38718"/>
    <cellStyle name="Total 2 2 4 3 2 2" xfId="39339"/>
    <cellStyle name="Total 2 2 4 3 3" xfId="38617"/>
    <cellStyle name="Total 2 2 4 3 4" xfId="39238"/>
    <cellStyle name="Total 2 2 4 4" xfId="20858"/>
    <cellStyle name="Total 2 2 4 4 2" xfId="38717"/>
    <cellStyle name="Total 2 2 4 4 2 2" xfId="39338"/>
    <cellStyle name="Total 2 2 4 4 3" xfId="38618"/>
    <cellStyle name="Total 2 2 4 4 4" xfId="39239"/>
    <cellStyle name="Total 2 2 4 5" xfId="38720"/>
    <cellStyle name="Total 2 2 4 5 2" xfId="39341"/>
    <cellStyle name="Total 2 2 4 6" xfId="38615"/>
    <cellStyle name="Total 2 2 4 7" xfId="39236"/>
    <cellStyle name="Total 2 2 5" xfId="20859"/>
    <cellStyle name="Total 2 2 5 2" xfId="20860"/>
    <cellStyle name="Total 2 2 5 2 2" xfId="38715"/>
    <cellStyle name="Total 2 2 5 2 2 2" xfId="39336"/>
    <cellStyle name="Total 2 2 5 2 3" xfId="38620"/>
    <cellStyle name="Total 2 2 5 2 4" xfId="39241"/>
    <cellStyle name="Total 2 2 5 3" xfId="20861"/>
    <cellStyle name="Total 2 2 5 3 2" xfId="38714"/>
    <cellStyle name="Total 2 2 5 3 2 2" xfId="39335"/>
    <cellStyle name="Total 2 2 5 3 3" xfId="38621"/>
    <cellStyle name="Total 2 2 5 3 4" xfId="39242"/>
    <cellStyle name="Total 2 2 5 4" xfId="20862"/>
    <cellStyle name="Total 2 2 5 4 2" xfId="38713"/>
    <cellStyle name="Total 2 2 5 4 2 2" xfId="39334"/>
    <cellStyle name="Total 2 2 5 4 3" xfId="38622"/>
    <cellStyle name="Total 2 2 5 4 4" xfId="39243"/>
    <cellStyle name="Total 2 2 5 5" xfId="38716"/>
    <cellStyle name="Total 2 2 5 5 2" xfId="39337"/>
    <cellStyle name="Total 2 2 5 6" xfId="38619"/>
    <cellStyle name="Total 2 2 5 7" xfId="39240"/>
    <cellStyle name="Total 2 2 6" xfId="20863"/>
    <cellStyle name="Total 2 2 6 2" xfId="38712"/>
    <cellStyle name="Total 2 2 6 2 2" xfId="39333"/>
    <cellStyle name="Total 2 2 6 3" xfId="38623"/>
    <cellStyle name="Total 2 2 6 4" xfId="39244"/>
    <cellStyle name="Total 2 2 7" xfId="20864"/>
    <cellStyle name="Total 2 2 7 2" xfId="38711"/>
    <cellStyle name="Total 2 2 7 2 2" xfId="39332"/>
    <cellStyle name="Total 2 2 7 3" xfId="38624"/>
    <cellStyle name="Total 2 2 7 4" xfId="39245"/>
    <cellStyle name="Total 2 2 8" xfId="20865"/>
    <cellStyle name="Total 2 2 8 2" xfId="38710"/>
    <cellStyle name="Total 2 2 8 2 2" xfId="39331"/>
    <cellStyle name="Total 2 2 8 3" xfId="38625"/>
    <cellStyle name="Total 2 2 8 4" xfId="39246"/>
    <cellStyle name="Total 2 2 9" xfId="20866"/>
    <cellStyle name="Total 2 2 9 2" xfId="38709"/>
    <cellStyle name="Total 2 2 9 2 2" xfId="39330"/>
    <cellStyle name="Total 2 2 9 3" xfId="38626"/>
    <cellStyle name="Total 2 2 9 4" xfId="39247"/>
    <cellStyle name="Total 2 3" xfId="20867"/>
    <cellStyle name="Total 2 3 2" xfId="20868"/>
    <cellStyle name="Total 2 3 2 2" xfId="38708"/>
    <cellStyle name="Total 2 3 2 2 2" xfId="39329"/>
    <cellStyle name="Total 2 3 2 3" xfId="38627"/>
    <cellStyle name="Total 2 3 2 4" xfId="39248"/>
    <cellStyle name="Total 2 3 3" xfId="20869"/>
    <cellStyle name="Total 2 3 3 2" xfId="38707"/>
    <cellStyle name="Total 2 3 3 2 2" xfId="39328"/>
    <cellStyle name="Total 2 3 3 3" xfId="38628"/>
    <cellStyle name="Total 2 3 3 4" xfId="39249"/>
    <cellStyle name="Total 2 3 4" xfId="20870"/>
    <cellStyle name="Total 2 3 4 2" xfId="38706"/>
    <cellStyle name="Total 2 3 4 2 2" xfId="39327"/>
    <cellStyle name="Total 2 3 4 3" xfId="38629"/>
    <cellStyle name="Total 2 3 4 4" xfId="39250"/>
    <cellStyle name="Total 2 3 5" xfId="20871"/>
    <cellStyle name="Total 2 3 5 2" xfId="38705"/>
    <cellStyle name="Total 2 3 5 2 2" xfId="39326"/>
    <cellStyle name="Total 2 3 5 3" xfId="38630"/>
    <cellStyle name="Total 2 3 5 4" xfId="39251"/>
    <cellStyle name="Total 2 4" xfId="20872"/>
    <cellStyle name="Total 2 4 2" xfId="20873"/>
    <cellStyle name="Total 2 4 2 2" xfId="38704"/>
    <cellStyle name="Total 2 4 2 2 2" xfId="39325"/>
    <cellStyle name="Total 2 4 2 3" xfId="38631"/>
    <cellStyle name="Total 2 4 2 4" xfId="39252"/>
    <cellStyle name="Total 2 4 3" xfId="20874"/>
    <cellStyle name="Total 2 4 3 2" xfId="38703"/>
    <cellStyle name="Total 2 4 3 2 2" xfId="39324"/>
    <cellStyle name="Total 2 4 3 3" xfId="38632"/>
    <cellStyle name="Total 2 4 3 4" xfId="39253"/>
    <cellStyle name="Total 2 4 4" xfId="20875"/>
    <cellStyle name="Total 2 4 4 2" xfId="38702"/>
    <cellStyle name="Total 2 4 4 2 2" xfId="39323"/>
    <cellStyle name="Total 2 4 4 3" xfId="38633"/>
    <cellStyle name="Total 2 4 4 4" xfId="39254"/>
    <cellStyle name="Total 2 4 5" xfId="20876"/>
    <cellStyle name="Total 2 4 5 2" xfId="38701"/>
    <cellStyle name="Total 2 4 5 2 2" xfId="39322"/>
    <cellStyle name="Total 2 4 5 3" xfId="38634"/>
    <cellStyle name="Total 2 4 5 4" xfId="39255"/>
    <cellStyle name="Total 2 5" xfId="20877"/>
    <cellStyle name="Total 2 5 2" xfId="20878"/>
    <cellStyle name="Total 2 5 2 2" xfId="38700"/>
    <cellStyle name="Total 2 5 2 2 2" xfId="39321"/>
    <cellStyle name="Total 2 5 2 3" xfId="38635"/>
    <cellStyle name="Total 2 5 2 4" xfId="39256"/>
    <cellStyle name="Total 2 5 3" xfId="20879"/>
    <cellStyle name="Total 2 5 3 2" xfId="38699"/>
    <cellStyle name="Total 2 5 3 2 2" xfId="39320"/>
    <cellStyle name="Total 2 5 3 3" xfId="38636"/>
    <cellStyle name="Total 2 5 3 4" xfId="39257"/>
    <cellStyle name="Total 2 5 4" xfId="20880"/>
    <cellStyle name="Total 2 5 4 2" xfId="38698"/>
    <cellStyle name="Total 2 5 4 2 2" xfId="39319"/>
    <cellStyle name="Total 2 5 4 3" xfId="38637"/>
    <cellStyle name="Total 2 5 4 4" xfId="39258"/>
    <cellStyle name="Total 2 5 5" xfId="20881"/>
    <cellStyle name="Total 2 5 5 2" xfId="38697"/>
    <cellStyle name="Total 2 5 5 2 2" xfId="39318"/>
    <cellStyle name="Total 2 5 5 3" xfId="38638"/>
    <cellStyle name="Total 2 5 5 4" xfId="39259"/>
    <cellStyle name="Total 2 6" xfId="20882"/>
    <cellStyle name="Total 2 6 2" xfId="20883"/>
    <cellStyle name="Total 2 6 2 2" xfId="38696"/>
    <cellStyle name="Total 2 6 2 2 2" xfId="39317"/>
    <cellStyle name="Total 2 6 2 3" xfId="38639"/>
    <cellStyle name="Total 2 6 2 4" xfId="39260"/>
    <cellStyle name="Total 2 6 3" xfId="20884"/>
    <cellStyle name="Total 2 6 3 2" xfId="38695"/>
    <cellStyle name="Total 2 6 3 2 2" xfId="39316"/>
    <cellStyle name="Total 2 6 3 3" xfId="38640"/>
    <cellStyle name="Total 2 6 3 4" xfId="39261"/>
    <cellStyle name="Total 2 6 4" xfId="20885"/>
    <cellStyle name="Total 2 6 4 2" xfId="38694"/>
    <cellStyle name="Total 2 6 4 2 2" xfId="39315"/>
    <cellStyle name="Total 2 6 4 3" xfId="38641"/>
    <cellStyle name="Total 2 6 4 4" xfId="39262"/>
    <cellStyle name="Total 2 6 5" xfId="20886"/>
    <cellStyle name="Total 2 6 5 2" xfId="38693"/>
    <cellStyle name="Total 2 6 5 2 2" xfId="39314"/>
    <cellStyle name="Total 2 6 5 3" xfId="38642"/>
    <cellStyle name="Total 2 6 5 4" xfId="39263"/>
    <cellStyle name="Total 2 7" xfId="20887"/>
    <cellStyle name="Total 2 7 2" xfId="20888"/>
    <cellStyle name="Total 2 7 2 2" xfId="38692"/>
    <cellStyle name="Total 2 7 2 2 2" xfId="39313"/>
    <cellStyle name="Total 2 7 2 3" xfId="38643"/>
    <cellStyle name="Total 2 7 2 4" xfId="39264"/>
    <cellStyle name="Total 2 7 3" xfId="20889"/>
    <cellStyle name="Total 2 7 3 2" xfId="38691"/>
    <cellStyle name="Total 2 7 3 2 2" xfId="39312"/>
    <cellStyle name="Total 2 7 3 3" xfId="38644"/>
    <cellStyle name="Total 2 7 3 4" xfId="39265"/>
    <cellStyle name="Total 2 7 4" xfId="20890"/>
    <cellStyle name="Total 2 7 4 2" xfId="38690"/>
    <cellStyle name="Total 2 7 4 2 2" xfId="39311"/>
    <cellStyle name="Total 2 7 4 3" xfId="38645"/>
    <cellStyle name="Total 2 7 4 4" xfId="39266"/>
    <cellStyle name="Total 2 7 5" xfId="20891"/>
    <cellStyle name="Total 2 7 5 2" xfId="38689"/>
    <cellStyle name="Total 2 7 5 2 2" xfId="39310"/>
    <cellStyle name="Total 2 7 5 3" xfId="38646"/>
    <cellStyle name="Total 2 7 5 4" xfId="39267"/>
    <cellStyle name="Total 2 8" xfId="20892"/>
    <cellStyle name="Total 2 8 2" xfId="20893"/>
    <cellStyle name="Total 2 8 2 2" xfId="38688"/>
    <cellStyle name="Total 2 8 2 2 2" xfId="39309"/>
    <cellStyle name="Total 2 8 2 3" xfId="38647"/>
    <cellStyle name="Total 2 8 2 4" xfId="39268"/>
    <cellStyle name="Total 2 8 3" xfId="20894"/>
    <cellStyle name="Total 2 8 3 2" xfId="38687"/>
    <cellStyle name="Total 2 8 3 2 2" xfId="39308"/>
    <cellStyle name="Total 2 8 3 3" xfId="38648"/>
    <cellStyle name="Total 2 8 3 4" xfId="39269"/>
    <cellStyle name="Total 2 8 4" xfId="20895"/>
    <cellStyle name="Total 2 8 4 2" xfId="38686"/>
    <cellStyle name="Total 2 8 4 2 2" xfId="39307"/>
    <cellStyle name="Total 2 8 4 3" xfId="38649"/>
    <cellStyle name="Total 2 8 4 4" xfId="39270"/>
    <cellStyle name="Total 2 8 5" xfId="20896"/>
    <cellStyle name="Total 2 8 5 2" xfId="38685"/>
    <cellStyle name="Total 2 8 5 2 2" xfId="39306"/>
    <cellStyle name="Total 2 8 5 3" xfId="38650"/>
    <cellStyle name="Total 2 8 5 4" xfId="39271"/>
    <cellStyle name="Total 2 9" xfId="20897"/>
    <cellStyle name="Total 2 9 2" xfId="20898"/>
    <cellStyle name="Total 2 9 2 2" xfId="38684"/>
    <cellStyle name="Total 2 9 2 2 2" xfId="39305"/>
    <cellStyle name="Total 2 9 2 3" xfId="38651"/>
    <cellStyle name="Total 2 9 2 4" xfId="39272"/>
    <cellStyle name="Total 2 9 3" xfId="20899"/>
    <cellStyle name="Total 2 9 3 2" xfId="38683"/>
    <cellStyle name="Total 2 9 3 2 2" xfId="39304"/>
    <cellStyle name="Total 2 9 3 3" xfId="38652"/>
    <cellStyle name="Total 2 9 3 4" xfId="39273"/>
    <cellStyle name="Total 2 9 4" xfId="20900"/>
    <cellStyle name="Total 2 9 4 2" xfId="38682"/>
    <cellStyle name="Total 2 9 4 2 2" xfId="39303"/>
    <cellStyle name="Total 2 9 4 3" xfId="38653"/>
    <cellStyle name="Total 2 9 4 4" xfId="39274"/>
    <cellStyle name="Total 2 9 5" xfId="20901"/>
    <cellStyle name="Total 2 9 5 2" xfId="38681"/>
    <cellStyle name="Total 2 9 5 2 2" xfId="39302"/>
    <cellStyle name="Total 2 9 5 3" xfId="38654"/>
    <cellStyle name="Total 2 9 5 4" xfId="39275"/>
    <cellStyle name="Total 3" xfId="20902"/>
    <cellStyle name="Total 3 2" xfId="20903"/>
    <cellStyle name="Total 3 2 2" xfId="38679"/>
    <cellStyle name="Total 3 2 2 2" xfId="39300"/>
    <cellStyle name="Total 3 2 3" xfId="38656"/>
    <cellStyle name="Total 3 2 4" xfId="39277"/>
    <cellStyle name="Total 3 3" xfId="20904"/>
    <cellStyle name="Total 3 3 2" xfId="38678"/>
    <cellStyle name="Total 3 3 2 2" xfId="39299"/>
    <cellStyle name="Total 3 3 3" xfId="38657"/>
    <cellStyle name="Total 3 3 4" xfId="39278"/>
    <cellStyle name="Total 3 4" xfId="38680"/>
    <cellStyle name="Total 3 4 2" xfId="39301"/>
    <cellStyle name="Total 3 5" xfId="38655"/>
    <cellStyle name="Total 3 6" xfId="39276"/>
    <cellStyle name="Total 4" xfId="20905"/>
    <cellStyle name="Total 4 2" xfId="20906"/>
    <cellStyle name="Total 4 2 2" xfId="38676"/>
    <cellStyle name="Total 4 2 2 2" xfId="39297"/>
    <cellStyle name="Total 4 2 3" xfId="38659"/>
    <cellStyle name="Total 4 2 4" xfId="39280"/>
    <cellStyle name="Total 4 3" xfId="20907"/>
    <cellStyle name="Total 4 3 2" xfId="38675"/>
    <cellStyle name="Total 4 3 2 2" xfId="39296"/>
    <cellStyle name="Total 4 3 3" xfId="38660"/>
    <cellStyle name="Total 4 3 4" xfId="39281"/>
    <cellStyle name="Total 4 4" xfId="38677"/>
    <cellStyle name="Total 4 4 2" xfId="39298"/>
    <cellStyle name="Total 4 5" xfId="38658"/>
    <cellStyle name="Total 4 6" xfId="39279"/>
    <cellStyle name="Total 5" xfId="20908"/>
    <cellStyle name="Total 5 2" xfId="20909"/>
    <cellStyle name="Total 5 2 2" xfId="38673"/>
    <cellStyle name="Total 5 2 2 2" xfId="39294"/>
    <cellStyle name="Total 5 2 3" xfId="38662"/>
    <cellStyle name="Total 5 2 4" xfId="39283"/>
    <cellStyle name="Total 5 3" xfId="20910"/>
    <cellStyle name="Total 5 3 2" xfId="38672"/>
    <cellStyle name="Total 5 3 2 2" xfId="39293"/>
    <cellStyle name="Total 5 3 3" xfId="38663"/>
    <cellStyle name="Total 5 3 4" xfId="39284"/>
    <cellStyle name="Total 5 4" xfId="38674"/>
    <cellStyle name="Total 5 4 2" xfId="39295"/>
    <cellStyle name="Total 5 5" xfId="38661"/>
    <cellStyle name="Total 5 6" xfId="39282"/>
    <cellStyle name="Total 6" xfId="20911"/>
    <cellStyle name="Total 6 2" xfId="20912"/>
    <cellStyle name="Total 6 2 2" xfId="38670"/>
    <cellStyle name="Total 6 2 2 2" xfId="39291"/>
    <cellStyle name="Total 6 2 3" xfId="38665"/>
    <cellStyle name="Total 6 2 4" xfId="39286"/>
    <cellStyle name="Total 6 3" xfId="20913"/>
    <cellStyle name="Total 6 3 2" xfId="38669"/>
    <cellStyle name="Total 6 3 2 2" xfId="39290"/>
    <cellStyle name="Total 6 3 3" xfId="38666"/>
    <cellStyle name="Total 6 3 4" xfId="39287"/>
    <cellStyle name="Total 6 4" xfId="38671"/>
    <cellStyle name="Total 6 4 2" xfId="39292"/>
    <cellStyle name="Total 6 5" xfId="38664"/>
    <cellStyle name="Total 6 6" xfId="39285"/>
    <cellStyle name="Total 7" xfId="20914"/>
    <cellStyle name="Total 7 2" xfId="38668"/>
    <cellStyle name="Total 7 2 2" xfId="39289"/>
    <cellStyle name="Total 7 3" xfId="38667"/>
    <cellStyle name="Total 7 4" xfId="39288"/>
    <cellStyle name="Total 8" xfId="21008"/>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Warning Text 8" xfId="21009"/>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 name="მძიმე 2" xfId="23866"/>
    <cellStyle name="მძიმე 2 2" xfId="23867"/>
    <cellStyle name="მძიმე 2 2 2" xfId="23868"/>
    <cellStyle name="მძიმე 2 2 2 2" xfId="23869"/>
    <cellStyle name="მძიმე 2 2 2 2 2" xfId="23870"/>
    <cellStyle name="მძიმე 2 2 2 2 2 2" xfId="23871"/>
    <cellStyle name="მძიმე 2 2 2 2 2 2 2" xfId="23872"/>
    <cellStyle name="მძიმე 2 2 2 2 2 2 2 2" xfId="23873"/>
    <cellStyle name="მძიმე 2 2 2 2 2 2 2 2 2" xfId="23874"/>
    <cellStyle name="მძიმე 2 2 2 2 2 2 2 3" xfId="23875"/>
    <cellStyle name="მძიმე 2 2 2 2 2 2 3" xfId="23876"/>
    <cellStyle name="მძიმე 2 2 2 2 2 2 3 2" xfId="23877"/>
    <cellStyle name="მძიმე 2 2 2 2 2 2 4" xfId="23878"/>
    <cellStyle name="მძიმე 2 2 2 2 3" xfId="23879"/>
    <cellStyle name="მძიმე 2 2 2 2 3 2" xfId="23880"/>
    <cellStyle name="მძიმე 2 2 2 2 3 2 2" xfId="23881"/>
    <cellStyle name="მძიმე 2 2 2 2 3 2 2 2" xfId="23882"/>
    <cellStyle name="მძიმე 2 2 2 2 3 2 2 2 2" xfId="23883"/>
    <cellStyle name="მძიმე 2 2 2 2 3 2 2 3" xfId="23884"/>
    <cellStyle name="მძიმე 2 2 2 2 3 2 3" xfId="23885"/>
    <cellStyle name="მძიმე 2 2 2 2 3 2 3 2" xfId="23886"/>
    <cellStyle name="მძიმე 2 2 2 2 3 2 4" xfId="23887"/>
    <cellStyle name="მძიმე 2 2 2 2 4" xfId="23888"/>
    <cellStyle name="მძიმე 2 2 2 2 4 2" xfId="23889"/>
    <cellStyle name="მძიმე 2 2 2 2 4 2 2" xfId="23890"/>
    <cellStyle name="მძიმე 2 2 2 2 4 2 2 2" xfId="23891"/>
    <cellStyle name="მძიმე 2 2 2 2 4 2 3" xfId="23892"/>
    <cellStyle name="მძიმე 2 2 2 2 4 3" xfId="23893"/>
    <cellStyle name="მძიმე 2 2 2 2 4 3 2" xfId="23894"/>
    <cellStyle name="მძიმე 2 2 2 2 4 4" xfId="23895"/>
    <cellStyle name="მძიმე 2 2 2 3" xfId="23896"/>
    <cellStyle name="მძიმე 2 2 2 3 2" xfId="23897"/>
    <cellStyle name="მძიმე 2 2 2 3 2 2" xfId="23898"/>
    <cellStyle name="მძიმე 2 2 2 3 2 2 2" xfId="23899"/>
    <cellStyle name="მძიმე 2 2 2 3 2 2 2 2" xfId="23900"/>
    <cellStyle name="მძიმე 2 2 2 3 2 2 3" xfId="23901"/>
    <cellStyle name="მძიმე 2 2 2 3 2 3" xfId="23902"/>
    <cellStyle name="მძიმე 2 2 2 3 2 3 2" xfId="23903"/>
    <cellStyle name="მძიმე 2 2 2 3 2 4" xfId="23904"/>
    <cellStyle name="მძიმე 2 2 2 4" xfId="23905"/>
    <cellStyle name="მძიმე 2 2 2 4 2" xfId="23906"/>
    <cellStyle name="მძიმე 2 2 2 4 2 2" xfId="23907"/>
    <cellStyle name="მძიმე 2 2 2 4 2 2 2" xfId="23908"/>
    <cellStyle name="მძიმე 2 2 2 4 2 2 2 2" xfId="23909"/>
    <cellStyle name="მძიმე 2 2 2 4 2 2 3" xfId="23910"/>
    <cellStyle name="მძიმე 2 2 2 4 2 3" xfId="23911"/>
    <cellStyle name="მძიმე 2 2 2 4 2 3 2" xfId="23912"/>
    <cellStyle name="მძიმე 2 2 2 4 2 4" xfId="23913"/>
    <cellStyle name="მძიმე 2 2 2 5" xfId="23914"/>
    <cellStyle name="მძიმე 2 2 2 5 2" xfId="23915"/>
    <cellStyle name="მძიმე 2 2 2 5 2 2" xfId="23916"/>
    <cellStyle name="მძიმე 2 2 2 5 2 2 2" xfId="23917"/>
    <cellStyle name="მძიმე 2 2 2 5 2 3" xfId="23918"/>
    <cellStyle name="მძიმე 2 2 2 5 3" xfId="23919"/>
    <cellStyle name="მძიმე 2 2 2 5 3 2" xfId="23920"/>
    <cellStyle name="მძიმე 2 2 2 5 4" xfId="23921"/>
    <cellStyle name="მძიმე 2 2 3" xfId="23922"/>
    <cellStyle name="მძიმე 2 2 3 2" xfId="23923"/>
    <cellStyle name="მძიმე 2 2 3 2 2" xfId="23924"/>
    <cellStyle name="მძიმე 2 2 3 2 2 2" xfId="23925"/>
    <cellStyle name="მძიმე 2 2 3 2 3" xfId="23926"/>
    <cellStyle name="მძიმე 2 2 3 3" xfId="23927"/>
    <cellStyle name="მძიმე 2 2 3 3 2" xfId="23928"/>
    <cellStyle name="მძიმე 2 2 3 4" xfId="23929"/>
    <cellStyle name="მძიმე 2 3" xfId="23930"/>
    <cellStyle name="მძიმე 2 3 2" xfId="23931"/>
    <cellStyle name="მძიმე 2 3 2 2" xfId="23932"/>
    <cellStyle name="მძიმე 2 3 2 2 2" xfId="23933"/>
    <cellStyle name="მძიმე 2 3 2 2 2 2" xfId="23934"/>
    <cellStyle name="მძიმე 2 3 2 2 2 2 2" xfId="23935"/>
    <cellStyle name="მძიმე 2 3 2 2 2 2 2 2" xfId="23936"/>
    <cellStyle name="მძიმე 2 3 2 2 2 2 3" xfId="23937"/>
    <cellStyle name="მძიმე 2 3 2 2 2 3" xfId="23938"/>
    <cellStyle name="მძიმე 2 3 2 2 2 3 2" xfId="23939"/>
    <cellStyle name="მძიმე 2 3 2 2 2 4" xfId="23940"/>
    <cellStyle name="მძიმე 2 3 2 3" xfId="23941"/>
    <cellStyle name="მძიმე 2 3 2 3 2" xfId="23942"/>
    <cellStyle name="მძიმე 2 3 2 3 2 2" xfId="23943"/>
    <cellStyle name="მძიმე 2 3 2 3 2 2 2" xfId="23944"/>
    <cellStyle name="მძიმე 2 3 2 3 2 2 2 2" xfId="23945"/>
    <cellStyle name="მძიმე 2 3 2 3 2 2 3" xfId="23946"/>
    <cellStyle name="მძიმე 2 3 2 3 2 3" xfId="23947"/>
    <cellStyle name="მძიმე 2 3 2 3 2 3 2" xfId="23948"/>
    <cellStyle name="მძიმე 2 3 2 3 2 4" xfId="23949"/>
    <cellStyle name="მძიმე 2 3 2 4" xfId="23950"/>
    <cellStyle name="მძიმე 2 3 2 4 2" xfId="23951"/>
    <cellStyle name="მძიმე 2 3 2 4 2 2" xfId="23952"/>
    <cellStyle name="მძიმე 2 3 2 4 2 2 2" xfId="23953"/>
    <cellStyle name="მძიმე 2 3 2 4 2 3" xfId="23954"/>
    <cellStyle name="მძიმე 2 3 2 4 3" xfId="23955"/>
    <cellStyle name="მძიმე 2 3 2 4 3 2" xfId="23956"/>
    <cellStyle name="მძიმე 2 3 2 4 4" xfId="23957"/>
    <cellStyle name="მძიმე 2 3 3" xfId="23958"/>
    <cellStyle name="მძიმე 2 3 3 2" xfId="23959"/>
    <cellStyle name="მძიმე 2 3 3 2 2" xfId="23960"/>
    <cellStyle name="მძიმე 2 3 3 2 2 2" xfId="23961"/>
    <cellStyle name="მძიმე 2 3 3 2 2 2 2" xfId="23962"/>
    <cellStyle name="მძიმე 2 3 3 2 2 3" xfId="23963"/>
    <cellStyle name="მძიმე 2 3 3 2 3" xfId="23964"/>
    <cellStyle name="მძიმე 2 3 3 2 3 2" xfId="23965"/>
    <cellStyle name="მძიმე 2 3 3 2 4" xfId="23966"/>
    <cellStyle name="მძიმე 2 3 4" xfId="23967"/>
    <cellStyle name="მძიმე 2 3 4 2" xfId="23968"/>
    <cellStyle name="მძიმე 2 3 4 2 2" xfId="23969"/>
    <cellStyle name="მძიმე 2 3 4 2 2 2" xfId="23970"/>
    <cellStyle name="მძიმე 2 3 4 2 2 2 2" xfId="23971"/>
    <cellStyle name="მძიმე 2 3 4 2 2 3" xfId="23972"/>
    <cellStyle name="მძიმე 2 3 4 2 3" xfId="23973"/>
    <cellStyle name="მძიმე 2 3 4 2 3 2" xfId="23974"/>
    <cellStyle name="მძიმე 2 3 4 2 4" xfId="23975"/>
    <cellStyle name="მძიმე 2 3 5" xfId="23976"/>
    <cellStyle name="მძიმე 2 3 5 2" xfId="23977"/>
    <cellStyle name="მძიმე 2 3 5 2 2" xfId="23978"/>
    <cellStyle name="მძიმე 2 3 5 2 2 2" xfId="23979"/>
    <cellStyle name="მძიმე 2 3 5 2 3" xfId="23980"/>
    <cellStyle name="მძიმე 2 3 5 3" xfId="23981"/>
    <cellStyle name="მძიმე 2 3 5 3 2" xfId="23982"/>
    <cellStyle name="მძიმე 2 3 5 4" xfId="23983"/>
    <cellStyle name="მძიმე 2 4" xfId="23984"/>
    <cellStyle name="მძიმე 2 4 2" xfId="23985"/>
    <cellStyle name="მძიმე 2 4 2 2" xfId="23986"/>
    <cellStyle name="მძიმე 2 4 2 2 2" xfId="23987"/>
    <cellStyle name="მძიმე 2 4 2 3" xfId="23988"/>
    <cellStyle name="მძიმე 2 4 3" xfId="23989"/>
    <cellStyle name="მძიმე 2 4 3 2" xfId="23990"/>
    <cellStyle name="მძიმე 2 4 4" xfId="23991"/>
    <cellStyle name="მძიმე 3" xfId="23992"/>
    <cellStyle name="მძიმე 3 2" xfId="23993"/>
    <cellStyle name="მძიმე 3 2 2" xfId="23994"/>
    <cellStyle name="მძიმე 3 2 2 2" xfId="23995"/>
    <cellStyle name="მძიმე 3 2 2 2 2" xfId="23996"/>
    <cellStyle name="მძიმე 3 2 2 2 2 2" xfId="23997"/>
    <cellStyle name="მძიმე 3 2 2 2 2 2 2" xfId="23998"/>
    <cellStyle name="მძიმე 3 2 2 2 2 2 2 2" xfId="23999"/>
    <cellStyle name="მძიმე 3 2 2 2 2 2 3" xfId="24000"/>
    <cellStyle name="მძიმე 3 2 2 2 2 3" xfId="24001"/>
    <cellStyle name="მძიმე 3 2 2 2 2 3 2" xfId="24002"/>
    <cellStyle name="მძიმე 3 2 2 2 2 4" xfId="24003"/>
    <cellStyle name="მძიმე 3 2 2 3" xfId="24004"/>
    <cellStyle name="მძიმე 3 2 2 3 2" xfId="24005"/>
    <cellStyle name="მძიმე 3 2 2 3 2 2" xfId="24006"/>
    <cellStyle name="მძიმე 3 2 2 3 2 2 2" xfId="24007"/>
    <cellStyle name="მძიმე 3 2 2 3 2 2 2 2" xfId="24008"/>
    <cellStyle name="მძიმე 3 2 2 3 2 2 3" xfId="24009"/>
    <cellStyle name="მძიმე 3 2 2 3 2 3" xfId="24010"/>
    <cellStyle name="მძიმე 3 2 2 3 2 3 2" xfId="24011"/>
    <cellStyle name="მძიმე 3 2 2 3 2 4" xfId="24012"/>
    <cellStyle name="მძიმე 3 2 2 4" xfId="24013"/>
    <cellStyle name="მძიმე 3 2 2 4 2" xfId="24014"/>
    <cellStyle name="მძიმე 3 2 2 4 2 2" xfId="24015"/>
    <cellStyle name="მძიმე 3 2 2 4 2 2 2" xfId="24016"/>
    <cellStyle name="მძიმე 3 2 2 4 2 3" xfId="24017"/>
    <cellStyle name="მძიმე 3 2 2 4 3" xfId="24018"/>
    <cellStyle name="მძიმე 3 2 2 4 3 2" xfId="24019"/>
    <cellStyle name="მძიმე 3 2 2 4 4" xfId="24020"/>
    <cellStyle name="მძიმე 3 2 3" xfId="24021"/>
    <cellStyle name="მძიმე 3 2 3 2" xfId="24022"/>
    <cellStyle name="მძიმე 3 2 3 2 2" xfId="24023"/>
    <cellStyle name="მძიმე 3 2 3 2 2 2" xfId="24024"/>
    <cellStyle name="მძიმე 3 2 3 2 2 2 2" xfId="24025"/>
    <cellStyle name="მძიმე 3 2 3 2 2 3" xfId="24026"/>
    <cellStyle name="მძიმე 3 2 3 2 3" xfId="24027"/>
    <cellStyle name="მძიმე 3 2 3 2 3 2" xfId="24028"/>
    <cellStyle name="მძიმე 3 2 3 2 4" xfId="24029"/>
    <cellStyle name="მძიმე 3 2 4" xfId="24030"/>
    <cellStyle name="მძიმე 3 2 4 2" xfId="24031"/>
    <cellStyle name="მძიმე 3 2 4 2 2" xfId="24032"/>
    <cellStyle name="მძიმე 3 2 4 2 2 2" xfId="24033"/>
    <cellStyle name="მძიმე 3 2 4 2 2 2 2" xfId="24034"/>
    <cellStyle name="მძიმე 3 2 4 2 2 3" xfId="24035"/>
    <cellStyle name="მძიმე 3 2 4 2 3" xfId="24036"/>
    <cellStyle name="მძიმე 3 2 4 2 3 2" xfId="24037"/>
    <cellStyle name="მძიმე 3 2 4 2 4" xfId="24038"/>
    <cellStyle name="მძიმე 3 2 5" xfId="24039"/>
    <cellStyle name="მძიმე 3 2 5 2" xfId="24040"/>
    <cellStyle name="მძიმე 3 2 5 2 2" xfId="24041"/>
    <cellStyle name="მძიმე 3 2 5 2 2 2" xfId="24042"/>
    <cellStyle name="მძიმე 3 2 5 2 3" xfId="24043"/>
    <cellStyle name="მძიმე 3 2 5 3" xfId="24044"/>
    <cellStyle name="მძიმე 3 2 5 3 2" xfId="24045"/>
    <cellStyle name="მძიმე 3 2 5 4" xfId="24046"/>
    <cellStyle name="მძიმე 3 3" xfId="24047"/>
    <cellStyle name="მძიმე 3 3 2" xfId="24048"/>
    <cellStyle name="მძიმე 3 3 2 2" xfId="24049"/>
    <cellStyle name="მძიმე 3 3 2 2 2" xfId="24050"/>
    <cellStyle name="მძიმე 3 3 2 3" xfId="24051"/>
    <cellStyle name="მძიმე 3 3 3" xfId="24052"/>
    <cellStyle name="მძიმე 3 3 3 2" xfId="24053"/>
    <cellStyle name="მძიმე 3 3 4" xfId="24054"/>
    <cellStyle name="მძიმე 4" xfId="24055"/>
    <cellStyle name="მძიმე 4 2" xfId="24056"/>
    <cellStyle name="მძიმე 4 2 2" xfId="24057"/>
    <cellStyle name="მძიმე 4 2 2 2" xfId="24058"/>
    <cellStyle name="მძიმე 4 2 2 2 2" xfId="24059"/>
    <cellStyle name="მძიმე 4 2 2 2 2 2" xfId="24060"/>
    <cellStyle name="მძიმე 4 2 2 2 2 2 2" xfId="24061"/>
    <cellStyle name="მძიმე 4 2 2 2 2 2 2 2" xfId="24062"/>
    <cellStyle name="მძიმე 4 2 2 2 2 2 2 2 2" xfId="24063"/>
    <cellStyle name="მძიმე 4 2 2 2 2 2 2 3" xfId="24064"/>
    <cellStyle name="მძიმე 4 2 2 2 2 2 3" xfId="24065"/>
    <cellStyle name="მძიმე 4 2 2 2 2 2 3 2" xfId="24066"/>
    <cellStyle name="მძიმე 4 2 2 2 2 2 4" xfId="24067"/>
    <cellStyle name="მძიმე 4 2 2 2 3" xfId="24068"/>
    <cellStyle name="მძიმე 4 2 2 2 3 2" xfId="24069"/>
    <cellStyle name="მძიმე 4 2 2 2 3 2 2" xfId="24070"/>
    <cellStyle name="მძიმე 4 2 2 2 3 2 2 2" xfId="24071"/>
    <cellStyle name="მძიმე 4 2 2 2 3 2 2 2 2" xfId="24072"/>
    <cellStyle name="მძიმე 4 2 2 2 3 2 2 3" xfId="24073"/>
    <cellStyle name="მძიმე 4 2 2 2 3 2 3" xfId="24074"/>
    <cellStyle name="მძიმე 4 2 2 2 3 2 3 2" xfId="24075"/>
    <cellStyle name="მძიმე 4 2 2 2 3 2 4" xfId="24076"/>
    <cellStyle name="მძიმე 4 2 2 2 4" xfId="24077"/>
    <cellStyle name="მძიმე 4 2 2 2 4 2" xfId="24078"/>
    <cellStyle name="მძიმე 4 2 2 2 4 2 2" xfId="24079"/>
    <cellStyle name="მძიმე 4 2 2 2 4 2 2 2" xfId="24080"/>
    <cellStyle name="მძიმე 4 2 2 2 4 2 3" xfId="24081"/>
    <cellStyle name="მძიმე 4 2 2 2 4 3" xfId="24082"/>
    <cellStyle name="მძიმე 4 2 2 2 4 3 2" xfId="24083"/>
    <cellStyle name="მძიმე 4 2 2 2 4 4" xfId="24084"/>
    <cellStyle name="მძიმე 4 2 2 3" xfId="24085"/>
    <cellStyle name="მძიმე 4 2 2 3 2" xfId="24086"/>
    <cellStyle name="მძიმე 4 2 2 3 2 2" xfId="24087"/>
    <cellStyle name="მძიმე 4 2 2 3 2 2 2" xfId="24088"/>
    <cellStyle name="მძიმე 4 2 2 3 2 2 2 2" xfId="24089"/>
    <cellStyle name="მძიმე 4 2 2 3 2 2 3" xfId="24090"/>
    <cellStyle name="მძიმე 4 2 2 3 2 3" xfId="24091"/>
    <cellStyle name="მძიმე 4 2 2 3 2 3 2" xfId="24092"/>
    <cellStyle name="მძიმე 4 2 2 3 2 4" xfId="24093"/>
    <cellStyle name="მძიმე 4 2 2 4" xfId="24094"/>
    <cellStyle name="მძიმე 4 2 2 4 2" xfId="24095"/>
    <cellStyle name="მძიმე 4 2 2 4 2 2" xfId="24096"/>
    <cellStyle name="მძიმე 4 2 2 4 2 2 2" xfId="24097"/>
    <cellStyle name="მძიმე 4 2 2 4 2 2 2 2" xfId="24098"/>
    <cellStyle name="მძიმე 4 2 2 4 2 2 3" xfId="24099"/>
    <cellStyle name="მძიმე 4 2 2 4 2 3" xfId="24100"/>
    <cellStyle name="მძიმე 4 2 2 4 2 3 2" xfId="24101"/>
    <cellStyle name="მძიმე 4 2 2 4 2 4" xfId="24102"/>
    <cellStyle name="მძიმე 4 2 2 5" xfId="24103"/>
    <cellStyle name="მძიმე 4 2 2 5 2" xfId="24104"/>
    <cellStyle name="მძიმე 4 2 2 5 2 2" xfId="24105"/>
    <cellStyle name="მძიმე 4 2 2 5 2 2 2" xfId="24106"/>
    <cellStyle name="მძიმე 4 2 2 5 2 3" xfId="24107"/>
    <cellStyle name="მძიმე 4 2 2 5 3" xfId="24108"/>
    <cellStyle name="მძიმე 4 2 2 5 3 2" xfId="24109"/>
    <cellStyle name="მძიმე 4 2 2 5 4" xfId="24110"/>
    <cellStyle name="მძიმე 4 2 3" xfId="24111"/>
    <cellStyle name="მძიმე 4 2 3 2" xfId="24112"/>
    <cellStyle name="მძიმე 4 2 3 2 2" xfId="24113"/>
    <cellStyle name="მძიმე 4 2 3 2 2 2" xfId="24114"/>
    <cellStyle name="მძიმე 4 2 3 2 3" xfId="24115"/>
    <cellStyle name="მძიმე 4 2 3 3" xfId="24116"/>
    <cellStyle name="მძიმე 4 2 3 3 2" xfId="24117"/>
    <cellStyle name="მძიმე 4 2 3 4" xfId="24118"/>
    <cellStyle name="მძიმე 4 3" xfId="24119"/>
    <cellStyle name="მძიმე 4 3 2" xfId="24120"/>
    <cellStyle name="მძიმე 4 3 2 2" xfId="24121"/>
    <cellStyle name="მძიმე 4 3 2 2 2" xfId="24122"/>
    <cellStyle name="მძიმე 4 3 2 2 2 2" xfId="24123"/>
    <cellStyle name="მძიმე 4 3 2 2 2 2 2" xfId="24124"/>
    <cellStyle name="მძიმე 4 3 2 2 2 2 2 2" xfId="24125"/>
    <cellStyle name="მძიმე 4 3 2 2 2 2 3" xfId="24126"/>
    <cellStyle name="მძიმე 4 3 2 2 2 3" xfId="24127"/>
    <cellStyle name="მძიმე 4 3 2 2 2 3 2" xfId="24128"/>
    <cellStyle name="მძიმე 4 3 2 2 2 4" xfId="24129"/>
    <cellStyle name="მძიმე 4 3 2 3" xfId="24130"/>
    <cellStyle name="მძიმე 4 3 2 3 2" xfId="24131"/>
    <cellStyle name="მძიმე 4 3 2 3 2 2" xfId="24132"/>
    <cellStyle name="მძიმე 4 3 2 3 2 2 2" xfId="24133"/>
    <cellStyle name="მძიმე 4 3 2 3 2 2 2 2" xfId="24134"/>
    <cellStyle name="მძიმე 4 3 2 3 2 2 3" xfId="24135"/>
    <cellStyle name="მძიმე 4 3 2 3 2 3" xfId="24136"/>
    <cellStyle name="მძიმე 4 3 2 3 2 3 2" xfId="24137"/>
    <cellStyle name="მძიმე 4 3 2 3 2 4" xfId="24138"/>
    <cellStyle name="მძიმე 4 3 2 4" xfId="24139"/>
    <cellStyle name="მძიმე 4 3 2 4 2" xfId="24140"/>
    <cellStyle name="მძიმე 4 3 2 4 2 2" xfId="24141"/>
    <cellStyle name="მძიმე 4 3 2 4 2 2 2" xfId="24142"/>
    <cellStyle name="მძიმე 4 3 2 4 2 3" xfId="24143"/>
    <cellStyle name="მძიმე 4 3 2 4 3" xfId="24144"/>
    <cellStyle name="მძიმე 4 3 2 4 3 2" xfId="24145"/>
    <cellStyle name="მძიმე 4 3 2 4 4" xfId="24146"/>
    <cellStyle name="მძიმე 4 3 3" xfId="24147"/>
    <cellStyle name="მძიმე 4 3 3 2" xfId="24148"/>
    <cellStyle name="მძიმე 4 3 3 2 2" xfId="24149"/>
    <cellStyle name="მძიმე 4 3 3 2 2 2" xfId="24150"/>
    <cellStyle name="მძიმე 4 3 3 2 2 2 2" xfId="24151"/>
    <cellStyle name="მძიმე 4 3 3 2 2 3" xfId="24152"/>
    <cellStyle name="მძიმე 4 3 3 2 3" xfId="24153"/>
    <cellStyle name="მძიმე 4 3 3 2 3 2" xfId="24154"/>
    <cellStyle name="მძიმე 4 3 3 2 4" xfId="24155"/>
    <cellStyle name="მძიმე 4 3 4" xfId="24156"/>
    <cellStyle name="მძიმე 4 3 4 2" xfId="24157"/>
    <cellStyle name="მძიმე 4 3 4 2 2" xfId="24158"/>
    <cellStyle name="მძიმე 4 3 4 2 2 2" xfId="24159"/>
    <cellStyle name="მძიმე 4 3 4 2 2 2 2" xfId="24160"/>
    <cellStyle name="მძიმე 4 3 4 2 2 3" xfId="24161"/>
    <cellStyle name="მძიმე 4 3 4 2 3" xfId="24162"/>
    <cellStyle name="მძიმე 4 3 4 2 3 2" xfId="24163"/>
    <cellStyle name="მძიმე 4 3 4 2 4" xfId="24164"/>
    <cellStyle name="მძიმე 4 3 5" xfId="24165"/>
    <cellStyle name="მძიმე 4 3 5 2" xfId="24166"/>
    <cellStyle name="მძიმე 4 3 5 2 2" xfId="24167"/>
    <cellStyle name="მძიმე 4 3 5 2 2 2" xfId="24168"/>
    <cellStyle name="მძიმე 4 3 5 2 3" xfId="24169"/>
    <cellStyle name="მძიმე 4 3 5 3" xfId="24170"/>
    <cellStyle name="მძიმე 4 3 5 3 2" xfId="24171"/>
    <cellStyle name="მძიმე 4 3 5 4" xfId="24172"/>
    <cellStyle name="მძიმე 4 4" xfId="24173"/>
    <cellStyle name="მძიმე 4 4 2" xfId="24174"/>
    <cellStyle name="მძიმე 4 4 2 2" xfId="24175"/>
    <cellStyle name="მძიმე 4 4 2 2 2" xfId="24176"/>
    <cellStyle name="მძიმე 4 4 2 3" xfId="24177"/>
    <cellStyle name="მძიმე 4 4 3" xfId="24178"/>
    <cellStyle name="მძიმე 4 4 3 2" xfId="24179"/>
    <cellStyle name="მძიმე 4 4 4" xfId="24180"/>
    <cellStyle name="მძიმე 5" xfId="24181"/>
    <cellStyle name="მძიმე 5 2" xfId="24182"/>
    <cellStyle name="მძიმე 5 2 2" xfId="24183"/>
    <cellStyle name="მძიმე 5 2 2 2" xfId="24184"/>
    <cellStyle name="მძიმე 5 2 2 2 2" xfId="24185"/>
    <cellStyle name="მძიმე 5 2 2 2 2 2" xfId="24186"/>
    <cellStyle name="მძიმე 5 2 2 2 2 2 2" xfId="24187"/>
    <cellStyle name="მძიმე 5 2 2 2 2 2 2 2" xfId="24188"/>
    <cellStyle name="მძიმე 5 2 2 2 2 2 2 2 2" xfId="24189"/>
    <cellStyle name="მძიმე 5 2 2 2 2 2 2 3" xfId="24190"/>
    <cellStyle name="მძიმე 5 2 2 2 2 2 3" xfId="24191"/>
    <cellStyle name="მძიმე 5 2 2 2 2 2 3 2" xfId="24192"/>
    <cellStyle name="მძიმე 5 2 2 2 2 2 4" xfId="24193"/>
    <cellStyle name="მძიმე 5 2 2 2 3" xfId="24194"/>
    <cellStyle name="მძიმე 5 2 2 2 3 2" xfId="24195"/>
    <cellStyle name="მძიმე 5 2 2 2 3 2 2" xfId="24196"/>
    <cellStyle name="მძიმე 5 2 2 2 3 2 2 2" xfId="24197"/>
    <cellStyle name="მძიმე 5 2 2 2 3 2 2 2 2" xfId="24198"/>
    <cellStyle name="მძიმე 5 2 2 2 3 2 2 3" xfId="24199"/>
    <cellStyle name="მძიმე 5 2 2 2 3 2 3" xfId="24200"/>
    <cellStyle name="მძიმე 5 2 2 2 3 2 3 2" xfId="24201"/>
    <cellStyle name="მძიმე 5 2 2 2 3 2 4" xfId="24202"/>
    <cellStyle name="მძიმე 5 2 2 2 4" xfId="24203"/>
    <cellStyle name="მძიმე 5 2 2 2 4 2" xfId="24204"/>
    <cellStyle name="მძიმე 5 2 2 2 4 2 2" xfId="24205"/>
    <cellStyle name="მძიმე 5 2 2 2 4 2 2 2" xfId="24206"/>
    <cellStyle name="მძიმე 5 2 2 2 4 2 3" xfId="24207"/>
    <cellStyle name="მძიმე 5 2 2 2 4 3" xfId="24208"/>
    <cellStyle name="მძიმე 5 2 2 2 4 3 2" xfId="24209"/>
    <cellStyle name="მძიმე 5 2 2 2 4 4" xfId="24210"/>
    <cellStyle name="მძიმე 5 2 2 3" xfId="24211"/>
    <cellStyle name="მძიმე 5 2 2 3 2" xfId="24212"/>
    <cellStyle name="მძიმე 5 2 2 3 2 2" xfId="24213"/>
    <cellStyle name="მძიმე 5 2 2 3 2 2 2" xfId="24214"/>
    <cellStyle name="მძიმე 5 2 2 3 2 2 2 2" xfId="24215"/>
    <cellStyle name="მძიმე 5 2 2 3 2 2 3" xfId="24216"/>
    <cellStyle name="მძიმე 5 2 2 3 2 3" xfId="24217"/>
    <cellStyle name="მძიმე 5 2 2 3 2 3 2" xfId="24218"/>
    <cellStyle name="მძიმე 5 2 2 3 2 4" xfId="24219"/>
    <cellStyle name="მძიმე 5 2 2 4" xfId="24220"/>
    <cellStyle name="მძიმე 5 2 2 4 2" xfId="24221"/>
    <cellStyle name="მძიმე 5 2 2 4 2 2" xfId="24222"/>
    <cellStyle name="მძიმე 5 2 2 4 2 2 2" xfId="24223"/>
    <cellStyle name="მძიმე 5 2 2 4 2 2 2 2" xfId="24224"/>
    <cellStyle name="მძიმე 5 2 2 4 2 2 3" xfId="24225"/>
    <cellStyle name="მძიმე 5 2 2 4 2 3" xfId="24226"/>
    <cellStyle name="მძიმე 5 2 2 4 2 3 2" xfId="24227"/>
    <cellStyle name="მძიმე 5 2 2 4 2 4" xfId="24228"/>
    <cellStyle name="მძიმე 5 2 2 5" xfId="24229"/>
    <cellStyle name="მძიმე 5 2 2 5 2" xfId="24230"/>
    <cellStyle name="მძიმე 5 2 2 5 2 2" xfId="24231"/>
    <cellStyle name="მძიმე 5 2 2 5 2 2 2" xfId="24232"/>
    <cellStyle name="მძიმე 5 2 2 5 2 3" xfId="24233"/>
    <cellStyle name="მძიმე 5 2 2 5 3" xfId="24234"/>
    <cellStyle name="მძიმე 5 2 2 5 3 2" xfId="24235"/>
    <cellStyle name="მძიმე 5 2 2 5 4" xfId="24236"/>
    <cellStyle name="მძიმე 5 2 3" xfId="24237"/>
    <cellStyle name="მძიმე 5 2 3 2" xfId="24238"/>
    <cellStyle name="მძიმე 5 2 3 2 2" xfId="24239"/>
    <cellStyle name="მძიმე 5 2 3 2 2 2" xfId="24240"/>
    <cellStyle name="მძიმე 5 2 3 2 3" xfId="24241"/>
    <cellStyle name="მძიმე 5 2 3 3" xfId="24242"/>
    <cellStyle name="მძიმე 5 2 3 3 2" xfId="24243"/>
    <cellStyle name="მძიმე 5 2 3 4" xfId="24244"/>
    <cellStyle name="მძიმე 5 3" xfId="24245"/>
    <cellStyle name="მძიმე 5 3 2" xfId="24246"/>
    <cellStyle name="მძიმე 5 3 2 2" xfId="24247"/>
    <cellStyle name="მძიმე 5 3 2 2 2" xfId="24248"/>
    <cellStyle name="მძიმე 5 3 2 2 2 2" xfId="24249"/>
    <cellStyle name="მძიმე 5 3 2 2 2 2 2" xfId="24250"/>
    <cellStyle name="მძიმე 5 3 2 2 2 2 2 2" xfId="24251"/>
    <cellStyle name="მძიმე 5 3 2 2 2 2 3" xfId="24252"/>
    <cellStyle name="მძიმე 5 3 2 2 2 3" xfId="24253"/>
    <cellStyle name="მძიმე 5 3 2 2 2 3 2" xfId="24254"/>
    <cellStyle name="მძიმე 5 3 2 2 2 4" xfId="24255"/>
    <cellStyle name="მძიმე 5 3 2 3" xfId="24256"/>
    <cellStyle name="მძიმე 5 3 2 3 2" xfId="24257"/>
    <cellStyle name="მძიმე 5 3 2 3 2 2" xfId="24258"/>
    <cellStyle name="მძიმე 5 3 2 3 2 2 2" xfId="24259"/>
    <cellStyle name="მძიმე 5 3 2 3 2 2 2 2" xfId="24260"/>
    <cellStyle name="მძიმე 5 3 2 3 2 2 3" xfId="24261"/>
    <cellStyle name="მძიმე 5 3 2 3 2 3" xfId="24262"/>
    <cellStyle name="მძიმე 5 3 2 3 2 3 2" xfId="24263"/>
    <cellStyle name="მძიმე 5 3 2 3 2 4" xfId="24264"/>
    <cellStyle name="მძიმე 5 3 2 4" xfId="24265"/>
    <cellStyle name="მძიმე 5 3 2 4 2" xfId="24266"/>
    <cellStyle name="მძიმე 5 3 2 4 2 2" xfId="24267"/>
    <cellStyle name="მძიმე 5 3 2 4 2 2 2" xfId="24268"/>
    <cellStyle name="მძიმე 5 3 2 4 2 3" xfId="24269"/>
    <cellStyle name="მძიმე 5 3 2 4 3" xfId="24270"/>
    <cellStyle name="მძიმე 5 3 2 4 3 2" xfId="24271"/>
    <cellStyle name="მძიმე 5 3 2 4 4" xfId="24272"/>
    <cellStyle name="მძიმე 5 3 3" xfId="24273"/>
    <cellStyle name="მძიმე 5 3 3 2" xfId="24274"/>
    <cellStyle name="მძიმე 5 3 3 2 2" xfId="24275"/>
    <cellStyle name="მძიმე 5 3 3 2 2 2" xfId="24276"/>
    <cellStyle name="მძიმე 5 3 3 2 2 2 2" xfId="24277"/>
    <cellStyle name="მძიმე 5 3 3 2 2 3" xfId="24278"/>
    <cellStyle name="მძიმე 5 3 3 2 3" xfId="24279"/>
    <cellStyle name="მძიმე 5 3 3 2 3 2" xfId="24280"/>
    <cellStyle name="მძიმე 5 3 3 2 4" xfId="24281"/>
    <cellStyle name="მძიმე 5 3 4" xfId="24282"/>
    <cellStyle name="მძიმე 5 3 4 2" xfId="24283"/>
    <cellStyle name="მძიმე 5 3 4 2 2" xfId="24284"/>
    <cellStyle name="მძიმე 5 3 4 2 2 2" xfId="24285"/>
    <cellStyle name="მძიმე 5 3 4 2 2 2 2" xfId="24286"/>
    <cellStyle name="მძიმე 5 3 4 2 2 3" xfId="24287"/>
    <cellStyle name="მძიმე 5 3 4 2 3" xfId="24288"/>
    <cellStyle name="მძიმე 5 3 4 2 3 2" xfId="24289"/>
    <cellStyle name="მძიმე 5 3 4 2 4" xfId="24290"/>
    <cellStyle name="მძიმე 5 3 5" xfId="24291"/>
    <cellStyle name="მძიმე 5 3 5 2" xfId="24292"/>
    <cellStyle name="მძიმე 5 3 5 2 2" xfId="24293"/>
    <cellStyle name="მძიმე 5 3 5 2 2 2" xfId="24294"/>
    <cellStyle name="მძიმე 5 3 5 2 3" xfId="24295"/>
    <cellStyle name="მძიმე 5 3 5 3" xfId="24296"/>
    <cellStyle name="მძიმე 5 3 5 3 2" xfId="24297"/>
    <cellStyle name="მძიმე 5 3 5 4" xfId="24298"/>
    <cellStyle name="მძიმე 5 4" xfId="24299"/>
    <cellStyle name="მძიმე 5 4 2" xfId="24300"/>
    <cellStyle name="მძიმე 5 4 2 2" xfId="24301"/>
    <cellStyle name="მძიმე 5 4 2 2 2" xfId="24302"/>
    <cellStyle name="მძიმე 5 4 2 3" xfId="24303"/>
    <cellStyle name="მძიმე 5 4 3" xfId="24304"/>
    <cellStyle name="მძიმე 5 4 3 2" xfId="24305"/>
    <cellStyle name="მძიმე 5 4 4" xfId="24306"/>
    <cellStyle name="პროცენტი 2" xfId="24307"/>
    <cellStyle name="პროცენტი 3" xfId="24308"/>
    <cellStyle name="ჩვეულებრივი 2" xfId="24309"/>
    <cellStyle name="ჩვეულებრივი 3" xfId="24310"/>
    <cellStyle name="ჩვეულებრივი 3 10" xfId="24311"/>
    <cellStyle name="ჩვეულებრივი 3 10 2" xfId="24312"/>
    <cellStyle name="ჩვეულებრივი 3 10 2 2" xfId="24313"/>
    <cellStyle name="ჩვეულებრივი 3 10 2 2 2" xfId="24314"/>
    <cellStyle name="ჩვეულებრივი 3 10 2 2 2 2" xfId="29252"/>
    <cellStyle name="ჩვეულებრივი 3 10 2 2 2 3" xfId="34125"/>
    <cellStyle name="ჩვეულებრივი 3 10 2 2 3" xfId="29251"/>
    <cellStyle name="ჩვეულებრივი 3 10 2 2 4" xfId="34124"/>
    <cellStyle name="ჩვეულებრივი 3 10 2 3" xfId="24315"/>
    <cellStyle name="ჩვეულებრივი 3 10 2 3 2" xfId="29253"/>
    <cellStyle name="ჩვეულებრივი 3 10 2 3 3" xfId="34126"/>
    <cellStyle name="ჩვეულებრივი 3 10 2 4" xfId="29250"/>
    <cellStyle name="ჩვეულებრივი 3 10 2 5" xfId="34123"/>
    <cellStyle name="ჩვეულებრივი 3 10 3" xfId="24316"/>
    <cellStyle name="ჩვეულებრივი 3 10 3 2" xfId="24317"/>
    <cellStyle name="ჩვეულებრივი 3 10 3 2 2" xfId="29255"/>
    <cellStyle name="ჩვეულებრივი 3 10 3 2 3" xfId="34128"/>
    <cellStyle name="ჩვეულებრივი 3 10 3 3" xfId="29254"/>
    <cellStyle name="ჩვეულებრივი 3 10 3 4" xfId="34127"/>
    <cellStyle name="ჩვეულებრივი 3 10 4" xfId="24318"/>
    <cellStyle name="ჩვეულებრივი 3 10 4 2" xfId="29256"/>
    <cellStyle name="ჩვეულებრივი 3 10 4 3" xfId="34129"/>
    <cellStyle name="ჩვეულებრივი 3 10 5" xfId="29249"/>
    <cellStyle name="ჩვეულებრივი 3 10 6" xfId="34122"/>
    <cellStyle name="ჩვეულებრივი 3 11" xfId="24319"/>
    <cellStyle name="ჩვეულებრივი 3 11 2" xfId="24320"/>
    <cellStyle name="ჩვეულებრივი 3 11 2 2" xfId="24321"/>
    <cellStyle name="ჩვეულებრივი 3 11 2 2 2" xfId="29259"/>
    <cellStyle name="ჩვეულებრივი 3 11 2 2 3" xfId="34132"/>
    <cellStyle name="ჩვეულებრივი 3 11 2 3" xfId="29258"/>
    <cellStyle name="ჩვეულებრივი 3 11 2 4" xfId="34131"/>
    <cellStyle name="ჩვეულებრივი 3 11 3" xfId="24322"/>
    <cellStyle name="ჩვეულებრივი 3 11 3 2" xfId="29260"/>
    <cellStyle name="ჩვეულებრივი 3 11 3 3" xfId="34133"/>
    <cellStyle name="ჩვეულებრივი 3 11 4" xfId="29257"/>
    <cellStyle name="ჩვეულებრივი 3 11 5" xfId="34130"/>
    <cellStyle name="ჩვეულებრივი 3 12" xfId="24323"/>
    <cellStyle name="ჩვეულებრივი 3 12 2" xfId="24324"/>
    <cellStyle name="ჩვეულებრივი 3 12 2 2" xfId="29262"/>
    <cellStyle name="ჩვეულებრივი 3 12 2 3" xfId="34135"/>
    <cellStyle name="ჩვეულებრივი 3 12 3" xfId="29261"/>
    <cellStyle name="ჩვეულებრივი 3 12 4" xfId="34134"/>
    <cellStyle name="ჩვეულებრივი 3 13" xfId="24325"/>
    <cellStyle name="ჩვეულებრივი 3 13 2" xfId="29263"/>
    <cellStyle name="ჩვეულებრივი 3 13 3" xfId="34136"/>
    <cellStyle name="ჩვეულებრივი 3 14" xfId="29248"/>
    <cellStyle name="ჩვეულებრივი 3 15" xfId="34121"/>
    <cellStyle name="ჩვეულებრივი 3 2" xfId="24326"/>
    <cellStyle name="ჩვეულებრივი 3 2 10" xfId="24327"/>
    <cellStyle name="ჩვეულებრივი 3 2 10 2" xfId="24328"/>
    <cellStyle name="ჩვეულებრივი 3 2 10 2 2" xfId="24329"/>
    <cellStyle name="ჩვეულებრივი 3 2 10 2 2 2" xfId="29267"/>
    <cellStyle name="ჩვეულებრივი 3 2 10 2 2 3" xfId="34140"/>
    <cellStyle name="ჩვეულებრივი 3 2 10 2 3" xfId="29266"/>
    <cellStyle name="ჩვეულებრივი 3 2 10 2 4" xfId="34139"/>
    <cellStyle name="ჩვეულებრივი 3 2 10 3" xfId="24330"/>
    <cellStyle name="ჩვეულებრივი 3 2 10 3 2" xfId="29268"/>
    <cellStyle name="ჩვეულებრივი 3 2 10 3 3" xfId="34141"/>
    <cellStyle name="ჩვეულებრივი 3 2 10 4" xfId="29265"/>
    <cellStyle name="ჩვეულებრივი 3 2 10 5" xfId="34138"/>
    <cellStyle name="ჩვეულებრივი 3 2 11" xfId="24331"/>
    <cellStyle name="ჩვეულებრივი 3 2 11 2" xfId="24332"/>
    <cellStyle name="ჩვეულებრივი 3 2 11 2 2" xfId="29270"/>
    <cellStyle name="ჩვეულებრივი 3 2 11 2 3" xfId="34143"/>
    <cellStyle name="ჩვეულებრივი 3 2 11 3" xfId="29269"/>
    <cellStyle name="ჩვეულებრივი 3 2 11 4" xfId="34142"/>
    <cellStyle name="ჩვეულებრივი 3 2 12" xfId="24333"/>
    <cellStyle name="ჩვეულებრივი 3 2 12 2" xfId="29271"/>
    <cellStyle name="ჩვეულებრივი 3 2 12 3" xfId="34144"/>
    <cellStyle name="ჩვეულებრივი 3 2 13" xfId="29264"/>
    <cellStyle name="ჩვეულებრივი 3 2 14" xfId="34137"/>
    <cellStyle name="ჩვეულებრივი 3 2 2" xfId="24334"/>
    <cellStyle name="ჩვეულებრივი 3 2 2 10" xfId="24335"/>
    <cellStyle name="ჩვეულებრივი 3 2 2 10 2" xfId="29273"/>
    <cellStyle name="ჩვეულებრივი 3 2 2 10 3" xfId="34146"/>
    <cellStyle name="ჩვეულებრივი 3 2 2 11" xfId="29272"/>
    <cellStyle name="ჩვეულებრივი 3 2 2 12" xfId="34145"/>
    <cellStyle name="ჩვეულებრივი 3 2 2 2" xfId="24336"/>
    <cellStyle name="ჩვეულებრივი 3 2 2 2 10" xfId="29274"/>
    <cellStyle name="ჩვეულებრივი 3 2 2 2 11" xfId="34147"/>
    <cellStyle name="ჩვეულებრივი 3 2 2 2 2" xfId="24337"/>
    <cellStyle name="ჩვეულებრივი 3 2 2 2 2 10" xfId="34148"/>
    <cellStyle name="ჩვეულებრივი 3 2 2 2 2 2" xfId="24338"/>
    <cellStyle name="ჩვეულებრივი 3 2 2 2 2 2 2" xfId="24339"/>
    <cellStyle name="ჩვეულებრივი 3 2 2 2 2 2 2 2" xfId="24340"/>
    <cellStyle name="ჩვეულებრივი 3 2 2 2 2 2 2 2 2" xfId="24341"/>
    <cellStyle name="ჩვეულებრივი 3 2 2 2 2 2 2 2 2 2" xfId="24342"/>
    <cellStyle name="ჩვეულებრივი 3 2 2 2 2 2 2 2 2 2 2" xfId="24343"/>
    <cellStyle name="ჩვეულებრივი 3 2 2 2 2 2 2 2 2 2 2 2" xfId="29281"/>
    <cellStyle name="ჩვეულებრივი 3 2 2 2 2 2 2 2 2 2 2 3" xfId="34154"/>
    <cellStyle name="ჩვეულებრივი 3 2 2 2 2 2 2 2 2 2 3" xfId="29280"/>
    <cellStyle name="ჩვეულებრივი 3 2 2 2 2 2 2 2 2 2 4" xfId="34153"/>
    <cellStyle name="ჩვეულებრივი 3 2 2 2 2 2 2 2 2 3" xfId="24344"/>
    <cellStyle name="ჩვეულებრივი 3 2 2 2 2 2 2 2 2 3 2" xfId="29282"/>
    <cellStyle name="ჩვეულებრივი 3 2 2 2 2 2 2 2 2 3 3" xfId="34155"/>
    <cellStyle name="ჩვეულებრივი 3 2 2 2 2 2 2 2 2 4" xfId="29279"/>
    <cellStyle name="ჩვეულებრივი 3 2 2 2 2 2 2 2 2 5" xfId="34152"/>
    <cellStyle name="ჩვეულებრივი 3 2 2 2 2 2 2 2 3" xfId="24345"/>
    <cellStyle name="ჩვეულებრივი 3 2 2 2 2 2 2 2 3 2" xfId="24346"/>
    <cellStyle name="ჩვეულებრივი 3 2 2 2 2 2 2 2 3 2 2" xfId="29284"/>
    <cellStyle name="ჩვეულებრივი 3 2 2 2 2 2 2 2 3 2 3" xfId="34157"/>
    <cellStyle name="ჩვეულებრივი 3 2 2 2 2 2 2 2 3 3" xfId="29283"/>
    <cellStyle name="ჩვეულებრივი 3 2 2 2 2 2 2 2 3 4" xfId="34156"/>
    <cellStyle name="ჩვეულებრივი 3 2 2 2 2 2 2 2 4" xfId="24347"/>
    <cellStyle name="ჩვეულებრივი 3 2 2 2 2 2 2 2 4 2" xfId="29285"/>
    <cellStyle name="ჩვეულებრივი 3 2 2 2 2 2 2 2 4 3" xfId="34158"/>
    <cellStyle name="ჩვეულებრივი 3 2 2 2 2 2 2 2 5" xfId="29278"/>
    <cellStyle name="ჩვეულებრივი 3 2 2 2 2 2 2 2 6" xfId="34151"/>
    <cellStyle name="ჩვეულებრივი 3 2 2 2 2 2 2 3" xfId="24348"/>
    <cellStyle name="ჩვეულებრივი 3 2 2 2 2 2 2 3 2" xfId="24349"/>
    <cellStyle name="ჩვეულებრივი 3 2 2 2 2 2 2 3 2 2" xfId="24350"/>
    <cellStyle name="ჩვეულებრივი 3 2 2 2 2 2 2 3 2 2 2" xfId="29288"/>
    <cellStyle name="ჩვეულებრივი 3 2 2 2 2 2 2 3 2 2 3" xfId="34161"/>
    <cellStyle name="ჩვეულებრივი 3 2 2 2 2 2 2 3 2 3" xfId="29287"/>
    <cellStyle name="ჩვეულებრივი 3 2 2 2 2 2 2 3 2 4" xfId="34160"/>
    <cellStyle name="ჩვეულებრივი 3 2 2 2 2 2 2 3 3" xfId="24351"/>
    <cellStyle name="ჩვეულებრივი 3 2 2 2 2 2 2 3 3 2" xfId="29289"/>
    <cellStyle name="ჩვეულებრივი 3 2 2 2 2 2 2 3 3 3" xfId="34162"/>
    <cellStyle name="ჩვეულებრივი 3 2 2 2 2 2 2 3 4" xfId="29286"/>
    <cellStyle name="ჩვეულებრივი 3 2 2 2 2 2 2 3 5" xfId="34159"/>
    <cellStyle name="ჩვეულებრივი 3 2 2 2 2 2 2 4" xfId="24352"/>
    <cellStyle name="ჩვეულებრივი 3 2 2 2 2 2 2 4 2" xfId="24353"/>
    <cellStyle name="ჩვეულებრივი 3 2 2 2 2 2 2 4 2 2" xfId="29291"/>
    <cellStyle name="ჩვეულებრივი 3 2 2 2 2 2 2 4 2 3" xfId="34164"/>
    <cellStyle name="ჩვეულებრივი 3 2 2 2 2 2 2 4 3" xfId="29290"/>
    <cellStyle name="ჩვეულებრივი 3 2 2 2 2 2 2 4 4" xfId="34163"/>
    <cellStyle name="ჩვეულებრივი 3 2 2 2 2 2 2 5" xfId="24354"/>
    <cellStyle name="ჩვეულებრივი 3 2 2 2 2 2 2 5 2" xfId="29292"/>
    <cellStyle name="ჩვეულებრივი 3 2 2 2 2 2 2 5 3" xfId="34165"/>
    <cellStyle name="ჩვეულებრივი 3 2 2 2 2 2 2 6" xfId="29277"/>
    <cellStyle name="ჩვეულებრივი 3 2 2 2 2 2 2 7" xfId="34150"/>
    <cellStyle name="ჩვეულებრივი 3 2 2 2 2 2 3" xfId="24355"/>
    <cellStyle name="ჩვეულებრივი 3 2 2 2 2 2 3 2" xfId="24356"/>
    <cellStyle name="ჩვეულებრივი 3 2 2 2 2 2 3 2 2" xfId="24357"/>
    <cellStyle name="ჩვეულებრივი 3 2 2 2 2 2 3 2 2 2" xfId="24358"/>
    <cellStyle name="ჩვეულებრივი 3 2 2 2 2 2 3 2 2 2 2" xfId="24359"/>
    <cellStyle name="ჩვეულებრივი 3 2 2 2 2 2 3 2 2 2 2 2" xfId="29297"/>
    <cellStyle name="ჩვეულებრივი 3 2 2 2 2 2 3 2 2 2 2 3" xfId="34170"/>
    <cellStyle name="ჩვეულებრივი 3 2 2 2 2 2 3 2 2 2 3" xfId="29296"/>
    <cellStyle name="ჩვეულებრივი 3 2 2 2 2 2 3 2 2 2 4" xfId="34169"/>
    <cellStyle name="ჩვეულებრივი 3 2 2 2 2 2 3 2 2 3" xfId="24360"/>
    <cellStyle name="ჩვეულებრივი 3 2 2 2 2 2 3 2 2 3 2" xfId="29298"/>
    <cellStyle name="ჩვეულებრივი 3 2 2 2 2 2 3 2 2 3 3" xfId="34171"/>
    <cellStyle name="ჩვეულებრივი 3 2 2 2 2 2 3 2 2 4" xfId="29295"/>
    <cellStyle name="ჩვეულებრივი 3 2 2 2 2 2 3 2 2 5" xfId="34168"/>
    <cellStyle name="ჩვეულებრივი 3 2 2 2 2 2 3 2 3" xfId="24361"/>
    <cellStyle name="ჩვეულებრივი 3 2 2 2 2 2 3 2 3 2" xfId="24362"/>
    <cellStyle name="ჩვეულებრივი 3 2 2 2 2 2 3 2 3 2 2" xfId="29300"/>
    <cellStyle name="ჩვეულებრივი 3 2 2 2 2 2 3 2 3 2 3" xfId="34173"/>
    <cellStyle name="ჩვეულებრივი 3 2 2 2 2 2 3 2 3 3" xfId="29299"/>
    <cellStyle name="ჩვეულებრივი 3 2 2 2 2 2 3 2 3 4" xfId="34172"/>
    <cellStyle name="ჩვეულებრივი 3 2 2 2 2 2 3 2 4" xfId="24363"/>
    <cellStyle name="ჩვეულებრივი 3 2 2 2 2 2 3 2 4 2" xfId="29301"/>
    <cellStyle name="ჩვეულებრივი 3 2 2 2 2 2 3 2 4 3" xfId="34174"/>
    <cellStyle name="ჩვეულებრივი 3 2 2 2 2 2 3 2 5" xfId="29294"/>
    <cellStyle name="ჩვეულებრივი 3 2 2 2 2 2 3 2 6" xfId="34167"/>
    <cellStyle name="ჩვეულებრივი 3 2 2 2 2 2 3 3" xfId="24364"/>
    <cellStyle name="ჩვეულებრივი 3 2 2 2 2 2 3 3 2" xfId="24365"/>
    <cellStyle name="ჩვეულებრივი 3 2 2 2 2 2 3 3 2 2" xfId="24366"/>
    <cellStyle name="ჩვეულებრივი 3 2 2 2 2 2 3 3 2 2 2" xfId="29304"/>
    <cellStyle name="ჩვეულებრივი 3 2 2 2 2 2 3 3 2 2 3" xfId="34177"/>
    <cellStyle name="ჩვეულებრივი 3 2 2 2 2 2 3 3 2 3" xfId="29303"/>
    <cellStyle name="ჩვეულებრივი 3 2 2 2 2 2 3 3 2 4" xfId="34176"/>
    <cellStyle name="ჩვეულებრივი 3 2 2 2 2 2 3 3 3" xfId="24367"/>
    <cellStyle name="ჩვეულებრივი 3 2 2 2 2 2 3 3 3 2" xfId="29305"/>
    <cellStyle name="ჩვეულებრივი 3 2 2 2 2 2 3 3 3 3" xfId="34178"/>
    <cellStyle name="ჩვეულებრივი 3 2 2 2 2 2 3 3 4" xfId="29302"/>
    <cellStyle name="ჩვეულებრივი 3 2 2 2 2 2 3 3 5" xfId="34175"/>
    <cellStyle name="ჩვეულებრივი 3 2 2 2 2 2 3 4" xfId="24368"/>
    <cellStyle name="ჩვეულებრივი 3 2 2 2 2 2 3 4 2" xfId="24369"/>
    <cellStyle name="ჩვეულებრივი 3 2 2 2 2 2 3 4 2 2" xfId="29307"/>
    <cellStyle name="ჩვეულებრივი 3 2 2 2 2 2 3 4 2 3" xfId="34180"/>
    <cellStyle name="ჩვეულებრივი 3 2 2 2 2 2 3 4 3" xfId="29306"/>
    <cellStyle name="ჩვეულებრივი 3 2 2 2 2 2 3 4 4" xfId="34179"/>
    <cellStyle name="ჩვეულებრივი 3 2 2 2 2 2 3 5" xfId="24370"/>
    <cellStyle name="ჩვეულებრივი 3 2 2 2 2 2 3 5 2" xfId="29308"/>
    <cellStyle name="ჩვეულებრივი 3 2 2 2 2 2 3 5 3" xfId="34181"/>
    <cellStyle name="ჩვეულებრივი 3 2 2 2 2 2 3 6" xfId="29293"/>
    <cellStyle name="ჩვეულებრივი 3 2 2 2 2 2 3 7" xfId="34166"/>
    <cellStyle name="ჩვეულებრივი 3 2 2 2 2 2 4" xfId="24371"/>
    <cellStyle name="ჩვეულებრივი 3 2 2 2 2 2 4 2" xfId="24372"/>
    <cellStyle name="ჩვეულებრივი 3 2 2 2 2 2 4 2 2" xfId="24373"/>
    <cellStyle name="ჩვეულებრივი 3 2 2 2 2 2 4 2 2 2" xfId="24374"/>
    <cellStyle name="ჩვეულებრივი 3 2 2 2 2 2 4 2 2 2 2" xfId="29312"/>
    <cellStyle name="ჩვეულებრივი 3 2 2 2 2 2 4 2 2 2 3" xfId="34185"/>
    <cellStyle name="ჩვეულებრივი 3 2 2 2 2 2 4 2 2 3" xfId="29311"/>
    <cellStyle name="ჩვეულებრივი 3 2 2 2 2 2 4 2 2 4" xfId="34184"/>
    <cellStyle name="ჩვეულებრივი 3 2 2 2 2 2 4 2 3" xfId="24375"/>
    <cellStyle name="ჩვეულებრივი 3 2 2 2 2 2 4 2 3 2" xfId="29313"/>
    <cellStyle name="ჩვეულებრივი 3 2 2 2 2 2 4 2 3 3" xfId="34186"/>
    <cellStyle name="ჩვეულებრივი 3 2 2 2 2 2 4 2 4" xfId="29310"/>
    <cellStyle name="ჩვეულებრივი 3 2 2 2 2 2 4 2 5" xfId="34183"/>
    <cellStyle name="ჩვეულებრივი 3 2 2 2 2 2 4 3" xfId="24376"/>
    <cellStyle name="ჩვეულებრივი 3 2 2 2 2 2 4 3 2" xfId="24377"/>
    <cellStyle name="ჩვეულებრივი 3 2 2 2 2 2 4 3 2 2" xfId="29315"/>
    <cellStyle name="ჩვეულებრივი 3 2 2 2 2 2 4 3 2 3" xfId="34188"/>
    <cellStyle name="ჩვეულებრივი 3 2 2 2 2 2 4 3 3" xfId="29314"/>
    <cellStyle name="ჩვეულებრივი 3 2 2 2 2 2 4 3 4" xfId="34187"/>
    <cellStyle name="ჩვეულებრივი 3 2 2 2 2 2 4 4" xfId="24378"/>
    <cellStyle name="ჩვეულებრივი 3 2 2 2 2 2 4 4 2" xfId="29316"/>
    <cellStyle name="ჩვეულებრივი 3 2 2 2 2 2 4 4 3" xfId="34189"/>
    <cellStyle name="ჩვეულებრივი 3 2 2 2 2 2 4 5" xfId="29309"/>
    <cellStyle name="ჩვეულებრივი 3 2 2 2 2 2 4 6" xfId="34182"/>
    <cellStyle name="ჩვეულებრივი 3 2 2 2 2 2 5" xfId="24379"/>
    <cellStyle name="ჩვეულებრივი 3 2 2 2 2 2 5 2" xfId="24380"/>
    <cellStyle name="ჩვეულებრივი 3 2 2 2 2 2 5 2 2" xfId="24381"/>
    <cellStyle name="ჩვეულებრივი 3 2 2 2 2 2 5 2 2 2" xfId="29319"/>
    <cellStyle name="ჩვეულებრივი 3 2 2 2 2 2 5 2 2 3" xfId="34192"/>
    <cellStyle name="ჩვეულებრივი 3 2 2 2 2 2 5 2 3" xfId="29318"/>
    <cellStyle name="ჩვეულებრივი 3 2 2 2 2 2 5 2 4" xfId="34191"/>
    <cellStyle name="ჩვეულებრივი 3 2 2 2 2 2 5 3" xfId="24382"/>
    <cellStyle name="ჩვეულებრივი 3 2 2 2 2 2 5 3 2" xfId="29320"/>
    <cellStyle name="ჩვეულებრივი 3 2 2 2 2 2 5 3 3" xfId="34193"/>
    <cellStyle name="ჩვეულებრივი 3 2 2 2 2 2 5 4" xfId="29317"/>
    <cellStyle name="ჩვეულებრივი 3 2 2 2 2 2 5 5" xfId="34190"/>
    <cellStyle name="ჩვეულებრივი 3 2 2 2 2 2 6" xfId="24383"/>
    <cellStyle name="ჩვეულებრივი 3 2 2 2 2 2 6 2" xfId="24384"/>
    <cellStyle name="ჩვეულებრივი 3 2 2 2 2 2 6 2 2" xfId="29322"/>
    <cellStyle name="ჩვეულებრივი 3 2 2 2 2 2 6 2 3" xfId="34195"/>
    <cellStyle name="ჩვეულებრივი 3 2 2 2 2 2 6 3" xfId="29321"/>
    <cellStyle name="ჩვეულებრივი 3 2 2 2 2 2 6 4" xfId="34194"/>
    <cellStyle name="ჩვეულებრივი 3 2 2 2 2 2 7" xfId="24385"/>
    <cellStyle name="ჩვეულებრივი 3 2 2 2 2 2 7 2" xfId="29323"/>
    <cellStyle name="ჩვეულებრივი 3 2 2 2 2 2 7 3" xfId="34196"/>
    <cellStyle name="ჩვეულებრივი 3 2 2 2 2 2 8" xfId="29276"/>
    <cellStyle name="ჩვეულებრივი 3 2 2 2 2 2 9" xfId="34149"/>
    <cellStyle name="ჩვეულებრივი 3 2 2 2 2 3" xfId="24386"/>
    <cellStyle name="ჩვეულებრივი 3 2 2 2 2 3 2" xfId="24387"/>
    <cellStyle name="ჩვეულებრივი 3 2 2 2 2 3 2 2" xfId="24388"/>
    <cellStyle name="ჩვეულებრივი 3 2 2 2 2 3 2 2 2" xfId="24389"/>
    <cellStyle name="ჩვეულებრივი 3 2 2 2 2 3 2 2 2 2" xfId="24390"/>
    <cellStyle name="ჩვეულებრივი 3 2 2 2 2 3 2 2 2 2 2" xfId="29328"/>
    <cellStyle name="ჩვეულებრივი 3 2 2 2 2 3 2 2 2 2 3" xfId="34201"/>
    <cellStyle name="ჩვეულებრივი 3 2 2 2 2 3 2 2 2 3" xfId="29327"/>
    <cellStyle name="ჩვეულებრივი 3 2 2 2 2 3 2 2 2 4" xfId="34200"/>
    <cellStyle name="ჩვეულებრივი 3 2 2 2 2 3 2 2 3" xfId="24391"/>
    <cellStyle name="ჩვეულებრივი 3 2 2 2 2 3 2 2 3 2" xfId="29329"/>
    <cellStyle name="ჩვეულებრივი 3 2 2 2 2 3 2 2 3 3" xfId="34202"/>
    <cellStyle name="ჩვეულებრივი 3 2 2 2 2 3 2 2 4" xfId="29326"/>
    <cellStyle name="ჩვეულებრივი 3 2 2 2 2 3 2 2 5" xfId="34199"/>
    <cellStyle name="ჩვეულებრივი 3 2 2 2 2 3 2 3" xfId="24392"/>
    <cellStyle name="ჩვეულებრივი 3 2 2 2 2 3 2 3 2" xfId="24393"/>
    <cellStyle name="ჩვეულებრივი 3 2 2 2 2 3 2 3 2 2" xfId="29331"/>
    <cellStyle name="ჩვეულებრივი 3 2 2 2 2 3 2 3 2 3" xfId="34204"/>
    <cellStyle name="ჩვეულებრივი 3 2 2 2 2 3 2 3 3" xfId="29330"/>
    <cellStyle name="ჩვეულებრივი 3 2 2 2 2 3 2 3 4" xfId="34203"/>
    <cellStyle name="ჩვეულებრივი 3 2 2 2 2 3 2 4" xfId="24394"/>
    <cellStyle name="ჩვეულებრივი 3 2 2 2 2 3 2 4 2" xfId="29332"/>
    <cellStyle name="ჩვეულებრივი 3 2 2 2 2 3 2 4 3" xfId="34205"/>
    <cellStyle name="ჩვეულებრივი 3 2 2 2 2 3 2 5" xfId="29325"/>
    <cellStyle name="ჩვეულებრივი 3 2 2 2 2 3 2 6" xfId="34198"/>
    <cellStyle name="ჩვეულებრივი 3 2 2 2 2 3 3" xfId="24395"/>
    <cellStyle name="ჩვეულებრივი 3 2 2 2 2 3 3 2" xfId="24396"/>
    <cellStyle name="ჩვეულებრივი 3 2 2 2 2 3 3 2 2" xfId="24397"/>
    <cellStyle name="ჩვეულებრივი 3 2 2 2 2 3 3 2 2 2" xfId="29335"/>
    <cellStyle name="ჩვეულებრივი 3 2 2 2 2 3 3 2 2 3" xfId="34208"/>
    <cellStyle name="ჩვეულებრივი 3 2 2 2 2 3 3 2 3" xfId="29334"/>
    <cellStyle name="ჩვეულებრივი 3 2 2 2 2 3 3 2 4" xfId="34207"/>
    <cellStyle name="ჩვეულებრივი 3 2 2 2 2 3 3 3" xfId="24398"/>
    <cellStyle name="ჩვეულებრივი 3 2 2 2 2 3 3 3 2" xfId="29336"/>
    <cellStyle name="ჩვეულებრივი 3 2 2 2 2 3 3 3 3" xfId="34209"/>
    <cellStyle name="ჩვეულებრივი 3 2 2 2 2 3 3 4" xfId="29333"/>
    <cellStyle name="ჩვეულებრივი 3 2 2 2 2 3 3 5" xfId="34206"/>
    <cellStyle name="ჩვეულებრივი 3 2 2 2 2 3 4" xfId="24399"/>
    <cellStyle name="ჩვეულებრივი 3 2 2 2 2 3 4 2" xfId="24400"/>
    <cellStyle name="ჩვეულებრივი 3 2 2 2 2 3 4 2 2" xfId="29338"/>
    <cellStyle name="ჩვეულებრივი 3 2 2 2 2 3 4 2 3" xfId="34211"/>
    <cellStyle name="ჩვეულებრივი 3 2 2 2 2 3 4 3" xfId="29337"/>
    <cellStyle name="ჩვეულებრივი 3 2 2 2 2 3 4 4" xfId="34210"/>
    <cellStyle name="ჩვეულებრივი 3 2 2 2 2 3 5" xfId="24401"/>
    <cellStyle name="ჩვეულებრივი 3 2 2 2 2 3 5 2" xfId="29339"/>
    <cellStyle name="ჩვეულებრივი 3 2 2 2 2 3 5 3" xfId="34212"/>
    <cellStyle name="ჩვეულებრივი 3 2 2 2 2 3 6" xfId="29324"/>
    <cellStyle name="ჩვეულებრივი 3 2 2 2 2 3 7" xfId="34197"/>
    <cellStyle name="ჩვეულებრივი 3 2 2 2 2 4" xfId="24402"/>
    <cellStyle name="ჩვეულებრივი 3 2 2 2 2 4 2" xfId="24403"/>
    <cellStyle name="ჩვეულებრივი 3 2 2 2 2 4 2 2" xfId="24404"/>
    <cellStyle name="ჩვეულებრივი 3 2 2 2 2 4 2 2 2" xfId="24405"/>
    <cellStyle name="ჩვეულებრივი 3 2 2 2 2 4 2 2 2 2" xfId="24406"/>
    <cellStyle name="ჩვეულებრივი 3 2 2 2 2 4 2 2 2 2 2" xfId="29344"/>
    <cellStyle name="ჩვეულებრივი 3 2 2 2 2 4 2 2 2 2 3" xfId="34217"/>
    <cellStyle name="ჩვეულებრივი 3 2 2 2 2 4 2 2 2 3" xfId="29343"/>
    <cellStyle name="ჩვეულებრივი 3 2 2 2 2 4 2 2 2 4" xfId="34216"/>
    <cellStyle name="ჩვეულებრივი 3 2 2 2 2 4 2 2 3" xfId="24407"/>
    <cellStyle name="ჩვეულებრივი 3 2 2 2 2 4 2 2 3 2" xfId="29345"/>
    <cellStyle name="ჩვეულებრივი 3 2 2 2 2 4 2 2 3 3" xfId="34218"/>
    <cellStyle name="ჩვეულებრივი 3 2 2 2 2 4 2 2 4" xfId="29342"/>
    <cellStyle name="ჩვეულებრივი 3 2 2 2 2 4 2 2 5" xfId="34215"/>
    <cellStyle name="ჩვეულებრივი 3 2 2 2 2 4 2 3" xfId="24408"/>
    <cellStyle name="ჩვეულებრივი 3 2 2 2 2 4 2 3 2" xfId="24409"/>
    <cellStyle name="ჩვეულებრივი 3 2 2 2 2 4 2 3 2 2" xfId="29347"/>
    <cellStyle name="ჩვეულებრივი 3 2 2 2 2 4 2 3 2 3" xfId="34220"/>
    <cellStyle name="ჩვეულებრივი 3 2 2 2 2 4 2 3 3" xfId="29346"/>
    <cellStyle name="ჩვეულებრივი 3 2 2 2 2 4 2 3 4" xfId="34219"/>
    <cellStyle name="ჩვეულებრივი 3 2 2 2 2 4 2 4" xfId="24410"/>
    <cellStyle name="ჩვეულებრივი 3 2 2 2 2 4 2 4 2" xfId="29348"/>
    <cellStyle name="ჩვეულებრივი 3 2 2 2 2 4 2 4 3" xfId="34221"/>
    <cellStyle name="ჩვეულებრივი 3 2 2 2 2 4 2 5" xfId="29341"/>
    <cellStyle name="ჩვეულებრივი 3 2 2 2 2 4 2 6" xfId="34214"/>
    <cellStyle name="ჩვეულებრივი 3 2 2 2 2 4 3" xfId="24411"/>
    <cellStyle name="ჩვეულებრივი 3 2 2 2 2 4 3 2" xfId="24412"/>
    <cellStyle name="ჩვეულებრივი 3 2 2 2 2 4 3 2 2" xfId="24413"/>
    <cellStyle name="ჩვეულებრივი 3 2 2 2 2 4 3 2 2 2" xfId="29351"/>
    <cellStyle name="ჩვეულებრივი 3 2 2 2 2 4 3 2 2 3" xfId="34224"/>
    <cellStyle name="ჩვეულებრივი 3 2 2 2 2 4 3 2 3" xfId="29350"/>
    <cellStyle name="ჩვეულებრივი 3 2 2 2 2 4 3 2 4" xfId="34223"/>
    <cellStyle name="ჩვეულებრივი 3 2 2 2 2 4 3 3" xfId="24414"/>
    <cellStyle name="ჩვეულებრივი 3 2 2 2 2 4 3 3 2" xfId="29352"/>
    <cellStyle name="ჩვეულებრივი 3 2 2 2 2 4 3 3 3" xfId="34225"/>
    <cellStyle name="ჩვეულებრივი 3 2 2 2 2 4 3 4" xfId="29349"/>
    <cellStyle name="ჩვეულებრივი 3 2 2 2 2 4 3 5" xfId="34222"/>
    <cellStyle name="ჩვეულებრივი 3 2 2 2 2 4 4" xfId="24415"/>
    <cellStyle name="ჩვეულებრივი 3 2 2 2 2 4 4 2" xfId="24416"/>
    <cellStyle name="ჩვეულებრივი 3 2 2 2 2 4 4 2 2" xfId="29354"/>
    <cellStyle name="ჩვეულებრივი 3 2 2 2 2 4 4 2 3" xfId="34227"/>
    <cellStyle name="ჩვეულებრივი 3 2 2 2 2 4 4 3" xfId="29353"/>
    <cellStyle name="ჩვეულებრივი 3 2 2 2 2 4 4 4" xfId="34226"/>
    <cellStyle name="ჩვეულებრივი 3 2 2 2 2 4 5" xfId="24417"/>
    <cellStyle name="ჩვეულებრივი 3 2 2 2 2 4 5 2" xfId="29355"/>
    <cellStyle name="ჩვეულებრივი 3 2 2 2 2 4 5 3" xfId="34228"/>
    <cellStyle name="ჩვეულებრივი 3 2 2 2 2 4 6" xfId="29340"/>
    <cellStyle name="ჩვეულებრივი 3 2 2 2 2 4 7" xfId="34213"/>
    <cellStyle name="ჩვეულებრივი 3 2 2 2 2 5" xfId="24418"/>
    <cellStyle name="ჩვეულებრივი 3 2 2 2 2 5 2" xfId="24419"/>
    <cellStyle name="ჩვეულებრივი 3 2 2 2 2 5 2 2" xfId="24420"/>
    <cellStyle name="ჩვეულებრივი 3 2 2 2 2 5 2 2 2" xfId="24421"/>
    <cellStyle name="ჩვეულებრივი 3 2 2 2 2 5 2 2 2 2" xfId="29359"/>
    <cellStyle name="ჩვეულებრივი 3 2 2 2 2 5 2 2 2 3" xfId="34232"/>
    <cellStyle name="ჩვეულებრივი 3 2 2 2 2 5 2 2 3" xfId="29358"/>
    <cellStyle name="ჩვეულებრივი 3 2 2 2 2 5 2 2 4" xfId="34231"/>
    <cellStyle name="ჩვეულებრივი 3 2 2 2 2 5 2 3" xfId="24422"/>
    <cellStyle name="ჩვეულებრივი 3 2 2 2 2 5 2 3 2" xfId="29360"/>
    <cellStyle name="ჩვეულებრივი 3 2 2 2 2 5 2 3 3" xfId="34233"/>
    <cellStyle name="ჩვეულებრივი 3 2 2 2 2 5 2 4" xfId="29357"/>
    <cellStyle name="ჩვეულებრივი 3 2 2 2 2 5 2 5" xfId="34230"/>
    <cellStyle name="ჩვეულებრივი 3 2 2 2 2 5 3" xfId="24423"/>
    <cellStyle name="ჩვეულებრივი 3 2 2 2 2 5 3 2" xfId="24424"/>
    <cellStyle name="ჩვეულებრივი 3 2 2 2 2 5 3 2 2" xfId="29362"/>
    <cellStyle name="ჩვეულებრივი 3 2 2 2 2 5 3 2 3" xfId="34235"/>
    <cellStyle name="ჩვეულებრივი 3 2 2 2 2 5 3 3" xfId="29361"/>
    <cellStyle name="ჩვეულებრივი 3 2 2 2 2 5 3 4" xfId="34234"/>
    <cellStyle name="ჩვეულებრივი 3 2 2 2 2 5 4" xfId="24425"/>
    <cellStyle name="ჩვეულებრივი 3 2 2 2 2 5 4 2" xfId="29363"/>
    <cellStyle name="ჩვეულებრივი 3 2 2 2 2 5 4 3" xfId="34236"/>
    <cellStyle name="ჩვეულებრივი 3 2 2 2 2 5 5" xfId="29356"/>
    <cellStyle name="ჩვეულებრივი 3 2 2 2 2 5 6" xfId="34229"/>
    <cellStyle name="ჩვეულებრივი 3 2 2 2 2 6" xfId="24426"/>
    <cellStyle name="ჩვეულებრივი 3 2 2 2 2 6 2" xfId="24427"/>
    <cellStyle name="ჩვეულებრივი 3 2 2 2 2 6 2 2" xfId="24428"/>
    <cellStyle name="ჩვეულებრივი 3 2 2 2 2 6 2 2 2" xfId="29366"/>
    <cellStyle name="ჩვეულებრივი 3 2 2 2 2 6 2 2 3" xfId="34239"/>
    <cellStyle name="ჩვეულებრივი 3 2 2 2 2 6 2 3" xfId="29365"/>
    <cellStyle name="ჩვეულებრივი 3 2 2 2 2 6 2 4" xfId="34238"/>
    <cellStyle name="ჩვეულებრივი 3 2 2 2 2 6 3" xfId="24429"/>
    <cellStyle name="ჩვეულებრივი 3 2 2 2 2 6 3 2" xfId="29367"/>
    <cellStyle name="ჩვეულებრივი 3 2 2 2 2 6 3 3" xfId="34240"/>
    <cellStyle name="ჩვეულებრივი 3 2 2 2 2 6 4" xfId="29364"/>
    <cellStyle name="ჩვეულებრივი 3 2 2 2 2 6 5" xfId="34237"/>
    <cellStyle name="ჩვეულებრივი 3 2 2 2 2 7" xfId="24430"/>
    <cellStyle name="ჩვეულებრივი 3 2 2 2 2 7 2" xfId="24431"/>
    <cellStyle name="ჩვეულებრივი 3 2 2 2 2 7 2 2" xfId="29369"/>
    <cellStyle name="ჩვეულებრივი 3 2 2 2 2 7 2 3" xfId="34242"/>
    <cellStyle name="ჩვეულებრივი 3 2 2 2 2 7 3" xfId="29368"/>
    <cellStyle name="ჩვეულებრივი 3 2 2 2 2 7 4" xfId="34241"/>
    <cellStyle name="ჩვეულებრივი 3 2 2 2 2 8" xfId="24432"/>
    <cellStyle name="ჩვეულებრივი 3 2 2 2 2 8 2" xfId="29370"/>
    <cellStyle name="ჩვეულებრივი 3 2 2 2 2 8 3" xfId="34243"/>
    <cellStyle name="ჩვეულებრივი 3 2 2 2 2 9" xfId="29275"/>
    <cellStyle name="ჩვეულებრივი 3 2 2 2 3" xfId="24433"/>
    <cellStyle name="ჩვეულებრივი 3 2 2 2 3 2" xfId="24434"/>
    <cellStyle name="ჩვეულებრივი 3 2 2 2 3 2 2" xfId="24435"/>
    <cellStyle name="ჩვეულებრივი 3 2 2 2 3 2 2 2" xfId="24436"/>
    <cellStyle name="ჩვეულებრივი 3 2 2 2 3 2 2 2 2" xfId="24437"/>
    <cellStyle name="ჩვეულებრივი 3 2 2 2 3 2 2 2 2 2" xfId="24438"/>
    <cellStyle name="ჩვეულებრივი 3 2 2 2 3 2 2 2 2 2 2" xfId="29376"/>
    <cellStyle name="ჩვეულებრივი 3 2 2 2 3 2 2 2 2 2 3" xfId="34249"/>
    <cellStyle name="ჩვეულებრივი 3 2 2 2 3 2 2 2 2 3" xfId="29375"/>
    <cellStyle name="ჩვეულებრივი 3 2 2 2 3 2 2 2 2 4" xfId="34248"/>
    <cellStyle name="ჩვეულებრივი 3 2 2 2 3 2 2 2 3" xfId="24439"/>
    <cellStyle name="ჩვეულებრივი 3 2 2 2 3 2 2 2 3 2" xfId="29377"/>
    <cellStyle name="ჩვეულებრივი 3 2 2 2 3 2 2 2 3 3" xfId="34250"/>
    <cellStyle name="ჩვეულებრივი 3 2 2 2 3 2 2 2 4" xfId="29374"/>
    <cellStyle name="ჩვეულებრივი 3 2 2 2 3 2 2 2 5" xfId="34247"/>
    <cellStyle name="ჩვეულებრივი 3 2 2 2 3 2 2 3" xfId="24440"/>
    <cellStyle name="ჩვეულებრივი 3 2 2 2 3 2 2 3 2" xfId="24441"/>
    <cellStyle name="ჩვეულებრივი 3 2 2 2 3 2 2 3 2 2" xfId="29379"/>
    <cellStyle name="ჩვეულებრივი 3 2 2 2 3 2 2 3 2 3" xfId="34252"/>
    <cellStyle name="ჩვეულებრივი 3 2 2 2 3 2 2 3 3" xfId="29378"/>
    <cellStyle name="ჩვეულებრივი 3 2 2 2 3 2 2 3 4" xfId="34251"/>
    <cellStyle name="ჩვეულებრივი 3 2 2 2 3 2 2 4" xfId="24442"/>
    <cellStyle name="ჩვეულებრივი 3 2 2 2 3 2 2 4 2" xfId="29380"/>
    <cellStyle name="ჩვეულებრივი 3 2 2 2 3 2 2 4 3" xfId="34253"/>
    <cellStyle name="ჩვეულებრივი 3 2 2 2 3 2 2 5" xfId="29373"/>
    <cellStyle name="ჩვეულებრივი 3 2 2 2 3 2 2 6" xfId="34246"/>
    <cellStyle name="ჩვეულებრივი 3 2 2 2 3 2 3" xfId="24443"/>
    <cellStyle name="ჩვეულებრივი 3 2 2 2 3 2 3 2" xfId="24444"/>
    <cellStyle name="ჩვეულებრივი 3 2 2 2 3 2 3 2 2" xfId="24445"/>
    <cellStyle name="ჩვეულებრივი 3 2 2 2 3 2 3 2 2 2" xfId="29383"/>
    <cellStyle name="ჩვეულებრივი 3 2 2 2 3 2 3 2 2 3" xfId="34256"/>
    <cellStyle name="ჩვეულებრივი 3 2 2 2 3 2 3 2 3" xfId="29382"/>
    <cellStyle name="ჩვეულებრივი 3 2 2 2 3 2 3 2 4" xfId="34255"/>
    <cellStyle name="ჩვეულებრივი 3 2 2 2 3 2 3 3" xfId="24446"/>
    <cellStyle name="ჩვეულებრივი 3 2 2 2 3 2 3 3 2" xfId="29384"/>
    <cellStyle name="ჩვეულებრივი 3 2 2 2 3 2 3 3 3" xfId="34257"/>
    <cellStyle name="ჩვეულებრივი 3 2 2 2 3 2 3 4" xfId="29381"/>
    <cellStyle name="ჩვეულებრივი 3 2 2 2 3 2 3 5" xfId="34254"/>
    <cellStyle name="ჩვეულებრივი 3 2 2 2 3 2 4" xfId="24447"/>
    <cellStyle name="ჩვეულებრივი 3 2 2 2 3 2 4 2" xfId="24448"/>
    <cellStyle name="ჩვეულებრივი 3 2 2 2 3 2 4 2 2" xfId="29386"/>
    <cellStyle name="ჩვეულებრივი 3 2 2 2 3 2 4 2 3" xfId="34259"/>
    <cellStyle name="ჩვეულებრივი 3 2 2 2 3 2 4 3" xfId="29385"/>
    <cellStyle name="ჩვეულებრივი 3 2 2 2 3 2 4 4" xfId="34258"/>
    <cellStyle name="ჩვეულებრივი 3 2 2 2 3 2 5" xfId="24449"/>
    <cellStyle name="ჩვეულებრივი 3 2 2 2 3 2 5 2" xfId="29387"/>
    <cellStyle name="ჩვეულებრივი 3 2 2 2 3 2 5 3" xfId="34260"/>
    <cellStyle name="ჩვეულებრივი 3 2 2 2 3 2 6" xfId="29372"/>
    <cellStyle name="ჩვეულებრივი 3 2 2 2 3 2 7" xfId="34245"/>
    <cellStyle name="ჩვეულებრივი 3 2 2 2 3 3" xfId="24450"/>
    <cellStyle name="ჩვეულებრივი 3 2 2 2 3 3 2" xfId="24451"/>
    <cellStyle name="ჩვეულებრივი 3 2 2 2 3 3 2 2" xfId="24452"/>
    <cellStyle name="ჩვეულებრივი 3 2 2 2 3 3 2 2 2" xfId="24453"/>
    <cellStyle name="ჩვეულებრივი 3 2 2 2 3 3 2 2 2 2" xfId="24454"/>
    <cellStyle name="ჩვეულებრივი 3 2 2 2 3 3 2 2 2 2 2" xfId="29392"/>
    <cellStyle name="ჩვეულებრივი 3 2 2 2 3 3 2 2 2 2 3" xfId="34265"/>
    <cellStyle name="ჩვეულებრივი 3 2 2 2 3 3 2 2 2 3" xfId="29391"/>
    <cellStyle name="ჩვეულებრივი 3 2 2 2 3 3 2 2 2 4" xfId="34264"/>
    <cellStyle name="ჩვეულებრივი 3 2 2 2 3 3 2 2 3" xfId="24455"/>
    <cellStyle name="ჩვეულებრივი 3 2 2 2 3 3 2 2 3 2" xfId="29393"/>
    <cellStyle name="ჩვეულებრივი 3 2 2 2 3 3 2 2 3 3" xfId="34266"/>
    <cellStyle name="ჩვეულებრივი 3 2 2 2 3 3 2 2 4" xfId="29390"/>
    <cellStyle name="ჩვეულებრივი 3 2 2 2 3 3 2 2 5" xfId="34263"/>
    <cellStyle name="ჩვეულებრივი 3 2 2 2 3 3 2 3" xfId="24456"/>
    <cellStyle name="ჩვეულებრივი 3 2 2 2 3 3 2 3 2" xfId="24457"/>
    <cellStyle name="ჩვეულებრივი 3 2 2 2 3 3 2 3 2 2" xfId="29395"/>
    <cellStyle name="ჩვეულებრივი 3 2 2 2 3 3 2 3 2 3" xfId="34268"/>
    <cellStyle name="ჩვეულებრივი 3 2 2 2 3 3 2 3 3" xfId="29394"/>
    <cellStyle name="ჩვეულებრივი 3 2 2 2 3 3 2 3 4" xfId="34267"/>
    <cellStyle name="ჩვეულებრივი 3 2 2 2 3 3 2 4" xfId="24458"/>
    <cellStyle name="ჩვეულებრივი 3 2 2 2 3 3 2 4 2" xfId="29396"/>
    <cellStyle name="ჩვეულებრივი 3 2 2 2 3 3 2 4 3" xfId="34269"/>
    <cellStyle name="ჩვეულებრივი 3 2 2 2 3 3 2 5" xfId="29389"/>
    <cellStyle name="ჩვეულებრივი 3 2 2 2 3 3 2 6" xfId="34262"/>
    <cellStyle name="ჩვეულებრივი 3 2 2 2 3 3 3" xfId="24459"/>
    <cellStyle name="ჩვეულებრივი 3 2 2 2 3 3 3 2" xfId="24460"/>
    <cellStyle name="ჩვეულებრივი 3 2 2 2 3 3 3 2 2" xfId="24461"/>
    <cellStyle name="ჩვეულებრივი 3 2 2 2 3 3 3 2 2 2" xfId="29399"/>
    <cellStyle name="ჩვეულებრივი 3 2 2 2 3 3 3 2 2 3" xfId="34272"/>
    <cellStyle name="ჩვეულებრივი 3 2 2 2 3 3 3 2 3" xfId="29398"/>
    <cellStyle name="ჩვეულებრივი 3 2 2 2 3 3 3 2 4" xfId="34271"/>
    <cellStyle name="ჩვეულებრივი 3 2 2 2 3 3 3 3" xfId="24462"/>
    <cellStyle name="ჩვეულებრივი 3 2 2 2 3 3 3 3 2" xfId="29400"/>
    <cellStyle name="ჩვეულებრივი 3 2 2 2 3 3 3 3 3" xfId="34273"/>
    <cellStyle name="ჩვეულებრივი 3 2 2 2 3 3 3 4" xfId="29397"/>
    <cellStyle name="ჩვეულებრივი 3 2 2 2 3 3 3 5" xfId="34270"/>
    <cellStyle name="ჩვეულებრივი 3 2 2 2 3 3 4" xfId="24463"/>
    <cellStyle name="ჩვეულებრივი 3 2 2 2 3 3 4 2" xfId="24464"/>
    <cellStyle name="ჩვეულებრივი 3 2 2 2 3 3 4 2 2" xfId="29402"/>
    <cellStyle name="ჩვეულებრივი 3 2 2 2 3 3 4 2 3" xfId="34275"/>
    <cellStyle name="ჩვეულებრივი 3 2 2 2 3 3 4 3" xfId="29401"/>
    <cellStyle name="ჩვეულებრივი 3 2 2 2 3 3 4 4" xfId="34274"/>
    <cellStyle name="ჩვეულებრივი 3 2 2 2 3 3 5" xfId="24465"/>
    <cellStyle name="ჩვეულებრივი 3 2 2 2 3 3 5 2" xfId="29403"/>
    <cellStyle name="ჩვეულებრივი 3 2 2 2 3 3 5 3" xfId="34276"/>
    <cellStyle name="ჩვეულებრივი 3 2 2 2 3 3 6" xfId="29388"/>
    <cellStyle name="ჩვეულებრივი 3 2 2 2 3 3 7" xfId="34261"/>
    <cellStyle name="ჩვეულებრივი 3 2 2 2 3 4" xfId="24466"/>
    <cellStyle name="ჩვეულებრივი 3 2 2 2 3 4 2" xfId="24467"/>
    <cellStyle name="ჩვეულებრივი 3 2 2 2 3 4 2 2" xfId="24468"/>
    <cellStyle name="ჩვეულებრივი 3 2 2 2 3 4 2 2 2" xfId="24469"/>
    <cellStyle name="ჩვეულებრივი 3 2 2 2 3 4 2 2 2 2" xfId="29407"/>
    <cellStyle name="ჩვეულებრივი 3 2 2 2 3 4 2 2 2 3" xfId="34280"/>
    <cellStyle name="ჩვეულებრივი 3 2 2 2 3 4 2 2 3" xfId="29406"/>
    <cellStyle name="ჩვეულებრივი 3 2 2 2 3 4 2 2 4" xfId="34279"/>
    <cellStyle name="ჩვეულებრივი 3 2 2 2 3 4 2 3" xfId="24470"/>
    <cellStyle name="ჩვეულებრივი 3 2 2 2 3 4 2 3 2" xfId="29408"/>
    <cellStyle name="ჩვეულებრივი 3 2 2 2 3 4 2 3 3" xfId="34281"/>
    <cellStyle name="ჩვეულებრივი 3 2 2 2 3 4 2 4" xfId="29405"/>
    <cellStyle name="ჩვეულებრივი 3 2 2 2 3 4 2 5" xfId="34278"/>
    <cellStyle name="ჩვეულებრივი 3 2 2 2 3 4 3" xfId="24471"/>
    <cellStyle name="ჩვეულებრივი 3 2 2 2 3 4 3 2" xfId="24472"/>
    <cellStyle name="ჩვეულებრივი 3 2 2 2 3 4 3 2 2" xfId="29410"/>
    <cellStyle name="ჩვეულებრივი 3 2 2 2 3 4 3 2 3" xfId="34283"/>
    <cellStyle name="ჩვეულებრივი 3 2 2 2 3 4 3 3" xfId="29409"/>
    <cellStyle name="ჩვეულებრივი 3 2 2 2 3 4 3 4" xfId="34282"/>
    <cellStyle name="ჩვეულებრივი 3 2 2 2 3 4 4" xfId="24473"/>
    <cellStyle name="ჩვეულებრივი 3 2 2 2 3 4 4 2" xfId="29411"/>
    <cellStyle name="ჩვეულებრივი 3 2 2 2 3 4 4 3" xfId="34284"/>
    <cellStyle name="ჩვეულებრივი 3 2 2 2 3 4 5" xfId="29404"/>
    <cellStyle name="ჩვეულებრივი 3 2 2 2 3 4 6" xfId="34277"/>
    <cellStyle name="ჩვეულებრივი 3 2 2 2 3 5" xfId="24474"/>
    <cellStyle name="ჩვეულებრივი 3 2 2 2 3 5 2" xfId="24475"/>
    <cellStyle name="ჩვეულებრივი 3 2 2 2 3 5 2 2" xfId="24476"/>
    <cellStyle name="ჩვეულებრივი 3 2 2 2 3 5 2 2 2" xfId="29414"/>
    <cellStyle name="ჩვეულებრივი 3 2 2 2 3 5 2 2 3" xfId="34287"/>
    <cellStyle name="ჩვეულებრივი 3 2 2 2 3 5 2 3" xfId="29413"/>
    <cellStyle name="ჩვეულებრივი 3 2 2 2 3 5 2 4" xfId="34286"/>
    <cellStyle name="ჩვეულებრივი 3 2 2 2 3 5 3" xfId="24477"/>
    <cellStyle name="ჩვეულებრივი 3 2 2 2 3 5 3 2" xfId="29415"/>
    <cellStyle name="ჩვეულებრივი 3 2 2 2 3 5 3 3" xfId="34288"/>
    <cellStyle name="ჩვეულებრივი 3 2 2 2 3 5 4" xfId="29412"/>
    <cellStyle name="ჩვეულებრივი 3 2 2 2 3 5 5" xfId="34285"/>
    <cellStyle name="ჩვეულებრივი 3 2 2 2 3 6" xfId="24478"/>
    <cellStyle name="ჩვეულებრივი 3 2 2 2 3 6 2" xfId="24479"/>
    <cellStyle name="ჩვეულებრივი 3 2 2 2 3 6 2 2" xfId="29417"/>
    <cellStyle name="ჩვეულებრივი 3 2 2 2 3 6 2 3" xfId="34290"/>
    <cellStyle name="ჩვეულებრივი 3 2 2 2 3 6 3" xfId="29416"/>
    <cellStyle name="ჩვეულებრივი 3 2 2 2 3 6 4" xfId="34289"/>
    <cellStyle name="ჩვეულებრივი 3 2 2 2 3 7" xfId="24480"/>
    <cellStyle name="ჩვეულებრივი 3 2 2 2 3 7 2" xfId="29418"/>
    <cellStyle name="ჩვეულებრივი 3 2 2 2 3 7 3" xfId="34291"/>
    <cellStyle name="ჩვეულებრივი 3 2 2 2 3 8" xfId="29371"/>
    <cellStyle name="ჩვეულებრივი 3 2 2 2 3 9" xfId="34244"/>
    <cellStyle name="ჩვეულებრივი 3 2 2 2 4" xfId="24481"/>
    <cellStyle name="ჩვეულებრივი 3 2 2 2 4 2" xfId="24482"/>
    <cellStyle name="ჩვეულებრივი 3 2 2 2 4 2 2" xfId="24483"/>
    <cellStyle name="ჩვეულებრივი 3 2 2 2 4 2 2 2" xfId="24484"/>
    <cellStyle name="ჩვეულებრივი 3 2 2 2 4 2 2 2 2" xfId="24485"/>
    <cellStyle name="ჩვეულებრივი 3 2 2 2 4 2 2 2 2 2" xfId="29423"/>
    <cellStyle name="ჩვეულებრივი 3 2 2 2 4 2 2 2 2 3" xfId="34296"/>
    <cellStyle name="ჩვეულებრივი 3 2 2 2 4 2 2 2 3" xfId="29422"/>
    <cellStyle name="ჩვეულებრივი 3 2 2 2 4 2 2 2 4" xfId="34295"/>
    <cellStyle name="ჩვეულებრივი 3 2 2 2 4 2 2 3" xfId="24486"/>
    <cellStyle name="ჩვეულებრივი 3 2 2 2 4 2 2 3 2" xfId="29424"/>
    <cellStyle name="ჩვეულებრივი 3 2 2 2 4 2 2 3 3" xfId="34297"/>
    <cellStyle name="ჩვეულებრივი 3 2 2 2 4 2 2 4" xfId="29421"/>
    <cellStyle name="ჩვეულებრივი 3 2 2 2 4 2 2 5" xfId="34294"/>
    <cellStyle name="ჩვეულებრივი 3 2 2 2 4 2 3" xfId="24487"/>
    <cellStyle name="ჩვეულებრივი 3 2 2 2 4 2 3 2" xfId="24488"/>
    <cellStyle name="ჩვეულებრივი 3 2 2 2 4 2 3 2 2" xfId="29426"/>
    <cellStyle name="ჩვეულებრივი 3 2 2 2 4 2 3 2 3" xfId="34299"/>
    <cellStyle name="ჩვეულებრივი 3 2 2 2 4 2 3 3" xfId="29425"/>
    <cellStyle name="ჩვეულებრივი 3 2 2 2 4 2 3 4" xfId="34298"/>
    <cellStyle name="ჩვეულებრივი 3 2 2 2 4 2 4" xfId="24489"/>
    <cellStyle name="ჩვეულებრივი 3 2 2 2 4 2 4 2" xfId="29427"/>
    <cellStyle name="ჩვეულებრივი 3 2 2 2 4 2 4 3" xfId="34300"/>
    <cellStyle name="ჩვეულებრივი 3 2 2 2 4 2 5" xfId="29420"/>
    <cellStyle name="ჩვეულებრივი 3 2 2 2 4 2 6" xfId="34293"/>
    <cellStyle name="ჩვეულებრივი 3 2 2 2 4 3" xfId="24490"/>
    <cellStyle name="ჩვეულებრივი 3 2 2 2 4 3 2" xfId="24491"/>
    <cellStyle name="ჩვეულებრივი 3 2 2 2 4 3 2 2" xfId="24492"/>
    <cellStyle name="ჩვეულებრივი 3 2 2 2 4 3 2 2 2" xfId="29430"/>
    <cellStyle name="ჩვეულებრივი 3 2 2 2 4 3 2 2 3" xfId="34303"/>
    <cellStyle name="ჩვეულებრივი 3 2 2 2 4 3 2 3" xfId="29429"/>
    <cellStyle name="ჩვეულებრივი 3 2 2 2 4 3 2 4" xfId="34302"/>
    <cellStyle name="ჩვეულებრივი 3 2 2 2 4 3 3" xfId="24493"/>
    <cellStyle name="ჩვეულებრივი 3 2 2 2 4 3 3 2" xfId="29431"/>
    <cellStyle name="ჩვეულებრივი 3 2 2 2 4 3 3 3" xfId="34304"/>
    <cellStyle name="ჩვეულებრივი 3 2 2 2 4 3 4" xfId="29428"/>
    <cellStyle name="ჩვეულებრივი 3 2 2 2 4 3 5" xfId="34301"/>
    <cellStyle name="ჩვეულებრივი 3 2 2 2 4 4" xfId="24494"/>
    <cellStyle name="ჩვეულებრივი 3 2 2 2 4 4 2" xfId="24495"/>
    <cellStyle name="ჩვეულებრივი 3 2 2 2 4 4 2 2" xfId="29433"/>
    <cellStyle name="ჩვეულებრივი 3 2 2 2 4 4 2 3" xfId="34306"/>
    <cellStyle name="ჩვეულებრივი 3 2 2 2 4 4 3" xfId="29432"/>
    <cellStyle name="ჩვეულებრივი 3 2 2 2 4 4 4" xfId="34305"/>
    <cellStyle name="ჩვეულებრივი 3 2 2 2 4 5" xfId="24496"/>
    <cellStyle name="ჩვეულებრივი 3 2 2 2 4 5 2" xfId="29434"/>
    <cellStyle name="ჩვეულებრივი 3 2 2 2 4 5 3" xfId="34307"/>
    <cellStyle name="ჩვეულებრივი 3 2 2 2 4 6" xfId="29419"/>
    <cellStyle name="ჩვეულებრივი 3 2 2 2 4 7" xfId="34292"/>
    <cellStyle name="ჩვეულებრივი 3 2 2 2 5" xfId="24497"/>
    <cellStyle name="ჩვეულებრივი 3 2 2 2 5 2" xfId="24498"/>
    <cellStyle name="ჩვეულებრივი 3 2 2 2 5 2 2" xfId="24499"/>
    <cellStyle name="ჩვეულებრივი 3 2 2 2 5 2 2 2" xfId="24500"/>
    <cellStyle name="ჩვეულებრივი 3 2 2 2 5 2 2 2 2" xfId="24501"/>
    <cellStyle name="ჩვეულებრივი 3 2 2 2 5 2 2 2 2 2" xfId="29439"/>
    <cellStyle name="ჩვეულებრივი 3 2 2 2 5 2 2 2 2 3" xfId="34312"/>
    <cellStyle name="ჩვეულებრივი 3 2 2 2 5 2 2 2 3" xfId="29438"/>
    <cellStyle name="ჩვეულებრივი 3 2 2 2 5 2 2 2 4" xfId="34311"/>
    <cellStyle name="ჩვეულებრივი 3 2 2 2 5 2 2 3" xfId="24502"/>
    <cellStyle name="ჩვეულებრივი 3 2 2 2 5 2 2 3 2" xfId="29440"/>
    <cellStyle name="ჩვეულებრივი 3 2 2 2 5 2 2 3 3" xfId="34313"/>
    <cellStyle name="ჩვეულებრივი 3 2 2 2 5 2 2 4" xfId="29437"/>
    <cellStyle name="ჩვეულებრივი 3 2 2 2 5 2 2 5" xfId="34310"/>
    <cellStyle name="ჩვეულებრივი 3 2 2 2 5 2 3" xfId="24503"/>
    <cellStyle name="ჩვეულებრივი 3 2 2 2 5 2 3 2" xfId="24504"/>
    <cellStyle name="ჩვეულებრივი 3 2 2 2 5 2 3 2 2" xfId="29442"/>
    <cellStyle name="ჩვეულებრივი 3 2 2 2 5 2 3 2 3" xfId="34315"/>
    <cellStyle name="ჩვეულებრივი 3 2 2 2 5 2 3 3" xfId="29441"/>
    <cellStyle name="ჩვეულებრივი 3 2 2 2 5 2 3 4" xfId="34314"/>
    <cellStyle name="ჩვეულებრივი 3 2 2 2 5 2 4" xfId="24505"/>
    <cellStyle name="ჩვეულებრივი 3 2 2 2 5 2 4 2" xfId="29443"/>
    <cellStyle name="ჩვეულებრივი 3 2 2 2 5 2 4 3" xfId="34316"/>
    <cellStyle name="ჩვეულებრივი 3 2 2 2 5 2 5" xfId="29436"/>
    <cellStyle name="ჩვეულებრივი 3 2 2 2 5 2 6" xfId="34309"/>
    <cellStyle name="ჩვეულებრივი 3 2 2 2 5 3" xfId="24506"/>
    <cellStyle name="ჩვეულებრივი 3 2 2 2 5 3 2" xfId="24507"/>
    <cellStyle name="ჩვეულებრივი 3 2 2 2 5 3 2 2" xfId="24508"/>
    <cellStyle name="ჩვეულებრივი 3 2 2 2 5 3 2 2 2" xfId="29446"/>
    <cellStyle name="ჩვეულებრივი 3 2 2 2 5 3 2 2 3" xfId="34319"/>
    <cellStyle name="ჩვეულებრივი 3 2 2 2 5 3 2 3" xfId="29445"/>
    <cellStyle name="ჩვეულებრივი 3 2 2 2 5 3 2 4" xfId="34318"/>
    <cellStyle name="ჩვეულებრივი 3 2 2 2 5 3 3" xfId="24509"/>
    <cellStyle name="ჩვეულებრივი 3 2 2 2 5 3 3 2" xfId="29447"/>
    <cellStyle name="ჩვეულებრივი 3 2 2 2 5 3 3 3" xfId="34320"/>
    <cellStyle name="ჩვეულებრივი 3 2 2 2 5 3 4" xfId="29444"/>
    <cellStyle name="ჩვეულებრივი 3 2 2 2 5 3 5" xfId="34317"/>
    <cellStyle name="ჩვეულებრივი 3 2 2 2 5 4" xfId="24510"/>
    <cellStyle name="ჩვეულებრივი 3 2 2 2 5 4 2" xfId="24511"/>
    <cellStyle name="ჩვეულებრივი 3 2 2 2 5 4 2 2" xfId="29449"/>
    <cellStyle name="ჩვეულებრივი 3 2 2 2 5 4 2 3" xfId="34322"/>
    <cellStyle name="ჩვეულებრივი 3 2 2 2 5 4 3" xfId="29448"/>
    <cellStyle name="ჩვეულებრივი 3 2 2 2 5 4 4" xfId="34321"/>
    <cellStyle name="ჩვეულებრივი 3 2 2 2 5 5" xfId="24512"/>
    <cellStyle name="ჩვეულებრივი 3 2 2 2 5 5 2" xfId="29450"/>
    <cellStyle name="ჩვეულებრივი 3 2 2 2 5 5 3" xfId="34323"/>
    <cellStyle name="ჩვეულებრივი 3 2 2 2 5 6" xfId="29435"/>
    <cellStyle name="ჩვეულებრივი 3 2 2 2 5 7" xfId="34308"/>
    <cellStyle name="ჩვეულებრივი 3 2 2 2 6" xfId="24513"/>
    <cellStyle name="ჩვეულებრივი 3 2 2 2 6 2" xfId="24514"/>
    <cellStyle name="ჩვეულებრივი 3 2 2 2 6 2 2" xfId="24515"/>
    <cellStyle name="ჩვეულებრივი 3 2 2 2 6 2 2 2" xfId="24516"/>
    <cellStyle name="ჩვეულებრივი 3 2 2 2 6 2 2 2 2" xfId="29454"/>
    <cellStyle name="ჩვეულებრივი 3 2 2 2 6 2 2 2 3" xfId="34327"/>
    <cellStyle name="ჩვეულებრივი 3 2 2 2 6 2 2 3" xfId="29453"/>
    <cellStyle name="ჩვეულებრივი 3 2 2 2 6 2 2 4" xfId="34326"/>
    <cellStyle name="ჩვეულებრივი 3 2 2 2 6 2 3" xfId="24517"/>
    <cellStyle name="ჩვეულებრივი 3 2 2 2 6 2 3 2" xfId="29455"/>
    <cellStyle name="ჩვეულებრივი 3 2 2 2 6 2 3 3" xfId="34328"/>
    <cellStyle name="ჩვეულებრივი 3 2 2 2 6 2 4" xfId="29452"/>
    <cellStyle name="ჩვეულებრივი 3 2 2 2 6 2 5" xfId="34325"/>
    <cellStyle name="ჩვეულებრივი 3 2 2 2 6 3" xfId="24518"/>
    <cellStyle name="ჩვეულებრივი 3 2 2 2 6 3 2" xfId="24519"/>
    <cellStyle name="ჩვეულებრივი 3 2 2 2 6 3 2 2" xfId="29457"/>
    <cellStyle name="ჩვეულებრივი 3 2 2 2 6 3 2 3" xfId="34330"/>
    <cellStyle name="ჩვეულებრივი 3 2 2 2 6 3 3" xfId="29456"/>
    <cellStyle name="ჩვეულებრივი 3 2 2 2 6 3 4" xfId="34329"/>
    <cellStyle name="ჩვეულებრივი 3 2 2 2 6 4" xfId="24520"/>
    <cellStyle name="ჩვეულებრივი 3 2 2 2 6 4 2" xfId="29458"/>
    <cellStyle name="ჩვეულებრივი 3 2 2 2 6 4 3" xfId="34331"/>
    <cellStyle name="ჩვეულებრივი 3 2 2 2 6 5" xfId="29451"/>
    <cellStyle name="ჩვეულებრივი 3 2 2 2 6 6" xfId="34324"/>
    <cellStyle name="ჩვეულებრივი 3 2 2 2 7" xfId="24521"/>
    <cellStyle name="ჩვეულებრივი 3 2 2 2 7 2" xfId="24522"/>
    <cellStyle name="ჩვეულებრივი 3 2 2 2 7 2 2" xfId="24523"/>
    <cellStyle name="ჩვეულებრივი 3 2 2 2 7 2 2 2" xfId="29461"/>
    <cellStyle name="ჩვეულებრივი 3 2 2 2 7 2 2 3" xfId="34334"/>
    <cellStyle name="ჩვეულებრივი 3 2 2 2 7 2 3" xfId="29460"/>
    <cellStyle name="ჩვეულებრივი 3 2 2 2 7 2 4" xfId="34333"/>
    <cellStyle name="ჩვეულებრივი 3 2 2 2 7 3" xfId="24524"/>
    <cellStyle name="ჩვეულებრივი 3 2 2 2 7 3 2" xfId="29462"/>
    <cellStyle name="ჩვეულებრივი 3 2 2 2 7 3 3" xfId="34335"/>
    <cellStyle name="ჩვეულებრივი 3 2 2 2 7 4" xfId="29459"/>
    <cellStyle name="ჩვეულებრივი 3 2 2 2 7 5" xfId="34332"/>
    <cellStyle name="ჩვეულებრივი 3 2 2 2 8" xfId="24525"/>
    <cellStyle name="ჩვეულებრივი 3 2 2 2 8 2" xfId="24526"/>
    <cellStyle name="ჩვეულებრივი 3 2 2 2 8 2 2" xfId="29464"/>
    <cellStyle name="ჩვეულებრივი 3 2 2 2 8 2 3" xfId="34337"/>
    <cellStyle name="ჩვეულებრივი 3 2 2 2 8 3" xfId="29463"/>
    <cellStyle name="ჩვეულებრივი 3 2 2 2 8 4" xfId="34336"/>
    <cellStyle name="ჩვეულებრივი 3 2 2 2 9" xfId="24527"/>
    <cellStyle name="ჩვეულებრივი 3 2 2 2 9 2" xfId="29465"/>
    <cellStyle name="ჩვეულებრივი 3 2 2 2 9 3" xfId="34338"/>
    <cellStyle name="ჩვეულებრივი 3 2 2 3" xfId="24528"/>
    <cellStyle name="ჩვეულებრივი 3 2 2 3 10" xfId="34339"/>
    <cellStyle name="ჩვეულებრივი 3 2 2 3 2" xfId="24529"/>
    <cellStyle name="ჩვეულებრივი 3 2 2 3 2 2" xfId="24530"/>
    <cellStyle name="ჩვეულებრივი 3 2 2 3 2 2 2" xfId="24531"/>
    <cellStyle name="ჩვეულებრივი 3 2 2 3 2 2 2 2" xfId="24532"/>
    <cellStyle name="ჩვეულებრივი 3 2 2 3 2 2 2 2 2" xfId="24533"/>
    <cellStyle name="ჩვეულებრივი 3 2 2 3 2 2 2 2 2 2" xfId="24534"/>
    <cellStyle name="ჩვეულებრივი 3 2 2 3 2 2 2 2 2 2 2" xfId="29472"/>
    <cellStyle name="ჩვეულებრივი 3 2 2 3 2 2 2 2 2 2 3" xfId="34345"/>
    <cellStyle name="ჩვეულებრივი 3 2 2 3 2 2 2 2 2 3" xfId="29471"/>
    <cellStyle name="ჩვეულებრივი 3 2 2 3 2 2 2 2 2 4" xfId="34344"/>
    <cellStyle name="ჩვეულებრივი 3 2 2 3 2 2 2 2 3" xfId="24535"/>
    <cellStyle name="ჩვეულებრივი 3 2 2 3 2 2 2 2 3 2" xfId="29473"/>
    <cellStyle name="ჩვეულებრივი 3 2 2 3 2 2 2 2 3 3" xfId="34346"/>
    <cellStyle name="ჩვეულებრივი 3 2 2 3 2 2 2 2 4" xfId="29470"/>
    <cellStyle name="ჩვეულებრივი 3 2 2 3 2 2 2 2 5" xfId="34343"/>
    <cellStyle name="ჩვეულებრივი 3 2 2 3 2 2 2 3" xfId="24536"/>
    <cellStyle name="ჩვეულებრივი 3 2 2 3 2 2 2 3 2" xfId="24537"/>
    <cellStyle name="ჩვეულებრივი 3 2 2 3 2 2 2 3 2 2" xfId="29475"/>
    <cellStyle name="ჩვეულებრივი 3 2 2 3 2 2 2 3 2 3" xfId="34348"/>
    <cellStyle name="ჩვეულებრივი 3 2 2 3 2 2 2 3 3" xfId="29474"/>
    <cellStyle name="ჩვეულებრივი 3 2 2 3 2 2 2 3 4" xfId="34347"/>
    <cellStyle name="ჩვეულებრივი 3 2 2 3 2 2 2 4" xfId="24538"/>
    <cellStyle name="ჩვეულებრივი 3 2 2 3 2 2 2 4 2" xfId="29476"/>
    <cellStyle name="ჩვეულებრივი 3 2 2 3 2 2 2 4 3" xfId="34349"/>
    <cellStyle name="ჩვეულებრივი 3 2 2 3 2 2 2 5" xfId="29469"/>
    <cellStyle name="ჩვეულებრივი 3 2 2 3 2 2 2 6" xfId="34342"/>
    <cellStyle name="ჩვეულებრივი 3 2 2 3 2 2 3" xfId="24539"/>
    <cellStyle name="ჩვეულებრივი 3 2 2 3 2 2 3 2" xfId="24540"/>
    <cellStyle name="ჩვეულებრივი 3 2 2 3 2 2 3 2 2" xfId="24541"/>
    <cellStyle name="ჩვეულებრივი 3 2 2 3 2 2 3 2 2 2" xfId="29479"/>
    <cellStyle name="ჩვეულებრივი 3 2 2 3 2 2 3 2 2 3" xfId="34352"/>
    <cellStyle name="ჩვეულებრივი 3 2 2 3 2 2 3 2 3" xfId="29478"/>
    <cellStyle name="ჩვეულებრივი 3 2 2 3 2 2 3 2 4" xfId="34351"/>
    <cellStyle name="ჩვეულებრივი 3 2 2 3 2 2 3 3" xfId="24542"/>
    <cellStyle name="ჩვეულებრივი 3 2 2 3 2 2 3 3 2" xfId="29480"/>
    <cellStyle name="ჩვეულებრივი 3 2 2 3 2 2 3 3 3" xfId="34353"/>
    <cellStyle name="ჩვეულებრივი 3 2 2 3 2 2 3 4" xfId="29477"/>
    <cellStyle name="ჩვეულებრივი 3 2 2 3 2 2 3 5" xfId="34350"/>
    <cellStyle name="ჩვეულებრივი 3 2 2 3 2 2 4" xfId="24543"/>
    <cellStyle name="ჩვეულებრივი 3 2 2 3 2 2 4 2" xfId="24544"/>
    <cellStyle name="ჩვეულებრივი 3 2 2 3 2 2 4 2 2" xfId="29482"/>
    <cellStyle name="ჩვეულებრივი 3 2 2 3 2 2 4 2 3" xfId="34355"/>
    <cellStyle name="ჩვეულებრივი 3 2 2 3 2 2 4 3" xfId="29481"/>
    <cellStyle name="ჩვეულებრივი 3 2 2 3 2 2 4 4" xfId="34354"/>
    <cellStyle name="ჩვეულებრივი 3 2 2 3 2 2 5" xfId="24545"/>
    <cellStyle name="ჩვეულებრივი 3 2 2 3 2 2 5 2" xfId="29483"/>
    <cellStyle name="ჩვეულებრივი 3 2 2 3 2 2 5 3" xfId="34356"/>
    <cellStyle name="ჩვეულებრივი 3 2 2 3 2 2 6" xfId="29468"/>
    <cellStyle name="ჩვეულებრივი 3 2 2 3 2 2 7" xfId="34341"/>
    <cellStyle name="ჩვეულებრივი 3 2 2 3 2 3" xfId="24546"/>
    <cellStyle name="ჩვეულებრივი 3 2 2 3 2 3 2" xfId="24547"/>
    <cellStyle name="ჩვეულებრივი 3 2 2 3 2 3 2 2" xfId="24548"/>
    <cellStyle name="ჩვეულებრივი 3 2 2 3 2 3 2 2 2" xfId="24549"/>
    <cellStyle name="ჩვეულებრივი 3 2 2 3 2 3 2 2 2 2" xfId="24550"/>
    <cellStyle name="ჩვეულებრივი 3 2 2 3 2 3 2 2 2 2 2" xfId="29488"/>
    <cellStyle name="ჩვეულებრივი 3 2 2 3 2 3 2 2 2 2 3" xfId="34361"/>
    <cellStyle name="ჩვეულებრივი 3 2 2 3 2 3 2 2 2 3" xfId="29487"/>
    <cellStyle name="ჩვეულებრივი 3 2 2 3 2 3 2 2 2 4" xfId="34360"/>
    <cellStyle name="ჩვეულებრივი 3 2 2 3 2 3 2 2 3" xfId="24551"/>
    <cellStyle name="ჩვეულებრივი 3 2 2 3 2 3 2 2 3 2" xfId="29489"/>
    <cellStyle name="ჩვეულებრივი 3 2 2 3 2 3 2 2 3 3" xfId="34362"/>
    <cellStyle name="ჩვეულებრივი 3 2 2 3 2 3 2 2 4" xfId="29486"/>
    <cellStyle name="ჩვეულებრივი 3 2 2 3 2 3 2 2 5" xfId="34359"/>
    <cellStyle name="ჩვეულებრივი 3 2 2 3 2 3 2 3" xfId="24552"/>
    <cellStyle name="ჩვეულებრივი 3 2 2 3 2 3 2 3 2" xfId="24553"/>
    <cellStyle name="ჩვეულებრივი 3 2 2 3 2 3 2 3 2 2" xfId="29491"/>
    <cellStyle name="ჩვეულებრივი 3 2 2 3 2 3 2 3 2 3" xfId="34364"/>
    <cellStyle name="ჩვეულებრივი 3 2 2 3 2 3 2 3 3" xfId="29490"/>
    <cellStyle name="ჩვეულებრივი 3 2 2 3 2 3 2 3 4" xfId="34363"/>
    <cellStyle name="ჩვეულებრივი 3 2 2 3 2 3 2 4" xfId="24554"/>
    <cellStyle name="ჩვეულებრივი 3 2 2 3 2 3 2 4 2" xfId="29492"/>
    <cellStyle name="ჩვეულებრივი 3 2 2 3 2 3 2 4 3" xfId="34365"/>
    <cellStyle name="ჩვეულებრივი 3 2 2 3 2 3 2 5" xfId="29485"/>
    <cellStyle name="ჩვეულებრივი 3 2 2 3 2 3 2 6" xfId="34358"/>
    <cellStyle name="ჩვეულებრივი 3 2 2 3 2 3 3" xfId="24555"/>
    <cellStyle name="ჩვეულებრივი 3 2 2 3 2 3 3 2" xfId="24556"/>
    <cellStyle name="ჩვეულებრივი 3 2 2 3 2 3 3 2 2" xfId="24557"/>
    <cellStyle name="ჩვეულებრივი 3 2 2 3 2 3 3 2 2 2" xfId="29495"/>
    <cellStyle name="ჩვეულებრივი 3 2 2 3 2 3 3 2 2 3" xfId="34368"/>
    <cellStyle name="ჩვეულებრივი 3 2 2 3 2 3 3 2 3" xfId="29494"/>
    <cellStyle name="ჩვეულებრივი 3 2 2 3 2 3 3 2 4" xfId="34367"/>
    <cellStyle name="ჩვეულებრივი 3 2 2 3 2 3 3 3" xfId="24558"/>
    <cellStyle name="ჩვეულებრივი 3 2 2 3 2 3 3 3 2" xfId="29496"/>
    <cellStyle name="ჩვეულებრივი 3 2 2 3 2 3 3 3 3" xfId="34369"/>
    <cellStyle name="ჩვეულებრივი 3 2 2 3 2 3 3 4" xfId="29493"/>
    <cellStyle name="ჩვეულებრივი 3 2 2 3 2 3 3 5" xfId="34366"/>
    <cellStyle name="ჩვეულებრივი 3 2 2 3 2 3 4" xfId="24559"/>
    <cellStyle name="ჩვეულებრივი 3 2 2 3 2 3 4 2" xfId="24560"/>
    <cellStyle name="ჩვეულებრივი 3 2 2 3 2 3 4 2 2" xfId="29498"/>
    <cellStyle name="ჩვეულებრივი 3 2 2 3 2 3 4 2 3" xfId="34371"/>
    <cellStyle name="ჩვეულებრივი 3 2 2 3 2 3 4 3" xfId="29497"/>
    <cellStyle name="ჩვეულებრივი 3 2 2 3 2 3 4 4" xfId="34370"/>
    <cellStyle name="ჩვეულებრივი 3 2 2 3 2 3 5" xfId="24561"/>
    <cellStyle name="ჩვეულებრივი 3 2 2 3 2 3 5 2" xfId="29499"/>
    <cellStyle name="ჩვეულებრივი 3 2 2 3 2 3 5 3" xfId="34372"/>
    <cellStyle name="ჩვეულებრივი 3 2 2 3 2 3 6" xfId="29484"/>
    <cellStyle name="ჩვეულებრივი 3 2 2 3 2 3 7" xfId="34357"/>
    <cellStyle name="ჩვეულებრივი 3 2 2 3 2 4" xfId="24562"/>
    <cellStyle name="ჩვეულებრივი 3 2 2 3 2 4 2" xfId="24563"/>
    <cellStyle name="ჩვეულებრივი 3 2 2 3 2 4 2 2" xfId="24564"/>
    <cellStyle name="ჩვეულებრივი 3 2 2 3 2 4 2 2 2" xfId="24565"/>
    <cellStyle name="ჩვეულებრივი 3 2 2 3 2 4 2 2 2 2" xfId="29503"/>
    <cellStyle name="ჩვეულებრივი 3 2 2 3 2 4 2 2 2 3" xfId="34376"/>
    <cellStyle name="ჩვეულებრივი 3 2 2 3 2 4 2 2 3" xfId="29502"/>
    <cellStyle name="ჩვეულებრივი 3 2 2 3 2 4 2 2 4" xfId="34375"/>
    <cellStyle name="ჩვეულებრივი 3 2 2 3 2 4 2 3" xfId="24566"/>
    <cellStyle name="ჩვეულებრივი 3 2 2 3 2 4 2 3 2" xfId="29504"/>
    <cellStyle name="ჩვეულებრივი 3 2 2 3 2 4 2 3 3" xfId="34377"/>
    <cellStyle name="ჩვეულებრივი 3 2 2 3 2 4 2 4" xfId="29501"/>
    <cellStyle name="ჩვეულებრივი 3 2 2 3 2 4 2 5" xfId="34374"/>
    <cellStyle name="ჩვეულებრივი 3 2 2 3 2 4 3" xfId="24567"/>
    <cellStyle name="ჩვეულებრივი 3 2 2 3 2 4 3 2" xfId="24568"/>
    <cellStyle name="ჩვეულებრივი 3 2 2 3 2 4 3 2 2" xfId="29506"/>
    <cellStyle name="ჩვეულებრივი 3 2 2 3 2 4 3 2 3" xfId="34379"/>
    <cellStyle name="ჩვეულებრივი 3 2 2 3 2 4 3 3" xfId="29505"/>
    <cellStyle name="ჩვეულებრივი 3 2 2 3 2 4 3 4" xfId="34378"/>
    <cellStyle name="ჩვეულებრივი 3 2 2 3 2 4 4" xfId="24569"/>
    <cellStyle name="ჩვეულებრივი 3 2 2 3 2 4 4 2" xfId="29507"/>
    <cellStyle name="ჩვეულებრივი 3 2 2 3 2 4 4 3" xfId="34380"/>
    <cellStyle name="ჩვეულებრივი 3 2 2 3 2 4 5" xfId="29500"/>
    <cellStyle name="ჩვეულებრივი 3 2 2 3 2 4 6" xfId="34373"/>
    <cellStyle name="ჩვეულებრივი 3 2 2 3 2 5" xfId="24570"/>
    <cellStyle name="ჩვეულებრივი 3 2 2 3 2 5 2" xfId="24571"/>
    <cellStyle name="ჩვეულებრივი 3 2 2 3 2 5 2 2" xfId="24572"/>
    <cellStyle name="ჩვეულებრივი 3 2 2 3 2 5 2 2 2" xfId="29510"/>
    <cellStyle name="ჩვეულებრივი 3 2 2 3 2 5 2 2 3" xfId="34383"/>
    <cellStyle name="ჩვეულებრივი 3 2 2 3 2 5 2 3" xfId="29509"/>
    <cellStyle name="ჩვეულებრივი 3 2 2 3 2 5 2 4" xfId="34382"/>
    <cellStyle name="ჩვეულებრივი 3 2 2 3 2 5 3" xfId="24573"/>
    <cellStyle name="ჩვეულებრივი 3 2 2 3 2 5 3 2" xfId="29511"/>
    <cellStyle name="ჩვეულებრივი 3 2 2 3 2 5 3 3" xfId="34384"/>
    <cellStyle name="ჩვეულებრივი 3 2 2 3 2 5 4" xfId="29508"/>
    <cellStyle name="ჩვეულებრივი 3 2 2 3 2 5 5" xfId="34381"/>
    <cellStyle name="ჩვეულებრივი 3 2 2 3 2 6" xfId="24574"/>
    <cellStyle name="ჩვეულებრივი 3 2 2 3 2 6 2" xfId="24575"/>
    <cellStyle name="ჩვეულებრივი 3 2 2 3 2 6 2 2" xfId="29513"/>
    <cellStyle name="ჩვეულებრივი 3 2 2 3 2 6 2 3" xfId="34386"/>
    <cellStyle name="ჩვეულებრივი 3 2 2 3 2 6 3" xfId="29512"/>
    <cellStyle name="ჩვეულებრივი 3 2 2 3 2 6 4" xfId="34385"/>
    <cellStyle name="ჩვეულებრივი 3 2 2 3 2 7" xfId="24576"/>
    <cellStyle name="ჩვეულებრივი 3 2 2 3 2 7 2" xfId="29514"/>
    <cellStyle name="ჩვეულებრივი 3 2 2 3 2 7 3" xfId="34387"/>
    <cellStyle name="ჩვეულებრივი 3 2 2 3 2 8" xfId="29467"/>
    <cellStyle name="ჩვეულებრივი 3 2 2 3 2 9" xfId="34340"/>
    <cellStyle name="ჩვეულებრივი 3 2 2 3 3" xfId="24577"/>
    <cellStyle name="ჩვეულებრივი 3 2 2 3 3 2" xfId="24578"/>
    <cellStyle name="ჩვეულებრივი 3 2 2 3 3 2 2" xfId="24579"/>
    <cellStyle name="ჩვეულებრივი 3 2 2 3 3 2 2 2" xfId="24580"/>
    <cellStyle name="ჩვეულებრივი 3 2 2 3 3 2 2 2 2" xfId="24581"/>
    <cellStyle name="ჩვეულებრივი 3 2 2 3 3 2 2 2 2 2" xfId="29519"/>
    <cellStyle name="ჩვეულებრივი 3 2 2 3 3 2 2 2 2 3" xfId="34392"/>
    <cellStyle name="ჩვეულებრივი 3 2 2 3 3 2 2 2 3" xfId="29518"/>
    <cellStyle name="ჩვეულებრივი 3 2 2 3 3 2 2 2 4" xfId="34391"/>
    <cellStyle name="ჩვეულებრივი 3 2 2 3 3 2 2 3" xfId="24582"/>
    <cellStyle name="ჩვეულებრივი 3 2 2 3 3 2 2 3 2" xfId="29520"/>
    <cellStyle name="ჩვეულებრივი 3 2 2 3 3 2 2 3 3" xfId="34393"/>
    <cellStyle name="ჩვეულებრივი 3 2 2 3 3 2 2 4" xfId="29517"/>
    <cellStyle name="ჩვეულებრივი 3 2 2 3 3 2 2 5" xfId="34390"/>
    <cellStyle name="ჩვეულებრივი 3 2 2 3 3 2 3" xfId="24583"/>
    <cellStyle name="ჩვეულებრივი 3 2 2 3 3 2 3 2" xfId="24584"/>
    <cellStyle name="ჩვეულებრივი 3 2 2 3 3 2 3 2 2" xfId="29522"/>
    <cellStyle name="ჩვეულებრივი 3 2 2 3 3 2 3 2 3" xfId="34395"/>
    <cellStyle name="ჩვეულებრივი 3 2 2 3 3 2 3 3" xfId="29521"/>
    <cellStyle name="ჩვეულებრივი 3 2 2 3 3 2 3 4" xfId="34394"/>
    <cellStyle name="ჩვეულებრივი 3 2 2 3 3 2 4" xfId="24585"/>
    <cellStyle name="ჩვეულებრივი 3 2 2 3 3 2 4 2" xfId="29523"/>
    <cellStyle name="ჩვეულებრივი 3 2 2 3 3 2 4 3" xfId="34396"/>
    <cellStyle name="ჩვეულებრივი 3 2 2 3 3 2 5" xfId="29516"/>
    <cellStyle name="ჩვეულებრივი 3 2 2 3 3 2 6" xfId="34389"/>
    <cellStyle name="ჩვეულებრივი 3 2 2 3 3 3" xfId="24586"/>
    <cellStyle name="ჩვეულებრივი 3 2 2 3 3 3 2" xfId="24587"/>
    <cellStyle name="ჩვეულებრივი 3 2 2 3 3 3 2 2" xfId="24588"/>
    <cellStyle name="ჩვეულებრივი 3 2 2 3 3 3 2 2 2" xfId="29526"/>
    <cellStyle name="ჩვეულებრივი 3 2 2 3 3 3 2 2 3" xfId="34399"/>
    <cellStyle name="ჩვეულებრივი 3 2 2 3 3 3 2 3" xfId="29525"/>
    <cellStyle name="ჩვეულებრივი 3 2 2 3 3 3 2 4" xfId="34398"/>
    <cellStyle name="ჩვეულებრივი 3 2 2 3 3 3 3" xfId="24589"/>
    <cellStyle name="ჩვეულებრივი 3 2 2 3 3 3 3 2" xfId="29527"/>
    <cellStyle name="ჩვეულებრივი 3 2 2 3 3 3 3 3" xfId="34400"/>
    <cellStyle name="ჩვეულებრივი 3 2 2 3 3 3 4" xfId="29524"/>
    <cellStyle name="ჩვეულებრივი 3 2 2 3 3 3 5" xfId="34397"/>
    <cellStyle name="ჩვეულებრივი 3 2 2 3 3 4" xfId="24590"/>
    <cellStyle name="ჩვეულებრივი 3 2 2 3 3 4 2" xfId="24591"/>
    <cellStyle name="ჩვეულებრივი 3 2 2 3 3 4 2 2" xfId="29529"/>
    <cellStyle name="ჩვეულებრივი 3 2 2 3 3 4 2 3" xfId="34402"/>
    <cellStyle name="ჩვეულებრივი 3 2 2 3 3 4 3" xfId="29528"/>
    <cellStyle name="ჩვეულებრივი 3 2 2 3 3 4 4" xfId="34401"/>
    <cellStyle name="ჩვეულებრივი 3 2 2 3 3 5" xfId="24592"/>
    <cellStyle name="ჩვეულებრივი 3 2 2 3 3 5 2" xfId="29530"/>
    <cellStyle name="ჩვეულებრივი 3 2 2 3 3 5 3" xfId="34403"/>
    <cellStyle name="ჩვეულებრივი 3 2 2 3 3 6" xfId="29515"/>
    <cellStyle name="ჩვეულებრივი 3 2 2 3 3 7" xfId="34388"/>
    <cellStyle name="ჩვეულებრივი 3 2 2 3 4" xfId="24593"/>
    <cellStyle name="ჩვეულებრივი 3 2 2 3 4 2" xfId="24594"/>
    <cellStyle name="ჩვეულებრივი 3 2 2 3 4 2 2" xfId="24595"/>
    <cellStyle name="ჩვეულებრივი 3 2 2 3 4 2 2 2" xfId="24596"/>
    <cellStyle name="ჩვეულებრივი 3 2 2 3 4 2 2 2 2" xfId="24597"/>
    <cellStyle name="ჩვეულებრივი 3 2 2 3 4 2 2 2 2 2" xfId="29535"/>
    <cellStyle name="ჩვეულებრივი 3 2 2 3 4 2 2 2 2 3" xfId="34408"/>
    <cellStyle name="ჩვეულებრივი 3 2 2 3 4 2 2 2 3" xfId="29534"/>
    <cellStyle name="ჩვეულებრივი 3 2 2 3 4 2 2 2 4" xfId="34407"/>
    <cellStyle name="ჩვეულებრივი 3 2 2 3 4 2 2 3" xfId="24598"/>
    <cellStyle name="ჩვეულებრივი 3 2 2 3 4 2 2 3 2" xfId="29536"/>
    <cellStyle name="ჩვეულებრივი 3 2 2 3 4 2 2 3 3" xfId="34409"/>
    <cellStyle name="ჩვეულებრივი 3 2 2 3 4 2 2 4" xfId="29533"/>
    <cellStyle name="ჩვეულებრივი 3 2 2 3 4 2 2 5" xfId="34406"/>
    <cellStyle name="ჩვეულებრივი 3 2 2 3 4 2 3" xfId="24599"/>
    <cellStyle name="ჩვეულებრივი 3 2 2 3 4 2 3 2" xfId="24600"/>
    <cellStyle name="ჩვეულებრივი 3 2 2 3 4 2 3 2 2" xfId="29538"/>
    <cellStyle name="ჩვეულებრივი 3 2 2 3 4 2 3 2 3" xfId="34411"/>
    <cellStyle name="ჩვეულებრივი 3 2 2 3 4 2 3 3" xfId="29537"/>
    <cellStyle name="ჩვეულებრივი 3 2 2 3 4 2 3 4" xfId="34410"/>
    <cellStyle name="ჩვეულებრივი 3 2 2 3 4 2 4" xfId="24601"/>
    <cellStyle name="ჩვეულებრივი 3 2 2 3 4 2 4 2" xfId="29539"/>
    <cellStyle name="ჩვეულებრივი 3 2 2 3 4 2 4 3" xfId="34412"/>
    <cellStyle name="ჩვეულებრივი 3 2 2 3 4 2 5" xfId="29532"/>
    <cellStyle name="ჩვეულებრივი 3 2 2 3 4 2 6" xfId="34405"/>
    <cellStyle name="ჩვეულებრივი 3 2 2 3 4 3" xfId="24602"/>
    <cellStyle name="ჩვეულებრივი 3 2 2 3 4 3 2" xfId="24603"/>
    <cellStyle name="ჩვეულებრივი 3 2 2 3 4 3 2 2" xfId="24604"/>
    <cellStyle name="ჩვეულებრივი 3 2 2 3 4 3 2 2 2" xfId="29542"/>
    <cellStyle name="ჩვეულებრივი 3 2 2 3 4 3 2 2 3" xfId="34415"/>
    <cellStyle name="ჩვეულებრივი 3 2 2 3 4 3 2 3" xfId="29541"/>
    <cellStyle name="ჩვეულებრივი 3 2 2 3 4 3 2 4" xfId="34414"/>
    <cellStyle name="ჩვეულებრივი 3 2 2 3 4 3 3" xfId="24605"/>
    <cellStyle name="ჩვეულებრივი 3 2 2 3 4 3 3 2" xfId="29543"/>
    <cellStyle name="ჩვეულებრივი 3 2 2 3 4 3 3 3" xfId="34416"/>
    <cellStyle name="ჩვეულებრივი 3 2 2 3 4 3 4" xfId="29540"/>
    <cellStyle name="ჩვეულებრივი 3 2 2 3 4 3 5" xfId="34413"/>
    <cellStyle name="ჩვეულებრივი 3 2 2 3 4 4" xfId="24606"/>
    <cellStyle name="ჩვეულებრივი 3 2 2 3 4 4 2" xfId="24607"/>
    <cellStyle name="ჩვეულებრივი 3 2 2 3 4 4 2 2" xfId="29545"/>
    <cellStyle name="ჩვეულებრივი 3 2 2 3 4 4 2 3" xfId="34418"/>
    <cellStyle name="ჩვეულებრივი 3 2 2 3 4 4 3" xfId="29544"/>
    <cellStyle name="ჩვეულებრივი 3 2 2 3 4 4 4" xfId="34417"/>
    <cellStyle name="ჩვეულებრივი 3 2 2 3 4 5" xfId="24608"/>
    <cellStyle name="ჩვეულებრივი 3 2 2 3 4 5 2" xfId="29546"/>
    <cellStyle name="ჩვეულებრივი 3 2 2 3 4 5 3" xfId="34419"/>
    <cellStyle name="ჩვეულებრივი 3 2 2 3 4 6" xfId="29531"/>
    <cellStyle name="ჩვეულებრივი 3 2 2 3 4 7" xfId="34404"/>
    <cellStyle name="ჩვეულებრივი 3 2 2 3 5" xfId="24609"/>
    <cellStyle name="ჩვეულებრივი 3 2 2 3 5 2" xfId="24610"/>
    <cellStyle name="ჩვეულებრივი 3 2 2 3 5 2 2" xfId="24611"/>
    <cellStyle name="ჩვეულებრივი 3 2 2 3 5 2 2 2" xfId="24612"/>
    <cellStyle name="ჩვეულებრივი 3 2 2 3 5 2 2 2 2" xfId="29550"/>
    <cellStyle name="ჩვეულებრივი 3 2 2 3 5 2 2 2 3" xfId="34423"/>
    <cellStyle name="ჩვეულებრივი 3 2 2 3 5 2 2 3" xfId="29549"/>
    <cellStyle name="ჩვეულებრივი 3 2 2 3 5 2 2 4" xfId="34422"/>
    <cellStyle name="ჩვეულებრივი 3 2 2 3 5 2 3" xfId="24613"/>
    <cellStyle name="ჩვეულებრივი 3 2 2 3 5 2 3 2" xfId="29551"/>
    <cellStyle name="ჩვეულებრივი 3 2 2 3 5 2 3 3" xfId="34424"/>
    <cellStyle name="ჩვეულებრივი 3 2 2 3 5 2 4" xfId="29548"/>
    <cellStyle name="ჩვეულებრივი 3 2 2 3 5 2 5" xfId="34421"/>
    <cellStyle name="ჩვეულებრივი 3 2 2 3 5 3" xfId="24614"/>
    <cellStyle name="ჩვეულებრივი 3 2 2 3 5 3 2" xfId="24615"/>
    <cellStyle name="ჩვეულებრივი 3 2 2 3 5 3 2 2" xfId="29553"/>
    <cellStyle name="ჩვეულებრივი 3 2 2 3 5 3 2 3" xfId="34426"/>
    <cellStyle name="ჩვეულებრივი 3 2 2 3 5 3 3" xfId="29552"/>
    <cellStyle name="ჩვეულებრივი 3 2 2 3 5 3 4" xfId="34425"/>
    <cellStyle name="ჩვეულებრივი 3 2 2 3 5 4" xfId="24616"/>
    <cellStyle name="ჩვეულებრივი 3 2 2 3 5 4 2" xfId="29554"/>
    <cellStyle name="ჩვეულებრივი 3 2 2 3 5 4 3" xfId="34427"/>
    <cellStyle name="ჩვეულებრივი 3 2 2 3 5 5" xfId="29547"/>
    <cellStyle name="ჩვეულებრივი 3 2 2 3 5 6" xfId="34420"/>
    <cellStyle name="ჩვეულებრივი 3 2 2 3 6" xfId="24617"/>
    <cellStyle name="ჩვეულებრივი 3 2 2 3 6 2" xfId="24618"/>
    <cellStyle name="ჩვეულებრივი 3 2 2 3 6 2 2" xfId="24619"/>
    <cellStyle name="ჩვეულებრივი 3 2 2 3 6 2 2 2" xfId="29557"/>
    <cellStyle name="ჩვეულებრივი 3 2 2 3 6 2 2 3" xfId="34430"/>
    <cellStyle name="ჩვეულებრივი 3 2 2 3 6 2 3" xfId="29556"/>
    <cellStyle name="ჩვეულებრივი 3 2 2 3 6 2 4" xfId="34429"/>
    <cellStyle name="ჩვეულებრივი 3 2 2 3 6 3" xfId="24620"/>
    <cellStyle name="ჩვეულებრივი 3 2 2 3 6 3 2" xfId="29558"/>
    <cellStyle name="ჩვეულებრივი 3 2 2 3 6 3 3" xfId="34431"/>
    <cellStyle name="ჩვეულებრივი 3 2 2 3 6 4" xfId="29555"/>
    <cellStyle name="ჩვეულებრივი 3 2 2 3 6 5" xfId="34428"/>
    <cellStyle name="ჩვეულებრივი 3 2 2 3 7" xfId="24621"/>
    <cellStyle name="ჩვეულებრივი 3 2 2 3 7 2" xfId="24622"/>
    <cellStyle name="ჩვეულებრივი 3 2 2 3 7 2 2" xfId="29560"/>
    <cellStyle name="ჩვეულებრივი 3 2 2 3 7 2 3" xfId="34433"/>
    <cellStyle name="ჩვეულებრივი 3 2 2 3 7 3" xfId="29559"/>
    <cellStyle name="ჩვეულებრივი 3 2 2 3 7 4" xfId="34432"/>
    <cellStyle name="ჩვეულებრივი 3 2 2 3 8" xfId="24623"/>
    <cellStyle name="ჩვეულებრივი 3 2 2 3 8 2" xfId="29561"/>
    <cellStyle name="ჩვეულებრივი 3 2 2 3 8 3" xfId="34434"/>
    <cellStyle name="ჩვეულებრივი 3 2 2 3 9" xfId="29466"/>
    <cellStyle name="ჩვეულებრივი 3 2 2 4" xfId="24624"/>
    <cellStyle name="ჩვეულებრივი 3 2 2 4 2" xfId="24625"/>
    <cellStyle name="ჩვეულებრივი 3 2 2 4 2 2" xfId="24626"/>
    <cellStyle name="ჩვეულებრივი 3 2 2 4 2 2 2" xfId="24627"/>
    <cellStyle name="ჩვეულებრივი 3 2 2 4 2 2 2 2" xfId="24628"/>
    <cellStyle name="ჩვეულებრივი 3 2 2 4 2 2 2 2 2" xfId="24629"/>
    <cellStyle name="ჩვეულებრივი 3 2 2 4 2 2 2 2 2 2" xfId="29567"/>
    <cellStyle name="ჩვეულებრივი 3 2 2 4 2 2 2 2 2 3" xfId="34440"/>
    <cellStyle name="ჩვეულებრივი 3 2 2 4 2 2 2 2 3" xfId="29566"/>
    <cellStyle name="ჩვეულებრივი 3 2 2 4 2 2 2 2 4" xfId="34439"/>
    <cellStyle name="ჩვეულებრივი 3 2 2 4 2 2 2 3" xfId="24630"/>
    <cellStyle name="ჩვეულებრივი 3 2 2 4 2 2 2 3 2" xfId="29568"/>
    <cellStyle name="ჩვეულებრივი 3 2 2 4 2 2 2 3 3" xfId="34441"/>
    <cellStyle name="ჩვეულებრივი 3 2 2 4 2 2 2 4" xfId="29565"/>
    <cellStyle name="ჩვეულებრივი 3 2 2 4 2 2 2 5" xfId="34438"/>
    <cellStyle name="ჩვეულებრივი 3 2 2 4 2 2 3" xfId="24631"/>
    <cellStyle name="ჩვეულებრივი 3 2 2 4 2 2 3 2" xfId="24632"/>
    <cellStyle name="ჩვეულებრივი 3 2 2 4 2 2 3 2 2" xfId="29570"/>
    <cellStyle name="ჩვეულებრივი 3 2 2 4 2 2 3 2 3" xfId="34443"/>
    <cellStyle name="ჩვეულებრივი 3 2 2 4 2 2 3 3" xfId="29569"/>
    <cellStyle name="ჩვეულებრივი 3 2 2 4 2 2 3 4" xfId="34442"/>
    <cellStyle name="ჩვეულებრივი 3 2 2 4 2 2 4" xfId="24633"/>
    <cellStyle name="ჩვეულებრივი 3 2 2 4 2 2 4 2" xfId="29571"/>
    <cellStyle name="ჩვეულებრივი 3 2 2 4 2 2 4 3" xfId="34444"/>
    <cellStyle name="ჩვეულებრივი 3 2 2 4 2 2 5" xfId="29564"/>
    <cellStyle name="ჩვეულებრივი 3 2 2 4 2 2 6" xfId="34437"/>
    <cellStyle name="ჩვეულებრივი 3 2 2 4 2 3" xfId="24634"/>
    <cellStyle name="ჩვეულებრივი 3 2 2 4 2 3 2" xfId="24635"/>
    <cellStyle name="ჩვეულებრივი 3 2 2 4 2 3 2 2" xfId="24636"/>
    <cellStyle name="ჩვეულებრივი 3 2 2 4 2 3 2 2 2" xfId="29574"/>
    <cellStyle name="ჩვეულებრივი 3 2 2 4 2 3 2 2 3" xfId="34447"/>
    <cellStyle name="ჩვეულებრივი 3 2 2 4 2 3 2 3" xfId="29573"/>
    <cellStyle name="ჩვეულებრივი 3 2 2 4 2 3 2 4" xfId="34446"/>
    <cellStyle name="ჩვეულებრივი 3 2 2 4 2 3 3" xfId="24637"/>
    <cellStyle name="ჩვეულებრივი 3 2 2 4 2 3 3 2" xfId="29575"/>
    <cellStyle name="ჩვეულებრივი 3 2 2 4 2 3 3 3" xfId="34448"/>
    <cellStyle name="ჩვეულებრივი 3 2 2 4 2 3 4" xfId="29572"/>
    <cellStyle name="ჩვეულებრივი 3 2 2 4 2 3 5" xfId="34445"/>
    <cellStyle name="ჩვეულებრივი 3 2 2 4 2 4" xfId="24638"/>
    <cellStyle name="ჩვეულებრივი 3 2 2 4 2 4 2" xfId="24639"/>
    <cellStyle name="ჩვეულებრივი 3 2 2 4 2 4 2 2" xfId="29577"/>
    <cellStyle name="ჩვეულებრივი 3 2 2 4 2 4 2 3" xfId="34450"/>
    <cellStyle name="ჩვეულებრივი 3 2 2 4 2 4 3" xfId="29576"/>
    <cellStyle name="ჩვეულებრივი 3 2 2 4 2 4 4" xfId="34449"/>
    <cellStyle name="ჩვეულებრივი 3 2 2 4 2 5" xfId="24640"/>
    <cellStyle name="ჩვეულებრივი 3 2 2 4 2 5 2" xfId="29578"/>
    <cellStyle name="ჩვეულებრივი 3 2 2 4 2 5 3" xfId="34451"/>
    <cellStyle name="ჩვეულებრივი 3 2 2 4 2 6" xfId="29563"/>
    <cellStyle name="ჩვეულებრივი 3 2 2 4 2 7" xfId="34436"/>
    <cellStyle name="ჩვეულებრივი 3 2 2 4 3" xfId="24641"/>
    <cellStyle name="ჩვეულებრივი 3 2 2 4 3 2" xfId="24642"/>
    <cellStyle name="ჩვეულებრივი 3 2 2 4 3 2 2" xfId="24643"/>
    <cellStyle name="ჩვეულებრივი 3 2 2 4 3 2 2 2" xfId="24644"/>
    <cellStyle name="ჩვეულებრივი 3 2 2 4 3 2 2 2 2" xfId="24645"/>
    <cellStyle name="ჩვეულებრივი 3 2 2 4 3 2 2 2 2 2" xfId="29583"/>
    <cellStyle name="ჩვეულებრივი 3 2 2 4 3 2 2 2 2 3" xfId="34456"/>
    <cellStyle name="ჩვეულებრივი 3 2 2 4 3 2 2 2 3" xfId="29582"/>
    <cellStyle name="ჩვეულებრივი 3 2 2 4 3 2 2 2 4" xfId="34455"/>
    <cellStyle name="ჩვეულებრივი 3 2 2 4 3 2 2 3" xfId="24646"/>
    <cellStyle name="ჩვეულებრივი 3 2 2 4 3 2 2 3 2" xfId="29584"/>
    <cellStyle name="ჩვეულებრივი 3 2 2 4 3 2 2 3 3" xfId="34457"/>
    <cellStyle name="ჩვეულებრივი 3 2 2 4 3 2 2 4" xfId="29581"/>
    <cellStyle name="ჩვეულებრივი 3 2 2 4 3 2 2 5" xfId="34454"/>
    <cellStyle name="ჩვეულებრივი 3 2 2 4 3 2 3" xfId="24647"/>
    <cellStyle name="ჩვეულებრივი 3 2 2 4 3 2 3 2" xfId="24648"/>
    <cellStyle name="ჩვეულებრივი 3 2 2 4 3 2 3 2 2" xfId="29586"/>
    <cellStyle name="ჩვეულებრივი 3 2 2 4 3 2 3 2 3" xfId="34459"/>
    <cellStyle name="ჩვეულებრივი 3 2 2 4 3 2 3 3" xfId="29585"/>
    <cellStyle name="ჩვეულებრივი 3 2 2 4 3 2 3 4" xfId="34458"/>
    <cellStyle name="ჩვეულებრივი 3 2 2 4 3 2 4" xfId="24649"/>
    <cellStyle name="ჩვეულებრივი 3 2 2 4 3 2 4 2" xfId="29587"/>
    <cellStyle name="ჩვეულებრივი 3 2 2 4 3 2 4 3" xfId="34460"/>
    <cellStyle name="ჩვეულებრივი 3 2 2 4 3 2 5" xfId="29580"/>
    <cellStyle name="ჩვეულებრივი 3 2 2 4 3 2 6" xfId="34453"/>
    <cellStyle name="ჩვეულებრივი 3 2 2 4 3 3" xfId="24650"/>
    <cellStyle name="ჩვეულებრივი 3 2 2 4 3 3 2" xfId="24651"/>
    <cellStyle name="ჩვეულებრივი 3 2 2 4 3 3 2 2" xfId="24652"/>
    <cellStyle name="ჩვეულებრივი 3 2 2 4 3 3 2 2 2" xfId="29590"/>
    <cellStyle name="ჩვეულებრივი 3 2 2 4 3 3 2 2 3" xfId="34463"/>
    <cellStyle name="ჩვეულებრივი 3 2 2 4 3 3 2 3" xfId="29589"/>
    <cellStyle name="ჩვეულებრივი 3 2 2 4 3 3 2 4" xfId="34462"/>
    <cellStyle name="ჩვეულებრივი 3 2 2 4 3 3 3" xfId="24653"/>
    <cellStyle name="ჩვეულებრივი 3 2 2 4 3 3 3 2" xfId="29591"/>
    <cellStyle name="ჩვეულებრივი 3 2 2 4 3 3 3 3" xfId="34464"/>
    <cellStyle name="ჩვეულებრივი 3 2 2 4 3 3 4" xfId="29588"/>
    <cellStyle name="ჩვეულებრივი 3 2 2 4 3 3 5" xfId="34461"/>
    <cellStyle name="ჩვეულებრივი 3 2 2 4 3 4" xfId="24654"/>
    <cellStyle name="ჩვეულებრივი 3 2 2 4 3 4 2" xfId="24655"/>
    <cellStyle name="ჩვეულებრივი 3 2 2 4 3 4 2 2" xfId="29593"/>
    <cellStyle name="ჩვეულებრივი 3 2 2 4 3 4 2 3" xfId="34466"/>
    <cellStyle name="ჩვეულებრივი 3 2 2 4 3 4 3" xfId="29592"/>
    <cellStyle name="ჩვეულებრივი 3 2 2 4 3 4 4" xfId="34465"/>
    <cellStyle name="ჩვეულებრივი 3 2 2 4 3 5" xfId="24656"/>
    <cellStyle name="ჩვეულებრივი 3 2 2 4 3 5 2" xfId="29594"/>
    <cellStyle name="ჩვეულებრივი 3 2 2 4 3 5 3" xfId="34467"/>
    <cellStyle name="ჩვეულებრივი 3 2 2 4 3 6" xfId="29579"/>
    <cellStyle name="ჩვეულებრივი 3 2 2 4 3 7" xfId="34452"/>
    <cellStyle name="ჩვეულებრივი 3 2 2 4 4" xfId="24657"/>
    <cellStyle name="ჩვეულებრივი 3 2 2 4 4 2" xfId="24658"/>
    <cellStyle name="ჩვეულებრივი 3 2 2 4 4 2 2" xfId="24659"/>
    <cellStyle name="ჩვეულებრივი 3 2 2 4 4 2 2 2" xfId="24660"/>
    <cellStyle name="ჩვეულებრივი 3 2 2 4 4 2 2 2 2" xfId="29598"/>
    <cellStyle name="ჩვეულებრივი 3 2 2 4 4 2 2 2 3" xfId="34471"/>
    <cellStyle name="ჩვეულებრივი 3 2 2 4 4 2 2 3" xfId="29597"/>
    <cellStyle name="ჩვეულებრივი 3 2 2 4 4 2 2 4" xfId="34470"/>
    <cellStyle name="ჩვეულებრივი 3 2 2 4 4 2 3" xfId="24661"/>
    <cellStyle name="ჩვეულებრივი 3 2 2 4 4 2 3 2" xfId="29599"/>
    <cellStyle name="ჩვეულებრივი 3 2 2 4 4 2 3 3" xfId="34472"/>
    <cellStyle name="ჩვეულებრივი 3 2 2 4 4 2 4" xfId="29596"/>
    <cellStyle name="ჩვეულებრივი 3 2 2 4 4 2 5" xfId="34469"/>
    <cellStyle name="ჩვეულებრივი 3 2 2 4 4 3" xfId="24662"/>
    <cellStyle name="ჩვეულებრივი 3 2 2 4 4 3 2" xfId="24663"/>
    <cellStyle name="ჩვეულებრივი 3 2 2 4 4 3 2 2" xfId="29601"/>
    <cellStyle name="ჩვეულებრივი 3 2 2 4 4 3 2 3" xfId="34474"/>
    <cellStyle name="ჩვეულებრივი 3 2 2 4 4 3 3" xfId="29600"/>
    <cellStyle name="ჩვეულებრივი 3 2 2 4 4 3 4" xfId="34473"/>
    <cellStyle name="ჩვეულებრივი 3 2 2 4 4 4" xfId="24664"/>
    <cellStyle name="ჩვეულებრივი 3 2 2 4 4 4 2" xfId="29602"/>
    <cellStyle name="ჩვეულებრივი 3 2 2 4 4 4 3" xfId="34475"/>
    <cellStyle name="ჩვეულებრივი 3 2 2 4 4 5" xfId="29595"/>
    <cellStyle name="ჩვეულებრივი 3 2 2 4 4 6" xfId="34468"/>
    <cellStyle name="ჩვეულებრივი 3 2 2 4 5" xfId="24665"/>
    <cellStyle name="ჩვეულებრივი 3 2 2 4 5 2" xfId="24666"/>
    <cellStyle name="ჩვეულებრივი 3 2 2 4 5 2 2" xfId="24667"/>
    <cellStyle name="ჩვეულებრივი 3 2 2 4 5 2 2 2" xfId="29605"/>
    <cellStyle name="ჩვეულებრივი 3 2 2 4 5 2 2 3" xfId="34478"/>
    <cellStyle name="ჩვეულებრივი 3 2 2 4 5 2 3" xfId="29604"/>
    <cellStyle name="ჩვეულებრივი 3 2 2 4 5 2 4" xfId="34477"/>
    <cellStyle name="ჩვეულებრივი 3 2 2 4 5 3" xfId="24668"/>
    <cellStyle name="ჩვეულებრივი 3 2 2 4 5 3 2" xfId="29606"/>
    <cellStyle name="ჩვეულებრივი 3 2 2 4 5 3 3" xfId="34479"/>
    <cellStyle name="ჩვეულებრივი 3 2 2 4 5 4" xfId="29603"/>
    <cellStyle name="ჩვეულებრივი 3 2 2 4 5 5" xfId="34476"/>
    <cellStyle name="ჩვეულებრივი 3 2 2 4 6" xfId="24669"/>
    <cellStyle name="ჩვეულებრივი 3 2 2 4 6 2" xfId="24670"/>
    <cellStyle name="ჩვეულებრივი 3 2 2 4 6 2 2" xfId="29608"/>
    <cellStyle name="ჩვეულებრივი 3 2 2 4 6 2 3" xfId="34481"/>
    <cellStyle name="ჩვეულებრივი 3 2 2 4 6 3" xfId="29607"/>
    <cellStyle name="ჩვეულებრივი 3 2 2 4 6 4" xfId="34480"/>
    <cellStyle name="ჩვეულებრივი 3 2 2 4 7" xfId="24671"/>
    <cellStyle name="ჩვეულებრივი 3 2 2 4 7 2" xfId="29609"/>
    <cellStyle name="ჩვეულებრივი 3 2 2 4 7 3" xfId="34482"/>
    <cellStyle name="ჩვეულებრივი 3 2 2 4 8" xfId="29562"/>
    <cellStyle name="ჩვეულებრივი 3 2 2 4 9" xfId="34435"/>
    <cellStyle name="ჩვეულებრივი 3 2 2 5" xfId="24672"/>
    <cellStyle name="ჩვეულებრივი 3 2 2 5 2" xfId="24673"/>
    <cellStyle name="ჩვეულებრივი 3 2 2 5 2 2" xfId="24674"/>
    <cellStyle name="ჩვეულებრივი 3 2 2 5 2 2 2" xfId="24675"/>
    <cellStyle name="ჩვეულებრივი 3 2 2 5 2 2 2 2" xfId="24676"/>
    <cellStyle name="ჩვეულებრივი 3 2 2 5 2 2 2 2 2" xfId="29614"/>
    <cellStyle name="ჩვეულებრივი 3 2 2 5 2 2 2 2 3" xfId="34487"/>
    <cellStyle name="ჩვეულებრივი 3 2 2 5 2 2 2 3" xfId="29613"/>
    <cellStyle name="ჩვეულებრივი 3 2 2 5 2 2 2 4" xfId="34486"/>
    <cellStyle name="ჩვეულებრივი 3 2 2 5 2 2 3" xfId="24677"/>
    <cellStyle name="ჩვეულებრივი 3 2 2 5 2 2 3 2" xfId="29615"/>
    <cellStyle name="ჩვეულებრივი 3 2 2 5 2 2 3 3" xfId="34488"/>
    <cellStyle name="ჩვეულებრივი 3 2 2 5 2 2 4" xfId="29612"/>
    <cellStyle name="ჩვეულებრივი 3 2 2 5 2 2 5" xfId="34485"/>
    <cellStyle name="ჩვეულებრივი 3 2 2 5 2 3" xfId="24678"/>
    <cellStyle name="ჩვეულებრივი 3 2 2 5 2 3 2" xfId="24679"/>
    <cellStyle name="ჩვეულებრივი 3 2 2 5 2 3 2 2" xfId="29617"/>
    <cellStyle name="ჩვეულებრივი 3 2 2 5 2 3 2 3" xfId="34490"/>
    <cellStyle name="ჩვეულებრივი 3 2 2 5 2 3 3" xfId="29616"/>
    <cellStyle name="ჩვეულებრივი 3 2 2 5 2 3 4" xfId="34489"/>
    <cellStyle name="ჩვეულებრივი 3 2 2 5 2 4" xfId="24680"/>
    <cellStyle name="ჩვეულებრივი 3 2 2 5 2 4 2" xfId="29618"/>
    <cellStyle name="ჩვეულებრივი 3 2 2 5 2 4 3" xfId="34491"/>
    <cellStyle name="ჩვეულებრივი 3 2 2 5 2 5" xfId="29611"/>
    <cellStyle name="ჩვეულებრივი 3 2 2 5 2 6" xfId="34484"/>
    <cellStyle name="ჩვეულებრივი 3 2 2 5 3" xfId="24681"/>
    <cellStyle name="ჩვეულებრივი 3 2 2 5 3 2" xfId="24682"/>
    <cellStyle name="ჩვეულებრივი 3 2 2 5 3 2 2" xfId="24683"/>
    <cellStyle name="ჩვეულებრივი 3 2 2 5 3 2 2 2" xfId="29621"/>
    <cellStyle name="ჩვეულებრივი 3 2 2 5 3 2 2 3" xfId="34494"/>
    <cellStyle name="ჩვეულებრივი 3 2 2 5 3 2 3" xfId="29620"/>
    <cellStyle name="ჩვეულებრივი 3 2 2 5 3 2 4" xfId="34493"/>
    <cellStyle name="ჩვეულებრივი 3 2 2 5 3 3" xfId="24684"/>
    <cellStyle name="ჩვეულებრივი 3 2 2 5 3 3 2" xfId="29622"/>
    <cellStyle name="ჩვეულებრივი 3 2 2 5 3 3 3" xfId="34495"/>
    <cellStyle name="ჩვეულებრივი 3 2 2 5 3 4" xfId="29619"/>
    <cellStyle name="ჩვეულებრივი 3 2 2 5 3 5" xfId="34492"/>
    <cellStyle name="ჩვეულებრივი 3 2 2 5 4" xfId="24685"/>
    <cellStyle name="ჩვეულებრივი 3 2 2 5 4 2" xfId="24686"/>
    <cellStyle name="ჩვეულებრივი 3 2 2 5 4 2 2" xfId="29624"/>
    <cellStyle name="ჩვეულებრივი 3 2 2 5 4 2 3" xfId="34497"/>
    <cellStyle name="ჩვეულებრივი 3 2 2 5 4 3" xfId="29623"/>
    <cellStyle name="ჩვეულებრივი 3 2 2 5 4 4" xfId="34496"/>
    <cellStyle name="ჩვეულებრივი 3 2 2 5 5" xfId="24687"/>
    <cellStyle name="ჩვეულებრივი 3 2 2 5 5 2" xfId="29625"/>
    <cellStyle name="ჩვეულებრივი 3 2 2 5 5 3" xfId="34498"/>
    <cellStyle name="ჩვეულებრივი 3 2 2 5 6" xfId="29610"/>
    <cellStyle name="ჩვეულებრივი 3 2 2 5 7" xfId="34483"/>
    <cellStyle name="ჩვეულებრივი 3 2 2 6" xfId="24688"/>
    <cellStyle name="ჩვეულებრივი 3 2 2 6 2" xfId="24689"/>
    <cellStyle name="ჩვეულებრივი 3 2 2 6 2 2" xfId="24690"/>
    <cellStyle name="ჩვეულებრივი 3 2 2 6 2 2 2" xfId="24691"/>
    <cellStyle name="ჩვეულებრივი 3 2 2 6 2 2 2 2" xfId="24692"/>
    <cellStyle name="ჩვეულებრივი 3 2 2 6 2 2 2 2 2" xfId="29630"/>
    <cellStyle name="ჩვეულებრივი 3 2 2 6 2 2 2 2 3" xfId="34503"/>
    <cellStyle name="ჩვეულებრივი 3 2 2 6 2 2 2 3" xfId="29629"/>
    <cellStyle name="ჩვეულებრივი 3 2 2 6 2 2 2 4" xfId="34502"/>
    <cellStyle name="ჩვეულებრივი 3 2 2 6 2 2 3" xfId="24693"/>
    <cellStyle name="ჩვეულებრივი 3 2 2 6 2 2 3 2" xfId="29631"/>
    <cellStyle name="ჩვეულებრივი 3 2 2 6 2 2 3 3" xfId="34504"/>
    <cellStyle name="ჩვეულებრივი 3 2 2 6 2 2 4" xfId="29628"/>
    <cellStyle name="ჩვეულებრივი 3 2 2 6 2 2 5" xfId="34501"/>
    <cellStyle name="ჩვეულებრივი 3 2 2 6 2 3" xfId="24694"/>
    <cellStyle name="ჩვეულებრივი 3 2 2 6 2 3 2" xfId="24695"/>
    <cellStyle name="ჩვეულებრივი 3 2 2 6 2 3 2 2" xfId="29633"/>
    <cellStyle name="ჩვეულებრივი 3 2 2 6 2 3 2 3" xfId="34506"/>
    <cellStyle name="ჩვეულებრივი 3 2 2 6 2 3 3" xfId="29632"/>
    <cellStyle name="ჩვეულებრივი 3 2 2 6 2 3 4" xfId="34505"/>
    <cellStyle name="ჩვეულებრივი 3 2 2 6 2 4" xfId="24696"/>
    <cellStyle name="ჩვეულებრივი 3 2 2 6 2 4 2" xfId="29634"/>
    <cellStyle name="ჩვეულებრივი 3 2 2 6 2 4 3" xfId="34507"/>
    <cellStyle name="ჩვეულებრივი 3 2 2 6 2 5" xfId="29627"/>
    <cellStyle name="ჩვეულებრივი 3 2 2 6 2 6" xfId="34500"/>
    <cellStyle name="ჩვეულებრივი 3 2 2 6 3" xfId="24697"/>
    <cellStyle name="ჩვეულებრივი 3 2 2 6 3 2" xfId="24698"/>
    <cellStyle name="ჩვეულებრივი 3 2 2 6 3 2 2" xfId="24699"/>
    <cellStyle name="ჩვეულებრივი 3 2 2 6 3 2 2 2" xfId="29637"/>
    <cellStyle name="ჩვეულებრივი 3 2 2 6 3 2 2 3" xfId="34510"/>
    <cellStyle name="ჩვეულებრივი 3 2 2 6 3 2 3" xfId="29636"/>
    <cellStyle name="ჩვეულებრივი 3 2 2 6 3 2 4" xfId="34509"/>
    <cellStyle name="ჩვეულებრივი 3 2 2 6 3 3" xfId="24700"/>
    <cellStyle name="ჩვეულებრივი 3 2 2 6 3 3 2" xfId="29638"/>
    <cellStyle name="ჩვეულებრივი 3 2 2 6 3 3 3" xfId="34511"/>
    <cellStyle name="ჩვეულებრივი 3 2 2 6 3 4" xfId="29635"/>
    <cellStyle name="ჩვეულებრივი 3 2 2 6 3 5" xfId="34508"/>
    <cellStyle name="ჩვეულებრივი 3 2 2 6 4" xfId="24701"/>
    <cellStyle name="ჩვეულებრივი 3 2 2 6 4 2" xfId="24702"/>
    <cellStyle name="ჩვეულებრივი 3 2 2 6 4 2 2" xfId="29640"/>
    <cellStyle name="ჩვეულებრივი 3 2 2 6 4 2 3" xfId="34513"/>
    <cellStyle name="ჩვეულებრივი 3 2 2 6 4 3" xfId="29639"/>
    <cellStyle name="ჩვეულებრივი 3 2 2 6 4 4" xfId="34512"/>
    <cellStyle name="ჩვეულებრივი 3 2 2 6 5" xfId="24703"/>
    <cellStyle name="ჩვეულებრივი 3 2 2 6 5 2" xfId="29641"/>
    <cellStyle name="ჩვეულებრივი 3 2 2 6 5 3" xfId="34514"/>
    <cellStyle name="ჩვეულებრივი 3 2 2 6 6" xfId="29626"/>
    <cellStyle name="ჩვეულებრივი 3 2 2 6 7" xfId="34499"/>
    <cellStyle name="ჩვეულებრივი 3 2 2 7" xfId="24704"/>
    <cellStyle name="ჩვეულებრივი 3 2 2 7 2" xfId="24705"/>
    <cellStyle name="ჩვეულებრივი 3 2 2 7 2 2" xfId="24706"/>
    <cellStyle name="ჩვეულებრივი 3 2 2 7 2 2 2" xfId="24707"/>
    <cellStyle name="ჩვეულებრივი 3 2 2 7 2 2 2 2" xfId="29645"/>
    <cellStyle name="ჩვეულებრივი 3 2 2 7 2 2 2 3" xfId="34518"/>
    <cellStyle name="ჩვეულებრივი 3 2 2 7 2 2 3" xfId="29644"/>
    <cellStyle name="ჩვეულებრივი 3 2 2 7 2 2 4" xfId="34517"/>
    <cellStyle name="ჩვეულებრივი 3 2 2 7 2 3" xfId="24708"/>
    <cellStyle name="ჩვეულებრივი 3 2 2 7 2 3 2" xfId="29646"/>
    <cellStyle name="ჩვეულებრივი 3 2 2 7 2 3 3" xfId="34519"/>
    <cellStyle name="ჩვეულებრივი 3 2 2 7 2 4" xfId="29643"/>
    <cellStyle name="ჩვეულებრივი 3 2 2 7 2 5" xfId="34516"/>
    <cellStyle name="ჩვეულებრივი 3 2 2 7 3" xfId="24709"/>
    <cellStyle name="ჩვეულებრივი 3 2 2 7 3 2" xfId="24710"/>
    <cellStyle name="ჩვეულებრივი 3 2 2 7 3 2 2" xfId="29648"/>
    <cellStyle name="ჩვეულებრივი 3 2 2 7 3 2 3" xfId="34521"/>
    <cellStyle name="ჩვეულებრივი 3 2 2 7 3 3" xfId="29647"/>
    <cellStyle name="ჩვეულებრივი 3 2 2 7 3 4" xfId="34520"/>
    <cellStyle name="ჩვეულებრივი 3 2 2 7 4" xfId="24711"/>
    <cellStyle name="ჩვეულებრივი 3 2 2 7 4 2" xfId="29649"/>
    <cellStyle name="ჩვეულებრივი 3 2 2 7 4 3" xfId="34522"/>
    <cellStyle name="ჩვეულებრივი 3 2 2 7 5" xfId="29642"/>
    <cellStyle name="ჩვეულებრივი 3 2 2 7 6" xfId="34515"/>
    <cellStyle name="ჩვეულებრივი 3 2 2 8" xfId="24712"/>
    <cellStyle name="ჩვეულებრივი 3 2 2 8 2" xfId="24713"/>
    <cellStyle name="ჩვეულებრივი 3 2 2 8 2 2" xfId="24714"/>
    <cellStyle name="ჩვეულებრივი 3 2 2 8 2 2 2" xfId="29652"/>
    <cellStyle name="ჩვეულებრივი 3 2 2 8 2 2 3" xfId="34525"/>
    <cellStyle name="ჩვეულებრივი 3 2 2 8 2 3" xfId="29651"/>
    <cellStyle name="ჩვეულებრივი 3 2 2 8 2 4" xfId="34524"/>
    <cellStyle name="ჩვეულებრივი 3 2 2 8 3" xfId="24715"/>
    <cellStyle name="ჩვეულებრივი 3 2 2 8 3 2" xfId="29653"/>
    <cellStyle name="ჩვეულებრივი 3 2 2 8 3 3" xfId="34526"/>
    <cellStyle name="ჩვეულებრივი 3 2 2 8 4" xfId="29650"/>
    <cellStyle name="ჩვეულებრივი 3 2 2 8 5" xfId="34523"/>
    <cellStyle name="ჩვეულებრივი 3 2 2 9" xfId="24716"/>
    <cellStyle name="ჩვეულებრივი 3 2 2 9 2" xfId="24717"/>
    <cellStyle name="ჩვეულებრივი 3 2 2 9 2 2" xfId="29655"/>
    <cellStyle name="ჩვეულებრივი 3 2 2 9 2 3" xfId="34528"/>
    <cellStyle name="ჩვეულებრივი 3 2 2 9 3" xfId="29654"/>
    <cellStyle name="ჩვეულებრივი 3 2 2 9 4" xfId="34527"/>
    <cellStyle name="ჩვეულებრივი 3 2 3" xfId="24718"/>
    <cellStyle name="ჩვეულებრივი 3 2 3 10" xfId="29656"/>
    <cellStyle name="ჩვეულებრივი 3 2 3 11" xfId="34529"/>
    <cellStyle name="ჩვეულებრივი 3 2 3 2" xfId="24719"/>
    <cellStyle name="ჩვეულებრივი 3 2 3 2 10" xfId="34530"/>
    <cellStyle name="ჩვეულებრივი 3 2 3 2 2" xfId="24720"/>
    <cellStyle name="ჩვეულებრივი 3 2 3 2 2 2" xfId="24721"/>
    <cellStyle name="ჩვეულებრივი 3 2 3 2 2 2 2" xfId="24722"/>
    <cellStyle name="ჩვეულებრივი 3 2 3 2 2 2 2 2" xfId="24723"/>
    <cellStyle name="ჩვეულებრივი 3 2 3 2 2 2 2 2 2" xfId="24724"/>
    <cellStyle name="ჩვეულებრივი 3 2 3 2 2 2 2 2 2 2" xfId="24725"/>
    <cellStyle name="ჩვეულებრივი 3 2 3 2 2 2 2 2 2 2 2" xfId="29663"/>
    <cellStyle name="ჩვეულებრივი 3 2 3 2 2 2 2 2 2 2 3" xfId="34536"/>
    <cellStyle name="ჩვეულებრივი 3 2 3 2 2 2 2 2 2 3" xfId="29662"/>
    <cellStyle name="ჩვეულებრივი 3 2 3 2 2 2 2 2 2 4" xfId="34535"/>
    <cellStyle name="ჩვეულებრივი 3 2 3 2 2 2 2 2 3" xfId="24726"/>
    <cellStyle name="ჩვეულებრივი 3 2 3 2 2 2 2 2 3 2" xfId="29664"/>
    <cellStyle name="ჩვეულებრივი 3 2 3 2 2 2 2 2 3 3" xfId="34537"/>
    <cellStyle name="ჩვეულებრივი 3 2 3 2 2 2 2 2 4" xfId="29661"/>
    <cellStyle name="ჩვეულებრივი 3 2 3 2 2 2 2 2 5" xfId="34534"/>
    <cellStyle name="ჩვეულებრივი 3 2 3 2 2 2 2 3" xfId="24727"/>
    <cellStyle name="ჩვეულებრივი 3 2 3 2 2 2 2 3 2" xfId="24728"/>
    <cellStyle name="ჩვეულებრივი 3 2 3 2 2 2 2 3 2 2" xfId="29666"/>
    <cellStyle name="ჩვეულებრივი 3 2 3 2 2 2 2 3 2 3" xfId="34539"/>
    <cellStyle name="ჩვეულებრივი 3 2 3 2 2 2 2 3 3" xfId="29665"/>
    <cellStyle name="ჩვეულებრივი 3 2 3 2 2 2 2 3 4" xfId="34538"/>
    <cellStyle name="ჩვეულებრივი 3 2 3 2 2 2 2 4" xfId="24729"/>
    <cellStyle name="ჩვეულებრივი 3 2 3 2 2 2 2 4 2" xfId="29667"/>
    <cellStyle name="ჩვეულებრივი 3 2 3 2 2 2 2 4 3" xfId="34540"/>
    <cellStyle name="ჩვეულებრივი 3 2 3 2 2 2 2 5" xfId="29660"/>
    <cellStyle name="ჩვეულებრივი 3 2 3 2 2 2 2 6" xfId="34533"/>
    <cellStyle name="ჩვეულებრივი 3 2 3 2 2 2 3" xfId="24730"/>
    <cellStyle name="ჩვეულებრივი 3 2 3 2 2 2 3 2" xfId="24731"/>
    <cellStyle name="ჩვეულებრივი 3 2 3 2 2 2 3 2 2" xfId="24732"/>
    <cellStyle name="ჩვეულებრივი 3 2 3 2 2 2 3 2 2 2" xfId="29670"/>
    <cellStyle name="ჩვეულებრივი 3 2 3 2 2 2 3 2 2 3" xfId="34543"/>
    <cellStyle name="ჩვეულებრივი 3 2 3 2 2 2 3 2 3" xfId="29669"/>
    <cellStyle name="ჩვეულებრივი 3 2 3 2 2 2 3 2 4" xfId="34542"/>
    <cellStyle name="ჩვეულებრივი 3 2 3 2 2 2 3 3" xfId="24733"/>
    <cellStyle name="ჩვეულებრივი 3 2 3 2 2 2 3 3 2" xfId="29671"/>
    <cellStyle name="ჩვეულებრივი 3 2 3 2 2 2 3 3 3" xfId="34544"/>
    <cellStyle name="ჩვეულებრივი 3 2 3 2 2 2 3 4" xfId="29668"/>
    <cellStyle name="ჩვეულებრივი 3 2 3 2 2 2 3 5" xfId="34541"/>
    <cellStyle name="ჩვეულებრივი 3 2 3 2 2 2 4" xfId="24734"/>
    <cellStyle name="ჩვეულებრივი 3 2 3 2 2 2 4 2" xfId="24735"/>
    <cellStyle name="ჩვეულებრივი 3 2 3 2 2 2 4 2 2" xfId="29673"/>
    <cellStyle name="ჩვეულებრივი 3 2 3 2 2 2 4 2 3" xfId="34546"/>
    <cellStyle name="ჩვეულებრივი 3 2 3 2 2 2 4 3" xfId="29672"/>
    <cellStyle name="ჩვეულებრივი 3 2 3 2 2 2 4 4" xfId="34545"/>
    <cellStyle name="ჩვეულებრივი 3 2 3 2 2 2 5" xfId="24736"/>
    <cellStyle name="ჩვეულებრივი 3 2 3 2 2 2 5 2" xfId="29674"/>
    <cellStyle name="ჩვეულებრივი 3 2 3 2 2 2 5 3" xfId="34547"/>
    <cellStyle name="ჩვეულებრივი 3 2 3 2 2 2 6" xfId="29659"/>
    <cellStyle name="ჩვეულებრივი 3 2 3 2 2 2 7" xfId="34532"/>
    <cellStyle name="ჩვეულებრივი 3 2 3 2 2 3" xfId="24737"/>
    <cellStyle name="ჩვეულებრივი 3 2 3 2 2 3 2" xfId="24738"/>
    <cellStyle name="ჩვეულებრივი 3 2 3 2 2 3 2 2" xfId="24739"/>
    <cellStyle name="ჩვეულებრივი 3 2 3 2 2 3 2 2 2" xfId="24740"/>
    <cellStyle name="ჩვეულებრივი 3 2 3 2 2 3 2 2 2 2" xfId="24741"/>
    <cellStyle name="ჩვეულებრივი 3 2 3 2 2 3 2 2 2 2 2" xfId="29679"/>
    <cellStyle name="ჩვეულებრივი 3 2 3 2 2 3 2 2 2 2 3" xfId="34552"/>
    <cellStyle name="ჩვეულებრივი 3 2 3 2 2 3 2 2 2 3" xfId="29678"/>
    <cellStyle name="ჩვეულებრივი 3 2 3 2 2 3 2 2 2 4" xfId="34551"/>
    <cellStyle name="ჩვეულებრივი 3 2 3 2 2 3 2 2 3" xfId="24742"/>
    <cellStyle name="ჩვეულებრივი 3 2 3 2 2 3 2 2 3 2" xfId="29680"/>
    <cellStyle name="ჩვეულებრივი 3 2 3 2 2 3 2 2 3 3" xfId="34553"/>
    <cellStyle name="ჩვეულებრივი 3 2 3 2 2 3 2 2 4" xfId="29677"/>
    <cellStyle name="ჩვეულებრივი 3 2 3 2 2 3 2 2 5" xfId="34550"/>
    <cellStyle name="ჩვეულებრივი 3 2 3 2 2 3 2 3" xfId="24743"/>
    <cellStyle name="ჩვეულებრივი 3 2 3 2 2 3 2 3 2" xfId="24744"/>
    <cellStyle name="ჩვეულებრივი 3 2 3 2 2 3 2 3 2 2" xfId="29682"/>
    <cellStyle name="ჩვეულებრივი 3 2 3 2 2 3 2 3 2 3" xfId="34555"/>
    <cellStyle name="ჩვეულებრივი 3 2 3 2 2 3 2 3 3" xfId="29681"/>
    <cellStyle name="ჩვეულებრივი 3 2 3 2 2 3 2 3 4" xfId="34554"/>
    <cellStyle name="ჩვეულებრივი 3 2 3 2 2 3 2 4" xfId="24745"/>
    <cellStyle name="ჩვეულებრივი 3 2 3 2 2 3 2 4 2" xfId="29683"/>
    <cellStyle name="ჩვეულებრივი 3 2 3 2 2 3 2 4 3" xfId="34556"/>
    <cellStyle name="ჩვეულებრივი 3 2 3 2 2 3 2 5" xfId="29676"/>
    <cellStyle name="ჩვეულებრივი 3 2 3 2 2 3 2 6" xfId="34549"/>
    <cellStyle name="ჩვეულებრივი 3 2 3 2 2 3 3" xfId="24746"/>
    <cellStyle name="ჩვეულებრივი 3 2 3 2 2 3 3 2" xfId="24747"/>
    <cellStyle name="ჩვეულებრივი 3 2 3 2 2 3 3 2 2" xfId="24748"/>
    <cellStyle name="ჩვეულებრივი 3 2 3 2 2 3 3 2 2 2" xfId="29686"/>
    <cellStyle name="ჩვეულებრივი 3 2 3 2 2 3 3 2 2 3" xfId="34559"/>
    <cellStyle name="ჩვეულებრივი 3 2 3 2 2 3 3 2 3" xfId="29685"/>
    <cellStyle name="ჩვეულებრივი 3 2 3 2 2 3 3 2 4" xfId="34558"/>
    <cellStyle name="ჩვეულებრივი 3 2 3 2 2 3 3 3" xfId="24749"/>
    <cellStyle name="ჩვეულებრივი 3 2 3 2 2 3 3 3 2" xfId="29687"/>
    <cellStyle name="ჩვეულებრივი 3 2 3 2 2 3 3 3 3" xfId="34560"/>
    <cellStyle name="ჩვეულებრივი 3 2 3 2 2 3 3 4" xfId="29684"/>
    <cellStyle name="ჩვეულებრივი 3 2 3 2 2 3 3 5" xfId="34557"/>
    <cellStyle name="ჩვეულებრივი 3 2 3 2 2 3 4" xfId="24750"/>
    <cellStyle name="ჩვეულებრივი 3 2 3 2 2 3 4 2" xfId="24751"/>
    <cellStyle name="ჩვეულებრივი 3 2 3 2 2 3 4 2 2" xfId="29689"/>
    <cellStyle name="ჩვეულებრივი 3 2 3 2 2 3 4 2 3" xfId="34562"/>
    <cellStyle name="ჩვეულებრივი 3 2 3 2 2 3 4 3" xfId="29688"/>
    <cellStyle name="ჩვეულებრივი 3 2 3 2 2 3 4 4" xfId="34561"/>
    <cellStyle name="ჩვეულებრივი 3 2 3 2 2 3 5" xfId="24752"/>
    <cellStyle name="ჩვეულებრივი 3 2 3 2 2 3 5 2" xfId="29690"/>
    <cellStyle name="ჩვეულებრივი 3 2 3 2 2 3 5 3" xfId="34563"/>
    <cellStyle name="ჩვეულებრივი 3 2 3 2 2 3 6" xfId="29675"/>
    <cellStyle name="ჩვეულებრივი 3 2 3 2 2 3 7" xfId="34548"/>
    <cellStyle name="ჩვეულებრივი 3 2 3 2 2 4" xfId="24753"/>
    <cellStyle name="ჩვეულებრივი 3 2 3 2 2 4 2" xfId="24754"/>
    <cellStyle name="ჩვეულებრივი 3 2 3 2 2 4 2 2" xfId="24755"/>
    <cellStyle name="ჩვეულებრივი 3 2 3 2 2 4 2 2 2" xfId="24756"/>
    <cellStyle name="ჩვეულებრივი 3 2 3 2 2 4 2 2 2 2" xfId="29694"/>
    <cellStyle name="ჩვეულებრივი 3 2 3 2 2 4 2 2 2 3" xfId="34567"/>
    <cellStyle name="ჩვეულებრივი 3 2 3 2 2 4 2 2 3" xfId="29693"/>
    <cellStyle name="ჩვეულებრივი 3 2 3 2 2 4 2 2 4" xfId="34566"/>
    <cellStyle name="ჩვეულებრივი 3 2 3 2 2 4 2 3" xfId="24757"/>
    <cellStyle name="ჩვეულებრივი 3 2 3 2 2 4 2 3 2" xfId="29695"/>
    <cellStyle name="ჩვეულებრივი 3 2 3 2 2 4 2 3 3" xfId="34568"/>
    <cellStyle name="ჩვეულებრივი 3 2 3 2 2 4 2 4" xfId="29692"/>
    <cellStyle name="ჩვეულებრივი 3 2 3 2 2 4 2 5" xfId="34565"/>
    <cellStyle name="ჩვეულებრივი 3 2 3 2 2 4 3" xfId="24758"/>
    <cellStyle name="ჩვეულებრივი 3 2 3 2 2 4 3 2" xfId="24759"/>
    <cellStyle name="ჩვეულებრივი 3 2 3 2 2 4 3 2 2" xfId="29697"/>
    <cellStyle name="ჩვეულებრივი 3 2 3 2 2 4 3 2 3" xfId="34570"/>
    <cellStyle name="ჩვეულებრივი 3 2 3 2 2 4 3 3" xfId="29696"/>
    <cellStyle name="ჩვეულებრივი 3 2 3 2 2 4 3 4" xfId="34569"/>
    <cellStyle name="ჩვეულებრივი 3 2 3 2 2 4 4" xfId="24760"/>
    <cellStyle name="ჩვეულებრივი 3 2 3 2 2 4 4 2" xfId="29698"/>
    <cellStyle name="ჩვეულებრივი 3 2 3 2 2 4 4 3" xfId="34571"/>
    <cellStyle name="ჩვეულებრივი 3 2 3 2 2 4 5" xfId="29691"/>
    <cellStyle name="ჩვეულებრივი 3 2 3 2 2 4 6" xfId="34564"/>
    <cellStyle name="ჩვეულებრივი 3 2 3 2 2 5" xfId="24761"/>
    <cellStyle name="ჩვეულებრივი 3 2 3 2 2 5 2" xfId="24762"/>
    <cellStyle name="ჩვეულებრივი 3 2 3 2 2 5 2 2" xfId="24763"/>
    <cellStyle name="ჩვეულებრივი 3 2 3 2 2 5 2 2 2" xfId="29701"/>
    <cellStyle name="ჩვეულებრივი 3 2 3 2 2 5 2 2 3" xfId="34574"/>
    <cellStyle name="ჩვეულებრივი 3 2 3 2 2 5 2 3" xfId="29700"/>
    <cellStyle name="ჩვეულებრივი 3 2 3 2 2 5 2 4" xfId="34573"/>
    <cellStyle name="ჩვეულებრივი 3 2 3 2 2 5 3" xfId="24764"/>
    <cellStyle name="ჩვეულებრივი 3 2 3 2 2 5 3 2" xfId="29702"/>
    <cellStyle name="ჩვეულებრივი 3 2 3 2 2 5 3 3" xfId="34575"/>
    <cellStyle name="ჩვეულებრივი 3 2 3 2 2 5 4" xfId="29699"/>
    <cellStyle name="ჩვეულებრივი 3 2 3 2 2 5 5" xfId="34572"/>
    <cellStyle name="ჩვეულებრივი 3 2 3 2 2 6" xfId="24765"/>
    <cellStyle name="ჩვეულებრივი 3 2 3 2 2 6 2" xfId="24766"/>
    <cellStyle name="ჩვეულებრივი 3 2 3 2 2 6 2 2" xfId="29704"/>
    <cellStyle name="ჩვეულებრივი 3 2 3 2 2 6 2 3" xfId="34577"/>
    <cellStyle name="ჩვეულებრივი 3 2 3 2 2 6 3" xfId="29703"/>
    <cellStyle name="ჩვეულებრივი 3 2 3 2 2 6 4" xfId="34576"/>
    <cellStyle name="ჩვეულებრივი 3 2 3 2 2 7" xfId="24767"/>
    <cellStyle name="ჩვეულებრივი 3 2 3 2 2 7 2" xfId="29705"/>
    <cellStyle name="ჩვეულებრივი 3 2 3 2 2 7 3" xfId="34578"/>
    <cellStyle name="ჩვეულებრივი 3 2 3 2 2 8" xfId="29658"/>
    <cellStyle name="ჩვეულებრივი 3 2 3 2 2 9" xfId="34531"/>
    <cellStyle name="ჩვეულებრივი 3 2 3 2 3" xfId="24768"/>
    <cellStyle name="ჩვეულებრივი 3 2 3 2 3 2" xfId="24769"/>
    <cellStyle name="ჩვეულებრივი 3 2 3 2 3 2 2" xfId="24770"/>
    <cellStyle name="ჩვეულებრივი 3 2 3 2 3 2 2 2" xfId="24771"/>
    <cellStyle name="ჩვეულებრივი 3 2 3 2 3 2 2 2 2" xfId="24772"/>
    <cellStyle name="ჩვეულებრივი 3 2 3 2 3 2 2 2 2 2" xfId="29710"/>
    <cellStyle name="ჩვეულებრივი 3 2 3 2 3 2 2 2 2 3" xfId="34583"/>
    <cellStyle name="ჩვეულებრივი 3 2 3 2 3 2 2 2 3" xfId="29709"/>
    <cellStyle name="ჩვეულებრივი 3 2 3 2 3 2 2 2 4" xfId="34582"/>
    <cellStyle name="ჩვეულებრივი 3 2 3 2 3 2 2 3" xfId="24773"/>
    <cellStyle name="ჩვეულებრივი 3 2 3 2 3 2 2 3 2" xfId="29711"/>
    <cellStyle name="ჩვეულებრივი 3 2 3 2 3 2 2 3 3" xfId="34584"/>
    <cellStyle name="ჩვეულებრივი 3 2 3 2 3 2 2 4" xfId="29708"/>
    <cellStyle name="ჩვეულებრივი 3 2 3 2 3 2 2 5" xfId="34581"/>
    <cellStyle name="ჩვეულებრივი 3 2 3 2 3 2 3" xfId="24774"/>
    <cellStyle name="ჩვეულებრივი 3 2 3 2 3 2 3 2" xfId="24775"/>
    <cellStyle name="ჩვეულებრივი 3 2 3 2 3 2 3 2 2" xfId="29713"/>
    <cellStyle name="ჩვეულებრივი 3 2 3 2 3 2 3 2 3" xfId="34586"/>
    <cellStyle name="ჩვეულებრივი 3 2 3 2 3 2 3 3" xfId="29712"/>
    <cellStyle name="ჩვეულებრივი 3 2 3 2 3 2 3 4" xfId="34585"/>
    <cellStyle name="ჩვეულებრივი 3 2 3 2 3 2 4" xfId="24776"/>
    <cellStyle name="ჩვეულებრივი 3 2 3 2 3 2 4 2" xfId="29714"/>
    <cellStyle name="ჩვეულებრივი 3 2 3 2 3 2 4 3" xfId="34587"/>
    <cellStyle name="ჩვეულებრივი 3 2 3 2 3 2 5" xfId="29707"/>
    <cellStyle name="ჩვეულებრივი 3 2 3 2 3 2 6" xfId="34580"/>
    <cellStyle name="ჩვეულებრივი 3 2 3 2 3 3" xfId="24777"/>
    <cellStyle name="ჩვეულებრივი 3 2 3 2 3 3 2" xfId="24778"/>
    <cellStyle name="ჩვეულებრივი 3 2 3 2 3 3 2 2" xfId="24779"/>
    <cellStyle name="ჩვეულებრივი 3 2 3 2 3 3 2 2 2" xfId="29717"/>
    <cellStyle name="ჩვეულებრივი 3 2 3 2 3 3 2 2 3" xfId="34590"/>
    <cellStyle name="ჩვეულებრივი 3 2 3 2 3 3 2 3" xfId="29716"/>
    <cellStyle name="ჩვეულებრივი 3 2 3 2 3 3 2 4" xfId="34589"/>
    <cellStyle name="ჩვეულებრივი 3 2 3 2 3 3 3" xfId="24780"/>
    <cellStyle name="ჩვეულებრივი 3 2 3 2 3 3 3 2" xfId="29718"/>
    <cellStyle name="ჩვეულებრივი 3 2 3 2 3 3 3 3" xfId="34591"/>
    <cellStyle name="ჩვეულებრივი 3 2 3 2 3 3 4" xfId="29715"/>
    <cellStyle name="ჩვეულებრივი 3 2 3 2 3 3 5" xfId="34588"/>
    <cellStyle name="ჩვეულებრივი 3 2 3 2 3 4" xfId="24781"/>
    <cellStyle name="ჩვეულებრივი 3 2 3 2 3 4 2" xfId="24782"/>
    <cellStyle name="ჩვეულებრივი 3 2 3 2 3 4 2 2" xfId="29720"/>
    <cellStyle name="ჩვეულებრივი 3 2 3 2 3 4 2 3" xfId="34593"/>
    <cellStyle name="ჩვეულებრივი 3 2 3 2 3 4 3" xfId="29719"/>
    <cellStyle name="ჩვეულებრივი 3 2 3 2 3 4 4" xfId="34592"/>
    <cellStyle name="ჩვეულებრივი 3 2 3 2 3 5" xfId="24783"/>
    <cellStyle name="ჩვეულებრივი 3 2 3 2 3 5 2" xfId="29721"/>
    <cellStyle name="ჩვეულებრივი 3 2 3 2 3 5 3" xfId="34594"/>
    <cellStyle name="ჩვეულებრივი 3 2 3 2 3 6" xfId="29706"/>
    <cellStyle name="ჩვეულებრივი 3 2 3 2 3 7" xfId="34579"/>
    <cellStyle name="ჩვეულებრივი 3 2 3 2 4" xfId="24784"/>
    <cellStyle name="ჩვეულებრივი 3 2 3 2 4 2" xfId="24785"/>
    <cellStyle name="ჩვეულებრივი 3 2 3 2 4 2 2" xfId="24786"/>
    <cellStyle name="ჩვეულებრივი 3 2 3 2 4 2 2 2" xfId="24787"/>
    <cellStyle name="ჩვეულებრივი 3 2 3 2 4 2 2 2 2" xfId="24788"/>
    <cellStyle name="ჩვეულებრივი 3 2 3 2 4 2 2 2 2 2" xfId="29726"/>
    <cellStyle name="ჩვეულებრივი 3 2 3 2 4 2 2 2 2 3" xfId="34599"/>
    <cellStyle name="ჩვეულებრივი 3 2 3 2 4 2 2 2 3" xfId="29725"/>
    <cellStyle name="ჩვეულებრივი 3 2 3 2 4 2 2 2 4" xfId="34598"/>
    <cellStyle name="ჩვეულებრივი 3 2 3 2 4 2 2 3" xfId="24789"/>
    <cellStyle name="ჩვეულებრივი 3 2 3 2 4 2 2 3 2" xfId="29727"/>
    <cellStyle name="ჩვეულებრივი 3 2 3 2 4 2 2 3 3" xfId="34600"/>
    <cellStyle name="ჩვეულებრივი 3 2 3 2 4 2 2 4" xfId="29724"/>
    <cellStyle name="ჩვეულებრივი 3 2 3 2 4 2 2 5" xfId="34597"/>
    <cellStyle name="ჩვეულებრივი 3 2 3 2 4 2 3" xfId="24790"/>
    <cellStyle name="ჩვეულებრივი 3 2 3 2 4 2 3 2" xfId="24791"/>
    <cellStyle name="ჩვეულებრივი 3 2 3 2 4 2 3 2 2" xfId="29729"/>
    <cellStyle name="ჩვეულებრივი 3 2 3 2 4 2 3 2 3" xfId="34602"/>
    <cellStyle name="ჩვეულებრივი 3 2 3 2 4 2 3 3" xfId="29728"/>
    <cellStyle name="ჩვეულებრივი 3 2 3 2 4 2 3 4" xfId="34601"/>
    <cellStyle name="ჩვეულებრივი 3 2 3 2 4 2 4" xfId="24792"/>
    <cellStyle name="ჩვეულებრივი 3 2 3 2 4 2 4 2" xfId="29730"/>
    <cellStyle name="ჩვეულებრივი 3 2 3 2 4 2 4 3" xfId="34603"/>
    <cellStyle name="ჩვეულებრივი 3 2 3 2 4 2 5" xfId="29723"/>
    <cellStyle name="ჩვეულებრივი 3 2 3 2 4 2 6" xfId="34596"/>
    <cellStyle name="ჩვეულებრივი 3 2 3 2 4 3" xfId="24793"/>
    <cellStyle name="ჩვეულებრივი 3 2 3 2 4 3 2" xfId="24794"/>
    <cellStyle name="ჩვეულებრივი 3 2 3 2 4 3 2 2" xfId="24795"/>
    <cellStyle name="ჩვეულებრივი 3 2 3 2 4 3 2 2 2" xfId="29733"/>
    <cellStyle name="ჩვეულებრივი 3 2 3 2 4 3 2 2 3" xfId="34606"/>
    <cellStyle name="ჩვეულებრივი 3 2 3 2 4 3 2 3" xfId="29732"/>
    <cellStyle name="ჩვეულებრივი 3 2 3 2 4 3 2 4" xfId="34605"/>
    <cellStyle name="ჩვეულებრივი 3 2 3 2 4 3 3" xfId="24796"/>
    <cellStyle name="ჩვეულებრივი 3 2 3 2 4 3 3 2" xfId="29734"/>
    <cellStyle name="ჩვეულებრივი 3 2 3 2 4 3 3 3" xfId="34607"/>
    <cellStyle name="ჩვეულებრივი 3 2 3 2 4 3 4" xfId="29731"/>
    <cellStyle name="ჩვეულებრივი 3 2 3 2 4 3 5" xfId="34604"/>
    <cellStyle name="ჩვეულებრივი 3 2 3 2 4 4" xfId="24797"/>
    <cellStyle name="ჩვეულებრივი 3 2 3 2 4 4 2" xfId="24798"/>
    <cellStyle name="ჩვეულებრივი 3 2 3 2 4 4 2 2" xfId="29736"/>
    <cellStyle name="ჩვეულებრივი 3 2 3 2 4 4 2 3" xfId="34609"/>
    <cellStyle name="ჩვეულებრივი 3 2 3 2 4 4 3" xfId="29735"/>
    <cellStyle name="ჩვეულებრივი 3 2 3 2 4 4 4" xfId="34608"/>
    <cellStyle name="ჩვეულებრივი 3 2 3 2 4 5" xfId="24799"/>
    <cellStyle name="ჩვეულებრივი 3 2 3 2 4 5 2" xfId="29737"/>
    <cellStyle name="ჩვეულებრივი 3 2 3 2 4 5 3" xfId="34610"/>
    <cellStyle name="ჩვეულებრივი 3 2 3 2 4 6" xfId="29722"/>
    <cellStyle name="ჩვეულებრივი 3 2 3 2 4 7" xfId="34595"/>
    <cellStyle name="ჩვეულებრივი 3 2 3 2 5" xfId="24800"/>
    <cellStyle name="ჩვეულებრივი 3 2 3 2 5 2" xfId="24801"/>
    <cellStyle name="ჩვეულებრივი 3 2 3 2 5 2 2" xfId="24802"/>
    <cellStyle name="ჩვეულებრივი 3 2 3 2 5 2 2 2" xfId="24803"/>
    <cellStyle name="ჩვეულებრივი 3 2 3 2 5 2 2 2 2" xfId="29741"/>
    <cellStyle name="ჩვეულებრივი 3 2 3 2 5 2 2 2 3" xfId="34614"/>
    <cellStyle name="ჩვეულებრივი 3 2 3 2 5 2 2 3" xfId="29740"/>
    <cellStyle name="ჩვეულებრივი 3 2 3 2 5 2 2 4" xfId="34613"/>
    <cellStyle name="ჩვეულებრივი 3 2 3 2 5 2 3" xfId="24804"/>
    <cellStyle name="ჩვეულებრივი 3 2 3 2 5 2 3 2" xfId="29742"/>
    <cellStyle name="ჩვეულებრივი 3 2 3 2 5 2 3 3" xfId="34615"/>
    <cellStyle name="ჩვეულებრივი 3 2 3 2 5 2 4" xfId="29739"/>
    <cellStyle name="ჩვეულებრივი 3 2 3 2 5 2 5" xfId="34612"/>
    <cellStyle name="ჩვეულებრივი 3 2 3 2 5 3" xfId="24805"/>
    <cellStyle name="ჩვეულებრივი 3 2 3 2 5 3 2" xfId="24806"/>
    <cellStyle name="ჩვეულებრივი 3 2 3 2 5 3 2 2" xfId="29744"/>
    <cellStyle name="ჩვეულებრივი 3 2 3 2 5 3 2 3" xfId="34617"/>
    <cellStyle name="ჩვეულებრივი 3 2 3 2 5 3 3" xfId="29743"/>
    <cellStyle name="ჩვეულებრივი 3 2 3 2 5 3 4" xfId="34616"/>
    <cellStyle name="ჩვეულებრივი 3 2 3 2 5 4" xfId="24807"/>
    <cellStyle name="ჩვეულებრივი 3 2 3 2 5 4 2" xfId="29745"/>
    <cellStyle name="ჩვეულებრივი 3 2 3 2 5 4 3" xfId="34618"/>
    <cellStyle name="ჩვეულებრივი 3 2 3 2 5 5" xfId="29738"/>
    <cellStyle name="ჩვეულებრივი 3 2 3 2 5 6" xfId="34611"/>
    <cellStyle name="ჩვეულებრივი 3 2 3 2 6" xfId="24808"/>
    <cellStyle name="ჩვეულებრივი 3 2 3 2 6 2" xfId="24809"/>
    <cellStyle name="ჩვეულებრივი 3 2 3 2 6 2 2" xfId="24810"/>
    <cellStyle name="ჩვეულებრივი 3 2 3 2 6 2 2 2" xfId="29748"/>
    <cellStyle name="ჩვეულებრივი 3 2 3 2 6 2 2 3" xfId="34621"/>
    <cellStyle name="ჩვეულებრივი 3 2 3 2 6 2 3" xfId="29747"/>
    <cellStyle name="ჩვეულებრივი 3 2 3 2 6 2 4" xfId="34620"/>
    <cellStyle name="ჩვეულებრივი 3 2 3 2 6 3" xfId="24811"/>
    <cellStyle name="ჩვეულებრივი 3 2 3 2 6 3 2" xfId="29749"/>
    <cellStyle name="ჩვეულებრივი 3 2 3 2 6 3 3" xfId="34622"/>
    <cellStyle name="ჩვეულებრივი 3 2 3 2 6 4" xfId="29746"/>
    <cellStyle name="ჩვეულებრივი 3 2 3 2 6 5" xfId="34619"/>
    <cellStyle name="ჩვეულებრივი 3 2 3 2 7" xfId="24812"/>
    <cellStyle name="ჩვეულებრივი 3 2 3 2 7 2" xfId="24813"/>
    <cellStyle name="ჩვეულებრივი 3 2 3 2 7 2 2" xfId="29751"/>
    <cellStyle name="ჩვეულებრივი 3 2 3 2 7 2 3" xfId="34624"/>
    <cellStyle name="ჩვეულებრივი 3 2 3 2 7 3" xfId="29750"/>
    <cellStyle name="ჩვეულებრივი 3 2 3 2 7 4" xfId="34623"/>
    <cellStyle name="ჩვეულებრივი 3 2 3 2 8" xfId="24814"/>
    <cellStyle name="ჩვეულებრივი 3 2 3 2 8 2" xfId="29752"/>
    <cellStyle name="ჩვეულებრივი 3 2 3 2 8 3" xfId="34625"/>
    <cellStyle name="ჩვეულებრივი 3 2 3 2 9" xfId="29657"/>
    <cellStyle name="ჩვეულებრივი 3 2 3 3" xfId="24815"/>
    <cellStyle name="ჩვეულებრივი 3 2 3 3 2" xfId="24816"/>
    <cellStyle name="ჩვეულებრივი 3 2 3 3 2 2" xfId="24817"/>
    <cellStyle name="ჩვეულებრივი 3 2 3 3 2 2 2" xfId="24818"/>
    <cellStyle name="ჩვეულებრივი 3 2 3 3 2 2 2 2" xfId="24819"/>
    <cellStyle name="ჩვეულებრივი 3 2 3 3 2 2 2 2 2" xfId="24820"/>
    <cellStyle name="ჩვეულებრივი 3 2 3 3 2 2 2 2 2 2" xfId="29758"/>
    <cellStyle name="ჩვეულებრივი 3 2 3 3 2 2 2 2 2 3" xfId="34631"/>
    <cellStyle name="ჩვეულებრივი 3 2 3 3 2 2 2 2 3" xfId="29757"/>
    <cellStyle name="ჩვეულებრივი 3 2 3 3 2 2 2 2 4" xfId="34630"/>
    <cellStyle name="ჩვეულებრივი 3 2 3 3 2 2 2 3" xfId="24821"/>
    <cellStyle name="ჩვეულებრივი 3 2 3 3 2 2 2 3 2" xfId="29759"/>
    <cellStyle name="ჩვეულებრივი 3 2 3 3 2 2 2 3 3" xfId="34632"/>
    <cellStyle name="ჩვეულებრივი 3 2 3 3 2 2 2 4" xfId="29756"/>
    <cellStyle name="ჩვეულებრივი 3 2 3 3 2 2 2 5" xfId="34629"/>
    <cellStyle name="ჩვეულებრივი 3 2 3 3 2 2 3" xfId="24822"/>
    <cellStyle name="ჩვეულებრივი 3 2 3 3 2 2 3 2" xfId="24823"/>
    <cellStyle name="ჩვეულებრივი 3 2 3 3 2 2 3 2 2" xfId="29761"/>
    <cellStyle name="ჩვეულებრივი 3 2 3 3 2 2 3 2 3" xfId="34634"/>
    <cellStyle name="ჩვეულებრივი 3 2 3 3 2 2 3 3" xfId="29760"/>
    <cellStyle name="ჩვეულებრივი 3 2 3 3 2 2 3 4" xfId="34633"/>
    <cellStyle name="ჩვეულებრივი 3 2 3 3 2 2 4" xfId="24824"/>
    <cellStyle name="ჩვეულებრივი 3 2 3 3 2 2 4 2" xfId="29762"/>
    <cellStyle name="ჩვეულებრივი 3 2 3 3 2 2 4 3" xfId="34635"/>
    <cellStyle name="ჩვეულებრივი 3 2 3 3 2 2 5" xfId="29755"/>
    <cellStyle name="ჩვეულებრივი 3 2 3 3 2 2 6" xfId="34628"/>
    <cellStyle name="ჩვეულებრივი 3 2 3 3 2 3" xfId="24825"/>
    <cellStyle name="ჩვეულებრივი 3 2 3 3 2 3 2" xfId="24826"/>
    <cellStyle name="ჩვეულებრივი 3 2 3 3 2 3 2 2" xfId="24827"/>
    <cellStyle name="ჩვეულებრივი 3 2 3 3 2 3 2 2 2" xfId="29765"/>
    <cellStyle name="ჩვეულებრივი 3 2 3 3 2 3 2 2 3" xfId="34638"/>
    <cellStyle name="ჩვეულებრივი 3 2 3 3 2 3 2 3" xfId="29764"/>
    <cellStyle name="ჩვეულებრივი 3 2 3 3 2 3 2 4" xfId="34637"/>
    <cellStyle name="ჩვეულებრივი 3 2 3 3 2 3 3" xfId="24828"/>
    <cellStyle name="ჩვეულებრივი 3 2 3 3 2 3 3 2" xfId="29766"/>
    <cellStyle name="ჩვეულებრივი 3 2 3 3 2 3 3 3" xfId="34639"/>
    <cellStyle name="ჩვეულებრივი 3 2 3 3 2 3 4" xfId="29763"/>
    <cellStyle name="ჩვეულებრივი 3 2 3 3 2 3 5" xfId="34636"/>
    <cellStyle name="ჩვეულებრივი 3 2 3 3 2 4" xfId="24829"/>
    <cellStyle name="ჩვეულებრივი 3 2 3 3 2 4 2" xfId="24830"/>
    <cellStyle name="ჩვეულებრივი 3 2 3 3 2 4 2 2" xfId="29768"/>
    <cellStyle name="ჩვეულებრივი 3 2 3 3 2 4 2 3" xfId="34641"/>
    <cellStyle name="ჩვეულებრივი 3 2 3 3 2 4 3" xfId="29767"/>
    <cellStyle name="ჩვეულებრივი 3 2 3 3 2 4 4" xfId="34640"/>
    <cellStyle name="ჩვეულებრივი 3 2 3 3 2 5" xfId="24831"/>
    <cellStyle name="ჩვეულებრივი 3 2 3 3 2 5 2" xfId="29769"/>
    <cellStyle name="ჩვეულებრივი 3 2 3 3 2 5 3" xfId="34642"/>
    <cellStyle name="ჩვეულებრივი 3 2 3 3 2 6" xfId="29754"/>
    <cellStyle name="ჩვეულებრივი 3 2 3 3 2 7" xfId="34627"/>
    <cellStyle name="ჩვეულებრივი 3 2 3 3 3" xfId="24832"/>
    <cellStyle name="ჩვეულებრივი 3 2 3 3 3 2" xfId="24833"/>
    <cellStyle name="ჩვეულებრივი 3 2 3 3 3 2 2" xfId="24834"/>
    <cellStyle name="ჩვეულებრივი 3 2 3 3 3 2 2 2" xfId="24835"/>
    <cellStyle name="ჩვეულებრივი 3 2 3 3 3 2 2 2 2" xfId="24836"/>
    <cellStyle name="ჩვეულებრივი 3 2 3 3 3 2 2 2 2 2" xfId="29774"/>
    <cellStyle name="ჩვეულებრივი 3 2 3 3 3 2 2 2 2 3" xfId="34647"/>
    <cellStyle name="ჩვეულებრივი 3 2 3 3 3 2 2 2 3" xfId="29773"/>
    <cellStyle name="ჩვეულებრივი 3 2 3 3 3 2 2 2 4" xfId="34646"/>
    <cellStyle name="ჩვეულებრივი 3 2 3 3 3 2 2 3" xfId="24837"/>
    <cellStyle name="ჩვეულებრივი 3 2 3 3 3 2 2 3 2" xfId="29775"/>
    <cellStyle name="ჩვეულებრივი 3 2 3 3 3 2 2 3 3" xfId="34648"/>
    <cellStyle name="ჩვეულებრივი 3 2 3 3 3 2 2 4" xfId="29772"/>
    <cellStyle name="ჩვეულებრივი 3 2 3 3 3 2 2 5" xfId="34645"/>
    <cellStyle name="ჩვეულებრივი 3 2 3 3 3 2 3" xfId="24838"/>
    <cellStyle name="ჩვეულებრივი 3 2 3 3 3 2 3 2" xfId="24839"/>
    <cellStyle name="ჩვეულებრივი 3 2 3 3 3 2 3 2 2" xfId="29777"/>
    <cellStyle name="ჩვეულებრივი 3 2 3 3 3 2 3 2 3" xfId="34650"/>
    <cellStyle name="ჩვეულებრივი 3 2 3 3 3 2 3 3" xfId="29776"/>
    <cellStyle name="ჩვეულებრივი 3 2 3 3 3 2 3 4" xfId="34649"/>
    <cellStyle name="ჩვეულებრივი 3 2 3 3 3 2 4" xfId="24840"/>
    <cellStyle name="ჩვეულებრივი 3 2 3 3 3 2 4 2" xfId="29778"/>
    <cellStyle name="ჩვეულებრივი 3 2 3 3 3 2 4 3" xfId="34651"/>
    <cellStyle name="ჩვეულებრივი 3 2 3 3 3 2 5" xfId="29771"/>
    <cellStyle name="ჩვეულებრივი 3 2 3 3 3 2 6" xfId="34644"/>
    <cellStyle name="ჩვეულებრივი 3 2 3 3 3 3" xfId="24841"/>
    <cellStyle name="ჩვეულებრივი 3 2 3 3 3 3 2" xfId="24842"/>
    <cellStyle name="ჩვეულებრივი 3 2 3 3 3 3 2 2" xfId="24843"/>
    <cellStyle name="ჩვეულებრივი 3 2 3 3 3 3 2 2 2" xfId="29781"/>
    <cellStyle name="ჩვეულებრივი 3 2 3 3 3 3 2 2 3" xfId="34654"/>
    <cellStyle name="ჩვეულებრივი 3 2 3 3 3 3 2 3" xfId="29780"/>
    <cellStyle name="ჩვეულებრივი 3 2 3 3 3 3 2 4" xfId="34653"/>
    <cellStyle name="ჩვეულებრივი 3 2 3 3 3 3 3" xfId="24844"/>
    <cellStyle name="ჩვეულებრივი 3 2 3 3 3 3 3 2" xfId="29782"/>
    <cellStyle name="ჩვეულებრივი 3 2 3 3 3 3 3 3" xfId="34655"/>
    <cellStyle name="ჩვეულებრივი 3 2 3 3 3 3 4" xfId="29779"/>
    <cellStyle name="ჩვეულებრივი 3 2 3 3 3 3 5" xfId="34652"/>
    <cellStyle name="ჩვეულებრივი 3 2 3 3 3 4" xfId="24845"/>
    <cellStyle name="ჩვეულებრივი 3 2 3 3 3 4 2" xfId="24846"/>
    <cellStyle name="ჩვეულებრივი 3 2 3 3 3 4 2 2" xfId="29784"/>
    <cellStyle name="ჩვეულებრივი 3 2 3 3 3 4 2 3" xfId="34657"/>
    <cellStyle name="ჩვეულებრივი 3 2 3 3 3 4 3" xfId="29783"/>
    <cellStyle name="ჩვეულებრივი 3 2 3 3 3 4 4" xfId="34656"/>
    <cellStyle name="ჩვეულებრივი 3 2 3 3 3 5" xfId="24847"/>
    <cellStyle name="ჩვეულებრივი 3 2 3 3 3 5 2" xfId="29785"/>
    <cellStyle name="ჩვეულებრივი 3 2 3 3 3 5 3" xfId="34658"/>
    <cellStyle name="ჩვეულებრივი 3 2 3 3 3 6" xfId="29770"/>
    <cellStyle name="ჩვეულებრივი 3 2 3 3 3 7" xfId="34643"/>
    <cellStyle name="ჩვეულებრივი 3 2 3 3 4" xfId="24848"/>
    <cellStyle name="ჩვეულებრივი 3 2 3 3 4 2" xfId="24849"/>
    <cellStyle name="ჩვეულებრივი 3 2 3 3 4 2 2" xfId="24850"/>
    <cellStyle name="ჩვეულებრივი 3 2 3 3 4 2 2 2" xfId="24851"/>
    <cellStyle name="ჩვეულებრივი 3 2 3 3 4 2 2 2 2" xfId="29789"/>
    <cellStyle name="ჩვეულებრივი 3 2 3 3 4 2 2 2 3" xfId="34662"/>
    <cellStyle name="ჩვეულებრივი 3 2 3 3 4 2 2 3" xfId="29788"/>
    <cellStyle name="ჩვეულებრივი 3 2 3 3 4 2 2 4" xfId="34661"/>
    <cellStyle name="ჩვეულებრივი 3 2 3 3 4 2 3" xfId="24852"/>
    <cellStyle name="ჩვეულებრივი 3 2 3 3 4 2 3 2" xfId="29790"/>
    <cellStyle name="ჩვეულებრივი 3 2 3 3 4 2 3 3" xfId="34663"/>
    <cellStyle name="ჩვეულებრივი 3 2 3 3 4 2 4" xfId="29787"/>
    <cellStyle name="ჩვეულებრივი 3 2 3 3 4 2 5" xfId="34660"/>
    <cellStyle name="ჩვეულებრივი 3 2 3 3 4 3" xfId="24853"/>
    <cellStyle name="ჩვეულებრივი 3 2 3 3 4 3 2" xfId="24854"/>
    <cellStyle name="ჩვეულებრივი 3 2 3 3 4 3 2 2" xfId="29792"/>
    <cellStyle name="ჩვეულებრივი 3 2 3 3 4 3 2 3" xfId="34665"/>
    <cellStyle name="ჩვეულებრივი 3 2 3 3 4 3 3" xfId="29791"/>
    <cellStyle name="ჩვეულებრივი 3 2 3 3 4 3 4" xfId="34664"/>
    <cellStyle name="ჩვეულებრივი 3 2 3 3 4 4" xfId="24855"/>
    <cellStyle name="ჩვეულებრივი 3 2 3 3 4 4 2" xfId="29793"/>
    <cellStyle name="ჩვეულებრივი 3 2 3 3 4 4 3" xfId="34666"/>
    <cellStyle name="ჩვეულებრივი 3 2 3 3 4 5" xfId="29786"/>
    <cellStyle name="ჩვეულებრივი 3 2 3 3 4 6" xfId="34659"/>
    <cellStyle name="ჩვეულებრივი 3 2 3 3 5" xfId="24856"/>
    <cellStyle name="ჩვეულებრივი 3 2 3 3 5 2" xfId="24857"/>
    <cellStyle name="ჩვეულებრივი 3 2 3 3 5 2 2" xfId="24858"/>
    <cellStyle name="ჩვეულებრივი 3 2 3 3 5 2 2 2" xfId="29796"/>
    <cellStyle name="ჩვეულებრივი 3 2 3 3 5 2 2 3" xfId="34669"/>
    <cellStyle name="ჩვეულებრივი 3 2 3 3 5 2 3" xfId="29795"/>
    <cellStyle name="ჩვეულებრივი 3 2 3 3 5 2 4" xfId="34668"/>
    <cellStyle name="ჩვეულებრივი 3 2 3 3 5 3" xfId="24859"/>
    <cellStyle name="ჩვეულებრივი 3 2 3 3 5 3 2" xfId="29797"/>
    <cellStyle name="ჩვეულებრივი 3 2 3 3 5 3 3" xfId="34670"/>
    <cellStyle name="ჩვეულებრივი 3 2 3 3 5 4" xfId="29794"/>
    <cellStyle name="ჩვეულებრივი 3 2 3 3 5 5" xfId="34667"/>
    <cellStyle name="ჩვეულებრივი 3 2 3 3 6" xfId="24860"/>
    <cellStyle name="ჩვეულებრივი 3 2 3 3 6 2" xfId="24861"/>
    <cellStyle name="ჩვეულებრივი 3 2 3 3 6 2 2" xfId="29799"/>
    <cellStyle name="ჩვეულებრივი 3 2 3 3 6 2 3" xfId="34672"/>
    <cellStyle name="ჩვეულებრივი 3 2 3 3 6 3" xfId="29798"/>
    <cellStyle name="ჩვეულებრივი 3 2 3 3 6 4" xfId="34671"/>
    <cellStyle name="ჩვეულებრივი 3 2 3 3 7" xfId="24862"/>
    <cellStyle name="ჩვეულებრივი 3 2 3 3 7 2" xfId="29800"/>
    <cellStyle name="ჩვეულებრივი 3 2 3 3 7 3" xfId="34673"/>
    <cellStyle name="ჩვეულებრივი 3 2 3 3 8" xfId="29753"/>
    <cellStyle name="ჩვეულებრივი 3 2 3 3 9" xfId="34626"/>
    <cellStyle name="ჩვეულებრივი 3 2 3 4" xfId="24863"/>
    <cellStyle name="ჩვეულებრივი 3 2 3 4 2" xfId="24864"/>
    <cellStyle name="ჩვეულებრივი 3 2 3 4 2 2" xfId="24865"/>
    <cellStyle name="ჩვეულებრივი 3 2 3 4 2 2 2" xfId="24866"/>
    <cellStyle name="ჩვეულებრივი 3 2 3 4 2 2 2 2" xfId="24867"/>
    <cellStyle name="ჩვეულებრივი 3 2 3 4 2 2 2 2 2" xfId="29805"/>
    <cellStyle name="ჩვეულებრივი 3 2 3 4 2 2 2 2 3" xfId="34678"/>
    <cellStyle name="ჩვეულებრივი 3 2 3 4 2 2 2 3" xfId="29804"/>
    <cellStyle name="ჩვეულებრივი 3 2 3 4 2 2 2 4" xfId="34677"/>
    <cellStyle name="ჩვეულებრივი 3 2 3 4 2 2 3" xfId="24868"/>
    <cellStyle name="ჩვეულებრივი 3 2 3 4 2 2 3 2" xfId="29806"/>
    <cellStyle name="ჩვეულებრივი 3 2 3 4 2 2 3 3" xfId="34679"/>
    <cellStyle name="ჩვეულებრივი 3 2 3 4 2 2 4" xfId="29803"/>
    <cellStyle name="ჩვეულებრივი 3 2 3 4 2 2 5" xfId="34676"/>
    <cellStyle name="ჩვეულებრივი 3 2 3 4 2 3" xfId="24869"/>
    <cellStyle name="ჩვეულებრივი 3 2 3 4 2 3 2" xfId="24870"/>
    <cellStyle name="ჩვეულებრივი 3 2 3 4 2 3 2 2" xfId="29808"/>
    <cellStyle name="ჩვეულებრივი 3 2 3 4 2 3 2 3" xfId="34681"/>
    <cellStyle name="ჩვეულებრივი 3 2 3 4 2 3 3" xfId="29807"/>
    <cellStyle name="ჩვეულებრივი 3 2 3 4 2 3 4" xfId="34680"/>
    <cellStyle name="ჩვეულებრივი 3 2 3 4 2 4" xfId="24871"/>
    <cellStyle name="ჩვეულებრივი 3 2 3 4 2 4 2" xfId="29809"/>
    <cellStyle name="ჩვეულებრივი 3 2 3 4 2 4 3" xfId="34682"/>
    <cellStyle name="ჩვეულებრივი 3 2 3 4 2 5" xfId="29802"/>
    <cellStyle name="ჩვეულებრივი 3 2 3 4 2 6" xfId="34675"/>
    <cellStyle name="ჩვეულებრივი 3 2 3 4 3" xfId="24872"/>
    <cellStyle name="ჩვეულებრივი 3 2 3 4 3 2" xfId="24873"/>
    <cellStyle name="ჩვეულებრივი 3 2 3 4 3 2 2" xfId="24874"/>
    <cellStyle name="ჩვეულებრივი 3 2 3 4 3 2 2 2" xfId="29812"/>
    <cellStyle name="ჩვეულებრივი 3 2 3 4 3 2 2 3" xfId="34685"/>
    <cellStyle name="ჩვეულებრივი 3 2 3 4 3 2 3" xfId="29811"/>
    <cellStyle name="ჩვეულებრივი 3 2 3 4 3 2 4" xfId="34684"/>
    <cellStyle name="ჩვეულებრივი 3 2 3 4 3 3" xfId="24875"/>
    <cellStyle name="ჩვეულებრივი 3 2 3 4 3 3 2" xfId="29813"/>
    <cellStyle name="ჩვეულებრივი 3 2 3 4 3 3 3" xfId="34686"/>
    <cellStyle name="ჩვეულებრივი 3 2 3 4 3 4" xfId="29810"/>
    <cellStyle name="ჩვეულებრივი 3 2 3 4 3 5" xfId="34683"/>
    <cellStyle name="ჩვეულებრივი 3 2 3 4 4" xfId="24876"/>
    <cellStyle name="ჩვეულებრივი 3 2 3 4 4 2" xfId="24877"/>
    <cellStyle name="ჩვეულებრივი 3 2 3 4 4 2 2" xfId="29815"/>
    <cellStyle name="ჩვეულებრივი 3 2 3 4 4 2 3" xfId="34688"/>
    <cellStyle name="ჩვეულებრივი 3 2 3 4 4 3" xfId="29814"/>
    <cellStyle name="ჩვეულებრივი 3 2 3 4 4 4" xfId="34687"/>
    <cellStyle name="ჩვეულებრივი 3 2 3 4 5" xfId="24878"/>
    <cellStyle name="ჩვეულებრივი 3 2 3 4 5 2" xfId="29816"/>
    <cellStyle name="ჩვეულებრივი 3 2 3 4 5 3" xfId="34689"/>
    <cellStyle name="ჩვეულებრივი 3 2 3 4 6" xfId="29801"/>
    <cellStyle name="ჩვეულებრივი 3 2 3 4 7" xfId="34674"/>
    <cellStyle name="ჩვეულებრივი 3 2 3 5" xfId="24879"/>
    <cellStyle name="ჩვეულებრივი 3 2 3 5 2" xfId="24880"/>
    <cellStyle name="ჩვეულებრივი 3 2 3 5 2 2" xfId="24881"/>
    <cellStyle name="ჩვეულებრივი 3 2 3 5 2 2 2" xfId="24882"/>
    <cellStyle name="ჩვეულებრივი 3 2 3 5 2 2 2 2" xfId="24883"/>
    <cellStyle name="ჩვეულებრივი 3 2 3 5 2 2 2 2 2" xfId="29821"/>
    <cellStyle name="ჩვეულებრივი 3 2 3 5 2 2 2 2 3" xfId="34694"/>
    <cellStyle name="ჩვეულებრივი 3 2 3 5 2 2 2 3" xfId="29820"/>
    <cellStyle name="ჩვეულებრივი 3 2 3 5 2 2 2 4" xfId="34693"/>
    <cellStyle name="ჩვეულებრივი 3 2 3 5 2 2 3" xfId="24884"/>
    <cellStyle name="ჩვეულებრივი 3 2 3 5 2 2 3 2" xfId="29822"/>
    <cellStyle name="ჩვეულებრივი 3 2 3 5 2 2 3 3" xfId="34695"/>
    <cellStyle name="ჩვეულებრივი 3 2 3 5 2 2 4" xfId="29819"/>
    <cellStyle name="ჩვეულებრივი 3 2 3 5 2 2 5" xfId="34692"/>
    <cellStyle name="ჩვეულებრივი 3 2 3 5 2 3" xfId="24885"/>
    <cellStyle name="ჩვეულებრივი 3 2 3 5 2 3 2" xfId="24886"/>
    <cellStyle name="ჩვეულებრივი 3 2 3 5 2 3 2 2" xfId="29824"/>
    <cellStyle name="ჩვეულებრივი 3 2 3 5 2 3 2 3" xfId="34697"/>
    <cellStyle name="ჩვეულებრივი 3 2 3 5 2 3 3" xfId="29823"/>
    <cellStyle name="ჩვეულებრივი 3 2 3 5 2 3 4" xfId="34696"/>
    <cellStyle name="ჩვეულებრივი 3 2 3 5 2 4" xfId="24887"/>
    <cellStyle name="ჩვეულებრივი 3 2 3 5 2 4 2" xfId="29825"/>
    <cellStyle name="ჩვეულებრივი 3 2 3 5 2 4 3" xfId="34698"/>
    <cellStyle name="ჩვეულებრივი 3 2 3 5 2 5" xfId="29818"/>
    <cellStyle name="ჩვეულებრივი 3 2 3 5 2 6" xfId="34691"/>
    <cellStyle name="ჩვეულებრივი 3 2 3 5 3" xfId="24888"/>
    <cellStyle name="ჩვეულებრივი 3 2 3 5 3 2" xfId="24889"/>
    <cellStyle name="ჩვეულებრივი 3 2 3 5 3 2 2" xfId="24890"/>
    <cellStyle name="ჩვეულებრივი 3 2 3 5 3 2 2 2" xfId="29828"/>
    <cellStyle name="ჩვეულებრივი 3 2 3 5 3 2 2 3" xfId="34701"/>
    <cellStyle name="ჩვეულებრივი 3 2 3 5 3 2 3" xfId="29827"/>
    <cellStyle name="ჩვეულებრივი 3 2 3 5 3 2 4" xfId="34700"/>
    <cellStyle name="ჩვეულებრივი 3 2 3 5 3 3" xfId="24891"/>
    <cellStyle name="ჩვეულებრივი 3 2 3 5 3 3 2" xfId="29829"/>
    <cellStyle name="ჩვეულებრივი 3 2 3 5 3 3 3" xfId="34702"/>
    <cellStyle name="ჩვეულებრივი 3 2 3 5 3 4" xfId="29826"/>
    <cellStyle name="ჩვეულებრივი 3 2 3 5 3 5" xfId="34699"/>
    <cellStyle name="ჩვეულებრივი 3 2 3 5 4" xfId="24892"/>
    <cellStyle name="ჩვეულებრივი 3 2 3 5 4 2" xfId="24893"/>
    <cellStyle name="ჩვეულებრივი 3 2 3 5 4 2 2" xfId="29831"/>
    <cellStyle name="ჩვეულებრივი 3 2 3 5 4 2 3" xfId="34704"/>
    <cellStyle name="ჩვეულებრივი 3 2 3 5 4 3" xfId="29830"/>
    <cellStyle name="ჩვეულებრივი 3 2 3 5 4 4" xfId="34703"/>
    <cellStyle name="ჩვეულებრივი 3 2 3 5 5" xfId="24894"/>
    <cellStyle name="ჩვეულებრივი 3 2 3 5 5 2" xfId="29832"/>
    <cellStyle name="ჩვეულებრივი 3 2 3 5 5 3" xfId="34705"/>
    <cellStyle name="ჩვეულებრივი 3 2 3 5 6" xfId="29817"/>
    <cellStyle name="ჩვეულებრივი 3 2 3 5 7" xfId="34690"/>
    <cellStyle name="ჩვეულებრივი 3 2 3 6" xfId="24895"/>
    <cellStyle name="ჩვეულებრივი 3 2 3 6 2" xfId="24896"/>
    <cellStyle name="ჩვეულებრივი 3 2 3 6 2 2" xfId="24897"/>
    <cellStyle name="ჩვეულებრივი 3 2 3 6 2 2 2" xfId="24898"/>
    <cellStyle name="ჩვეულებრივი 3 2 3 6 2 2 2 2" xfId="29836"/>
    <cellStyle name="ჩვეულებრივი 3 2 3 6 2 2 2 3" xfId="34709"/>
    <cellStyle name="ჩვეულებრივი 3 2 3 6 2 2 3" xfId="29835"/>
    <cellStyle name="ჩვეულებრივი 3 2 3 6 2 2 4" xfId="34708"/>
    <cellStyle name="ჩვეულებრივი 3 2 3 6 2 3" xfId="24899"/>
    <cellStyle name="ჩვეულებრივი 3 2 3 6 2 3 2" xfId="29837"/>
    <cellStyle name="ჩვეულებრივი 3 2 3 6 2 3 3" xfId="34710"/>
    <cellStyle name="ჩვეულებრივი 3 2 3 6 2 4" xfId="29834"/>
    <cellStyle name="ჩვეულებრივი 3 2 3 6 2 5" xfId="34707"/>
    <cellStyle name="ჩვეულებრივი 3 2 3 6 3" xfId="24900"/>
    <cellStyle name="ჩვეულებრივი 3 2 3 6 3 2" xfId="24901"/>
    <cellStyle name="ჩვეულებრივი 3 2 3 6 3 2 2" xfId="29839"/>
    <cellStyle name="ჩვეულებრივი 3 2 3 6 3 2 3" xfId="34712"/>
    <cellStyle name="ჩვეულებრივი 3 2 3 6 3 3" xfId="29838"/>
    <cellStyle name="ჩვეულებრივი 3 2 3 6 3 4" xfId="34711"/>
    <cellStyle name="ჩვეულებრივი 3 2 3 6 4" xfId="24902"/>
    <cellStyle name="ჩვეულებრივი 3 2 3 6 4 2" xfId="29840"/>
    <cellStyle name="ჩვეულებრივი 3 2 3 6 4 3" xfId="34713"/>
    <cellStyle name="ჩვეულებრივი 3 2 3 6 5" xfId="29833"/>
    <cellStyle name="ჩვეულებრივი 3 2 3 6 6" xfId="34706"/>
    <cellStyle name="ჩვეულებრივი 3 2 3 7" xfId="24903"/>
    <cellStyle name="ჩვეულებრივი 3 2 3 7 2" xfId="24904"/>
    <cellStyle name="ჩვეულებრივი 3 2 3 7 2 2" xfId="24905"/>
    <cellStyle name="ჩვეულებრივი 3 2 3 7 2 2 2" xfId="29843"/>
    <cellStyle name="ჩვეულებრივი 3 2 3 7 2 2 3" xfId="34716"/>
    <cellStyle name="ჩვეულებრივი 3 2 3 7 2 3" xfId="29842"/>
    <cellStyle name="ჩვეულებრივი 3 2 3 7 2 4" xfId="34715"/>
    <cellStyle name="ჩვეულებრივი 3 2 3 7 3" xfId="24906"/>
    <cellStyle name="ჩვეულებრივი 3 2 3 7 3 2" xfId="29844"/>
    <cellStyle name="ჩვეულებრივი 3 2 3 7 3 3" xfId="34717"/>
    <cellStyle name="ჩვეულებრივი 3 2 3 7 4" xfId="29841"/>
    <cellStyle name="ჩვეულებრივი 3 2 3 7 5" xfId="34714"/>
    <cellStyle name="ჩვეულებრივი 3 2 3 8" xfId="24907"/>
    <cellStyle name="ჩვეულებრივი 3 2 3 8 2" xfId="24908"/>
    <cellStyle name="ჩვეულებრივი 3 2 3 8 2 2" xfId="29846"/>
    <cellStyle name="ჩვეულებრივი 3 2 3 8 2 3" xfId="34719"/>
    <cellStyle name="ჩვეულებრივი 3 2 3 8 3" xfId="29845"/>
    <cellStyle name="ჩვეულებრივი 3 2 3 8 4" xfId="34718"/>
    <cellStyle name="ჩვეულებრივი 3 2 3 9" xfId="24909"/>
    <cellStyle name="ჩვეულებრივი 3 2 3 9 2" xfId="29847"/>
    <cellStyle name="ჩვეულებრივი 3 2 3 9 3" xfId="34720"/>
    <cellStyle name="ჩვეულებრივი 3 2 4" xfId="24910"/>
    <cellStyle name="ჩვეულებრივი 3 2 4 10" xfId="29848"/>
    <cellStyle name="ჩვეულებრივი 3 2 4 11" xfId="34721"/>
    <cellStyle name="ჩვეულებრივი 3 2 4 2" xfId="24911"/>
    <cellStyle name="ჩვეულებრივი 3 2 4 2 10" xfId="34722"/>
    <cellStyle name="ჩვეულებრივი 3 2 4 2 2" xfId="24912"/>
    <cellStyle name="ჩვეულებრივი 3 2 4 2 2 2" xfId="24913"/>
    <cellStyle name="ჩვეულებრივი 3 2 4 2 2 2 2" xfId="24914"/>
    <cellStyle name="ჩვეულებრივი 3 2 4 2 2 2 2 2" xfId="24915"/>
    <cellStyle name="ჩვეულებრივი 3 2 4 2 2 2 2 2 2" xfId="24916"/>
    <cellStyle name="ჩვეულებრივი 3 2 4 2 2 2 2 2 2 2" xfId="24917"/>
    <cellStyle name="ჩვეულებრივი 3 2 4 2 2 2 2 2 2 2 2" xfId="29855"/>
    <cellStyle name="ჩვეულებრივი 3 2 4 2 2 2 2 2 2 2 3" xfId="34728"/>
    <cellStyle name="ჩვეულებრივი 3 2 4 2 2 2 2 2 2 3" xfId="29854"/>
    <cellStyle name="ჩვეულებრივი 3 2 4 2 2 2 2 2 2 4" xfId="34727"/>
    <cellStyle name="ჩვეულებრივი 3 2 4 2 2 2 2 2 3" xfId="24918"/>
    <cellStyle name="ჩვეულებრივი 3 2 4 2 2 2 2 2 3 2" xfId="29856"/>
    <cellStyle name="ჩვეულებრივი 3 2 4 2 2 2 2 2 3 3" xfId="34729"/>
    <cellStyle name="ჩვეულებრივი 3 2 4 2 2 2 2 2 4" xfId="29853"/>
    <cellStyle name="ჩვეულებრივი 3 2 4 2 2 2 2 2 5" xfId="34726"/>
    <cellStyle name="ჩვეულებრივი 3 2 4 2 2 2 2 3" xfId="24919"/>
    <cellStyle name="ჩვეულებრივი 3 2 4 2 2 2 2 3 2" xfId="24920"/>
    <cellStyle name="ჩვეულებრივი 3 2 4 2 2 2 2 3 2 2" xfId="29858"/>
    <cellStyle name="ჩვეულებრივი 3 2 4 2 2 2 2 3 2 3" xfId="34731"/>
    <cellStyle name="ჩვეულებრივი 3 2 4 2 2 2 2 3 3" xfId="29857"/>
    <cellStyle name="ჩვეულებრივი 3 2 4 2 2 2 2 3 4" xfId="34730"/>
    <cellStyle name="ჩვეულებრივი 3 2 4 2 2 2 2 4" xfId="24921"/>
    <cellStyle name="ჩვეულებრივი 3 2 4 2 2 2 2 4 2" xfId="29859"/>
    <cellStyle name="ჩვეულებრივი 3 2 4 2 2 2 2 4 3" xfId="34732"/>
    <cellStyle name="ჩვეულებრივი 3 2 4 2 2 2 2 5" xfId="29852"/>
    <cellStyle name="ჩვეულებრივი 3 2 4 2 2 2 2 6" xfId="34725"/>
    <cellStyle name="ჩვეულებრივი 3 2 4 2 2 2 3" xfId="24922"/>
    <cellStyle name="ჩვეულებრივი 3 2 4 2 2 2 3 2" xfId="24923"/>
    <cellStyle name="ჩვეულებრივი 3 2 4 2 2 2 3 2 2" xfId="24924"/>
    <cellStyle name="ჩვეულებრივი 3 2 4 2 2 2 3 2 2 2" xfId="29862"/>
    <cellStyle name="ჩვეულებრივი 3 2 4 2 2 2 3 2 2 3" xfId="34735"/>
    <cellStyle name="ჩვეულებრივი 3 2 4 2 2 2 3 2 3" xfId="29861"/>
    <cellStyle name="ჩვეულებრივი 3 2 4 2 2 2 3 2 4" xfId="34734"/>
    <cellStyle name="ჩვეულებრივი 3 2 4 2 2 2 3 3" xfId="24925"/>
    <cellStyle name="ჩვეულებრივი 3 2 4 2 2 2 3 3 2" xfId="29863"/>
    <cellStyle name="ჩვეულებრივი 3 2 4 2 2 2 3 3 3" xfId="34736"/>
    <cellStyle name="ჩვეულებრივი 3 2 4 2 2 2 3 4" xfId="29860"/>
    <cellStyle name="ჩვეულებრივი 3 2 4 2 2 2 3 5" xfId="34733"/>
    <cellStyle name="ჩვეულებრივი 3 2 4 2 2 2 4" xfId="24926"/>
    <cellStyle name="ჩვეულებრივი 3 2 4 2 2 2 4 2" xfId="24927"/>
    <cellStyle name="ჩვეულებრივი 3 2 4 2 2 2 4 2 2" xfId="29865"/>
    <cellStyle name="ჩვეულებრივი 3 2 4 2 2 2 4 2 3" xfId="34738"/>
    <cellStyle name="ჩვეულებრივი 3 2 4 2 2 2 4 3" xfId="29864"/>
    <cellStyle name="ჩვეულებრივი 3 2 4 2 2 2 4 4" xfId="34737"/>
    <cellStyle name="ჩვეულებრივი 3 2 4 2 2 2 5" xfId="24928"/>
    <cellStyle name="ჩვეულებრივი 3 2 4 2 2 2 5 2" xfId="29866"/>
    <cellStyle name="ჩვეულებრივი 3 2 4 2 2 2 5 3" xfId="34739"/>
    <cellStyle name="ჩვეულებრივი 3 2 4 2 2 2 6" xfId="29851"/>
    <cellStyle name="ჩვეულებრივი 3 2 4 2 2 2 7" xfId="34724"/>
    <cellStyle name="ჩვეულებრივი 3 2 4 2 2 3" xfId="24929"/>
    <cellStyle name="ჩვეულებრივი 3 2 4 2 2 3 2" xfId="24930"/>
    <cellStyle name="ჩვეულებრივი 3 2 4 2 2 3 2 2" xfId="24931"/>
    <cellStyle name="ჩვეულებრივი 3 2 4 2 2 3 2 2 2" xfId="24932"/>
    <cellStyle name="ჩვეულებრივი 3 2 4 2 2 3 2 2 2 2" xfId="24933"/>
    <cellStyle name="ჩვეულებრივი 3 2 4 2 2 3 2 2 2 2 2" xfId="29871"/>
    <cellStyle name="ჩვეულებრივი 3 2 4 2 2 3 2 2 2 2 3" xfId="34744"/>
    <cellStyle name="ჩვეულებრივი 3 2 4 2 2 3 2 2 2 3" xfId="29870"/>
    <cellStyle name="ჩვეულებრივი 3 2 4 2 2 3 2 2 2 4" xfId="34743"/>
    <cellStyle name="ჩვეულებრივი 3 2 4 2 2 3 2 2 3" xfId="24934"/>
    <cellStyle name="ჩვეულებრივი 3 2 4 2 2 3 2 2 3 2" xfId="29872"/>
    <cellStyle name="ჩვეულებრივი 3 2 4 2 2 3 2 2 3 3" xfId="34745"/>
    <cellStyle name="ჩვეულებრივი 3 2 4 2 2 3 2 2 4" xfId="29869"/>
    <cellStyle name="ჩვეულებრივი 3 2 4 2 2 3 2 2 5" xfId="34742"/>
    <cellStyle name="ჩვეულებრივი 3 2 4 2 2 3 2 3" xfId="24935"/>
    <cellStyle name="ჩვეულებრივი 3 2 4 2 2 3 2 3 2" xfId="24936"/>
    <cellStyle name="ჩვეულებრივი 3 2 4 2 2 3 2 3 2 2" xfId="29874"/>
    <cellStyle name="ჩვეულებრივი 3 2 4 2 2 3 2 3 2 3" xfId="34747"/>
    <cellStyle name="ჩვეულებრივი 3 2 4 2 2 3 2 3 3" xfId="29873"/>
    <cellStyle name="ჩვეულებრივი 3 2 4 2 2 3 2 3 4" xfId="34746"/>
    <cellStyle name="ჩვეულებრივი 3 2 4 2 2 3 2 4" xfId="24937"/>
    <cellStyle name="ჩვეულებრივი 3 2 4 2 2 3 2 4 2" xfId="29875"/>
    <cellStyle name="ჩვეულებრივი 3 2 4 2 2 3 2 4 3" xfId="34748"/>
    <cellStyle name="ჩვეულებრივი 3 2 4 2 2 3 2 5" xfId="29868"/>
    <cellStyle name="ჩვეულებრივი 3 2 4 2 2 3 2 6" xfId="34741"/>
    <cellStyle name="ჩვეულებრივი 3 2 4 2 2 3 3" xfId="24938"/>
    <cellStyle name="ჩვეულებრივი 3 2 4 2 2 3 3 2" xfId="24939"/>
    <cellStyle name="ჩვეულებრივი 3 2 4 2 2 3 3 2 2" xfId="24940"/>
    <cellStyle name="ჩვეულებრივი 3 2 4 2 2 3 3 2 2 2" xfId="29878"/>
    <cellStyle name="ჩვეულებრივი 3 2 4 2 2 3 3 2 2 3" xfId="34751"/>
    <cellStyle name="ჩვეულებრივი 3 2 4 2 2 3 3 2 3" xfId="29877"/>
    <cellStyle name="ჩვეულებრივი 3 2 4 2 2 3 3 2 4" xfId="34750"/>
    <cellStyle name="ჩვეულებრივი 3 2 4 2 2 3 3 3" xfId="24941"/>
    <cellStyle name="ჩვეულებრივი 3 2 4 2 2 3 3 3 2" xfId="29879"/>
    <cellStyle name="ჩვეულებრივი 3 2 4 2 2 3 3 3 3" xfId="34752"/>
    <cellStyle name="ჩვეულებრივი 3 2 4 2 2 3 3 4" xfId="29876"/>
    <cellStyle name="ჩვეულებრივი 3 2 4 2 2 3 3 5" xfId="34749"/>
    <cellStyle name="ჩვეულებრივი 3 2 4 2 2 3 4" xfId="24942"/>
    <cellStyle name="ჩვეულებრივი 3 2 4 2 2 3 4 2" xfId="24943"/>
    <cellStyle name="ჩვეულებრივი 3 2 4 2 2 3 4 2 2" xfId="29881"/>
    <cellStyle name="ჩვეულებრივი 3 2 4 2 2 3 4 2 3" xfId="34754"/>
    <cellStyle name="ჩვეულებრივი 3 2 4 2 2 3 4 3" xfId="29880"/>
    <cellStyle name="ჩვეულებრივი 3 2 4 2 2 3 4 4" xfId="34753"/>
    <cellStyle name="ჩვეულებრივი 3 2 4 2 2 3 5" xfId="24944"/>
    <cellStyle name="ჩვეულებრივი 3 2 4 2 2 3 5 2" xfId="29882"/>
    <cellStyle name="ჩვეულებრივი 3 2 4 2 2 3 5 3" xfId="34755"/>
    <cellStyle name="ჩვეულებრივი 3 2 4 2 2 3 6" xfId="29867"/>
    <cellStyle name="ჩვეულებრივი 3 2 4 2 2 3 7" xfId="34740"/>
    <cellStyle name="ჩვეულებრივი 3 2 4 2 2 4" xfId="24945"/>
    <cellStyle name="ჩვეულებრივი 3 2 4 2 2 4 2" xfId="24946"/>
    <cellStyle name="ჩვეულებრივი 3 2 4 2 2 4 2 2" xfId="24947"/>
    <cellStyle name="ჩვეულებრივი 3 2 4 2 2 4 2 2 2" xfId="24948"/>
    <cellStyle name="ჩვეულებრივი 3 2 4 2 2 4 2 2 2 2" xfId="29886"/>
    <cellStyle name="ჩვეულებრივი 3 2 4 2 2 4 2 2 2 3" xfId="34759"/>
    <cellStyle name="ჩვეულებრივი 3 2 4 2 2 4 2 2 3" xfId="29885"/>
    <cellStyle name="ჩვეულებრივი 3 2 4 2 2 4 2 2 4" xfId="34758"/>
    <cellStyle name="ჩვეულებრივი 3 2 4 2 2 4 2 3" xfId="24949"/>
    <cellStyle name="ჩვეულებრივი 3 2 4 2 2 4 2 3 2" xfId="29887"/>
    <cellStyle name="ჩვეულებრივი 3 2 4 2 2 4 2 3 3" xfId="34760"/>
    <cellStyle name="ჩვეულებრივი 3 2 4 2 2 4 2 4" xfId="29884"/>
    <cellStyle name="ჩვეულებრივი 3 2 4 2 2 4 2 5" xfId="34757"/>
    <cellStyle name="ჩვეულებრივი 3 2 4 2 2 4 3" xfId="24950"/>
    <cellStyle name="ჩვეულებრივი 3 2 4 2 2 4 3 2" xfId="24951"/>
    <cellStyle name="ჩვეულებრივი 3 2 4 2 2 4 3 2 2" xfId="29889"/>
    <cellStyle name="ჩვეულებრივი 3 2 4 2 2 4 3 2 3" xfId="34762"/>
    <cellStyle name="ჩვეულებრივი 3 2 4 2 2 4 3 3" xfId="29888"/>
    <cellStyle name="ჩვეულებრივი 3 2 4 2 2 4 3 4" xfId="34761"/>
    <cellStyle name="ჩვეულებრივი 3 2 4 2 2 4 4" xfId="24952"/>
    <cellStyle name="ჩვეულებრივი 3 2 4 2 2 4 4 2" xfId="29890"/>
    <cellStyle name="ჩვეულებრივი 3 2 4 2 2 4 4 3" xfId="34763"/>
    <cellStyle name="ჩვეულებრივი 3 2 4 2 2 4 5" xfId="29883"/>
    <cellStyle name="ჩვეულებრივი 3 2 4 2 2 4 6" xfId="34756"/>
    <cellStyle name="ჩვეულებრივი 3 2 4 2 2 5" xfId="24953"/>
    <cellStyle name="ჩვეულებრივი 3 2 4 2 2 5 2" xfId="24954"/>
    <cellStyle name="ჩვეულებრივი 3 2 4 2 2 5 2 2" xfId="24955"/>
    <cellStyle name="ჩვეულებრივი 3 2 4 2 2 5 2 2 2" xfId="29893"/>
    <cellStyle name="ჩვეულებრივი 3 2 4 2 2 5 2 2 3" xfId="34766"/>
    <cellStyle name="ჩვეულებრივი 3 2 4 2 2 5 2 3" xfId="29892"/>
    <cellStyle name="ჩვეულებრივი 3 2 4 2 2 5 2 4" xfId="34765"/>
    <cellStyle name="ჩვეულებრივი 3 2 4 2 2 5 3" xfId="24956"/>
    <cellStyle name="ჩვეულებრივი 3 2 4 2 2 5 3 2" xfId="29894"/>
    <cellStyle name="ჩვეულებრივი 3 2 4 2 2 5 3 3" xfId="34767"/>
    <cellStyle name="ჩვეულებრივი 3 2 4 2 2 5 4" xfId="29891"/>
    <cellStyle name="ჩვეულებრივი 3 2 4 2 2 5 5" xfId="34764"/>
    <cellStyle name="ჩვეულებრივი 3 2 4 2 2 6" xfId="24957"/>
    <cellStyle name="ჩვეულებრივი 3 2 4 2 2 6 2" xfId="24958"/>
    <cellStyle name="ჩვეულებრივი 3 2 4 2 2 6 2 2" xfId="29896"/>
    <cellStyle name="ჩვეულებრივი 3 2 4 2 2 6 2 3" xfId="34769"/>
    <cellStyle name="ჩვეულებრივი 3 2 4 2 2 6 3" xfId="29895"/>
    <cellStyle name="ჩვეულებრივი 3 2 4 2 2 6 4" xfId="34768"/>
    <cellStyle name="ჩვეულებრივი 3 2 4 2 2 7" xfId="24959"/>
    <cellStyle name="ჩვეულებრივი 3 2 4 2 2 7 2" xfId="29897"/>
    <cellStyle name="ჩვეულებრივი 3 2 4 2 2 7 3" xfId="34770"/>
    <cellStyle name="ჩვეულებრივი 3 2 4 2 2 8" xfId="29850"/>
    <cellStyle name="ჩვეულებრივი 3 2 4 2 2 9" xfId="34723"/>
    <cellStyle name="ჩვეულებრივი 3 2 4 2 3" xfId="24960"/>
    <cellStyle name="ჩვეულებრივი 3 2 4 2 3 2" xfId="24961"/>
    <cellStyle name="ჩვეულებრივი 3 2 4 2 3 2 2" xfId="24962"/>
    <cellStyle name="ჩვეულებრივი 3 2 4 2 3 2 2 2" xfId="24963"/>
    <cellStyle name="ჩვეულებრივი 3 2 4 2 3 2 2 2 2" xfId="24964"/>
    <cellStyle name="ჩვეულებრივი 3 2 4 2 3 2 2 2 2 2" xfId="29902"/>
    <cellStyle name="ჩვეულებრივი 3 2 4 2 3 2 2 2 2 3" xfId="34775"/>
    <cellStyle name="ჩვეულებრივი 3 2 4 2 3 2 2 2 3" xfId="29901"/>
    <cellStyle name="ჩვეულებრივი 3 2 4 2 3 2 2 2 4" xfId="34774"/>
    <cellStyle name="ჩვეულებრივი 3 2 4 2 3 2 2 3" xfId="24965"/>
    <cellStyle name="ჩვეულებრივი 3 2 4 2 3 2 2 3 2" xfId="29903"/>
    <cellStyle name="ჩვეულებრივი 3 2 4 2 3 2 2 3 3" xfId="34776"/>
    <cellStyle name="ჩვეულებრივი 3 2 4 2 3 2 2 4" xfId="29900"/>
    <cellStyle name="ჩვეულებრივი 3 2 4 2 3 2 2 5" xfId="34773"/>
    <cellStyle name="ჩვეულებრივი 3 2 4 2 3 2 3" xfId="24966"/>
    <cellStyle name="ჩვეულებრივი 3 2 4 2 3 2 3 2" xfId="24967"/>
    <cellStyle name="ჩვეულებრივი 3 2 4 2 3 2 3 2 2" xfId="29905"/>
    <cellStyle name="ჩვეულებრივი 3 2 4 2 3 2 3 2 3" xfId="34778"/>
    <cellStyle name="ჩვეულებრივი 3 2 4 2 3 2 3 3" xfId="29904"/>
    <cellStyle name="ჩვეულებრივი 3 2 4 2 3 2 3 4" xfId="34777"/>
    <cellStyle name="ჩვეულებრივი 3 2 4 2 3 2 4" xfId="24968"/>
    <cellStyle name="ჩვეულებრივი 3 2 4 2 3 2 4 2" xfId="29906"/>
    <cellStyle name="ჩვეულებრივი 3 2 4 2 3 2 4 3" xfId="34779"/>
    <cellStyle name="ჩვეულებრივი 3 2 4 2 3 2 5" xfId="29899"/>
    <cellStyle name="ჩვეულებრივი 3 2 4 2 3 2 6" xfId="34772"/>
    <cellStyle name="ჩვეულებრივი 3 2 4 2 3 3" xfId="24969"/>
    <cellStyle name="ჩვეულებრივი 3 2 4 2 3 3 2" xfId="24970"/>
    <cellStyle name="ჩვეულებრივი 3 2 4 2 3 3 2 2" xfId="24971"/>
    <cellStyle name="ჩვეულებრივი 3 2 4 2 3 3 2 2 2" xfId="29909"/>
    <cellStyle name="ჩვეულებრივი 3 2 4 2 3 3 2 2 3" xfId="34782"/>
    <cellStyle name="ჩვეულებრივი 3 2 4 2 3 3 2 3" xfId="29908"/>
    <cellStyle name="ჩვეულებრივი 3 2 4 2 3 3 2 4" xfId="34781"/>
    <cellStyle name="ჩვეულებრივი 3 2 4 2 3 3 3" xfId="24972"/>
    <cellStyle name="ჩვეულებრივი 3 2 4 2 3 3 3 2" xfId="29910"/>
    <cellStyle name="ჩვეულებრივი 3 2 4 2 3 3 3 3" xfId="34783"/>
    <cellStyle name="ჩვეულებრივი 3 2 4 2 3 3 4" xfId="29907"/>
    <cellStyle name="ჩვეულებრივი 3 2 4 2 3 3 5" xfId="34780"/>
    <cellStyle name="ჩვეულებრივი 3 2 4 2 3 4" xfId="24973"/>
    <cellStyle name="ჩვეულებრივი 3 2 4 2 3 4 2" xfId="24974"/>
    <cellStyle name="ჩვეულებრივი 3 2 4 2 3 4 2 2" xfId="29912"/>
    <cellStyle name="ჩვეულებრივი 3 2 4 2 3 4 2 3" xfId="34785"/>
    <cellStyle name="ჩვეულებრივი 3 2 4 2 3 4 3" xfId="29911"/>
    <cellStyle name="ჩვეულებრივი 3 2 4 2 3 4 4" xfId="34784"/>
    <cellStyle name="ჩვეულებრივი 3 2 4 2 3 5" xfId="24975"/>
    <cellStyle name="ჩვეულებრივი 3 2 4 2 3 5 2" xfId="29913"/>
    <cellStyle name="ჩვეულებრივი 3 2 4 2 3 5 3" xfId="34786"/>
    <cellStyle name="ჩვეულებრივი 3 2 4 2 3 6" xfId="29898"/>
    <cellStyle name="ჩვეულებრივი 3 2 4 2 3 7" xfId="34771"/>
    <cellStyle name="ჩვეულებრივი 3 2 4 2 4" xfId="24976"/>
    <cellStyle name="ჩვეულებრივი 3 2 4 2 4 2" xfId="24977"/>
    <cellStyle name="ჩვეულებრივი 3 2 4 2 4 2 2" xfId="24978"/>
    <cellStyle name="ჩვეულებრივი 3 2 4 2 4 2 2 2" xfId="24979"/>
    <cellStyle name="ჩვეულებრივი 3 2 4 2 4 2 2 2 2" xfId="24980"/>
    <cellStyle name="ჩვეულებრივი 3 2 4 2 4 2 2 2 2 2" xfId="29918"/>
    <cellStyle name="ჩვეულებრივი 3 2 4 2 4 2 2 2 2 3" xfId="34791"/>
    <cellStyle name="ჩვეულებრივი 3 2 4 2 4 2 2 2 3" xfId="29917"/>
    <cellStyle name="ჩვეულებრივი 3 2 4 2 4 2 2 2 4" xfId="34790"/>
    <cellStyle name="ჩვეულებრივი 3 2 4 2 4 2 2 3" xfId="24981"/>
    <cellStyle name="ჩვეულებრივი 3 2 4 2 4 2 2 3 2" xfId="29919"/>
    <cellStyle name="ჩვეულებრივი 3 2 4 2 4 2 2 3 3" xfId="34792"/>
    <cellStyle name="ჩვეულებრივი 3 2 4 2 4 2 2 4" xfId="29916"/>
    <cellStyle name="ჩვეულებრივი 3 2 4 2 4 2 2 5" xfId="34789"/>
    <cellStyle name="ჩვეულებრივი 3 2 4 2 4 2 3" xfId="24982"/>
    <cellStyle name="ჩვეულებრივი 3 2 4 2 4 2 3 2" xfId="24983"/>
    <cellStyle name="ჩვეულებრივი 3 2 4 2 4 2 3 2 2" xfId="29921"/>
    <cellStyle name="ჩვეულებრივი 3 2 4 2 4 2 3 2 3" xfId="34794"/>
    <cellStyle name="ჩვეულებრივი 3 2 4 2 4 2 3 3" xfId="29920"/>
    <cellStyle name="ჩვეულებრივი 3 2 4 2 4 2 3 4" xfId="34793"/>
    <cellStyle name="ჩვეულებრივი 3 2 4 2 4 2 4" xfId="24984"/>
    <cellStyle name="ჩვეულებრივი 3 2 4 2 4 2 4 2" xfId="29922"/>
    <cellStyle name="ჩვეულებრივი 3 2 4 2 4 2 4 3" xfId="34795"/>
    <cellStyle name="ჩვეულებრივი 3 2 4 2 4 2 5" xfId="29915"/>
    <cellStyle name="ჩვეულებრივი 3 2 4 2 4 2 6" xfId="34788"/>
    <cellStyle name="ჩვეულებრივი 3 2 4 2 4 3" xfId="24985"/>
    <cellStyle name="ჩვეულებრივი 3 2 4 2 4 3 2" xfId="24986"/>
    <cellStyle name="ჩვეულებრივი 3 2 4 2 4 3 2 2" xfId="24987"/>
    <cellStyle name="ჩვეულებრივი 3 2 4 2 4 3 2 2 2" xfId="29925"/>
    <cellStyle name="ჩვეულებრივი 3 2 4 2 4 3 2 2 3" xfId="34798"/>
    <cellStyle name="ჩვეულებრივი 3 2 4 2 4 3 2 3" xfId="29924"/>
    <cellStyle name="ჩვეულებრივი 3 2 4 2 4 3 2 4" xfId="34797"/>
    <cellStyle name="ჩვეულებრივი 3 2 4 2 4 3 3" xfId="24988"/>
    <cellStyle name="ჩვეულებრივი 3 2 4 2 4 3 3 2" xfId="29926"/>
    <cellStyle name="ჩვეულებრივი 3 2 4 2 4 3 3 3" xfId="34799"/>
    <cellStyle name="ჩვეულებრივი 3 2 4 2 4 3 4" xfId="29923"/>
    <cellStyle name="ჩვეულებრივი 3 2 4 2 4 3 5" xfId="34796"/>
    <cellStyle name="ჩვეულებრივი 3 2 4 2 4 4" xfId="24989"/>
    <cellStyle name="ჩვეულებრივი 3 2 4 2 4 4 2" xfId="24990"/>
    <cellStyle name="ჩვეულებრივი 3 2 4 2 4 4 2 2" xfId="29928"/>
    <cellStyle name="ჩვეულებრივი 3 2 4 2 4 4 2 3" xfId="34801"/>
    <cellStyle name="ჩვეულებრივი 3 2 4 2 4 4 3" xfId="29927"/>
    <cellStyle name="ჩვეულებრივი 3 2 4 2 4 4 4" xfId="34800"/>
    <cellStyle name="ჩვეულებრივი 3 2 4 2 4 5" xfId="24991"/>
    <cellStyle name="ჩვეულებრივი 3 2 4 2 4 5 2" xfId="29929"/>
    <cellStyle name="ჩვეულებრივი 3 2 4 2 4 5 3" xfId="34802"/>
    <cellStyle name="ჩვეულებრივი 3 2 4 2 4 6" xfId="29914"/>
    <cellStyle name="ჩვეულებრივი 3 2 4 2 4 7" xfId="34787"/>
    <cellStyle name="ჩვეულებრივი 3 2 4 2 5" xfId="24992"/>
    <cellStyle name="ჩვეულებრივი 3 2 4 2 5 2" xfId="24993"/>
    <cellStyle name="ჩვეულებრივი 3 2 4 2 5 2 2" xfId="24994"/>
    <cellStyle name="ჩვეულებრივი 3 2 4 2 5 2 2 2" xfId="24995"/>
    <cellStyle name="ჩვეულებრივი 3 2 4 2 5 2 2 2 2" xfId="29933"/>
    <cellStyle name="ჩვეულებრივი 3 2 4 2 5 2 2 2 3" xfId="34806"/>
    <cellStyle name="ჩვეულებრივი 3 2 4 2 5 2 2 3" xfId="29932"/>
    <cellStyle name="ჩვეულებრივი 3 2 4 2 5 2 2 4" xfId="34805"/>
    <cellStyle name="ჩვეულებრივი 3 2 4 2 5 2 3" xfId="24996"/>
    <cellStyle name="ჩვეულებრივი 3 2 4 2 5 2 3 2" xfId="29934"/>
    <cellStyle name="ჩვეულებრივი 3 2 4 2 5 2 3 3" xfId="34807"/>
    <cellStyle name="ჩვეულებრივი 3 2 4 2 5 2 4" xfId="29931"/>
    <cellStyle name="ჩვეულებრივი 3 2 4 2 5 2 5" xfId="34804"/>
    <cellStyle name="ჩვეულებრივი 3 2 4 2 5 3" xfId="24997"/>
    <cellStyle name="ჩვეულებრივი 3 2 4 2 5 3 2" xfId="24998"/>
    <cellStyle name="ჩვეულებრივი 3 2 4 2 5 3 2 2" xfId="29936"/>
    <cellStyle name="ჩვეულებრივი 3 2 4 2 5 3 2 3" xfId="34809"/>
    <cellStyle name="ჩვეულებრივი 3 2 4 2 5 3 3" xfId="29935"/>
    <cellStyle name="ჩვეულებრივი 3 2 4 2 5 3 4" xfId="34808"/>
    <cellStyle name="ჩვეულებრივი 3 2 4 2 5 4" xfId="24999"/>
    <cellStyle name="ჩვეულებრივი 3 2 4 2 5 4 2" xfId="29937"/>
    <cellStyle name="ჩვეულებრივი 3 2 4 2 5 4 3" xfId="34810"/>
    <cellStyle name="ჩვეულებრივი 3 2 4 2 5 5" xfId="29930"/>
    <cellStyle name="ჩვეულებრივი 3 2 4 2 5 6" xfId="34803"/>
    <cellStyle name="ჩვეულებრივი 3 2 4 2 6" xfId="25000"/>
    <cellStyle name="ჩვეულებრივი 3 2 4 2 6 2" xfId="25001"/>
    <cellStyle name="ჩვეულებრივი 3 2 4 2 6 2 2" xfId="25002"/>
    <cellStyle name="ჩვეულებრივი 3 2 4 2 6 2 2 2" xfId="29940"/>
    <cellStyle name="ჩვეულებრივი 3 2 4 2 6 2 2 3" xfId="34813"/>
    <cellStyle name="ჩვეულებრივი 3 2 4 2 6 2 3" xfId="29939"/>
    <cellStyle name="ჩვეულებრივი 3 2 4 2 6 2 4" xfId="34812"/>
    <cellStyle name="ჩვეულებრივი 3 2 4 2 6 3" xfId="25003"/>
    <cellStyle name="ჩვეულებრივი 3 2 4 2 6 3 2" xfId="29941"/>
    <cellStyle name="ჩვეულებრივი 3 2 4 2 6 3 3" xfId="34814"/>
    <cellStyle name="ჩვეულებრივი 3 2 4 2 6 4" xfId="29938"/>
    <cellStyle name="ჩვეულებრივი 3 2 4 2 6 5" xfId="34811"/>
    <cellStyle name="ჩვეულებრივი 3 2 4 2 7" xfId="25004"/>
    <cellStyle name="ჩვეულებრივი 3 2 4 2 7 2" xfId="25005"/>
    <cellStyle name="ჩვეულებრივი 3 2 4 2 7 2 2" xfId="29943"/>
    <cellStyle name="ჩვეულებრივი 3 2 4 2 7 2 3" xfId="34816"/>
    <cellStyle name="ჩვეულებრივი 3 2 4 2 7 3" xfId="29942"/>
    <cellStyle name="ჩვეულებრივი 3 2 4 2 7 4" xfId="34815"/>
    <cellStyle name="ჩვეულებრივი 3 2 4 2 8" xfId="25006"/>
    <cellStyle name="ჩვეულებრივი 3 2 4 2 8 2" xfId="29944"/>
    <cellStyle name="ჩვეულებრივი 3 2 4 2 8 3" xfId="34817"/>
    <cellStyle name="ჩვეულებრივი 3 2 4 2 9" xfId="29849"/>
    <cellStyle name="ჩვეულებრივი 3 2 4 3" xfId="25007"/>
    <cellStyle name="ჩვეულებრივი 3 2 4 3 2" xfId="25008"/>
    <cellStyle name="ჩვეულებრივი 3 2 4 3 2 2" xfId="25009"/>
    <cellStyle name="ჩვეულებრივი 3 2 4 3 2 2 2" xfId="25010"/>
    <cellStyle name="ჩვეულებრივი 3 2 4 3 2 2 2 2" xfId="25011"/>
    <cellStyle name="ჩვეულებრივი 3 2 4 3 2 2 2 2 2" xfId="25012"/>
    <cellStyle name="ჩვეულებრივი 3 2 4 3 2 2 2 2 2 2" xfId="29950"/>
    <cellStyle name="ჩვეულებრივი 3 2 4 3 2 2 2 2 2 3" xfId="34823"/>
    <cellStyle name="ჩვეულებრივი 3 2 4 3 2 2 2 2 3" xfId="29949"/>
    <cellStyle name="ჩვეულებრივი 3 2 4 3 2 2 2 2 4" xfId="34822"/>
    <cellStyle name="ჩვეულებრივი 3 2 4 3 2 2 2 3" xfId="25013"/>
    <cellStyle name="ჩვეულებრივი 3 2 4 3 2 2 2 3 2" xfId="29951"/>
    <cellStyle name="ჩვეულებრივი 3 2 4 3 2 2 2 3 3" xfId="34824"/>
    <cellStyle name="ჩვეულებრივი 3 2 4 3 2 2 2 4" xfId="29948"/>
    <cellStyle name="ჩვეულებრივი 3 2 4 3 2 2 2 5" xfId="34821"/>
    <cellStyle name="ჩვეულებრივი 3 2 4 3 2 2 3" xfId="25014"/>
    <cellStyle name="ჩვეულებრივი 3 2 4 3 2 2 3 2" xfId="25015"/>
    <cellStyle name="ჩვეულებრივი 3 2 4 3 2 2 3 2 2" xfId="29953"/>
    <cellStyle name="ჩვეულებრივი 3 2 4 3 2 2 3 2 3" xfId="34826"/>
    <cellStyle name="ჩვეულებრივი 3 2 4 3 2 2 3 3" xfId="29952"/>
    <cellStyle name="ჩვეულებრივი 3 2 4 3 2 2 3 4" xfId="34825"/>
    <cellStyle name="ჩვეულებრივი 3 2 4 3 2 2 4" xfId="25016"/>
    <cellStyle name="ჩვეულებრივი 3 2 4 3 2 2 4 2" xfId="29954"/>
    <cellStyle name="ჩვეულებრივი 3 2 4 3 2 2 4 3" xfId="34827"/>
    <cellStyle name="ჩვეულებრივი 3 2 4 3 2 2 5" xfId="29947"/>
    <cellStyle name="ჩვეულებრივი 3 2 4 3 2 2 6" xfId="34820"/>
    <cellStyle name="ჩვეულებრივი 3 2 4 3 2 3" xfId="25017"/>
    <cellStyle name="ჩვეულებრივი 3 2 4 3 2 3 2" xfId="25018"/>
    <cellStyle name="ჩვეულებრივი 3 2 4 3 2 3 2 2" xfId="25019"/>
    <cellStyle name="ჩვეულებრივი 3 2 4 3 2 3 2 2 2" xfId="29957"/>
    <cellStyle name="ჩვეულებრივი 3 2 4 3 2 3 2 2 3" xfId="34830"/>
    <cellStyle name="ჩვეულებრივი 3 2 4 3 2 3 2 3" xfId="29956"/>
    <cellStyle name="ჩვეულებრივი 3 2 4 3 2 3 2 4" xfId="34829"/>
    <cellStyle name="ჩვეულებრივი 3 2 4 3 2 3 3" xfId="25020"/>
    <cellStyle name="ჩვეულებრივი 3 2 4 3 2 3 3 2" xfId="29958"/>
    <cellStyle name="ჩვეულებრივი 3 2 4 3 2 3 3 3" xfId="34831"/>
    <cellStyle name="ჩვეულებრივი 3 2 4 3 2 3 4" xfId="29955"/>
    <cellStyle name="ჩვეულებრივი 3 2 4 3 2 3 5" xfId="34828"/>
    <cellStyle name="ჩვეულებრივი 3 2 4 3 2 4" xfId="25021"/>
    <cellStyle name="ჩვეულებრივი 3 2 4 3 2 4 2" xfId="25022"/>
    <cellStyle name="ჩვეულებრივი 3 2 4 3 2 4 2 2" xfId="29960"/>
    <cellStyle name="ჩვეულებრივი 3 2 4 3 2 4 2 3" xfId="34833"/>
    <cellStyle name="ჩვეულებრივი 3 2 4 3 2 4 3" xfId="29959"/>
    <cellStyle name="ჩვეულებრივი 3 2 4 3 2 4 4" xfId="34832"/>
    <cellStyle name="ჩვეულებრივი 3 2 4 3 2 5" xfId="25023"/>
    <cellStyle name="ჩვეულებრივი 3 2 4 3 2 5 2" xfId="29961"/>
    <cellStyle name="ჩვეულებრივი 3 2 4 3 2 5 3" xfId="34834"/>
    <cellStyle name="ჩვეულებრივი 3 2 4 3 2 6" xfId="29946"/>
    <cellStyle name="ჩვეულებრივი 3 2 4 3 2 7" xfId="34819"/>
    <cellStyle name="ჩვეულებრივი 3 2 4 3 3" xfId="25024"/>
    <cellStyle name="ჩვეულებრივი 3 2 4 3 3 2" xfId="25025"/>
    <cellStyle name="ჩვეულებრივი 3 2 4 3 3 2 2" xfId="25026"/>
    <cellStyle name="ჩვეულებრივი 3 2 4 3 3 2 2 2" xfId="25027"/>
    <cellStyle name="ჩვეულებრივი 3 2 4 3 3 2 2 2 2" xfId="25028"/>
    <cellStyle name="ჩვეულებრივი 3 2 4 3 3 2 2 2 2 2" xfId="29966"/>
    <cellStyle name="ჩვეულებრივი 3 2 4 3 3 2 2 2 2 3" xfId="34839"/>
    <cellStyle name="ჩვეულებრივი 3 2 4 3 3 2 2 2 3" xfId="29965"/>
    <cellStyle name="ჩვეულებრივი 3 2 4 3 3 2 2 2 4" xfId="34838"/>
    <cellStyle name="ჩვეულებრივი 3 2 4 3 3 2 2 3" xfId="25029"/>
    <cellStyle name="ჩვეულებრივი 3 2 4 3 3 2 2 3 2" xfId="29967"/>
    <cellStyle name="ჩვეულებრივი 3 2 4 3 3 2 2 3 3" xfId="34840"/>
    <cellStyle name="ჩვეულებრივი 3 2 4 3 3 2 2 4" xfId="29964"/>
    <cellStyle name="ჩვეულებრივი 3 2 4 3 3 2 2 5" xfId="34837"/>
    <cellStyle name="ჩვეულებრივი 3 2 4 3 3 2 3" xfId="25030"/>
    <cellStyle name="ჩვეულებრივი 3 2 4 3 3 2 3 2" xfId="25031"/>
    <cellStyle name="ჩვეულებრივი 3 2 4 3 3 2 3 2 2" xfId="29969"/>
    <cellStyle name="ჩვეულებრივი 3 2 4 3 3 2 3 2 3" xfId="34842"/>
    <cellStyle name="ჩვეულებრივი 3 2 4 3 3 2 3 3" xfId="29968"/>
    <cellStyle name="ჩვეულებრივი 3 2 4 3 3 2 3 4" xfId="34841"/>
    <cellStyle name="ჩვეულებრივი 3 2 4 3 3 2 4" xfId="25032"/>
    <cellStyle name="ჩვეულებრივი 3 2 4 3 3 2 4 2" xfId="29970"/>
    <cellStyle name="ჩვეულებრივი 3 2 4 3 3 2 4 3" xfId="34843"/>
    <cellStyle name="ჩვეულებრივი 3 2 4 3 3 2 5" xfId="29963"/>
    <cellStyle name="ჩვეულებრივი 3 2 4 3 3 2 6" xfId="34836"/>
    <cellStyle name="ჩვეულებრივი 3 2 4 3 3 3" xfId="25033"/>
    <cellStyle name="ჩვეულებრივი 3 2 4 3 3 3 2" xfId="25034"/>
    <cellStyle name="ჩვეულებრივი 3 2 4 3 3 3 2 2" xfId="25035"/>
    <cellStyle name="ჩვეულებრივი 3 2 4 3 3 3 2 2 2" xfId="29973"/>
    <cellStyle name="ჩვეულებრივი 3 2 4 3 3 3 2 2 3" xfId="34846"/>
    <cellStyle name="ჩვეულებრივი 3 2 4 3 3 3 2 3" xfId="29972"/>
    <cellStyle name="ჩვეულებრივი 3 2 4 3 3 3 2 4" xfId="34845"/>
    <cellStyle name="ჩვეულებრივი 3 2 4 3 3 3 3" xfId="25036"/>
    <cellStyle name="ჩვეულებრივი 3 2 4 3 3 3 3 2" xfId="29974"/>
    <cellStyle name="ჩვეულებრივი 3 2 4 3 3 3 3 3" xfId="34847"/>
    <cellStyle name="ჩვეულებრივი 3 2 4 3 3 3 4" xfId="29971"/>
    <cellStyle name="ჩვეულებრივი 3 2 4 3 3 3 5" xfId="34844"/>
    <cellStyle name="ჩვეულებრივი 3 2 4 3 3 4" xfId="25037"/>
    <cellStyle name="ჩვეულებრივი 3 2 4 3 3 4 2" xfId="25038"/>
    <cellStyle name="ჩვეულებრივი 3 2 4 3 3 4 2 2" xfId="29976"/>
    <cellStyle name="ჩვეულებრივი 3 2 4 3 3 4 2 3" xfId="34849"/>
    <cellStyle name="ჩვეულებრივი 3 2 4 3 3 4 3" xfId="29975"/>
    <cellStyle name="ჩვეულებრივი 3 2 4 3 3 4 4" xfId="34848"/>
    <cellStyle name="ჩვეულებრივი 3 2 4 3 3 5" xfId="25039"/>
    <cellStyle name="ჩვეულებრივი 3 2 4 3 3 5 2" xfId="29977"/>
    <cellStyle name="ჩვეულებრივი 3 2 4 3 3 5 3" xfId="34850"/>
    <cellStyle name="ჩვეულებრივი 3 2 4 3 3 6" xfId="29962"/>
    <cellStyle name="ჩვეულებრივი 3 2 4 3 3 7" xfId="34835"/>
    <cellStyle name="ჩვეულებრივი 3 2 4 3 4" xfId="25040"/>
    <cellStyle name="ჩვეულებრივი 3 2 4 3 4 2" xfId="25041"/>
    <cellStyle name="ჩვეულებრივი 3 2 4 3 4 2 2" xfId="25042"/>
    <cellStyle name="ჩვეულებრივი 3 2 4 3 4 2 2 2" xfId="25043"/>
    <cellStyle name="ჩვეულებრივი 3 2 4 3 4 2 2 2 2" xfId="29981"/>
    <cellStyle name="ჩვეულებრივი 3 2 4 3 4 2 2 2 3" xfId="34854"/>
    <cellStyle name="ჩვეულებრივი 3 2 4 3 4 2 2 3" xfId="29980"/>
    <cellStyle name="ჩვეულებრივი 3 2 4 3 4 2 2 4" xfId="34853"/>
    <cellStyle name="ჩვეულებრივი 3 2 4 3 4 2 3" xfId="25044"/>
    <cellStyle name="ჩვეულებრივი 3 2 4 3 4 2 3 2" xfId="29982"/>
    <cellStyle name="ჩვეულებრივი 3 2 4 3 4 2 3 3" xfId="34855"/>
    <cellStyle name="ჩვეულებრივი 3 2 4 3 4 2 4" xfId="29979"/>
    <cellStyle name="ჩვეულებრივი 3 2 4 3 4 2 5" xfId="34852"/>
    <cellStyle name="ჩვეულებრივი 3 2 4 3 4 3" xfId="25045"/>
    <cellStyle name="ჩვეულებრივი 3 2 4 3 4 3 2" xfId="25046"/>
    <cellStyle name="ჩვეულებრივი 3 2 4 3 4 3 2 2" xfId="29984"/>
    <cellStyle name="ჩვეულებრივი 3 2 4 3 4 3 2 3" xfId="34857"/>
    <cellStyle name="ჩვეულებრივი 3 2 4 3 4 3 3" xfId="29983"/>
    <cellStyle name="ჩვეულებრივი 3 2 4 3 4 3 4" xfId="34856"/>
    <cellStyle name="ჩვეულებრივი 3 2 4 3 4 4" xfId="25047"/>
    <cellStyle name="ჩვეულებრივი 3 2 4 3 4 4 2" xfId="29985"/>
    <cellStyle name="ჩვეულებრივი 3 2 4 3 4 4 3" xfId="34858"/>
    <cellStyle name="ჩვეულებრივი 3 2 4 3 4 5" xfId="29978"/>
    <cellStyle name="ჩვეულებრივი 3 2 4 3 4 6" xfId="34851"/>
    <cellStyle name="ჩვეულებრივი 3 2 4 3 5" xfId="25048"/>
    <cellStyle name="ჩვეულებრივი 3 2 4 3 5 2" xfId="25049"/>
    <cellStyle name="ჩვეულებრივი 3 2 4 3 5 2 2" xfId="25050"/>
    <cellStyle name="ჩვეულებრივი 3 2 4 3 5 2 2 2" xfId="29988"/>
    <cellStyle name="ჩვეულებრივი 3 2 4 3 5 2 2 3" xfId="34861"/>
    <cellStyle name="ჩვეულებრივი 3 2 4 3 5 2 3" xfId="29987"/>
    <cellStyle name="ჩვეულებრივი 3 2 4 3 5 2 4" xfId="34860"/>
    <cellStyle name="ჩვეულებრივი 3 2 4 3 5 3" xfId="25051"/>
    <cellStyle name="ჩვეულებრივი 3 2 4 3 5 3 2" xfId="29989"/>
    <cellStyle name="ჩვეულებრივი 3 2 4 3 5 3 3" xfId="34862"/>
    <cellStyle name="ჩვეულებრივი 3 2 4 3 5 4" xfId="29986"/>
    <cellStyle name="ჩვეულებრივი 3 2 4 3 5 5" xfId="34859"/>
    <cellStyle name="ჩვეულებრივი 3 2 4 3 6" xfId="25052"/>
    <cellStyle name="ჩვეულებრივი 3 2 4 3 6 2" xfId="25053"/>
    <cellStyle name="ჩვეულებრივი 3 2 4 3 6 2 2" xfId="29991"/>
    <cellStyle name="ჩვეულებრივი 3 2 4 3 6 2 3" xfId="34864"/>
    <cellStyle name="ჩვეულებრივი 3 2 4 3 6 3" xfId="29990"/>
    <cellStyle name="ჩვეულებრივი 3 2 4 3 6 4" xfId="34863"/>
    <cellStyle name="ჩვეულებრივი 3 2 4 3 7" xfId="25054"/>
    <cellStyle name="ჩვეულებრივი 3 2 4 3 7 2" xfId="29992"/>
    <cellStyle name="ჩვეულებრივი 3 2 4 3 7 3" xfId="34865"/>
    <cellStyle name="ჩვეულებრივი 3 2 4 3 8" xfId="29945"/>
    <cellStyle name="ჩვეულებრივი 3 2 4 3 9" xfId="34818"/>
    <cellStyle name="ჩვეულებრივი 3 2 4 4" xfId="25055"/>
    <cellStyle name="ჩვეულებრივი 3 2 4 4 2" xfId="25056"/>
    <cellStyle name="ჩვეულებრივი 3 2 4 4 2 2" xfId="25057"/>
    <cellStyle name="ჩვეულებრივი 3 2 4 4 2 2 2" xfId="25058"/>
    <cellStyle name="ჩვეულებრივი 3 2 4 4 2 2 2 2" xfId="25059"/>
    <cellStyle name="ჩვეულებრივი 3 2 4 4 2 2 2 2 2" xfId="29997"/>
    <cellStyle name="ჩვეულებრივი 3 2 4 4 2 2 2 2 3" xfId="34870"/>
    <cellStyle name="ჩვეულებრივი 3 2 4 4 2 2 2 3" xfId="29996"/>
    <cellStyle name="ჩვეულებრივი 3 2 4 4 2 2 2 4" xfId="34869"/>
    <cellStyle name="ჩვეულებრივი 3 2 4 4 2 2 3" xfId="25060"/>
    <cellStyle name="ჩვეულებრივი 3 2 4 4 2 2 3 2" xfId="29998"/>
    <cellStyle name="ჩვეულებრივი 3 2 4 4 2 2 3 3" xfId="34871"/>
    <cellStyle name="ჩვეულებრივი 3 2 4 4 2 2 4" xfId="29995"/>
    <cellStyle name="ჩვეულებრივი 3 2 4 4 2 2 5" xfId="34868"/>
    <cellStyle name="ჩვეულებრივი 3 2 4 4 2 3" xfId="25061"/>
    <cellStyle name="ჩვეულებრივი 3 2 4 4 2 3 2" xfId="25062"/>
    <cellStyle name="ჩვეულებრივი 3 2 4 4 2 3 2 2" xfId="30000"/>
    <cellStyle name="ჩვეულებრივი 3 2 4 4 2 3 2 3" xfId="34873"/>
    <cellStyle name="ჩვეულებრივი 3 2 4 4 2 3 3" xfId="29999"/>
    <cellStyle name="ჩვეულებრივი 3 2 4 4 2 3 4" xfId="34872"/>
    <cellStyle name="ჩვეულებრივი 3 2 4 4 2 4" xfId="25063"/>
    <cellStyle name="ჩვეულებრივი 3 2 4 4 2 4 2" xfId="30001"/>
    <cellStyle name="ჩვეულებრივი 3 2 4 4 2 4 3" xfId="34874"/>
    <cellStyle name="ჩვეულებრივი 3 2 4 4 2 5" xfId="29994"/>
    <cellStyle name="ჩვეულებრივი 3 2 4 4 2 6" xfId="34867"/>
    <cellStyle name="ჩვეულებრივი 3 2 4 4 3" xfId="25064"/>
    <cellStyle name="ჩვეულებრივი 3 2 4 4 3 2" xfId="25065"/>
    <cellStyle name="ჩვეულებრივი 3 2 4 4 3 2 2" xfId="25066"/>
    <cellStyle name="ჩვეულებრივი 3 2 4 4 3 2 2 2" xfId="30004"/>
    <cellStyle name="ჩვეულებრივი 3 2 4 4 3 2 2 3" xfId="34877"/>
    <cellStyle name="ჩვეულებრივი 3 2 4 4 3 2 3" xfId="30003"/>
    <cellStyle name="ჩვეულებრივი 3 2 4 4 3 2 4" xfId="34876"/>
    <cellStyle name="ჩვეულებრივი 3 2 4 4 3 3" xfId="25067"/>
    <cellStyle name="ჩვეულებრივი 3 2 4 4 3 3 2" xfId="30005"/>
    <cellStyle name="ჩვეულებრივი 3 2 4 4 3 3 3" xfId="34878"/>
    <cellStyle name="ჩვეულებრივი 3 2 4 4 3 4" xfId="30002"/>
    <cellStyle name="ჩვეულებრივი 3 2 4 4 3 5" xfId="34875"/>
    <cellStyle name="ჩვეულებრივი 3 2 4 4 4" xfId="25068"/>
    <cellStyle name="ჩვეულებრივი 3 2 4 4 4 2" xfId="25069"/>
    <cellStyle name="ჩვეულებრივი 3 2 4 4 4 2 2" xfId="30007"/>
    <cellStyle name="ჩვეულებრივი 3 2 4 4 4 2 3" xfId="34880"/>
    <cellStyle name="ჩვეულებრივი 3 2 4 4 4 3" xfId="30006"/>
    <cellStyle name="ჩვეულებრივი 3 2 4 4 4 4" xfId="34879"/>
    <cellStyle name="ჩვეულებრივი 3 2 4 4 5" xfId="25070"/>
    <cellStyle name="ჩვეულებრივი 3 2 4 4 5 2" xfId="30008"/>
    <cellStyle name="ჩვეულებრივი 3 2 4 4 5 3" xfId="34881"/>
    <cellStyle name="ჩვეულებრივი 3 2 4 4 6" xfId="29993"/>
    <cellStyle name="ჩვეულებრივი 3 2 4 4 7" xfId="34866"/>
    <cellStyle name="ჩვეულებრივი 3 2 4 5" xfId="25071"/>
    <cellStyle name="ჩვეულებრივი 3 2 4 5 2" xfId="25072"/>
    <cellStyle name="ჩვეულებრივი 3 2 4 5 2 2" xfId="25073"/>
    <cellStyle name="ჩვეულებრივი 3 2 4 5 2 2 2" xfId="25074"/>
    <cellStyle name="ჩვეულებრივი 3 2 4 5 2 2 2 2" xfId="25075"/>
    <cellStyle name="ჩვეულებრივი 3 2 4 5 2 2 2 2 2" xfId="30013"/>
    <cellStyle name="ჩვეულებრივი 3 2 4 5 2 2 2 2 3" xfId="34886"/>
    <cellStyle name="ჩვეულებრივი 3 2 4 5 2 2 2 3" xfId="30012"/>
    <cellStyle name="ჩვეულებრივი 3 2 4 5 2 2 2 4" xfId="34885"/>
    <cellStyle name="ჩვეულებრივი 3 2 4 5 2 2 3" xfId="25076"/>
    <cellStyle name="ჩვეულებრივი 3 2 4 5 2 2 3 2" xfId="30014"/>
    <cellStyle name="ჩვეულებრივი 3 2 4 5 2 2 3 3" xfId="34887"/>
    <cellStyle name="ჩვეულებრივი 3 2 4 5 2 2 4" xfId="30011"/>
    <cellStyle name="ჩვეულებრივი 3 2 4 5 2 2 5" xfId="34884"/>
    <cellStyle name="ჩვეულებრივი 3 2 4 5 2 3" xfId="25077"/>
    <cellStyle name="ჩვეულებრივი 3 2 4 5 2 3 2" xfId="25078"/>
    <cellStyle name="ჩვეულებრივი 3 2 4 5 2 3 2 2" xfId="30016"/>
    <cellStyle name="ჩვეულებრივი 3 2 4 5 2 3 2 3" xfId="34889"/>
    <cellStyle name="ჩვეულებრივი 3 2 4 5 2 3 3" xfId="30015"/>
    <cellStyle name="ჩვეულებრივი 3 2 4 5 2 3 4" xfId="34888"/>
    <cellStyle name="ჩვეულებრივი 3 2 4 5 2 4" xfId="25079"/>
    <cellStyle name="ჩვეულებრივი 3 2 4 5 2 4 2" xfId="30017"/>
    <cellStyle name="ჩვეულებრივი 3 2 4 5 2 4 3" xfId="34890"/>
    <cellStyle name="ჩვეულებრივი 3 2 4 5 2 5" xfId="30010"/>
    <cellStyle name="ჩვეულებრივი 3 2 4 5 2 6" xfId="34883"/>
    <cellStyle name="ჩვეულებრივი 3 2 4 5 3" xfId="25080"/>
    <cellStyle name="ჩვეულებრივი 3 2 4 5 3 2" xfId="25081"/>
    <cellStyle name="ჩვეულებრივი 3 2 4 5 3 2 2" xfId="25082"/>
    <cellStyle name="ჩვეულებრივი 3 2 4 5 3 2 2 2" xfId="30020"/>
    <cellStyle name="ჩვეულებრივი 3 2 4 5 3 2 2 3" xfId="34893"/>
    <cellStyle name="ჩვეულებრივი 3 2 4 5 3 2 3" xfId="30019"/>
    <cellStyle name="ჩვეულებრივი 3 2 4 5 3 2 4" xfId="34892"/>
    <cellStyle name="ჩვეულებრივი 3 2 4 5 3 3" xfId="25083"/>
    <cellStyle name="ჩვეულებრივი 3 2 4 5 3 3 2" xfId="30021"/>
    <cellStyle name="ჩვეულებრივი 3 2 4 5 3 3 3" xfId="34894"/>
    <cellStyle name="ჩვეულებრივი 3 2 4 5 3 4" xfId="30018"/>
    <cellStyle name="ჩვეულებრივი 3 2 4 5 3 5" xfId="34891"/>
    <cellStyle name="ჩვეულებრივი 3 2 4 5 4" xfId="25084"/>
    <cellStyle name="ჩვეულებრივი 3 2 4 5 4 2" xfId="25085"/>
    <cellStyle name="ჩვეულებრივი 3 2 4 5 4 2 2" xfId="30023"/>
    <cellStyle name="ჩვეულებრივი 3 2 4 5 4 2 3" xfId="34896"/>
    <cellStyle name="ჩვეულებრივი 3 2 4 5 4 3" xfId="30022"/>
    <cellStyle name="ჩვეულებრივი 3 2 4 5 4 4" xfId="34895"/>
    <cellStyle name="ჩვეულებრივი 3 2 4 5 5" xfId="25086"/>
    <cellStyle name="ჩვეულებრივი 3 2 4 5 5 2" xfId="30024"/>
    <cellStyle name="ჩვეულებრივი 3 2 4 5 5 3" xfId="34897"/>
    <cellStyle name="ჩვეულებრივი 3 2 4 5 6" xfId="30009"/>
    <cellStyle name="ჩვეულებრივი 3 2 4 5 7" xfId="34882"/>
    <cellStyle name="ჩვეულებრივი 3 2 4 6" xfId="25087"/>
    <cellStyle name="ჩვეულებრივი 3 2 4 6 2" xfId="25088"/>
    <cellStyle name="ჩვეულებრივი 3 2 4 6 2 2" xfId="25089"/>
    <cellStyle name="ჩვეულებრივი 3 2 4 6 2 2 2" xfId="25090"/>
    <cellStyle name="ჩვეულებრივი 3 2 4 6 2 2 2 2" xfId="30028"/>
    <cellStyle name="ჩვეულებრივი 3 2 4 6 2 2 2 3" xfId="34901"/>
    <cellStyle name="ჩვეულებრივი 3 2 4 6 2 2 3" xfId="30027"/>
    <cellStyle name="ჩვეულებრივი 3 2 4 6 2 2 4" xfId="34900"/>
    <cellStyle name="ჩვეულებრივი 3 2 4 6 2 3" xfId="25091"/>
    <cellStyle name="ჩვეულებრივი 3 2 4 6 2 3 2" xfId="30029"/>
    <cellStyle name="ჩვეულებრივი 3 2 4 6 2 3 3" xfId="34902"/>
    <cellStyle name="ჩვეულებრივი 3 2 4 6 2 4" xfId="30026"/>
    <cellStyle name="ჩვეულებრივი 3 2 4 6 2 5" xfId="34899"/>
    <cellStyle name="ჩვეულებრივი 3 2 4 6 3" xfId="25092"/>
    <cellStyle name="ჩვეულებრივი 3 2 4 6 3 2" xfId="25093"/>
    <cellStyle name="ჩვეულებრივი 3 2 4 6 3 2 2" xfId="30031"/>
    <cellStyle name="ჩვეულებრივი 3 2 4 6 3 2 3" xfId="34904"/>
    <cellStyle name="ჩვეულებრივი 3 2 4 6 3 3" xfId="30030"/>
    <cellStyle name="ჩვეულებრივი 3 2 4 6 3 4" xfId="34903"/>
    <cellStyle name="ჩვეულებრივი 3 2 4 6 4" xfId="25094"/>
    <cellStyle name="ჩვეულებრივი 3 2 4 6 4 2" xfId="30032"/>
    <cellStyle name="ჩვეულებრივი 3 2 4 6 4 3" xfId="34905"/>
    <cellStyle name="ჩვეულებრივი 3 2 4 6 5" xfId="30025"/>
    <cellStyle name="ჩვეულებრივი 3 2 4 6 6" xfId="34898"/>
    <cellStyle name="ჩვეულებრივი 3 2 4 7" xfId="25095"/>
    <cellStyle name="ჩვეულებრივი 3 2 4 7 2" xfId="25096"/>
    <cellStyle name="ჩვეულებრივი 3 2 4 7 2 2" xfId="25097"/>
    <cellStyle name="ჩვეულებრივი 3 2 4 7 2 2 2" xfId="30035"/>
    <cellStyle name="ჩვეულებრივი 3 2 4 7 2 2 3" xfId="34908"/>
    <cellStyle name="ჩვეულებრივი 3 2 4 7 2 3" xfId="30034"/>
    <cellStyle name="ჩვეულებრივი 3 2 4 7 2 4" xfId="34907"/>
    <cellStyle name="ჩვეულებრივი 3 2 4 7 3" xfId="25098"/>
    <cellStyle name="ჩვეულებრივი 3 2 4 7 3 2" xfId="30036"/>
    <cellStyle name="ჩვეულებრივი 3 2 4 7 3 3" xfId="34909"/>
    <cellStyle name="ჩვეულებრივი 3 2 4 7 4" xfId="30033"/>
    <cellStyle name="ჩვეულებრივი 3 2 4 7 5" xfId="34906"/>
    <cellStyle name="ჩვეულებრივი 3 2 4 8" xfId="25099"/>
    <cellStyle name="ჩვეულებრივი 3 2 4 8 2" xfId="25100"/>
    <cellStyle name="ჩვეულებრივი 3 2 4 8 2 2" xfId="30038"/>
    <cellStyle name="ჩვეულებრივი 3 2 4 8 2 3" xfId="34911"/>
    <cellStyle name="ჩვეულებრივი 3 2 4 8 3" xfId="30037"/>
    <cellStyle name="ჩვეულებრივი 3 2 4 8 4" xfId="34910"/>
    <cellStyle name="ჩვეულებრივი 3 2 4 9" xfId="25101"/>
    <cellStyle name="ჩვეულებრივი 3 2 4 9 2" xfId="30039"/>
    <cellStyle name="ჩვეულებრივი 3 2 4 9 3" xfId="34912"/>
    <cellStyle name="ჩვეულებრივი 3 2 5" xfId="25102"/>
    <cellStyle name="ჩვეულებრივი 3 2 5 10" xfId="34913"/>
    <cellStyle name="ჩვეულებრივი 3 2 5 2" xfId="25103"/>
    <cellStyle name="ჩვეულებრივი 3 2 5 2 2" xfId="25104"/>
    <cellStyle name="ჩვეულებრივი 3 2 5 2 2 2" xfId="25105"/>
    <cellStyle name="ჩვეულებრივი 3 2 5 2 2 2 2" xfId="25106"/>
    <cellStyle name="ჩვეულებრივი 3 2 5 2 2 2 2 2" xfId="25107"/>
    <cellStyle name="ჩვეულებრივი 3 2 5 2 2 2 2 2 2" xfId="25108"/>
    <cellStyle name="ჩვეულებრივი 3 2 5 2 2 2 2 2 2 2" xfId="30046"/>
    <cellStyle name="ჩვეულებრივი 3 2 5 2 2 2 2 2 2 3" xfId="34919"/>
    <cellStyle name="ჩვეულებრივი 3 2 5 2 2 2 2 2 3" xfId="30045"/>
    <cellStyle name="ჩვეულებრივი 3 2 5 2 2 2 2 2 4" xfId="34918"/>
    <cellStyle name="ჩვეულებრივი 3 2 5 2 2 2 2 3" xfId="25109"/>
    <cellStyle name="ჩვეულებრივი 3 2 5 2 2 2 2 3 2" xfId="30047"/>
    <cellStyle name="ჩვეულებრივი 3 2 5 2 2 2 2 3 3" xfId="34920"/>
    <cellStyle name="ჩვეულებრივი 3 2 5 2 2 2 2 4" xfId="30044"/>
    <cellStyle name="ჩვეულებრივი 3 2 5 2 2 2 2 5" xfId="34917"/>
    <cellStyle name="ჩვეულებრივი 3 2 5 2 2 2 3" xfId="25110"/>
    <cellStyle name="ჩვეულებრივი 3 2 5 2 2 2 3 2" xfId="25111"/>
    <cellStyle name="ჩვეულებრივი 3 2 5 2 2 2 3 2 2" xfId="30049"/>
    <cellStyle name="ჩვეულებრივი 3 2 5 2 2 2 3 2 3" xfId="34922"/>
    <cellStyle name="ჩვეულებრივი 3 2 5 2 2 2 3 3" xfId="30048"/>
    <cellStyle name="ჩვეულებრივი 3 2 5 2 2 2 3 4" xfId="34921"/>
    <cellStyle name="ჩვეულებრივი 3 2 5 2 2 2 4" xfId="25112"/>
    <cellStyle name="ჩვეულებრივი 3 2 5 2 2 2 4 2" xfId="30050"/>
    <cellStyle name="ჩვეულებრივი 3 2 5 2 2 2 4 3" xfId="34923"/>
    <cellStyle name="ჩვეულებრივი 3 2 5 2 2 2 5" xfId="30043"/>
    <cellStyle name="ჩვეულებრივი 3 2 5 2 2 2 6" xfId="34916"/>
    <cellStyle name="ჩვეულებრივი 3 2 5 2 2 3" xfId="25113"/>
    <cellStyle name="ჩვეულებრივი 3 2 5 2 2 3 2" xfId="25114"/>
    <cellStyle name="ჩვეულებრივი 3 2 5 2 2 3 2 2" xfId="25115"/>
    <cellStyle name="ჩვეულებრივი 3 2 5 2 2 3 2 2 2" xfId="30053"/>
    <cellStyle name="ჩვეულებრივი 3 2 5 2 2 3 2 2 3" xfId="34926"/>
    <cellStyle name="ჩვეულებრივი 3 2 5 2 2 3 2 3" xfId="30052"/>
    <cellStyle name="ჩვეულებრივი 3 2 5 2 2 3 2 4" xfId="34925"/>
    <cellStyle name="ჩვეულებრივი 3 2 5 2 2 3 3" xfId="25116"/>
    <cellStyle name="ჩვეულებრივი 3 2 5 2 2 3 3 2" xfId="30054"/>
    <cellStyle name="ჩვეულებრივი 3 2 5 2 2 3 3 3" xfId="34927"/>
    <cellStyle name="ჩვეულებრივი 3 2 5 2 2 3 4" xfId="30051"/>
    <cellStyle name="ჩვეულებრივი 3 2 5 2 2 3 5" xfId="34924"/>
    <cellStyle name="ჩვეულებრივი 3 2 5 2 2 4" xfId="25117"/>
    <cellStyle name="ჩვეულებრივი 3 2 5 2 2 4 2" xfId="25118"/>
    <cellStyle name="ჩვეულებრივი 3 2 5 2 2 4 2 2" xfId="30056"/>
    <cellStyle name="ჩვეულებრივი 3 2 5 2 2 4 2 3" xfId="34929"/>
    <cellStyle name="ჩვეულებრივი 3 2 5 2 2 4 3" xfId="30055"/>
    <cellStyle name="ჩვეულებრივი 3 2 5 2 2 4 4" xfId="34928"/>
    <cellStyle name="ჩვეულებრივი 3 2 5 2 2 5" xfId="25119"/>
    <cellStyle name="ჩვეულებრივი 3 2 5 2 2 5 2" xfId="30057"/>
    <cellStyle name="ჩვეულებრივი 3 2 5 2 2 5 3" xfId="34930"/>
    <cellStyle name="ჩვეულებრივი 3 2 5 2 2 6" xfId="30042"/>
    <cellStyle name="ჩვეულებრივი 3 2 5 2 2 7" xfId="34915"/>
    <cellStyle name="ჩვეულებრივი 3 2 5 2 3" xfId="25120"/>
    <cellStyle name="ჩვეულებრივი 3 2 5 2 3 2" xfId="25121"/>
    <cellStyle name="ჩვეულებრივი 3 2 5 2 3 2 2" xfId="25122"/>
    <cellStyle name="ჩვეულებრივი 3 2 5 2 3 2 2 2" xfId="25123"/>
    <cellStyle name="ჩვეულებრივი 3 2 5 2 3 2 2 2 2" xfId="25124"/>
    <cellStyle name="ჩვეულებრივი 3 2 5 2 3 2 2 2 2 2" xfId="30062"/>
    <cellStyle name="ჩვეულებრივი 3 2 5 2 3 2 2 2 2 3" xfId="34935"/>
    <cellStyle name="ჩვეულებრივი 3 2 5 2 3 2 2 2 3" xfId="30061"/>
    <cellStyle name="ჩვეულებრივი 3 2 5 2 3 2 2 2 4" xfId="34934"/>
    <cellStyle name="ჩვეულებრივი 3 2 5 2 3 2 2 3" xfId="25125"/>
    <cellStyle name="ჩვეულებრივი 3 2 5 2 3 2 2 3 2" xfId="30063"/>
    <cellStyle name="ჩვეულებრივი 3 2 5 2 3 2 2 3 3" xfId="34936"/>
    <cellStyle name="ჩვეულებრივი 3 2 5 2 3 2 2 4" xfId="30060"/>
    <cellStyle name="ჩვეულებრივი 3 2 5 2 3 2 2 5" xfId="34933"/>
    <cellStyle name="ჩვეულებრივი 3 2 5 2 3 2 3" xfId="25126"/>
    <cellStyle name="ჩვეულებრივი 3 2 5 2 3 2 3 2" xfId="25127"/>
    <cellStyle name="ჩვეულებრივი 3 2 5 2 3 2 3 2 2" xfId="30065"/>
    <cellStyle name="ჩვეულებრივი 3 2 5 2 3 2 3 2 3" xfId="34938"/>
    <cellStyle name="ჩვეულებრივი 3 2 5 2 3 2 3 3" xfId="30064"/>
    <cellStyle name="ჩვეულებრივი 3 2 5 2 3 2 3 4" xfId="34937"/>
    <cellStyle name="ჩვეულებრივი 3 2 5 2 3 2 4" xfId="25128"/>
    <cellStyle name="ჩვეულებრივი 3 2 5 2 3 2 4 2" xfId="30066"/>
    <cellStyle name="ჩვეულებრივი 3 2 5 2 3 2 4 3" xfId="34939"/>
    <cellStyle name="ჩვეულებრივი 3 2 5 2 3 2 5" xfId="30059"/>
    <cellStyle name="ჩვეულებრივი 3 2 5 2 3 2 6" xfId="34932"/>
    <cellStyle name="ჩვეულებრივი 3 2 5 2 3 3" xfId="25129"/>
    <cellStyle name="ჩვეულებრივი 3 2 5 2 3 3 2" xfId="25130"/>
    <cellStyle name="ჩვეულებრივი 3 2 5 2 3 3 2 2" xfId="25131"/>
    <cellStyle name="ჩვეულებრივი 3 2 5 2 3 3 2 2 2" xfId="30069"/>
    <cellStyle name="ჩვეულებრივი 3 2 5 2 3 3 2 2 3" xfId="34942"/>
    <cellStyle name="ჩვეულებრივი 3 2 5 2 3 3 2 3" xfId="30068"/>
    <cellStyle name="ჩვეულებრივი 3 2 5 2 3 3 2 4" xfId="34941"/>
    <cellStyle name="ჩვეულებრივი 3 2 5 2 3 3 3" xfId="25132"/>
    <cellStyle name="ჩვეულებრივი 3 2 5 2 3 3 3 2" xfId="30070"/>
    <cellStyle name="ჩვეულებრივი 3 2 5 2 3 3 3 3" xfId="34943"/>
    <cellStyle name="ჩვეულებრივი 3 2 5 2 3 3 4" xfId="30067"/>
    <cellStyle name="ჩვეულებრივი 3 2 5 2 3 3 5" xfId="34940"/>
    <cellStyle name="ჩვეულებრივი 3 2 5 2 3 4" xfId="25133"/>
    <cellStyle name="ჩვეულებრივი 3 2 5 2 3 4 2" xfId="25134"/>
    <cellStyle name="ჩვეულებრივი 3 2 5 2 3 4 2 2" xfId="30072"/>
    <cellStyle name="ჩვეულებრივი 3 2 5 2 3 4 2 3" xfId="34945"/>
    <cellStyle name="ჩვეულებრივი 3 2 5 2 3 4 3" xfId="30071"/>
    <cellStyle name="ჩვეულებრივი 3 2 5 2 3 4 4" xfId="34944"/>
    <cellStyle name="ჩვეულებრივი 3 2 5 2 3 5" xfId="25135"/>
    <cellStyle name="ჩვეულებრივი 3 2 5 2 3 5 2" xfId="30073"/>
    <cellStyle name="ჩვეულებრივი 3 2 5 2 3 5 3" xfId="34946"/>
    <cellStyle name="ჩვეულებრივი 3 2 5 2 3 6" xfId="30058"/>
    <cellStyle name="ჩვეულებრივი 3 2 5 2 3 7" xfId="34931"/>
    <cellStyle name="ჩვეულებრივი 3 2 5 2 4" xfId="25136"/>
    <cellStyle name="ჩვეულებრივი 3 2 5 2 4 2" xfId="25137"/>
    <cellStyle name="ჩვეულებრივი 3 2 5 2 4 2 2" xfId="25138"/>
    <cellStyle name="ჩვეულებრივი 3 2 5 2 4 2 2 2" xfId="25139"/>
    <cellStyle name="ჩვეულებრივი 3 2 5 2 4 2 2 2 2" xfId="30077"/>
    <cellStyle name="ჩვეულებრივი 3 2 5 2 4 2 2 2 3" xfId="34950"/>
    <cellStyle name="ჩვეულებრივი 3 2 5 2 4 2 2 3" xfId="30076"/>
    <cellStyle name="ჩვეულებრივი 3 2 5 2 4 2 2 4" xfId="34949"/>
    <cellStyle name="ჩვეულებრივი 3 2 5 2 4 2 3" xfId="25140"/>
    <cellStyle name="ჩვეულებრივი 3 2 5 2 4 2 3 2" xfId="30078"/>
    <cellStyle name="ჩვეულებრივი 3 2 5 2 4 2 3 3" xfId="34951"/>
    <cellStyle name="ჩვეულებრივი 3 2 5 2 4 2 4" xfId="30075"/>
    <cellStyle name="ჩვეულებრივი 3 2 5 2 4 2 5" xfId="34948"/>
    <cellStyle name="ჩვეულებრივი 3 2 5 2 4 3" xfId="25141"/>
    <cellStyle name="ჩვეულებრივი 3 2 5 2 4 3 2" xfId="25142"/>
    <cellStyle name="ჩვეულებრივი 3 2 5 2 4 3 2 2" xfId="30080"/>
    <cellStyle name="ჩვეულებრივი 3 2 5 2 4 3 2 3" xfId="34953"/>
    <cellStyle name="ჩვეულებრივი 3 2 5 2 4 3 3" xfId="30079"/>
    <cellStyle name="ჩვეულებრივი 3 2 5 2 4 3 4" xfId="34952"/>
    <cellStyle name="ჩვეულებრივი 3 2 5 2 4 4" xfId="25143"/>
    <cellStyle name="ჩვეულებრივი 3 2 5 2 4 4 2" xfId="30081"/>
    <cellStyle name="ჩვეულებრივი 3 2 5 2 4 4 3" xfId="34954"/>
    <cellStyle name="ჩვეულებრივი 3 2 5 2 4 5" xfId="30074"/>
    <cellStyle name="ჩვეულებრივი 3 2 5 2 4 6" xfId="34947"/>
    <cellStyle name="ჩვეულებრივი 3 2 5 2 5" xfId="25144"/>
    <cellStyle name="ჩვეულებრივი 3 2 5 2 5 2" xfId="25145"/>
    <cellStyle name="ჩვეულებრივი 3 2 5 2 5 2 2" xfId="25146"/>
    <cellStyle name="ჩვეულებრივი 3 2 5 2 5 2 2 2" xfId="30084"/>
    <cellStyle name="ჩვეულებრივი 3 2 5 2 5 2 2 3" xfId="34957"/>
    <cellStyle name="ჩვეულებრივი 3 2 5 2 5 2 3" xfId="30083"/>
    <cellStyle name="ჩვეულებრივი 3 2 5 2 5 2 4" xfId="34956"/>
    <cellStyle name="ჩვეულებრივი 3 2 5 2 5 3" xfId="25147"/>
    <cellStyle name="ჩვეულებრივი 3 2 5 2 5 3 2" xfId="30085"/>
    <cellStyle name="ჩვეულებრივი 3 2 5 2 5 3 3" xfId="34958"/>
    <cellStyle name="ჩვეულებრივი 3 2 5 2 5 4" xfId="30082"/>
    <cellStyle name="ჩვეულებრივი 3 2 5 2 5 5" xfId="34955"/>
    <cellStyle name="ჩვეულებრივი 3 2 5 2 6" xfId="25148"/>
    <cellStyle name="ჩვეულებრივი 3 2 5 2 6 2" xfId="25149"/>
    <cellStyle name="ჩვეულებრივი 3 2 5 2 6 2 2" xfId="30087"/>
    <cellStyle name="ჩვეულებრივი 3 2 5 2 6 2 3" xfId="34960"/>
    <cellStyle name="ჩვეულებრივი 3 2 5 2 6 3" xfId="30086"/>
    <cellStyle name="ჩვეულებრივი 3 2 5 2 6 4" xfId="34959"/>
    <cellStyle name="ჩვეულებრივი 3 2 5 2 7" xfId="25150"/>
    <cellStyle name="ჩვეულებრივი 3 2 5 2 7 2" xfId="30088"/>
    <cellStyle name="ჩვეულებრივი 3 2 5 2 7 3" xfId="34961"/>
    <cellStyle name="ჩვეულებრივი 3 2 5 2 8" xfId="30041"/>
    <cellStyle name="ჩვეულებრივი 3 2 5 2 9" xfId="34914"/>
    <cellStyle name="ჩვეულებრივი 3 2 5 3" xfId="25151"/>
    <cellStyle name="ჩვეულებრივი 3 2 5 3 2" xfId="25152"/>
    <cellStyle name="ჩვეულებრივი 3 2 5 3 2 2" xfId="25153"/>
    <cellStyle name="ჩვეულებრივი 3 2 5 3 2 2 2" xfId="25154"/>
    <cellStyle name="ჩვეულებრივი 3 2 5 3 2 2 2 2" xfId="25155"/>
    <cellStyle name="ჩვეულებრივი 3 2 5 3 2 2 2 2 2" xfId="30093"/>
    <cellStyle name="ჩვეულებრივი 3 2 5 3 2 2 2 2 3" xfId="34966"/>
    <cellStyle name="ჩვეულებრივი 3 2 5 3 2 2 2 3" xfId="30092"/>
    <cellStyle name="ჩვეულებრივი 3 2 5 3 2 2 2 4" xfId="34965"/>
    <cellStyle name="ჩვეულებრივი 3 2 5 3 2 2 3" xfId="25156"/>
    <cellStyle name="ჩვეულებრივი 3 2 5 3 2 2 3 2" xfId="30094"/>
    <cellStyle name="ჩვეულებრივი 3 2 5 3 2 2 3 3" xfId="34967"/>
    <cellStyle name="ჩვეულებრივი 3 2 5 3 2 2 4" xfId="30091"/>
    <cellStyle name="ჩვეულებრივი 3 2 5 3 2 2 5" xfId="34964"/>
    <cellStyle name="ჩვეულებრივი 3 2 5 3 2 3" xfId="25157"/>
    <cellStyle name="ჩვეულებრივი 3 2 5 3 2 3 2" xfId="25158"/>
    <cellStyle name="ჩვეულებრივი 3 2 5 3 2 3 2 2" xfId="30096"/>
    <cellStyle name="ჩვეულებრივი 3 2 5 3 2 3 2 3" xfId="34969"/>
    <cellStyle name="ჩვეულებრივი 3 2 5 3 2 3 3" xfId="30095"/>
    <cellStyle name="ჩვეულებრივი 3 2 5 3 2 3 4" xfId="34968"/>
    <cellStyle name="ჩვეულებრივი 3 2 5 3 2 4" xfId="25159"/>
    <cellStyle name="ჩვეულებრივი 3 2 5 3 2 4 2" xfId="30097"/>
    <cellStyle name="ჩვეულებრივი 3 2 5 3 2 4 3" xfId="34970"/>
    <cellStyle name="ჩვეულებრივი 3 2 5 3 2 5" xfId="30090"/>
    <cellStyle name="ჩვეულებრივი 3 2 5 3 2 6" xfId="34963"/>
    <cellStyle name="ჩვეულებრივი 3 2 5 3 3" xfId="25160"/>
    <cellStyle name="ჩვეულებრივი 3 2 5 3 3 2" xfId="25161"/>
    <cellStyle name="ჩვეულებრივი 3 2 5 3 3 2 2" xfId="25162"/>
    <cellStyle name="ჩვეულებრივი 3 2 5 3 3 2 2 2" xfId="30100"/>
    <cellStyle name="ჩვეულებრივი 3 2 5 3 3 2 2 3" xfId="34973"/>
    <cellStyle name="ჩვეულებრივი 3 2 5 3 3 2 3" xfId="30099"/>
    <cellStyle name="ჩვეულებრივი 3 2 5 3 3 2 4" xfId="34972"/>
    <cellStyle name="ჩვეულებრივი 3 2 5 3 3 3" xfId="25163"/>
    <cellStyle name="ჩვეულებრივი 3 2 5 3 3 3 2" xfId="30101"/>
    <cellStyle name="ჩვეულებრივი 3 2 5 3 3 3 3" xfId="34974"/>
    <cellStyle name="ჩვეულებრივი 3 2 5 3 3 4" xfId="30098"/>
    <cellStyle name="ჩვეულებრივი 3 2 5 3 3 5" xfId="34971"/>
    <cellStyle name="ჩვეულებრივი 3 2 5 3 4" xfId="25164"/>
    <cellStyle name="ჩვეულებრივი 3 2 5 3 4 2" xfId="25165"/>
    <cellStyle name="ჩვეულებრივი 3 2 5 3 4 2 2" xfId="30103"/>
    <cellStyle name="ჩვეულებრივი 3 2 5 3 4 2 3" xfId="34976"/>
    <cellStyle name="ჩვეულებრივი 3 2 5 3 4 3" xfId="30102"/>
    <cellStyle name="ჩვეულებრივი 3 2 5 3 4 4" xfId="34975"/>
    <cellStyle name="ჩვეულებრივი 3 2 5 3 5" xfId="25166"/>
    <cellStyle name="ჩვეულებრივი 3 2 5 3 5 2" xfId="30104"/>
    <cellStyle name="ჩვეულებრივი 3 2 5 3 5 3" xfId="34977"/>
    <cellStyle name="ჩვეულებრივი 3 2 5 3 6" xfId="30089"/>
    <cellStyle name="ჩვეულებრივი 3 2 5 3 7" xfId="34962"/>
    <cellStyle name="ჩვეულებრივი 3 2 5 4" xfId="25167"/>
    <cellStyle name="ჩვეულებრივი 3 2 5 4 2" xfId="25168"/>
    <cellStyle name="ჩვეულებრივი 3 2 5 4 2 2" xfId="25169"/>
    <cellStyle name="ჩვეულებრივი 3 2 5 4 2 2 2" xfId="25170"/>
    <cellStyle name="ჩვეულებრივი 3 2 5 4 2 2 2 2" xfId="25171"/>
    <cellStyle name="ჩვეულებრივი 3 2 5 4 2 2 2 2 2" xfId="30109"/>
    <cellStyle name="ჩვეულებრივი 3 2 5 4 2 2 2 2 3" xfId="34982"/>
    <cellStyle name="ჩვეულებრივი 3 2 5 4 2 2 2 3" xfId="30108"/>
    <cellStyle name="ჩვეულებრივი 3 2 5 4 2 2 2 4" xfId="34981"/>
    <cellStyle name="ჩვეულებრივი 3 2 5 4 2 2 3" xfId="25172"/>
    <cellStyle name="ჩვეულებრივი 3 2 5 4 2 2 3 2" xfId="30110"/>
    <cellStyle name="ჩვეულებრივი 3 2 5 4 2 2 3 3" xfId="34983"/>
    <cellStyle name="ჩვეულებრივი 3 2 5 4 2 2 4" xfId="30107"/>
    <cellStyle name="ჩვეულებრივი 3 2 5 4 2 2 5" xfId="34980"/>
    <cellStyle name="ჩვეულებრივი 3 2 5 4 2 3" xfId="25173"/>
    <cellStyle name="ჩვეულებრივი 3 2 5 4 2 3 2" xfId="25174"/>
    <cellStyle name="ჩვეულებრივი 3 2 5 4 2 3 2 2" xfId="30112"/>
    <cellStyle name="ჩვეულებრივი 3 2 5 4 2 3 2 3" xfId="34985"/>
    <cellStyle name="ჩვეულებრივი 3 2 5 4 2 3 3" xfId="30111"/>
    <cellStyle name="ჩვეულებრივი 3 2 5 4 2 3 4" xfId="34984"/>
    <cellStyle name="ჩვეულებრივი 3 2 5 4 2 4" xfId="25175"/>
    <cellStyle name="ჩვეულებრივი 3 2 5 4 2 4 2" xfId="30113"/>
    <cellStyle name="ჩვეულებრივი 3 2 5 4 2 4 3" xfId="34986"/>
    <cellStyle name="ჩვეულებრივი 3 2 5 4 2 5" xfId="30106"/>
    <cellStyle name="ჩვეულებრივი 3 2 5 4 2 6" xfId="34979"/>
    <cellStyle name="ჩვეულებრივი 3 2 5 4 3" xfId="25176"/>
    <cellStyle name="ჩვეულებრივი 3 2 5 4 3 2" xfId="25177"/>
    <cellStyle name="ჩვეულებრივი 3 2 5 4 3 2 2" xfId="25178"/>
    <cellStyle name="ჩვეულებრივი 3 2 5 4 3 2 2 2" xfId="30116"/>
    <cellStyle name="ჩვეულებრივი 3 2 5 4 3 2 2 3" xfId="34989"/>
    <cellStyle name="ჩვეულებრივი 3 2 5 4 3 2 3" xfId="30115"/>
    <cellStyle name="ჩვეულებრივი 3 2 5 4 3 2 4" xfId="34988"/>
    <cellStyle name="ჩვეულებრივი 3 2 5 4 3 3" xfId="25179"/>
    <cellStyle name="ჩვეულებრივი 3 2 5 4 3 3 2" xfId="30117"/>
    <cellStyle name="ჩვეულებრივი 3 2 5 4 3 3 3" xfId="34990"/>
    <cellStyle name="ჩვეულებრივი 3 2 5 4 3 4" xfId="30114"/>
    <cellStyle name="ჩვეულებრივი 3 2 5 4 3 5" xfId="34987"/>
    <cellStyle name="ჩვეულებრივი 3 2 5 4 4" xfId="25180"/>
    <cellStyle name="ჩვეულებრივი 3 2 5 4 4 2" xfId="25181"/>
    <cellStyle name="ჩვეულებრივი 3 2 5 4 4 2 2" xfId="30119"/>
    <cellStyle name="ჩვეულებრივი 3 2 5 4 4 2 3" xfId="34992"/>
    <cellStyle name="ჩვეულებრივი 3 2 5 4 4 3" xfId="30118"/>
    <cellStyle name="ჩვეულებრივი 3 2 5 4 4 4" xfId="34991"/>
    <cellStyle name="ჩვეულებრივი 3 2 5 4 5" xfId="25182"/>
    <cellStyle name="ჩვეულებრივი 3 2 5 4 5 2" xfId="30120"/>
    <cellStyle name="ჩვეულებრივი 3 2 5 4 5 3" xfId="34993"/>
    <cellStyle name="ჩვეულებრივი 3 2 5 4 6" xfId="30105"/>
    <cellStyle name="ჩვეულებრივი 3 2 5 4 7" xfId="34978"/>
    <cellStyle name="ჩვეულებრივი 3 2 5 5" xfId="25183"/>
    <cellStyle name="ჩვეულებრივი 3 2 5 5 2" xfId="25184"/>
    <cellStyle name="ჩვეულებრივი 3 2 5 5 2 2" xfId="25185"/>
    <cellStyle name="ჩვეულებრივი 3 2 5 5 2 2 2" xfId="25186"/>
    <cellStyle name="ჩვეულებრივი 3 2 5 5 2 2 2 2" xfId="30124"/>
    <cellStyle name="ჩვეულებრივი 3 2 5 5 2 2 2 3" xfId="34997"/>
    <cellStyle name="ჩვეულებრივი 3 2 5 5 2 2 3" xfId="30123"/>
    <cellStyle name="ჩვეულებრივი 3 2 5 5 2 2 4" xfId="34996"/>
    <cellStyle name="ჩვეულებრივი 3 2 5 5 2 3" xfId="25187"/>
    <cellStyle name="ჩვეულებრივი 3 2 5 5 2 3 2" xfId="30125"/>
    <cellStyle name="ჩვეულებრივი 3 2 5 5 2 3 3" xfId="34998"/>
    <cellStyle name="ჩვეულებრივი 3 2 5 5 2 4" xfId="30122"/>
    <cellStyle name="ჩვეულებრივი 3 2 5 5 2 5" xfId="34995"/>
    <cellStyle name="ჩვეულებრივი 3 2 5 5 3" xfId="25188"/>
    <cellStyle name="ჩვეულებრივი 3 2 5 5 3 2" xfId="25189"/>
    <cellStyle name="ჩვეულებრივი 3 2 5 5 3 2 2" xfId="30127"/>
    <cellStyle name="ჩვეულებრივი 3 2 5 5 3 2 3" xfId="35000"/>
    <cellStyle name="ჩვეულებრივი 3 2 5 5 3 3" xfId="30126"/>
    <cellStyle name="ჩვეულებრივი 3 2 5 5 3 4" xfId="34999"/>
    <cellStyle name="ჩვეულებრივი 3 2 5 5 4" xfId="25190"/>
    <cellStyle name="ჩვეულებრივი 3 2 5 5 4 2" xfId="30128"/>
    <cellStyle name="ჩვეულებრივი 3 2 5 5 4 3" xfId="35001"/>
    <cellStyle name="ჩვეულებრივი 3 2 5 5 5" xfId="30121"/>
    <cellStyle name="ჩვეულებრივი 3 2 5 5 6" xfId="34994"/>
    <cellStyle name="ჩვეულებრივი 3 2 5 6" xfId="25191"/>
    <cellStyle name="ჩვეულებრივი 3 2 5 6 2" xfId="25192"/>
    <cellStyle name="ჩვეულებრივი 3 2 5 6 2 2" xfId="25193"/>
    <cellStyle name="ჩვეულებრივი 3 2 5 6 2 2 2" xfId="30131"/>
    <cellStyle name="ჩვეულებრივი 3 2 5 6 2 2 3" xfId="35004"/>
    <cellStyle name="ჩვეულებრივი 3 2 5 6 2 3" xfId="30130"/>
    <cellStyle name="ჩვეულებრივი 3 2 5 6 2 4" xfId="35003"/>
    <cellStyle name="ჩვეულებრივი 3 2 5 6 3" xfId="25194"/>
    <cellStyle name="ჩვეულებრივი 3 2 5 6 3 2" xfId="30132"/>
    <cellStyle name="ჩვეულებრივი 3 2 5 6 3 3" xfId="35005"/>
    <cellStyle name="ჩვეულებრივი 3 2 5 6 4" xfId="30129"/>
    <cellStyle name="ჩვეულებრივი 3 2 5 6 5" xfId="35002"/>
    <cellStyle name="ჩვეულებრივი 3 2 5 7" xfId="25195"/>
    <cellStyle name="ჩვეულებრივი 3 2 5 7 2" xfId="25196"/>
    <cellStyle name="ჩვეულებრივი 3 2 5 7 2 2" xfId="30134"/>
    <cellStyle name="ჩვეულებრივი 3 2 5 7 2 3" xfId="35007"/>
    <cellStyle name="ჩვეულებრივი 3 2 5 7 3" xfId="30133"/>
    <cellStyle name="ჩვეულებრივი 3 2 5 7 4" xfId="35006"/>
    <cellStyle name="ჩვეულებრივი 3 2 5 8" xfId="25197"/>
    <cellStyle name="ჩვეულებრივი 3 2 5 8 2" xfId="30135"/>
    <cellStyle name="ჩვეულებრივი 3 2 5 8 3" xfId="35008"/>
    <cellStyle name="ჩვეულებრივი 3 2 5 9" xfId="30040"/>
    <cellStyle name="ჩვეულებრივი 3 2 6" xfId="25198"/>
    <cellStyle name="ჩვეულებრივი 3 2 6 2" xfId="25199"/>
    <cellStyle name="ჩვეულებრივი 3 2 6 2 2" xfId="25200"/>
    <cellStyle name="ჩვეულებრივი 3 2 6 2 2 2" xfId="25201"/>
    <cellStyle name="ჩვეულებრივი 3 2 6 2 2 2 2" xfId="25202"/>
    <cellStyle name="ჩვეულებრივი 3 2 6 2 2 2 2 2" xfId="25203"/>
    <cellStyle name="ჩვეულებრივი 3 2 6 2 2 2 2 2 2" xfId="30141"/>
    <cellStyle name="ჩვეულებრივი 3 2 6 2 2 2 2 2 3" xfId="35014"/>
    <cellStyle name="ჩვეულებრივი 3 2 6 2 2 2 2 3" xfId="30140"/>
    <cellStyle name="ჩვეულებრივი 3 2 6 2 2 2 2 4" xfId="35013"/>
    <cellStyle name="ჩვეულებრივი 3 2 6 2 2 2 3" xfId="25204"/>
    <cellStyle name="ჩვეულებრივი 3 2 6 2 2 2 3 2" xfId="30142"/>
    <cellStyle name="ჩვეულებრივი 3 2 6 2 2 2 3 3" xfId="35015"/>
    <cellStyle name="ჩვეულებრივი 3 2 6 2 2 2 4" xfId="30139"/>
    <cellStyle name="ჩვეულებრივი 3 2 6 2 2 2 5" xfId="35012"/>
    <cellStyle name="ჩვეულებრივი 3 2 6 2 2 3" xfId="25205"/>
    <cellStyle name="ჩვეულებრივი 3 2 6 2 2 3 2" xfId="25206"/>
    <cellStyle name="ჩვეულებრივი 3 2 6 2 2 3 2 2" xfId="30144"/>
    <cellStyle name="ჩვეულებრივი 3 2 6 2 2 3 2 3" xfId="35017"/>
    <cellStyle name="ჩვეულებრივი 3 2 6 2 2 3 3" xfId="30143"/>
    <cellStyle name="ჩვეულებრივი 3 2 6 2 2 3 4" xfId="35016"/>
    <cellStyle name="ჩვეულებრივი 3 2 6 2 2 4" xfId="25207"/>
    <cellStyle name="ჩვეულებრივი 3 2 6 2 2 4 2" xfId="30145"/>
    <cellStyle name="ჩვეულებრივი 3 2 6 2 2 4 3" xfId="35018"/>
    <cellStyle name="ჩვეულებრივი 3 2 6 2 2 5" xfId="30138"/>
    <cellStyle name="ჩვეულებრივი 3 2 6 2 2 6" xfId="35011"/>
    <cellStyle name="ჩვეულებრივი 3 2 6 2 3" xfId="25208"/>
    <cellStyle name="ჩვეულებრივი 3 2 6 2 3 2" xfId="25209"/>
    <cellStyle name="ჩვეულებრივი 3 2 6 2 3 2 2" xfId="25210"/>
    <cellStyle name="ჩვეულებრივი 3 2 6 2 3 2 2 2" xfId="30148"/>
    <cellStyle name="ჩვეულებრივი 3 2 6 2 3 2 2 3" xfId="35021"/>
    <cellStyle name="ჩვეულებრივი 3 2 6 2 3 2 3" xfId="30147"/>
    <cellStyle name="ჩვეულებრივი 3 2 6 2 3 2 4" xfId="35020"/>
    <cellStyle name="ჩვეულებრივი 3 2 6 2 3 3" xfId="25211"/>
    <cellStyle name="ჩვეულებრივი 3 2 6 2 3 3 2" xfId="30149"/>
    <cellStyle name="ჩვეულებრივი 3 2 6 2 3 3 3" xfId="35022"/>
    <cellStyle name="ჩვეულებრივი 3 2 6 2 3 4" xfId="30146"/>
    <cellStyle name="ჩვეულებრივი 3 2 6 2 3 5" xfId="35019"/>
    <cellStyle name="ჩვეულებრივი 3 2 6 2 4" xfId="25212"/>
    <cellStyle name="ჩვეულებრივი 3 2 6 2 4 2" xfId="25213"/>
    <cellStyle name="ჩვეულებრივი 3 2 6 2 4 2 2" xfId="30151"/>
    <cellStyle name="ჩვეულებრივი 3 2 6 2 4 2 3" xfId="35024"/>
    <cellStyle name="ჩვეულებრივი 3 2 6 2 4 3" xfId="30150"/>
    <cellStyle name="ჩვეულებრივი 3 2 6 2 4 4" xfId="35023"/>
    <cellStyle name="ჩვეულებრივი 3 2 6 2 5" xfId="25214"/>
    <cellStyle name="ჩვეულებრივი 3 2 6 2 5 2" xfId="30152"/>
    <cellStyle name="ჩვეულებრივი 3 2 6 2 5 3" xfId="35025"/>
    <cellStyle name="ჩვეულებრივი 3 2 6 2 6" xfId="30137"/>
    <cellStyle name="ჩვეულებრივი 3 2 6 2 7" xfId="35010"/>
    <cellStyle name="ჩვეულებრივი 3 2 6 3" xfId="25215"/>
    <cellStyle name="ჩვეულებრივი 3 2 6 3 2" xfId="25216"/>
    <cellStyle name="ჩვეულებრივი 3 2 6 3 2 2" xfId="25217"/>
    <cellStyle name="ჩვეულებრივი 3 2 6 3 2 2 2" xfId="25218"/>
    <cellStyle name="ჩვეულებრივი 3 2 6 3 2 2 2 2" xfId="25219"/>
    <cellStyle name="ჩვეულებრივი 3 2 6 3 2 2 2 2 2" xfId="30157"/>
    <cellStyle name="ჩვეულებრივი 3 2 6 3 2 2 2 2 3" xfId="35030"/>
    <cellStyle name="ჩვეულებრივი 3 2 6 3 2 2 2 3" xfId="30156"/>
    <cellStyle name="ჩვეულებრივი 3 2 6 3 2 2 2 4" xfId="35029"/>
    <cellStyle name="ჩვეულებრივი 3 2 6 3 2 2 3" xfId="25220"/>
    <cellStyle name="ჩვეულებრივი 3 2 6 3 2 2 3 2" xfId="30158"/>
    <cellStyle name="ჩვეულებრივი 3 2 6 3 2 2 3 3" xfId="35031"/>
    <cellStyle name="ჩვეულებრივი 3 2 6 3 2 2 4" xfId="30155"/>
    <cellStyle name="ჩვეულებრივი 3 2 6 3 2 2 5" xfId="35028"/>
    <cellStyle name="ჩვეულებრივი 3 2 6 3 2 3" xfId="25221"/>
    <cellStyle name="ჩვეულებრივი 3 2 6 3 2 3 2" xfId="25222"/>
    <cellStyle name="ჩვეულებრივი 3 2 6 3 2 3 2 2" xfId="30160"/>
    <cellStyle name="ჩვეულებრივი 3 2 6 3 2 3 2 3" xfId="35033"/>
    <cellStyle name="ჩვეულებრივი 3 2 6 3 2 3 3" xfId="30159"/>
    <cellStyle name="ჩვეულებრივი 3 2 6 3 2 3 4" xfId="35032"/>
    <cellStyle name="ჩვეულებრივი 3 2 6 3 2 4" xfId="25223"/>
    <cellStyle name="ჩვეულებრივი 3 2 6 3 2 4 2" xfId="30161"/>
    <cellStyle name="ჩვეულებრივი 3 2 6 3 2 4 3" xfId="35034"/>
    <cellStyle name="ჩვეულებრივი 3 2 6 3 2 5" xfId="30154"/>
    <cellStyle name="ჩვეულებრივი 3 2 6 3 2 6" xfId="35027"/>
    <cellStyle name="ჩვეულებრივი 3 2 6 3 3" xfId="25224"/>
    <cellStyle name="ჩვეულებრივი 3 2 6 3 3 2" xfId="25225"/>
    <cellStyle name="ჩვეულებრივი 3 2 6 3 3 2 2" xfId="25226"/>
    <cellStyle name="ჩვეულებრივი 3 2 6 3 3 2 2 2" xfId="30164"/>
    <cellStyle name="ჩვეულებრივი 3 2 6 3 3 2 2 3" xfId="35037"/>
    <cellStyle name="ჩვეულებრივი 3 2 6 3 3 2 3" xfId="30163"/>
    <cellStyle name="ჩვეულებრივი 3 2 6 3 3 2 4" xfId="35036"/>
    <cellStyle name="ჩვეულებრივი 3 2 6 3 3 3" xfId="25227"/>
    <cellStyle name="ჩვეულებრივი 3 2 6 3 3 3 2" xfId="30165"/>
    <cellStyle name="ჩვეულებრივი 3 2 6 3 3 3 3" xfId="35038"/>
    <cellStyle name="ჩვეულებრივი 3 2 6 3 3 4" xfId="30162"/>
    <cellStyle name="ჩვეულებრივი 3 2 6 3 3 5" xfId="35035"/>
    <cellStyle name="ჩვეულებრივი 3 2 6 3 4" xfId="25228"/>
    <cellStyle name="ჩვეულებრივი 3 2 6 3 4 2" xfId="25229"/>
    <cellStyle name="ჩვეულებრივი 3 2 6 3 4 2 2" xfId="30167"/>
    <cellStyle name="ჩვეულებრივი 3 2 6 3 4 2 3" xfId="35040"/>
    <cellStyle name="ჩვეულებრივი 3 2 6 3 4 3" xfId="30166"/>
    <cellStyle name="ჩვეულებრივი 3 2 6 3 4 4" xfId="35039"/>
    <cellStyle name="ჩვეულებრივი 3 2 6 3 5" xfId="25230"/>
    <cellStyle name="ჩვეულებრივი 3 2 6 3 5 2" xfId="30168"/>
    <cellStyle name="ჩვეულებრივი 3 2 6 3 5 3" xfId="35041"/>
    <cellStyle name="ჩვეულებრივი 3 2 6 3 6" xfId="30153"/>
    <cellStyle name="ჩვეულებრივი 3 2 6 3 7" xfId="35026"/>
    <cellStyle name="ჩვეულებრივი 3 2 6 4" xfId="25231"/>
    <cellStyle name="ჩვეულებრივი 3 2 6 4 2" xfId="25232"/>
    <cellStyle name="ჩვეულებრივი 3 2 6 4 2 2" xfId="25233"/>
    <cellStyle name="ჩვეულებრივი 3 2 6 4 2 2 2" xfId="25234"/>
    <cellStyle name="ჩვეულებრივი 3 2 6 4 2 2 2 2" xfId="30172"/>
    <cellStyle name="ჩვეულებრივი 3 2 6 4 2 2 2 3" xfId="35045"/>
    <cellStyle name="ჩვეულებრივი 3 2 6 4 2 2 3" xfId="30171"/>
    <cellStyle name="ჩვეულებრივი 3 2 6 4 2 2 4" xfId="35044"/>
    <cellStyle name="ჩვეულებრივი 3 2 6 4 2 3" xfId="25235"/>
    <cellStyle name="ჩვეულებრივი 3 2 6 4 2 3 2" xfId="30173"/>
    <cellStyle name="ჩვეულებრივი 3 2 6 4 2 3 3" xfId="35046"/>
    <cellStyle name="ჩვეულებრივი 3 2 6 4 2 4" xfId="30170"/>
    <cellStyle name="ჩვეულებრივი 3 2 6 4 2 5" xfId="35043"/>
    <cellStyle name="ჩვეულებრივი 3 2 6 4 3" xfId="25236"/>
    <cellStyle name="ჩვეულებრივი 3 2 6 4 3 2" xfId="25237"/>
    <cellStyle name="ჩვეულებრივი 3 2 6 4 3 2 2" xfId="30175"/>
    <cellStyle name="ჩვეულებრივი 3 2 6 4 3 2 3" xfId="35048"/>
    <cellStyle name="ჩვეულებრივი 3 2 6 4 3 3" xfId="30174"/>
    <cellStyle name="ჩვეულებრივი 3 2 6 4 3 4" xfId="35047"/>
    <cellStyle name="ჩვეულებრივი 3 2 6 4 4" xfId="25238"/>
    <cellStyle name="ჩვეულებრივი 3 2 6 4 4 2" xfId="30176"/>
    <cellStyle name="ჩვეულებრივი 3 2 6 4 4 3" xfId="35049"/>
    <cellStyle name="ჩვეულებრივი 3 2 6 4 5" xfId="30169"/>
    <cellStyle name="ჩვეულებრივი 3 2 6 4 6" xfId="35042"/>
    <cellStyle name="ჩვეულებრივი 3 2 6 5" xfId="25239"/>
    <cellStyle name="ჩვეულებრივი 3 2 6 5 2" xfId="25240"/>
    <cellStyle name="ჩვეულებრივი 3 2 6 5 2 2" xfId="25241"/>
    <cellStyle name="ჩვეულებრივი 3 2 6 5 2 2 2" xfId="30179"/>
    <cellStyle name="ჩვეულებრივი 3 2 6 5 2 2 3" xfId="35052"/>
    <cellStyle name="ჩვეულებრივი 3 2 6 5 2 3" xfId="30178"/>
    <cellStyle name="ჩვეულებრივი 3 2 6 5 2 4" xfId="35051"/>
    <cellStyle name="ჩვეულებრივი 3 2 6 5 3" xfId="25242"/>
    <cellStyle name="ჩვეულებრივი 3 2 6 5 3 2" xfId="30180"/>
    <cellStyle name="ჩვეულებრივი 3 2 6 5 3 3" xfId="35053"/>
    <cellStyle name="ჩვეულებრივი 3 2 6 5 4" xfId="30177"/>
    <cellStyle name="ჩვეულებრივი 3 2 6 5 5" xfId="35050"/>
    <cellStyle name="ჩვეულებრივი 3 2 6 6" xfId="25243"/>
    <cellStyle name="ჩვეულებრივი 3 2 6 6 2" xfId="25244"/>
    <cellStyle name="ჩვეულებრივი 3 2 6 6 2 2" xfId="30182"/>
    <cellStyle name="ჩვეულებრივი 3 2 6 6 2 3" xfId="35055"/>
    <cellStyle name="ჩვეულებრივი 3 2 6 6 3" xfId="30181"/>
    <cellStyle name="ჩვეულებრივი 3 2 6 6 4" xfId="35054"/>
    <cellStyle name="ჩვეულებრივი 3 2 6 7" xfId="25245"/>
    <cellStyle name="ჩვეულებრივი 3 2 6 7 2" xfId="30183"/>
    <cellStyle name="ჩვეულებრივი 3 2 6 7 3" xfId="35056"/>
    <cellStyle name="ჩვეულებრივი 3 2 6 8" xfId="30136"/>
    <cellStyle name="ჩვეულებრივი 3 2 6 9" xfId="35009"/>
    <cellStyle name="ჩვეულებრივი 3 2 7" xfId="25246"/>
    <cellStyle name="ჩვეულებრივი 3 2 7 2" xfId="25247"/>
    <cellStyle name="ჩვეულებრივი 3 2 7 2 2" xfId="25248"/>
    <cellStyle name="ჩვეულებრივი 3 2 7 2 2 2" xfId="25249"/>
    <cellStyle name="ჩვეულებრივი 3 2 7 2 2 2 2" xfId="25250"/>
    <cellStyle name="ჩვეულებრივი 3 2 7 2 2 2 2 2" xfId="30188"/>
    <cellStyle name="ჩვეულებრივი 3 2 7 2 2 2 2 3" xfId="35061"/>
    <cellStyle name="ჩვეულებრივი 3 2 7 2 2 2 3" xfId="30187"/>
    <cellStyle name="ჩვეულებრივი 3 2 7 2 2 2 4" xfId="35060"/>
    <cellStyle name="ჩვეულებრივი 3 2 7 2 2 3" xfId="25251"/>
    <cellStyle name="ჩვეულებრივი 3 2 7 2 2 3 2" xfId="30189"/>
    <cellStyle name="ჩვეულებრივი 3 2 7 2 2 3 3" xfId="35062"/>
    <cellStyle name="ჩვეულებრივი 3 2 7 2 2 4" xfId="30186"/>
    <cellStyle name="ჩვეულებრივი 3 2 7 2 2 5" xfId="35059"/>
    <cellStyle name="ჩვეულებრივი 3 2 7 2 3" xfId="25252"/>
    <cellStyle name="ჩვეულებრივი 3 2 7 2 3 2" xfId="25253"/>
    <cellStyle name="ჩვეულებრივი 3 2 7 2 3 2 2" xfId="30191"/>
    <cellStyle name="ჩვეულებრივი 3 2 7 2 3 2 3" xfId="35064"/>
    <cellStyle name="ჩვეულებრივი 3 2 7 2 3 3" xfId="30190"/>
    <cellStyle name="ჩვეულებრივი 3 2 7 2 3 4" xfId="35063"/>
    <cellStyle name="ჩვეულებრივი 3 2 7 2 4" xfId="25254"/>
    <cellStyle name="ჩვეულებრივი 3 2 7 2 4 2" xfId="30192"/>
    <cellStyle name="ჩვეულებრივი 3 2 7 2 4 3" xfId="35065"/>
    <cellStyle name="ჩვეულებრივი 3 2 7 2 5" xfId="30185"/>
    <cellStyle name="ჩვეულებრივი 3 2 7 2 6" xfId="35058"/>
    <cellStyle name="ჩვეულებრივი 3 2 7 3" xfId="25255"/>
    <cellStyle name="ჩვეულებრივი 3 2 7 3 2" xfId="25256"/>
    <cellStyle name="ჩვეულებრივი 3 2 7 3 2 2" xfId="25257"/>
    <cellStyle name="ჩვეულებრივი 3 2 7 3 2 2 2" xfId="30195"/>
    <cellStyle name="ჩვეულებრივი 3 2 7 3 2 2 3" xfId="35068"/>
    <cellStyle name="ჩვეულებრივი 3 2 7 3 2 3" xfId="30194"/>
    <cellStyle name="ჩვეულებრივი 3 2 7 3 2 4" xfId="35067"/>
    <cellStyle name="ჩვეულებრივი 3 2 7 3 3" xfId="25258"/>
    <cellStyle name="ჩვეულებრივი 3 2 7 3 3 2" xfId="30196"/>
    <cellStyle name="ჩვეულებრივი 3 2 7 3 3 3" xfId="35069"/>
    <cellStyle name="ჩვეულებრივი 3 2 7 3 4" xfId="30193"/>
    <cellStyle name="ჩვეულებრივი 3 2 7 3 5" xfId="35066"/>
    <cellStyle name="ჩვეულებრივი 3 2 7 4" xfId="25259"/>
    <cellStyle name="ჩვეულებრივი 3 2 7 4 2" xfId="25260"/>
    <cellStyle name="ჩვეულებრივი 3 2 7 4 2 2" xfId="30198"/>
    <cellStyle name="ჩვეულებრივი 3 2 7 4 2 3" xfId="35071"/>
    <cellStyle name="ჩვეულებრივი 3 2 7 4 3" xfId="30197"/>
    <cellStyle name="ჩვეულებრივი 3 2 7 4 4" xfId="35070"/>
    <cellStyle name="ჩვეულებრივი 3 2 7 5" xfId="25261"/>
    <cellStyle name="ჩვეულებრივი 3 2 7 5 2" xfId="30199"/>
    <cellStyle name="ჩვეულებრივი 3 2 7 5 3" xfId="35072"/>
    <cellStyle name="ჩვეულებრივი 3 2 7 6" xfId="30184"/>
    <cellStyle name="ჩვეულებრივი 3 2 7 7" xfId="35057"/>
    <cellStyle name="ჩვეულებრივი 3 2 8" xfId="25262"/>
    <cellStyle name="ჩვეულებრივი 3 2 8 2" xfId="25263"/>
    <cellStyle name="ჩვეულებრივი 3 2 8 2 2" xfId="25264"/>
    <cellStyle name="ჩვეულებრივი 3 2 8 2 2 2" xfId="25265"/>
    <cellStyle name="ჩვეულებრივი 3 2 8 2 2 2 2" xfId="25266"/>
    <cellStyle name="ჩვეულებრივი 3 2 8 2 2 2 2 2" xfId="30204"/>
    <cellStyle name="ჩვეულებრივი 3 2 8 2 2 2 2 3" xfId="35077"/>
    <cellStyle name="ჩვეულებრივი 3 2 8 2 2 2 3" xfId="30203"/>
    <cellStyle name="ჩვეულებრივი 3 2 8 2 2 2 4" xfId="35076"/>
    <cellStyle name="ჩვეულებრივი 3 2 8 2 2 3" xfId="25267"/>
    <cellStyle name="ჩვეულებრივი 3 2 8 2 2 3 2" xfId="30205"/>
    <cellStyle name="ჩვეულებრივი 3 2 8 2 2 3 3" xfId="35078"/>
    <cellStyle name="ჩვეულებრივი 3 2 8 2 2 4" xfId="30202"/>
    <cellStyle name="ჩვეულებრივი 3 2 8 2 2 5" xfId="35075"/>
    <cellStyle name="ჩვეულებრივი 3 2 8 2 3" xfId="25268"/>
    <cellStyle name="ჩვეულებრივი 3 2 8 2 3 2" xfId="25269"/>
    <cellStyle name="ჩვეულებრივი 3 2 8 2 3 2 2" xfId="30207"/>
    <cellStyle name="ჩვეულებრივი 3 2 8 2 3 2 3" xfId="35080"/>
    <cellStyle name="ჩვეულებრივი 3 2 8 2 3 3" xfId="30206"/>
    <cellStyle name="ჩვეულებრივი 3 2 8 2 3 4" xfId="35079"/>
    <cellStyle name="ჩვეულებრივი 3 2 8 2 4" xfId="25270"/>
    <cellStyle name="ჩვეულებრივი 3 2 8 2 4 2" xfId="30208"/>
    <cellStyle name="ჩვეულებრივი 3 2 8 2 4 3" xfId="35081"/>
    <cellStyle name="ჩვეულებრივი 3 2 8 2 5" xfId="30201"/>
    <cellStyle name="ჩვეულებრივი 3 2 8 2 6" xfId="35074"/>
    <cellStyle name="ჩვეულებრივი 3 2 8 3" xfId="25271"/>
    <cellStyle name="ჩვეულებრივი 3 2 8 3 2" xfId="25272"/>
    <cellStyle name="ჩვეულებრივი 3 2 8 3 2 2" xfId="25273"/>
    <cellStyle name="ჩვეულებრივი 3 2 8 3 2 2 2" xfId="30211"/>
    <cellStyle name="ჩვეულებრივი 3 2 8 3 2 2 3" xfId="35084"/>
    <cellStyle name="ჩვეულებრივი 3 2 8 3 2 3" xfId="30210"/>
    <cellStyle name="ჩვეულებრივი 3 2 8 3 2 4" xfId="35083"/>
    <cellStyle name="ჩვეულებრივი 3 2 8 3 3" xfId="25274"/>
    <cellStyle name="ჩვეულებრივი 3 2 8 3 3 2" xfId="30212"/>
    <cellStyle name="ჩვეულებრივი 3 2 8 3 3 3" xfId="35085"/>
    <cellStyle name="ჩვეულებრივი 3 2 8 3 4" xfId="30209"/>
    <cellStyle name="ჩვეულებრივი 3 2 8 3 5" xfId="35082"/>
    <cellStyle name="ჩვეულებრივი 3 2 8 4" xfId="25275"/>
    <cellStyle name="ჩვეულებრივი 3 2 8 4 2" xfId="25276"/>
    <cellStyle name="ჩვეულებრივი 3 2 8 4 2 2" xfId="30214"/>
    <cellStyle name="ჩვეულებრივი 3 2 8 4 2 3" xfId="35087"/>
    <cellStyle name="ჩვეულებრივი 3 2 8 4 3" xfId="30213"/>
    <cellStyle name="ჩვეულებრივი 3 2 8 4 4" xfId="35086"/>
    <cellStyle name="ჩვეულებრივი 3 2 8 5" xfId="25277"/>
    <cellStyle name="ჩვეულებრივი 3 2 8 5 2" xfId="30215"/>
    <cellStyle name="ჩვეულებრივი 3 2 8 5 3" xfId="35088"/>
    <cellStyle name="ჩვეულებრივი 3 2 8 6" xfId="30200"/>
    <cellStyle name="ჩვეულებრივი 3 2 8 7" xfId="35073"/>
    <cellStyle name="ჩვეულებრივი 3 2 9" xfId="25278"/>
    <cellStyle name="ჩვეულებრივი 3 2 9 2" xfId="25279"/>
    <cellStyle name="ჩვეულებრივი 3 2 9 2 2" xfId="25280"/>
    <cellStyle name="ჩვეულებრივი 3 2 9 2 2 2" xfId="25281"/>
    <cellStyle name="ჩვეულებრივი 3 2 9 2 2 2 2" xfId="30219"/>
    <cellStyle name="ჩვეულებრივი 3 2 9 2 2 2 3" xfId="35092"/>
    <cellStyle name="ჩვეულებრივი 3 2 9 2 2 3" xfId="30218"/>
    <cellStyle name="ჩვეულებრივი 3 2 9 2 2 4" xfId="35091"/>
    <cellStyle name="ჩვეულებრივი 3 2 9 2 3" xfId="25282"/>
    <cellStyle name="ჩვეულებრივი 3 2 9 2 3 2" xfId="30220"/>
    <cellStyle name="ჩვეულებრივი 3 2 9 2 3 3" xfId="35093"/>
    <cellStyle name="ჩვეულებრივი 3 2 9 2 4" xfId="30217"/>
    <cellStyle name="ჩვეულებრივი 3 2 9 2 5" xfId="35090"/>
    <cellStyle name="ჩვეულებრივი 3 2 9 3" xfId="25283"/>
    <cellStyle name="ჩვეულებრივი 3 2 9 3 2" xfId="25284"/>
    <cellStyle name="ჩვეულებრივი 3 2 9 3 2 2" xfId="30222"/>
    <cellStyle name="ჩვეულებრივი 3 2 9 3 2 3" xfId="35095"/>
    <cellStyle name="ჩვეულებრივი 3 2 9 3 3" xfId="30221"/>
    <cellStyle name="ჩვეულებრივი 3 2 9 3 4" xfId="35094"/>
    <cellStyle name="ჩვეულებრივი 3 2 9 4" xfId="25285"/>
    <cellStyle name="ჩვეულებრივი 3 2 9 4 2" xfId="30223"/>
    <cellStyle name="ჩვეულებრივი 3 2 9 4 3" xfId="35096"/>
    <cellStyle name="ჩვეულებრივი 3 2 9 5" xfId="30216"/>
    <cellStyle name="ჩვეულებრივი 3 2 9 6" xfId="35089"/>
    <cellStyle name="ჩვეულებრივი 3 3" xfId="25286"/>
    <cellStyle name="ჩვეულებრივი 3 3 10" xfId="25287"/>
    <cellStyle name="ჩვეულებრივი 3 3 10 2" xfId="30225"/>
    <cellStyle name="ჩვეულებრივი 3 3 10 3" xfId="35098"/>
    <cellStyle name="ჩვეულებრივი 3 3 11" xfId="30224"/>
    <cellStyle name="ჩვეულებრივი 3 3 12" xfId="35097"/>
    <cellStyle name="ჩვეულებრივი 3 3 2" xfId="25288"/>
    <cellStyle name="ჩვეულებრივი 3 3 2 10" xfId="30226"/>
    <cellStyle name="ჩვეულებრივი 3 3 2 11" xfId="35099"/>
    <cellStyle name="ჩვეულებრივი 3 3 2 2" xfId="25289"/>
    <cellStyle name="ჩვეულებრივი 3 3 2 2 10" xfId="35100"/>
    <cellStyle name="ჩვეულებრივი 3 3 2 2 2" xfId="25290"/>
    <cellStyle name="ჩვეულებრივი 3 3 2 2 2 2" xfId="25291"/>
    <cellStyle name="ჩვეულებრივი 3 3 2 2 2 2 2" xfId="25292"/>
    <cellStyle name="ჩვეულებრივი 3 3 2 2 2 2 2 2" xfId="25293"/>
    <cellStyle name="ჩვეულებრივი 3 3 2 2 2 2 2 2 2" xfId="25294"/>
    <cellStyle name="ჩვეულებრივი 3 3 2 2 2 2 2 2 2 2" xfId="25295"/>
    <cellStyle name="ჩვეულებრივი 3 3 2 2 2 2 2 2 2 2 2" xfId="30233"/>
    <cellStyle name="ჩვეულებრივი 3 3 2 2 2 2 2 2 2 2 3" xfId="35106"/>
    <cellStyle name="ჩვეულებრივი 3 3 2 2 2 2 2 2 2 3" xfId="30232"/>
    <cellStyle name="ჩვეულებრივი 3 3 2 2 2 2 2 2 2 4" xfId="35105"/>
    <cellStyle name="ჩვეულებრივი 3 3 2 2 2 2 2 2 3" xfId="25296"/>
    <cellStyle name="ჩვეულებრივი 3 3 2 2 2 2 2 2 3 2" xfId="30234"/>
    <cellStyle name="ჩვეულებრივი 3 3 2 2 2 2 2 2 3 3" xfId="35107"/>
    <cellStyle name="ჩვეულებრივი 3 3 2 2 2 2 2 2 4" xfId="30231"/>
    <cellStyle name="ჩვეულებრივი 3 3 2 2 2 2 2 2 5" xfId="35104"/>
    <cellStyle name="ჩვეულებრივი 3 3 2 2 2 2 2 3" xfId="25297"/>
    <cellStyle name="ჩვეულებრივი 3 3 2 2 2 2 2 3 2" xfId="25298"/>
    <cellStyle name="ჩვეულებრივი 3 3 2 2 2 2 2 3 2 2" xfId="30236"/>
    <cellStyle name="ჩვეულებრივი 3 3 2 2 2 2 2 3 2 3" xfId="35109"/>
    <cellStyle name="ჩვეულებრივი 3 3 2 2 2 2 2 3 3" xfId="30235"/>
    <cellStyle name="ჩვეულებრივი 3 3 2 2 2 2 2 3 4" xfId="35108"/>
    <cellStyle name="ჩვეულებრივი 3 3 2 2 2 2 2 4" xfId="25299"/>
    <cellStyle name="ჩვეულებრივი 3 3 2 2 2 2 2 4 2" xfId="30237"/>
    <cellStyle name="ჩვეულებრივი 3 3 2 2 2 2 2 4 3" xfId="35110"/>
    <cellStyle name="ჩვეულებრივი 3 3 2 2 2 2 2 5" xfId="30230"/>
    <cellStyle name="ჩვეულებრივი 3 3 2 2 2 2 2 6" xfId="35103"/>
    <cellStyle name="ჩვეულებრივი 3 3 2 2 2 2 3" xfId="25300"/>
    <cellStyle name="ჩვეულებრივი 3 3 2 2 2 2 3 2" xfId="25301"/>
    <cellStyle name="ჩვეულებრივი 3 3 2 2 2 2 3 2 2" xfId="25302"/>
    <cellStyle name="ჩვეულებრივი 3 3 2 2 2 2 3 2 2 2" xfId="30240"/>
    <cellStyle name="ჩვეულებრივი 3 3 2 2 2 2 3 2 2 3" xfId="35113"/>
    <cellStyle name="ჩვეულებრივი 3 3 2 2 2 2 3 2 3" xfId="30239"/>
    <cellStyle name="ჩვეულებრივი 3 3 2 2 2 2 3 2 4" xfId="35112"/>
    <cellStyle name="ჩვეულებრივი 3 3 2 2 2 2 3 3" xfId="25303"/>
    <cellStyle name="ჩვეულებრივი 3 3 2 2 2 2 3 3 2" xfId="30241"/>
    <cellStyle name="ჩვეულებრივი 3 3 2 2 2 2 3 3 3" xfId="35114"/>
    <cellStyle name="ჩვეულებრივი 3 3 2 2 2 2 3 4" xfId="30238"/>
    <cellStyle name="ჩვეულებრივი 3 3 2 2 2 2 3 5" xfId="35111"/>
    <cellStyle name="ჩვეულებრივი 3 3 2 2 2 2 4" xfId="25304"/>
    <cellStyle name="ჩვეულებრივი 3 3 2 2 2 2 4 2" xfId="25305"/>
    <cellStyle name="ჩვეულებრივი 3 3 2 2 2 2 4 2 2" xfId="30243"/>
    <cellStyle name="ჩვეულებრივი 3 3 2 2 2 2 4 2 3" xfId="35116"/>
    <cellStyle name="ჩვეულებრივი 3 3 2 2 2 2 4 3" xfId="30242"/>
    <cellStyle name="ჩვეულებრივი 3 3 2 2 2 2 4 4" xfId="35115"/>
    <cellStyle name="ჩვეულებრივი 3 3 2 2 2 2 5" xfId="25306"/>
    <cellStyle name="ჩვეულებრივი 3 3 2 2 2 2 5 2" xfId="30244"/>
    <cellStyle name="ჩვეულებრივი 3 3 2 2 2 2 5 3" xfId="35117"/>
    <cellStyle name="ჩვეულებრივი 3 3 2 2 2 2 6" xfId="30229"/>
    <cellStyle name="ჩვეულებრივი 3 3 2 2 2 2 7" xfId="35102"/>
    <cellStyle name="ჩვეულებრივი 3 3 2 2 2 3" xfId="25307"/>
    <cellStyle name="ჩვეულებრივი 3 3 2 2 2 3 2" xfId="25308"/>
    <cellStyle name="ჩვეულებრივი 3 3 2 2 2 3 2 2" xfId="25309"/>
    <cellStyle name="ჩვეულებრივი 3 3 2 2 2 3 2 2 2" xfId="25310"/>
    <cellStyle name="ჩვეულებრივი 3 3 2 2 2 3 2 2 2 2" xfId="25311"/>
    <cellStyle name="ჩვეულებრივი 3 3 2 2 2 3 2 2 2 2 2" xfId="30249"/>
    <cellStyle name="ჩვეულებრივი 3 3 2 2 2 3 2 2 2 2 3" xfId="35122"/>
    <cellStyle name="ჩვეულებრივი 3 3 2 2 2 3 2 2 2 3" xfId="30248"/>
    <cellStyle name="ჩვეულებრივი 3 3 2 2 2 3 2 2 2 4" xfId="35121"/>
    <cellStyle name="ჩვეულებრივი 3 3 2 2 2 3 2 2 3" xfId="25312"/>
    <cellStyle name="ჩვეულებრივი 3 3 2 2 2 3 2 2 3 2" xfId="30250"/>
    <cellStyle name="ჩვეულებრივი 3 3 2 2 2 3 2 2 3 3" xfId="35123"/>
    <cellStyle name="ჩვეულებრივი 3 3 2 2 2 3 2 2 4" xfId="30247"/>
    <cellStyle name="ჩვეულებრივი 3 3 2 2 2 3 2 2 5" xfId="35120"/>
    <cellStyle name="ჩვეულებრივი 3 3 2 2 2 3 2 3" xfId="25313"/>
    <cellStyle name="ჩვეულებრივი 3 3 2 2 2 3 2 3 2" xfId="25314"/>
    <cellStyle name="ჩვეულებრივი 3 3 2 2 2 3 2 3 2 2" xfId="30252"/>
    <cellStyle name="ჩვეულებრივი 3 3 2 2 2 3 2 3 2 3" xfId="35125"/>
    <cellStyle name="ჩვეულებრივი 3 3 2 2 2 3 2 3 3" xfId="30251"/>
    <cellStyle name="ჩვეულებრივი 3 3 2 2 2 3 2 3 4" xfId="35124"/>
    <cellStyle name="ჩვეულებრივი 3 3 2 2 2 3 2 4" xfId="25315"/>
    <cellStyle name="ჩვეულებრივი 3 3 2 2 2 3 2 4 2" xfId="30253"/>
    <cellStyle name="ჩვეულებრივი 3 3 2 2 2 3 2 4 3" xfId="35126"/>
    <cellStyle name="ჩვეულებრივი 3 3 2 2 2 3 2 5" xfId="30246"/>
    <cellStyle name="ჩვეულებრივი 3 3 2 2 2 3 2 6" xfId="35119"/>
    <cellStyle name="ჩვეულებრივი 3 3 2 2 2 3 3" xfId="25316"/>
    <cellStyle name="ჩვეულებრივი 3 3 2 2 2 3 3 2" xfId="25317"/>
    <cellStyle name="ჩვეულებრივი 3 3 2 2 2 3 3 2 2" xfId="25318"/>
    <cellStyle name="ჩვეულებრივი 3 3 2 2 2 3 3 2 2 2" xfId="30256"/>
    <cellStyle name="ჩვეულებრივი 3 3 2 2 2 3 3 2 2 3" xfId="35129"/>
    <cellStyle name="ჩვეულებრივი 3 3 2 2 2 3 3 2 3" xfId="30255"/>
    <cellStyle name="ჩვეულებრივი 3 3 2 2 2 3 3 2 4" xfId="35128"/>
    <cellStyle name="ჩვეულებრივი 3 3 2 2 2 3 3 3" xfId="25319"/>
    <cellStyle name="ჩვეულებრივი 3 3 2 2 2 3 3 3 2" xfId="30257"/>
    <cellStyle name="ჩვეულებრივი 3 3 2 2 2 3 3 3 3" xfId="35130"/>
    <cellStyle name="ჩვეულებრივი 3 3 2 2 2 3 3 4" xfId="30254"/>
    <cellStyle name="ჩვეულებრივი 3 3 2 2 2 3 3 5" xfId="35127"/>
    <cellStyle name="ჩვეულებრივი 3 3 2 2 2 3 4" xfId="25320"/>
    <cellStyle name="ჩვეულებრივი 3 3 2 2 2 3 4 2" xfId="25321"/>
    <cellStyle name="ჩვეულებრივი 3 3 2 2 2 3 4 2 2" xfId="30259"/>
    <cellStyle name="ჩვეულებრივი 3 3 2 2 2 3 4 2 3" xfId="35132"/>
    <cellStyle name="ჩვეულებრივი 3 3 2 2 2 3 4 3" xfId="30258"/>
    <cellStyle name="ჩვეულებრივი 3 3 2 2 2 3 4 4" xfId="35131"/>
    <cellStyle name="ჩვეულებრივი 3 3 2 2 2 3 5" xfId="25322"/>
    <cellStyle name="ჩვეულებრივი 3 3 2 2 2 3 5 2" xfId="30260"/>
    <cellStyle name="ჩვეულებრივი 3 3 2 2 2 3 5 3" xfId="35133"/>
    <cellStyle name="ჩვეულებრივი 3 3 2 2 2 3 6" xfId="30245"/>
    <cellStyle name="ჩვეულებრივი 3 3 2 2 2 3 7" xfId="35118"/>
    <cellStyle name="ჩვეულებრივი 3 3 2 2 2 4" xfId="25323"/>
    <cellStyle name="ჩვეულებრივი 3 3 2 2 2 4 2" xfId="25324"/>
    <cellStyle name="ჩვეულებრივი 3 3 2 2 2 4 2 2" xfId="25325"/>
    <cellStyle name="ჩვეულებრივი 3 3 2 2 2 4 2 2 2" xfId="25326"/>
    <cellStyle name="ჩვეულებრივი 3 3 2 2 2 4 2 2 2 2" xfId="30264"/>
    <cellStyle name="ჩვეულებრივი 3 3 2 2 2 4 2 2 2 3" xfId="35137"/>
    <cellStyle name="ჩვეულებრივი 3 3 2 2 2 4 2 2 3" xfId="30263"/>
    <cellStyle name="ჩვეულებრივი 3 3 2 2 2 4 2 2 4" xfId="35136"/>
    <cellStyle name="ჩვეულებრივი 3 3 2 2 2 4 2 3" xfId="25327"/>
    <cellStyle name="ჩვეულებრივი 3 3 2 2 2 4 2 3 2" xfId="30265"/>
    <cellStyle name="ჩვეულებრივი 3 3 2 2 2 4 2 3 3" xfId="35138"/>
    <cellStyle name="ჩვეულებრივი 3 3 2 2 2 4 2 4" xfId="30262"/>
    <cellStyle name="ჩვეულებრივი 3 3 2 2 2 4 2 5" xfId="35135"/>
    <cellStyle name="ჩვეულებრივი 3 3 2 2 2 4 3" xfId="25328"/>
    <cellStyle name="ჩვეულებრივი 3 3 2 2 2 4 3 2" xfId="25329"/>
    <cellStyle name="ჩვეულებრივი 3 3 2 2 2 4 3 2 2" xfId="30267"/>
    <cellStyle name="ჩვეულებრივი 3 3 2 2 2 4 3 2 3" xfId="35140"/>
    <cellStyle name="ჩვეულებრივი 3 3 2 2 2 4 3 3" xfId="30266"/>
    <cellStyle name="ჩვეულებრივი 3 3 2 2 2 4 3 4" xfId="35139"/>
    <cellStyle name="ჩვეულებრივი 3 3 2 2 2 4 4" xfId="25330"/>
    <cellStyle name="ჩვეულებრივი 3 3 2 2 2 4 4 2" xfId="30268"/>
    <cellStyle name="ჩვეულებრივი 3 3 2 2 2 4 4 3" xfId="35141"/>
    <cellStyle name="ჩვეულებრივი 3 3 2 2 2 4 5" xfId="30261"/>
    <cellStyle name="ჩვეულებრივი 3 3 2 2 2 4 6" xfId="35134"/>
    <cellStyle name="ჩვეულებრივი 3 3 2 2 2 5" xfId="25331"/>
    <cellStyle name="ჩვეულებრივი 3 3 2 2 2 5 2" xfId="25332"/>
    <cellStyle name="ჩვეულებრივი 3 3 2 2 2 5 2 2" xfId="25333"/>
    <cellStyle name="ჩვეულებრივი 3 3 2 2 2 5 2 2 2" xfId="30271"/>
    <cellStyle name="ჩვეულებრივი 3 3 2 2 2 5 2 2 3" xfId="35144"/>
    <cellStyle name="ჩვეულებრივი 3 3 2 2 2 5 2 3" xfId="30270"/>
    <cellStyle name="ჩვეულებრივი 3 3 2 2 2 5 2 4" xfId="35143"/>
    <cellStyle name="ჩვეულებრივი 3 3 2 2 2 5 3" xfId="25334"/>
    <cellStyle name="ჩვეულებრივი 3 3 2 2 2 5 3 2" xfId="30272"/>
    <cellStyle name="ჩვეულებრივი 3 3 2 2 2 5 3 3" xfId="35145"/>
    <cellStyle name="ჩვეულებრივი 3 3 2 2 2 5 4" xfId="30269"/>
    <cellStyle name="ჩვეულებრივი 3 3 2 2 2 5 5" xfId="35142"/>
    <cellStyle name="ჩვეულებრივი 3 3 2 2 2 6" xfId="25335"/>
    <cellStyle name="ჩვეულებრივი 3 3 2 2 2 6 2" xfId="25336"/>
    <cellStyle name="ჩვეულებრივი 3 3 2 2 2 6 2 2" xfId="30274"/>
    <cellStyle name="ჩვეულებრივი 3 3 2 2 2 6 2 3" xfId="35147"/>
    <cellStyle name="ჩვეულებრივი 3 3 2 2 2 6 3" xfId="30273"/>
    <cellStyle name="ჩვეულებრივი 3 3 2 2 2 6 4" xfId="35146"/>
    <cellStyle name="ჩვეულებრივი 3 3 2 2 2 7" xfId="25337"/>
    <cellStyle name="ჩვეულებრივი 3 3 2 2 2 7 2" xfId="30275"/>
    <cellStyle name="ჩვეულებრივი 3 3 2 2 2 7 3" xfId="35148"/>
    <cellStyle name="ჩვეულებრივი 3 3 2 2 2 8" xfId="30228"/>
    <cellStyle name="ჩვეულებრივი 3 3 2 2 2 9" xfId="35101"/>
    <cellStyle name="ჩვეულებრივი 3 3 2 2 3" xfId="25338"/>
    <cellStyle name="ჩვეულებრივი 3 3 2 2 3 2" xfId="25339"/>
    <cellStyle name="ჩვეულებრივი 3 3 2 2 3 2 2" xfId="25340"/>
    <cellStyle name="ჩვეულებრივი 3 3 2 2 3 2 2 2" xfId="25341"/>
    <cellStyle name="ჩვეულებრივი 3 3 2 2 3 2 2 2 2" xfId="25342"/>
    <cellStyle name="ჩვეულებრივი 3 3 2 2 3 2 2 2 2 2" xfId="30280"/>
    <cellStyle name="ჩვეულებრივი 3 3 2 2 3 2 2 2 2 3" xfId="35153"/>
    <cellStyle name="ჩვეულებრივი 3 3 2 2 3 2 2 2 3" xfId="30279"/>
    <cellStyle name="ჩვეულებრივი 3 3 2 2 3 2 2 2 4" xfId="35152"/>
    <cellStyle name="ჩვეულებრივი 3 3 2 2 3 2 2 3" xfId="25343"/>
    <cellStyle name="ჩვეულებრივი 3 3 2 2 3 2 2 3 2" xfId="30281"/>
    <cellStyle name="ჩვეულებრივი 3 3 2 2 3 2 2 3 3" xfId="35154"/>
    <cellStyle name="ჩვეულებრივი 3 3 2 2 3 2 2 4" xfId="30278"/>
    <cellStyle name="ჩვეულებრივი 3 3 2 2 3 2 2 5" xfId="35151"/>
    <cellStyle name="ჩვეულებრივი 3 3 2 2 3 2 3" xfId="25344"/>
    <cellStyle name="ჩვეულებრივი 3 3 2 2 3 2 3 2" xfId="25345"/>
    <cellStyle name="ჩვეულებრივი 3 3 2 2 3 2 3 2 2" xfId="30283"/>
    <cellStyle name="ჩვეულებრივი 3 3 2 2 3 2 3 2 3" xfId="35156"/>
    <cellStyle name="ჩვეულებრივი 3 3 2 2 3 2 3 3" xfId="30282"/>
    <cellStyle name="ჩვეულებრივი 3 3 2 2 3 2 3 4" xfId="35155"/>
    <cellStyle name="ჩვეულებრივი 3 3 2 2 3 2 4" xfId="25346"/>
    <cellStyle name="ჩვეულებრივი 3 3 2 2 3 2 4 2" xfId="30284"/>
    <cellStyle name="ჩვეულებრივი 3 3 2 2 3 2 4 3" xfId="35157"/>
    <cellStyle name="ჩვეულებრივი 3 3 2 2 3 2 5" xfId="30277"/>
    <cellStyle name="ჩვეულებრივი 3 3 2 2 3 2 6" xfId="35150"/>
    <cellStyle name="ჩვეულებრივი 3 3 2 2 3 3" xfId="25347"/>
    <cellStyle name="ჩვეულებრივი 3 3 2 2 3 3 2" xfId="25348"/>
    <cellStyle name="ჩვეულებრივი 3 3 2 2 3 3 2 2" xfId="25349"/>
    <cellStyle name="ჩვეულებრივი 3 3 2 2 3 3 2 2 2" xfId="30287"/>
    <cellStyle name="ჩვეულებრივი 3 3 2 2 3 3 2 2 3" xfId="35160"/>
    <cellStyle name="ჩვეულებრივი 3 3 2 2 3 3 2 3" xfId="30286"/>
    <cellStyle name="ჩვეულებრივი 3 3 2 2 3 3 2 4" xfId="35159"/>
    <cellStyle name="ჩვეულებრივი 3 3 2 2 3 3 3" xfId="25350"/>
    <cellStyle name="ჩვეულებრივი 3 3 2 2 3 3 3 2" xfId="30288"/>
    <cellStyle name="ჩვეულებრივი 3 3 2 2 3 3 3 3" xfId="35161"/>
    <cellStyle name="ჩვეულებრივი 3 3 2 2 3 3 4" xfId="30285"/>
    <cellStyle name="ჩვეულებრივი 3 3 2 2 3 3 5" xfId="35158"/>
    <cellStyle name="ჩვეულებრივი 3 3 2 2 3 4" xfId="25351"/>
    <cellStyle name="ჩვეულებრივი 3 3 2 2 3 4 2" xfId="25352"/>
    <cellStyle name="ჩვეულებრივი 3 3 2 2 3 4 2 2" xfId="30290"/>
    <cellStyle name="ჩვეულებრივი 3 3 2 2 3 4 2 3" xfId="35163"/>
    <cellStyle name="ჩვეულებრივი 3 3 2 2 3 4 3" xfId="30289"/>
    <cellStyle name="ჩვეულებრივი 3 3 2 2 3 4 4" xfId="35162"/>
    <cellStyle name="ჩვეულებრივი 3 3 2 2 3 5" xfId="25353"/>
    <cellStyle name="ჩვეულებრივი 3 3 2 2 3 5 2" xfId="30291"/>
    <cellStyle name="ჩვეულებრივი 3 3 2 2 3 5 3" xfId="35164"/>
    <cellStyle name="ჩვეულებრივი 3 3 2 2 3 6" xfId="30276"/>
    <cellStyle name="ჩვეულებრივი 3 3 2 2 3 7" xfId="35149"/>
    <cellStyle name="ჩვეულებრივი 3 3 2 2 4" xfId="25354"/>
    <cellStyle name="ჩვეულებრივი 3 3 2 2 4 2" xfId="25355"/>
    <cellStyle name="ჩვეულებრივი 3 3 2 2 4 2 2" xfId="25356"/>
    <cellStyle name="ჩვეულებრივი 3 3 2 2 4 2 2 2" xfId="25357"/>
    <cellStyle name="ჩვეულებრივი 3 3 2 2 4 2 2 2 2" xfId="25358"/>
    <cellStyle name="ჩვეულებრივი 3 3 2 2 4 2 2 2 2 2" xfId="30296"/>
    <cellStyle name="ჩვეულებრივი 3 3 2 2 4 2 2 2 2 3" xfId="35169"/>
    <cellStyle name="ჩვეულებრივი 3 3 2 2 4 2 2 2 3" xfId="30295"/>
    <cellStyle name="ჩვეულებრივი 3 3 2 2 4 2 2 2 4" xfId="35168"/>
    <cellStyle name="ჩვეულებრივი 3 3 2 2 4 2 2 3" xfId="25359"/>
    <cellStyle name="ჩვეულებრივი 3 3 2 2 4 2 2 3 2" xfId="30297"/>
    <cellStyle name="ჩვეულებრივი 3 3 2 2 4 2 2 3 3" xfId="35170"/>
    <cellStyle name="ჩვეულებრივი 3 3 2 2 4 2 2 4" xfId="30294"/>
    <cellStyle name="ჩვეულებრივი 3 3 2 2 4 2 2 5" xfId="35167"/>
    <cellStyle name="ჩვეულებრივი 3 3 2 2 4 2 3" xfId="25360"/>
    <cellStyle name="ჩვეულებრივი 3 3 2 2 4 2 3 2" xfId="25361"/>
    <cellStyle name="ჩვეულებრივი 3 3 2 2 4 2 3 2 2" xfId="30299"/>
    <cellStyle name="ჩვეულებრივი 3 3 2 2 4 2 3 2 3" xfId="35172"/>
    <cellStyle name="ჩვეულებრივი 3 3 2 2 4 2 3 3" xfId="30298"/>
    <cellStyle name="ჩვეულებრივი 3 3 2 2 4 2 3 4" xfId="35171"/>
    <cellStyle name="ჩვეულებრივი 3 3 2 2 4 2 4" xfId="25362"/>
    <cellStyle name="ჩვეულებრივი 3 3 2 2 4 2 4 2" xfId="30300"/>
    <cellStyle name="ჩვეულებრივი 3 3 2 2 4 2 4 3" xfId="35173"/>
    <cellStyle name="ჩვეულებრივი 3 3 2 2 4 2 5" xfId="30293"/>
    <cellStyle name="ჩვეულებრივი 3 3 2 2 4 2 6" xfId="35166"/>
    <cellStyle name="ჩვეულებრივი 3 3 2 2 4 3" xfId="25363"/>
    <cellStyle name="ჩვეულებრივი 3 3 2 2 4 3 2" xfId="25364"/>
    <cellStyle name="ჩვეულებრივი 3 3 2 2 4 3 2 2" xfId="25365"/>
    <cellStyle name="ჩვეულებრივი 3 3 2 2 4 3 2 2 2" xfId="30303"/>
    <cellStyle name="ჩვეულებრივი 3 3 2 2 4 3 2 2 3" xfId="35176"/>
    <cellStyle name="ჩვეულებრივი 3 3 2 2 4 3 2 3" xfId="30302"/>
    <cellStyle name="ჩვეულებრივი 3 3 2 2 4 3 2 4" xfId="35175"/>
    <cellStyle name="ჩვეულებრივი 3 3 2 2 4 3 3" xfId="25366"/>
    <cellStyle name="ჩვეულებრივი 3 3 2 2 4 3 3 2" xfId="30304"/>
    <cellStyle name="ჩვეულებრივი 3 3 2 2 4 3 3 3" xfId="35177"/>
    <cellStyle name="ჩვეულებრივი 3 3 2 2 4 3 4" xfId="30301"/>
    <cellStyle name="ჩვეულებრივი 3 3 2 2 4 3 5" xfId="35174"/>
    <cellStyle name="ჩვეულებრივი 3 3 2 2 4 4" xfId="25367"/>
    <cellStyle name="ჩვეულებრივი 3 3 2 2 4 4 2" xfId="25368"/>
    <cellStyle name="ჩვეულებრივი 3 3 2 2 4 4 2 2" xfId="30306"/>
    <cellStyle name="ჩვეულებრივი 3 3 2 2 4 4 2 3" xfId="35179"/>
    <cellStyle name="ჩვეულებრივი 3 3 2 2 4 4 3" xfId="30305"/>
    <cellStyle name="ჩვეულებრივი 3 3 2 2 4 4 4" xfId="35178"/>
    <cellStyle name="ჩვეულებრივი 3 3 2 2 4 5" xfId="25369"/>
    <cellStyle name="ჩვეულებრივი 3 3 2 2 4 5 2" xfId="30307"/>
    <cellStyle name="ჩვეულებრივი 3 3 2 2 4 5 3" xfId="35180"/>
    <cellStyle name="ჩვეულებრივი 3 3 2 2 4 6" xfId="30292"/>
    <cellStyle name="ჩვეულებრივი 3 3 2 2 4 7" xfId="35165"/>
    <cellStyle name="ჩვეულებრივი 3 3 2 2 5" xfId="25370"/>
    <cellStyle name="ჩვეულებრივი 3 3 2 2 5 2" xfId="25371"/>
    <cellStyle name="ჩვეულებრივი 3 3 2 2 5 2 2" xfId="25372"/>
    <cellStyle name="ჩვეულებრივი 3 3 2 2 5 2 2 2" xfId="25373"/>
    <cellStyle name="ჩვეულებრივი 3 3 2 2 5 2 2 2 2" xfId="30311"/>
    <cellStyle name="ჩვეულებრივი 3 3 2 2 5 2 2 2 3" xfId="35184"/>
    <cellStyle name="ჩვეულებრივი 3 3 2 2 5 2 2 3" xfId="30310"/>
    <cellStyle name="ჩვეულებრივი 3 3 2 2 5 2 2 4" xfId="35183"/>
    <cellStyle name="ჩვეულებრივი 3 3 2 2 5 2 3" xfId="25374"/>
    <cellStyle name="ჩვეულებრივი 3 3 2 2 5 2 3 2" xfId="30312"/>
    <cellStyle name="ჩვეულებრივი 3 3 2 2 5 2 3 3" xfId="35185"/>
    <cellStyle name="ჩვეულებრივი 3 3 2 2 5 2 4" xfId="30309"/>
    <cellStyle name="ჩვეულებრივი 3 3 2 2 5 2 5" xfId="35182"/>
    <cellStyle name="ჩვეულებრივი 3 3 2 2 5 3" xfId="25375"/>
    <cellStyle name="ჩვეულებრივი 3 3 2 2 5 3 2" xfId="25376"/>
    <cellStyle name="ჩვეულებრივი 3 3 2 2 5 3 2 2" xfId="30314"/>
    <cellStyle name="ჩვეულებრივი 3 3 2 2 5 3 2 3" xfId="35187"/>
    <cellStyle name="ჩვეულებრივი 3 3 2 2 5 3 3" xfId="30313"/>
    <cellStyle name="ჩვეულებრივი 3 3 2 2 5 3 4" xfId="35186"/>
    <cellStyle name="ჩვეულებრივი 3 3 2 2 5 4" xfId="25377"/>
    <cellStyle name="ჩვეულებრივი 3 3 2 2 5 4 2" xfId="30315"/>
    <cellStyle name="ჩვეულებრივი 3 3 2 2 5 4 3" xfId="35188"/>
    <cellStyle name="ჩვეულებრივი 3 3 2 2 5 5" xfId="30308"/>
    <cellStyle name="ჩვეულებრივი 3 3 2 2 5 6" xfId="35181"/>
    <cellStyle name="ჩვეულებრივი 3 3 2 2 6" xfId="25378"/>
    <cellStyle name="ჩვეულებრივი 3 3 2 2 6 2" xfId="25379"/>
    <cellStyle name="ჩვეულებრივი 3 3 2 2 6 2 2" xfId="25380"/>
    <cellStyle name="ჩვეულებრივი 3 3 2 2 6 2 2 2" xfId="30318"/>
    <cellStyle name="ჩვეულებრივი 3 3 2 2 6 2 2 3" xfId="35191"/>
    <cellStyle name="ჩვეულებრივი 3 3 2 2 6 2 3" xfId="30317"/>
    <cellStyle name="ჩვეულებრივი 3 3 2 2 6 2 4" xfId="35190"/>
    <cellStyle name="ჩვეულებრივი 3 3 2 2 6 3" xfId="25381"/>
    <cellStyle name="ჩვეულებრივი 3 3 2 2 6 3 2" xfId="30319"/>
    <cellStyle name="ჩვეულებრივი 3 3 2 2 6 3 3" xfId="35192"/>
    <cellStyle name="ჩვეულებრივი 3 3 2 2 6 4" xfId="30316"/>
    <cellStyle name="ჩვეულებრივი 3 3 2 2 6 5" xfId="35189"/>
    <cellStyle name="ჩვეულებრივი 3 3 2 2 7" xfId="25382"/>
    <cellStyle name="ჩვეულებრივი 3 3 2 2 7 2" xfId="25383"/>
    <cellStyle name="ჩვეულებრივი 3 3 2 2 7 2 2" xfId="30321"/>
    <cellStyle name="ჩვეულებრივი 3 3 2 2 7 2 3" xfId="35194"/>
    <cellStyle name="ჩვეულებრივი 3 3 2 2 7 3" xfId="30320"/>
    <cellStyle name="ჩვეულებრივი 3 3 2 2 7 4" xfId="35193"/>
    <cellStyle name="ჩვეულებრივი 3 3 2 2 8" xfId="25384"/>
    <cellStyle name="ჩვეულებრივი 3 3 2 2 8 2" xfId="30322"/>
    <cellStyle name="ჩვეულებრივი 3 3 2 2 8 3" xfId="35195"/>
    <cellStyle name="ჩვეულებრივი 3 3 2 2 9" xfId="30227"/>
    <cellStyle name="ჩვეულებრივი 3 3 2 3" xfId="25385"/>
    <cellStyle name="ჩვეულებრივი 3 3 2 3 2" xfId="25386"/>
    <cellStyle name="ჩვეულებრივი 3 3 2 3 2 2" xfId="25387"/>
    <cellStyle name="ჩვეულებრივი 3 3 2 3 2 2 2" xfId="25388"/>
    <cellStyle name="ჩვეულებრივი 3 3 2 3 2 2 2 2" xfId="25389"/>
    <cellStyle name="ჩვეულებრივი 3 3 2 3 2 2 2 2 2" xfId="25390"/>
    <cellStyle name="ჩვეულებრივი 3 3 2 3 2 2 2 2 2 2" xfId="30328"/>
    <cellStyle name="ჩვეულებრივი 3 3 2 3 2 2 2 2 2 3" xfId="35201"/>
    <cellStyle name="ჩვეულებრივი 3 3 2 3 2 2 2 2 3" xfId="30327"/>
    <cellStyle name="ჩვეულებრივი 3 3 2 3 2 2 2 2 4" xfId="35200"/>
    <cellStyle name="ჩვეულებრივი 3 3 2 3 2 2 2 3" xfId="25391"/>
    <cellStyle name="ჩვეულებრივი 3 3 2 3 2 2 2 3 2" xfId="30329"/>
    <cellStyle name="ჩვეულებრივი 3 3 2 3 2 2 2 3 3" xfId="35202"/>
    <cellStyle name="ჩვეულებრივი 3 3 2 3 2 2 2 4" xfId="30326"/>
    <cellStyle name="ჩვეულებრივი 3 3 2 3 2 2 2 5" xfId="35199"/>
    <cellStyle name="ჩვეულებრივი 3 3 2 3 2 2 3" xfId="25392"/>
    <cellStyle name="ჩვეულებრივი 3 3 2 3 2 2 3 2" xfId="25393"/>
    <cellStyle name="ჩვეულებრივი 3 3 2 3 2 2 3 2 2" xfId="30331"/>
    <cellStyle name="ჩვეულებრივი 3 3 2 3 2 2 3 2 3" xfId="35204"/>
    <cellStyle name="ჩვეულებრივი 3 3 2 3 2 2 3 3" xfId="30330"/>
    <cellStyle name="ჩვეულებრივი 3 3 2 3 2 2 3 4" xfId="35203"/>
    <cellStyle name="ჩვეულებრივი 3 3 2 3 2 2 4" xfId="25394"/>
    <cellStyle name="ჩვეულებრივი 3 3 2 3 2 2 4 2" xfId="30332"/>
    <cellStyle name="ჩვეულებრივი 3 3 2 3 2 2 4 3" xfId="35205"/>
    <cellStyle name="ჩვეულებრივი 3 3 2 3 2 2 5" xfId="30325"/>
    <cellStyle name="ჩვეულებრივი 3 3 2 3 2 2 6" xfId="35198"/>
    <cellStyle name="ჩვეულებრივი 3 3 2 3 2 3" xfId="25395"/>
    <cellStyle name="ჩვეულებრივი 3 3 2 3 2 3 2" xfId="25396"/>
    <cellStyle name="ჩვეულებრივი 3 3 2 3 2 3 2 2" xfId="25397"/>
    <cellStyle name="ჩვეულებრივი 3 3 2 3 2 3 2 2 2" xfId="30335"/>
    <cellStyle name="ჩვეულებრივი 3 3 2 3 2 3 2 2 3" xfId="35208"/>
    <cellStyle name="ჩვეულებრივი 3 3 2 3 2 3 2 3" xfId="30334"/>
    <cellStyle name="ჩვეულებრივი 3 3 2 3 2 3 2 4" xfId="35207"/>
    <cellStyle name="ჩვეულებრივი 3 3 2 3 2 3 3" xfId="25398"/>
    <cellStyle name="ჩვეულებრივი 3 3 2 3 2 3 3 2" xfId="30336"/>
    <cellStyle name="ჩვეულებრივი 3 3 2 3 2 3 3 3" xfId="35209"/>
    <cellStyle name="ჩვეულებრივი 3 3 2 3 2 3 4" xfId="30333"/>
    <cellStyle name="ჩვეულებრივი 3 3 2 3 2 3 5" xfId="35206"/>
    <cellStyle name="ჩვეულებრივი 3 3 2 3 2 4" xfId="25399"/>
    <cellStyle name="ჩვეულებრივი 3 3 2 3 2 4 2" xfId="25400"/>
    <cellStyle name="ჩვეულებრივი 3 3 2 3 2 4 2 2" xfId="30338"/>
    <cellStyle name="ჩვეულებრივი 3 3 2 3 2 4 2 3" xfId="35211"/>
    <cellStyle name="ჩვეულებრივი 3 3 2 3 2 4 3" xfId="30337"/>
    <cellStyle name="ჩვეულებრივი 3 3 2 3 2 4 4" xfId="35210"/>
    <cellStyle name="ჩვეულებრივი 3 3 2 3 2 5" xfId="25401"/>
    <cellStyle name="ჩვეულებრივი 3 3 2 3 2 5 2" xfId="30339"/>
    <cellStyle name="ჩვეულებრივი 3 3 2 3 2 5 3" xfId="35212"/>
    <cellStyle name="ჩვეულებრივი 3 3 2 3 2 6" xfId="30324"/>
    <cellStyle name="ჩვეულებრივი 3 3 2 3 2 7" xfId="35197"/>
    <cellStyle name="ჩვეულებრივი 3 3 2 3 3" xfId="25402"/>
    <cellStyle name="ჩვეულებრივი 3 3 2 3 3 2" xfId="25403"/>
    <cellStyle name="ჩვეულებრივი 3 3 2 3 3 2 2" xfId="25404"/>
    <cellStyle name="ჩვეულებრივი 3 3 2 3 3 2 2 2" xfId="25405"/>
    <cellStyle name="ჩვეულებრივი 3 3 2 3 3 2 2 2 2" xfId="25406"/>
    <cellStyle name="ჩვეულებრივი 3 3 2 3 3 2 2 2 2 2" xfId="30344"/>
    <cellStyle name="ჩვეულებრივი 3 3 2 3 3 2 2 2 2 3" xfId="35217"/>
    <cellStyle name="ჩვეულებრივი 3 3 2 3 3 2 2 2 3" xfId="30343"/>
    <cellStyle name="ჩვეულებრივი 3 3 2 3 3 2 2 2 4" xfId="35216"/>
    <cellStyle name="ჩვეულებრივი 3 3 2 3 3 2 2 3" xfId="25407"/>
    <cellStyle name="ჩვეულებრივი 3 3 2 3 3 2 2 3 2" xfId="30345"/>
    <cellStyle name="ჩვეულებრივი 3 3 2 3 3 2 2 3 3" xfId="35218"/>
    <cellStyle name="ჩვეულებრივი 3 3 2 3 3 2 2 4" xfId="30342"/>
    <cellStyle name="ჩვეულებრივი 3 3 2 3 3 2 2 5" xfId="35215"/>
    <cellStyle name="ჩვეულებრივი 3 3 2 3 3 2 3" xfId="25408"/>
    <cellStyle name="ჩვეულებრივი 3 3 2 3 3 2 3 2" xfId="25409"/>
    <cellStyle name="ჩვეულებრივი 3 3 2 3 3 2 3 2 2" xfId="30347"/>
    <cellStyle name="ჩვეულებრივი 3 3 2 3 3 2 3 2 3" xfId="35220"/>
    <cellStyle name="ჩვეულებრივი 3 3 2 3 3 2 3 3" xfId="30346"/>
    <cellStyle name="ჩვეულებრივი 3 3 2 3 3 2 3 4" xfId="35219"/>
    <cellStyle name="ჩვეულებრივი 3 3 2 3 3 2 4" xfId="25410"/>
    <cellStyle name="ჩვეულებრივი 3 3 2 3 3 2 4 2" xfId="30348"/>
    <cellStyle name="ჩვეულებრივი 3 3 2 3 3 2 4 3" xfId="35221"/>
    <cellStyle name="ჩვეულებრივი 3 3 2 3 3 2 5" xfId="30341"/>
    <cellStyle name="ჩვეულებრივი 3 3 2 3 3 2 6" xfId="35214"/>
    <cellStyle name="ჩვეულებრივი 3 3 2 3 3 3" xfId="25411"/>
    <cellStyle name="ჩვეულებრივი 3 3 2 3 3 3 2" xfId="25412"/>
    <cellStyle name="ჩვეულებრივი 3 3 2 3 3 3 2 2" xfId="25413"/>
    <cellStyle name="ჩვეულებრივი 3 3 2 3 3 3 2 2 2" xfId="30351"/>
    <cellStyle name="ჩვეულებრივი 3 3 2 3 3 3 2 2 3" xfId="35224"/>
    <cellStyle name="ჩვეულებრივი 3 3 2 3 3 3 2 3" xfId="30350"/>
    <cellStyle name="ჩვეულებრივი 3 3 2 3 3 3 2 4" xfId="35223"/>
    <cellStyle name="ჩვეულებრივი 3 3 2 3 3 3 3" xfId="25414"/>
    <cellStyle name="ჩვეულებრივი 3 3 2 3 3 3 3 2" xfId="30352"/>
    <cellStyle name="ჩვეულებრივი 3 3 2 3 3 3 3 3" xfId="35225"/>
    <cellStyle name="ჩვეულებრივი 3 3 2 3 3 3 4" xfId="30349"/>
    <cellStyle name="ჩვეულებრივი 3 3 2 3 3 3 5" xfId="35222"/>
    <cellStyle name="ჩვეულებრივი 3 3 2 3 3 4" xfId="25415"/>
    <cellStyle name="ჩვეულებრივი 3 3 2 3 3 4 2" xfId="25416"/>
    <cellStyle name="ჩვეულებრივი 3 3 2 3 3 4 2 2" xfId="30354"/>
    <cellStyle name="ჩვეულებრივი 3 3 2 3 3 4 2 3" xfId="35227"/>
    <cellStyle name="ჩვეულებრივი 3 3 2 3 3 4 3" xfId="30353"/>
    <cellStyle name="ჩვეულებრივი 3 3 2 3 3 4 4" xfId="35226"/>
    <cellStyle name="ჩვეულებრივი 3 3 2 3 3 5" xfId="25417"/>
    <cellStyle name="ჩვეულებრივი 3 3 2 3 3 5 2" xfId="30355"/>
    <cellStyle name="ჩვეულებრივი 3 3 2 3 3 5 3" xfId="35228"/>
    <cellStyle name="ჩვეულებრივი 3 3 2 3 3 6" xfId="30340"/>
    <cellStyle name="ჩვეულებრივი 3 3 2 3 3 7" xfId="35213"/>
    <cellStyle name="ჩვეულებრივი 3 3 2 3 4" xfId="25418"/>
    <cellStyle name="ჩვეულებრივი 3 3 2 3 4 2" xfId="25419"/>
    <cellStyle name="ჩვეულებრივი 3 3 2 3 4 2 2" xfId="25420"/>
    <cellStyle name="ჩვეულებრივი 3 3 2 3 4 2 2 2" xfId="25421"/>
    <cellStyle name="ჩვეულებრივი 3 3 2 3 4 2 2 2 2" xfId="30359"/>
    <cellStyle name="ჩვეულებრივი 3 3 2 3 4 2 2 2 3" xfId="35232"/>
    <cellStyle name="ჩვეულებრივი 3 3 2 3 4 2 2 3" xfId="30358"/>
    <cellStyle name="ჩვეულებრივი 3 3 2 3 4 2 2 4" xfId="35231"/>
    <cellStyle name="ჩვეულებრივი 3 3 2 3 4 2 3" xfId="25422"/>
    <cellStyle name="ჩვეულებრივი 3 3 2 3 4 2 3 2" xfId="30360"/>
    <cellStyle name="ჩვეულებრივი 3 3 2 3 4 2 3 3" xfId="35233"/>
    <cellStyle name="ჩვეულებრივი 3 3 2 3 4 2 4" xfId="30357"/>
    <cellStyle name="ჩვეულებრივი 3 3 2 3 4 2 5" xfId="35230"/>
    <cellStyle name="ჩვეულებრივი 3 3 2 3 4 3" xfId="25423"/>
    <cellStyle name="ჩვეულებრივი 3 3 2 3 4 3 2" xfId="25424"/>
    <cellStyle name="ჩვეულებრივი 3 3 2 3 4 3 2 2" xfId="30362"/>
    <cellStyle name="ჩვეულებრივი 3 3 2 3 4 3 2 3" xfId="35235"/>
    <cellStyle name="ჩვეულებრივი 3 3 2 3 4 3 3" xfId="30361"/>
    <cellStyle name="ჩვეულებრივი 3 3 2 3 4 3 4" xfId="35234"/>
    <cellStyle name="ჩვეულებრივი 3 3 2 3 4 4" xfId="25425"/>
    <cellStyle name="ჩვეულებრივი 3 3 2 3 4 4 2" xfId="30363"/>
    <cellStyle name="ჩვეულებრივი 3 3 2 3 4 4 3" xfId="35236"/>
    <cellStyle name="ჩვეულებრივი 3 3 2 3 4 5" xfId="30356"/>
    <cellStyle name="ჩვეულებრივი 3 3 2 3 4 6" xfId="35229"/>
    <cellStyle name="ჩვეულებრივი 3 3 2 3 5" xfId="25426"/>
    <cellStyle name="ჩვეულებრივი 3 3 2 3 5 2" xfId="25427"/>
    <cellStyle name="ჩვეულებრივი 3 3 2 3 5 2 2" xfId="25428"/>
    <cellStyle name="ჩვეულებრივი 3 3 2 3 5 2 2 2" xfId="30366"/>
    <cellStyle name="ჩვეულებრივი 3 3 2 3 5 2 2 3" xfId="35239"/>
    <cellStyle name="ჩვეულებრივი 3 3 2 3 5 2 3" xfId="30365"/>
    <cellStyle name="ჩვეულებრივი 3 3 2 3 5 2 4" xfId="35238"/>
    <cellStyle name="ჩვეულებრივი 3 3 2 3 5 3" xfId="25429"/>
    <cellStyle name="ჩვეულებრივი 3 3 2 3 5 3 2" xfId="30367"/>
    <cellStyle name="ჩვეულებრივი 3 3 2 3 5 3 3" xfId="35240"/>
    <cellStyle name="ჩვეულებრივი 3 3 2 3 5 4" xfId="30364"/>
    <cellStyle name="ჩვეულებრივი 3 3 2 3 5 5" xfId="35237"/>
    <cellStyle name="ჩვეულებრივი 3 3 2 3 6" xfId="25430"/>
    <cellStyle name="ჩვეულებრივი 3 3 2 3 6 2" xfId="25431"/>
    <cellStyle name="ჩვეულებრივი 3 3 2 3 6 2 2" xfId="30369"/>
    <cellStyle name="ჩვეულებრივი 3 3 2 3 6 2 3" xfId="35242"/>
    <cellStyle name="ჩვეულებრივი 3 3 2 3 6 3" xfId="30368"/>
    <cellStyle name="ჩვეულებრივი 3 3 2 3 6 4" xfId="35241"/>
    <cellStyle name="ჩვეულებრივი 3 3 2 3 7" xfId="25432"/>
    <cellStyle name="ჩვეულებრივი 3 3 2 3 7 2" xfId="30370"/>
    <cellStyle name="ჩვეულებრივი 3 3 2 3 7 3" xfId="35243"/>
    <cellStyle name="ჩვეულებრივი 3 3 2 3 8" xfId="30323"/>
    <cellStyle name="ჩვეულებრივი 3 3 2 3 9" xfId="35196"/>
    <cellStyle name="ჩვეულებრივი 3 3 2 4" xfId="25433"/>
    <cellStyle name="ჩვეულებრივი 3 3 2 4 2" xfId="25434"/>
    <cellStyle name="ჩვეულებრივი 3 3 2 4 2 2" xfId="25435"/>
    <cellStyle name="ჩვეულებრივი 3 3 2 4 2 2 2" xfId="25436"/>
    <cellStyle name="ჩვეულებრივი 3 3 2 4 2 2 2 2" xfId="25437"/>
    <cellStyle name="ჩვეულებრივი 3 3 2 4 2 2 2 2 2" xfId="30375"/>
    <cellStyle name="ჩვეულებრივი 3 3 2 4 2 2 2 2 3" xfId="35248"/>
    <cellStyle name="ჩვეულებრივი 3 3 2 4 2 2 2 3" xfId="30374"/>
    <cellStyle name="ჩვეულებრივი 3 3 2 4 2 2 2 4" xfId="35247"/>
    <cellStyle name="ჩვეულებრივი 3 3 2 4 2 2 3" xfId="25438"/>
    <cellStyle name="ჩვეულებრივი 3 3 2 4 2 2 3 2" xfId="30376"/>
    <cellStyle name="ჩვეულებრივი 3 3 2 4 2 2 3 3" xfId="35249"/>
    <cellStyle name="ჩვეულებრივი 3 3 2 4 2 2 4" xfId="30373"/>
    <cellStyle name="ჩვეულებრივი 3 3 2 4 2 2 5" xfId="35246"/>
    <cellStyle name="ჩვეულებრივი 3 3 2 4 2 3" xfId="25439"/>
    <cellStyle name="ჩვეულებრივი 3 3 2 4 2 3 2" xfId="25440"/>
    <cellStyle name="ჩვეულებრივი 3 3 2 4 2 3 2 2" xfId="30378"/>
    <cellStyle name="ჩვეულებრივი 3 3 2 4 2 3 2 3" xfId="35251"/>
    <cellStyle name="ჩვეულებრივი 3 3 2 4 2 3 3" xfId="30377"/>
    <cellStyle name="ჩვეულებრივი 3 3 2 4 2 3 4" xfId="35250"/>
    <cellStyle name="ჩვეულებრივი 3 3 2 4 2 4" xfId="25441"/>
    <cellStyle name="ჩვეულებრივი 3 3 2 4 2 4 2" xfId="30379"/>
    <cellStyle name="ჩვეულებრივი 3 3 2 4 2 4 3" xfId="35252"/>
    <cellStyle name="ჩვეულებრივი 3 3 2 4 2 5" xfId="30372"/>
    <cellStyle name="ჩვეულებრივი 3 3 2 4 2 6" xfId="35245"/>
    <cellStyle name="ჩვეულებრივი 3 3 2 4 3" xfId="25442"/>
    <cellStyle name="ჩვეულებრივი 3 3 2 4 3 2" xfId="25443"/>
    <cellStyle name="ჩვეულებრივი 3 3 2 4 3 2 2" xfId="25444"/>
    <cellStyle name="ჩვეულებრივი 3 3 2 4 3 2 2 2" xfId="30382"/>
    <cellStyle name="ჩვეულებრივი 3 3 2 4 3 2 2 3" xfId="35255"/>
    <cellStyle name="ჩვეულებრივი 3 3 2 4 3 2 3" xfId="30381"/>
    <cellStyle name="ჩვეულებრივი 3 3 2 4 3 2 4" xfId="35254"/>
    <cellStyle name="ჩვეულებრივი 3 3 2 4 3 3" xfId="25445"/>
    <cellStyle name="ჩვეულებრივი 3 3 2 4 3 3 2" xfId="30383"/>
    <cellStyle name="ჩვეულებრივი 3 3 2 4 3 3 3" xfId="35256"/>
    <cellStyle name="ჩვეულებრივი 3 3 2 4 3 4" xfId="30380"/>
    <cellStyle name="ჩვეულებრივი 3 3 2 4 3 5" xfId="35253"/>
    <cellStyle name="ჩვეულებრივი 3 3 2 4 4" xfId="25446"/>
    <cellStyle name="ჩვეულებრივი 3 3 2 4 4 2" xfId="25447"/>
    <cellStyle name="ჩვეულებრივი 3 3 2 4 4 2 2" xfId="30385"/>
    <cellStyle name="ჩვეულებრივი 3 3 2 4 4 2 3" xfId="35258"/>
    <cellStyle name="ჩვეულებრივი 3 3 2 4 4 3" xfId="30384"/>
    <cellStyle name="ჩვეულებრივი 3 3 2 4 4 4" xfId="35257"/>
    <cellStyle name="ჩვეულებრივი 3 3 2 4 5" xfId="25448"/>
    <cellStyle name="ჩვეულებრივი 3 3 2 4 5 2" xfId="30386"/>
    <cellStyle name="ჩვეულებრივი 3 3 2 4 5 3" xfId="35259"/>
    <cellStyle name="ჩვეულებრივი 3 3 2 4 6" xfId="30371"/>
    <cellStyle name="ჩვეულებრივი 3 3 2 4 7" xfId="35244"/>
    <cellStyle name="ჩვეულებრივი 3 3 2 5" xfId="25449"/>
    <cellStyle name="ჩვეულებრივი 3 3 2 5 2" xfId="25450"/>
    <cellStyle name="ჩვეულებრივი 3 3 2 5 2 2" xfId="25451"/>
    <cellStyle name="ჩვეულებრივი 3 3 2 5 2 2 2" xfId="25452"/>
    <cellStyle name="ჩვეულებრივი 3 3 2 5 2 2 2 2" xfId="25453"/>
    <cellStyle name="ჩვეულებრივი 3 3 2 5 2 2 2 2 2" xfId="30391"/>
    <cellStyle name="ჩვეულებრივი 3 3 2 5 2 2 2 2 3" xfId="35264"/>
    <cellStyle name="ჩვეულებრივი 3 3 2 5 2 2 2 3" xfId="30390"/>
    <cellStyle name="ჩვეულებრივი 3 3 2 5 2 2 2 4" xfId="35263"/>
    <cellStyle name="ჩვეულებრივი 3 3 2 5 2 2 3" xfId="25454"/>
    <cellStyle name="ჩვეულებრივი 3 3 2 5 2 2 3 2" xfId="30392"/>
    <cellStyle name="ჩვეულებრივი 3 3 2 5 2 2 3 3" xfId="35265"/>
    <cellStyle name="ჩვეულებრივი 3 3 2 5 2 2 4" xfId="30389"/>
    <cellStyle name="ჩვეულებრივი 3 3 2 5 2 2 5" xfId="35262"/>
    <cellStyle name="ჩვეულებრივი 3 3 2 5 2 3" xfId="25455"/>
    <cellStyle name="ჩვეულებრივი 3 3 2 5 2 3 2" xfId="25456"/>
    <cellStyle name="ჩვეულებრივი 3 3 2 5 2 3 2 2" xfId="30394"/>
    <cellStyle name="ჩვეულებრივი 3 3 2 5 2 3 2 3" xfId="35267"/>
    <cellStyle name="ჩვეულებრივი 3 3 2 5 2 3 3" xfId="30393"/>
    <cellStyle name="ჩვეულებრივი 3 3 2 5 2 3 4" xfId="35266"/>
    <cellStyle name="ჩვეულებრივი 3 3 2 5 2 4" xfId="25457"/>
    <cellStyle name="ჩვეულებრივი 3 3 2 5 2 4 2" xfId="30395"/>
    <cellStyle name="ჩვეულებრივი 3 3 2 5 2 4 3" xfId="35268"/>
    <cellStyle name="ჩვეულებრივი 3 3 2 5 2 5" xfId="30388"/>
    <cellStyle name="ჩვეულებრივი 3 3 2 5 2 6" xfId="35261"/>
    <cellStyle name="ჩვეულებრივი 3 3 2 5 3" xfId="25458"/>
    <cellStyle name="ჩვეულებრივი 3 3 2 5 3 2" xfId="25459"/>
    <cellStyle name="ჩვეულებრივი 3 3 2 5 3 2 2" xfId="25460"/>
    <cellStyle name="ჩვეულებრივი 3 3 2 5 3 2 2 2" xfId="30398"/>
    <cellStyle name="ჩვეულებრივი 3 3 2 5 3 2 2 3" xfId="35271"/>
    <cellStyle name="ჩვეულებრივი 3 3 2 5 3 2 3" xfId="30397"/>
    <cellStyle name="ჩვეულებრივი 3 3 2 5 3 2 4" xfId="35270"/>
    <cellStyle name="ჩვეულებრივი 3 3 2 5 3 3" xfId="25461"/>
    <cellStyle name="ჩვეულებრივი 3 3 2 5 3 3 2" xfId="30399"/>
    <cellStyle name="ჩვეულებრივი 3 3 2 5 3 3 3" xfId="35272"/>
    <cellStyle name="ჩვეულებრივი 3 3 2 5 3 4" xfId="30396"/>
    <cellStyle name="ჩვეულებრივი 3 3 2 5 3 5" xfId="35269"/>
    <cellStyle name="ჩვეულებრივი 3 3 2 5 4" xfId="25462"/>
    <cellStyle name="ჩვეულებრივი 3 3 2 5 4 2" xfId="25463"/>
    <cellStyle name="ჩვეულებრივი 3 3 2 5 4 2 2" xfId="30401"/>
    <cellStyle name="ჩვეულებრივი 3 3 2 5 4 2 3" xfId="35274"/>
    <cellStyle name="ჩვეულებრივი 3 3 2 5 4 3" xfId="30400"/>
    <cellStyle name="ჩვეულებრივი 3 3 2 5 4 4" xfId="35273"/>
    <cellStyle name="ჩვეულებრივი 3 3 2 5 5" xfId="25464"/>
    <cellStyle name="ჩვეულებრივი 3 3 2 5 5 2" xfId="30402"/>
    <cellStyle name="ჩვეულებრივი 3 3 2 5 5 3" xfId="35275"/>
    <cellStyle name="ჩვეულებრივი 3 3 2 5 6" xfId="30387"/>
    <cellStyle name="ჩვეულებრივი 3 3 2 5 7" xfId="35260"/>
    <cellStyle name="ჩვეულებრივი 3 3 2 6" xfId="25465"/>
    <cellStyle name="ჩვეულებრივი 3 3 2 6 2" xfId="25466"/>
    <cellStyle name="ჩვეულებრივი 3 3 2 6 2 2" xfId="25467"/>
    <cellStyle name="ჩვეულებრივი 3 3 2 6 2 2 2" xfId="25468"/>
    <cellStyle name="ჩვეულებრივი 3 3 2 6 2 2 2 2" xfId="30406"/>
    <cellStyle name="ჩვეულებრივი 3 3 2 6 2 2 2 3" xfId="35279"/>
    <cellStyle name="ჩვეულებრივი 3 3 2 6 2 2 3" xfId="30405"/>
    <cellStyle name="ჩვეულებრივი 3 3 2 6 2 2 4" xfId="35278"/>
    <cellStyle name="ჩვეულებრივი 3 3 2 6 2 3" xfId="25469"/>
    <cellStyle name="ჩვეულებრივი 3 3 2 6 2 3 2" xfId="30407"/>
    <cellStyle name="ჩვეულებრივი 3 3 2 6 2 3 3" xfId="35280"/>
    <cellStyle name="ჩვეულებრივი 3 3 2 6 2 4" xfId="30404"/>
    <cellStyle name="ჩვეულებრივი 3 3 2 6 2 5" xfId="35277"/>
    <cellStyle name="ჩვეულებრივი 3 3 2 6 3" xfId="25470"/>
    <cellStyle name="ჩვეულებრივი 3 3 2 6 3 2" xfId="25471"/>
    <cellStyle name="ჩვეულებრივი 3 3 2 6 3 2 2" xfId="30409"/>
    <cellStyle name="ჩვეულებრივი 3 3 2 6 3 2 3" xfId="35282"/>
    <cellStyle name="ჩვეულებრივი 3 3 2 6 3 3" xfId="30408"/>
    <cellStyle name="ჩვეულებრივი 3 3 2 6 3 4" xfId="35281"/>
    <cellStyle name="ჩვეულებრივი 3 3 2 6 4" xfId="25472"/>
    <cellStyle name="ჩვეულებრივი 3 3 2 6 4 2" xfId="30410"/>
    <cellStyle name="ჩვეულებრივი 3 3 2 6 4 3" xfId="35283"/>
    <cellStyle name="ჩვეულებრივი 3 3 2 6 5" xfId="30403"/>
    <cellStyle name="ჩვეულებრივი 3 3 2 6 6" xfId="35276"/>
    <cellStyle name="ჩვეულებრივი 3 3 2 7" xfId="25473"/>
    <cellStyle name="ჩვეულებრივი 3 3 2 7 2" xfId="25474"/>
    <cellStyle name="ჩვეულებრივი 3 3 2 7 2 2" xfId="25475"/>
    <cellStyle name="ჩვეულებრივი 3 3 2 7 2 2 2" xfId="30413"/>
    <cellStyle name="ჩვეულებრივი 3 3 2 7 2 2 3" xfId="35286"/>
    <cellStyle name="ჩვეულებრივი 3 3 2 7 2 3" xfId="30412"/>
    <cellStyle name="ჩვეულებრივი 3 3 2 7 2 4" xfId="35285"/>
    <cellStyle name="ჩვეულებრივი 3 3 2 7 3" xfId="25476"/>
    <cellStyle name="ჩვეულებრივი 3 3 2 7 3 2" xfId="30414"/>
    <cellStyle name="ჩვეულებრივი 3 3 2 7 3 3" xfId="35287"/>
    <cellStyle name="ჩვეულებრივი 3 3 2 7 4" xfId="30411"/>
    <cellStyle name="ჩვეულებრივი 3 3 2 7 5" xfId="35284"/>
    <cellStyle name="ჩვეულებრივი 3 3 2 8" xfId="25477"/>
    <cellStyle name="ჩვეულებრივი 3 3 2 8 2" xfId="25478"/>
    <cellStyle name="ჩვეულებრივი 3 3 2 8 2 2" xfId="30416"/>
    <cellStyle name="ჩვეულებრივი 3 3 2 8 2 3" xfId="35289"/>
    <cellStyle name="ჩვეულებრივი 3 3 2 8 3" xfId="30415"/>
    <cellStyle name="ჩვეულებრივი 3 3 2 8 4" xfId="35288"/>
    <cellStyle name="ჩვეულებრივი 3 3 2 9" xfId="25479"/>
    <cellStyle name="ჩვეულებრივი 3 3 2 9 2" xfId="30417"/>
    <cellStyle name="ჩვეულებრივი 3 3 2 9 3" xfId="35290"/>
    <cellStyle name="ჩვეულებრივი 3 3 3" xfId="25480"/>
    <cellStyle name="ჩვეულებრივი 3 3 3 10" xfId="35291"/>
    <cellStyle name="ჩვეულებრივი 3 3 3 2" xfId="25481"/>
    <cellStyle name="ჩვეულებრივი 3 3 3 2 2" xfId="25482"/>
    <cellStyle name="ჩვეულებრივი 3 3 3 2 2 2" xfId="25483"/>
    <cellStyle name="ჩვეულებრივი 3 3 3 2 2 2 2" xfId="25484"/>
    <cellStyle name="ჩვეულებრივი 3 3 3 2 2 2 2 2" xfId="25485"/>
    <cellStyle name="ჩვეულებრივი 3 3 3 2 2 2 2 2 2" xfId="25486"/>
    <cellStyle name="ჩვეულებრივი 3 3 3 2 2 2 2 2 2 2" xfId="30424"/>
    <cellStyle name="ჩვეულებრივი 3 3 3 2 2 2 2 2 2 3" xfId="35297"/>
    <cellStyle name="ჩვეულებრივი 3 3 3 2 2 2 2 2 3" xfId="30423"/>
    <cellStyle name="ჩვეულებრივი 3 3 3 2 2 2 2 2 4" xfId="35296"/>
    <cellStyle name="ჩვეულებრივი 3 3 3 2 2 2 2 3" xfId="25487"/>
    <cellStyle name="ჩვეულებრივი 3 3 3 2 2 2 2 3 2" xfId="30425"/>
    <cellStyle name="ჩვეულებრივი 3 3 3 2 2 2 2 3 3" xfId="35298"/>
    <cellStyle name="ჩვეულებრივი 3 3 3 2 2 2 2 4" xfId="30422"/>
    <cellStyle name="ჩვეულებრივი 3 3 3 2 2 2 2 5" xfId="35295"/>
    <cellStyle name="ჩვეულებრივი 3 3 3 2 2 2 3" xfId="25488"/>
    <cellStyle name="ჩვეულებრივი 3 3 3 2 2 2 3 2" xfId="25489"/>
    <cellStyle name="ჩვეულებრივი 3 3 3 2 2 2 3 2 2" xfId="30427"/>
    <cellStyle name="ჩვეულებრივი 3 3 3 2 2 2 3 2 3" xfId="35300"/>
    <cellStyle name="ჩვეულებრივი 3 3 3 2 2 2 3 3" xfId="30426"/>
    <cellStyle name="ჩვეულებრივი 3 3 3 2 2 2 3 4" xfId="35299"/>
    <cellStyle name="ჩვეულებრივი 3 3 3 2 2 2 4" xfId="25490"/>
    <cellStyle name="ჩვეულებრივი 3 3 3 2 2 2 4 2" xfId="30428"/>
    <cellStyle name="ჩვეულებრივი 3 3 3 2 2 2 4 3" xfId="35301"/>
    <cellStyle name="ჩვეულებრივი 3 3 3 2 2 2 5" xfId="30421"/>
    <cellStyle name="ჩვეულებრივი 3 3 3 2 2 2 6" xfId="35294"/>
    <cellStyle name="ჩვეულებრივი 3 3 3 2 2 3" xfId="25491"/>
    <cellStyle name="ჩვეულებრივი 3 3 3 2 2 3 2" xfId="25492"/>
    <cellStyle name="ჩვეულებრივი 3 3 3 2 2 3 2 2" xfId="25493"/>
    <cellStyle name="ჩვეულებრივი 3 3 3 2 2 3 2 2 2" xfId="30431"/>
    <cellStyle name="ჩვეულებრივი 3 3 3 2 2 3 2 2 3" xfId="35304"/>
    <cellStyle name="ჩვეულებრივი 3 3 3 2 2 3 2 3" xfId="30430"/>
    <cellStyle name="ჩვეულებრივი 3 3 3 2 2 3 2 4" xfId="35303"/>
    <cellStyle name="ჩვეულებრივი 3 3 3 2 2 3 3" xfId="25494"/>
    <cellStyle name="ჩვეულებრივი 3 3 3 2 2 3 3 2" xfId="30432"/>
    <cellStyle name="ჩვეულებრივი 3 3 3 2 2 3 3 3" xfId="35305"/>
    <cellStyle name="ჩვეულებრივი 3 3 3 2 2 3 4" xfId="30429"/>
    <cellStyle name="ჩვეულებრივი 3 3 3 2 2 3 5" xfId="35302"/>
    <cellStyle name="ჩვეულებრივი 3 3 3 2 2 4" xfId="25495"/>
    <cellStyle name="ჩვეულებრივი 3 3 3 2 2 4 2" xfId="25496"/>
    <cellStyle name="ჩვეულებრივი 3 3 3 2 2 4 2 2" xfId="30434"/>
    <cellStyle name="ჩვეულებრივი 3 3 3 2 2 4 2 3" xfId="35307"/>
    <cellStyle name="ჩვეულებრივი 3 3 3 2 2 4 3" xfId="30433"/>
    <cellStyle name="ჩვეულებრივი 3 3 3 2 2 4 4" xfId="35306"/>
    <cellStyle name="ჩვეულებრივი 3 3 3 2 2 5" xfId="25497"/>
    <cellStyle name="ჩვეულებრივი 3 3 3 2 2 5 2" xfId="30435"/>
    <cellStyle name="ჩვეულებრივი 3 3 3 2 2 5 3" xfId="35308"/>
    <cellStyle name="ჩვეულებრივი 3 3 3 2 2 6" xfId="30420"/>
    <cellStyle name="ჩვეულებრივი 3 3 3 2 2 7" xfId="35293"/>
    <cellStyle name="ჩვეულებრივი 3 3 3 2 3" xfId="25498"/>
    <cellStyle name="ჩვეულებრივი 3 3 3 2 3 2" xfId="25499"/>
    <cellStyle name="ჩვეულებრივი 3 3 3 2 3 2 2" xfId="25500"/>
    <cellStyle name="ჩვეულებრივი 3 3 3 2 3 2 2 2" xfId="25501"/>
    <cellStyle name="ჩვეულებრივი 3 3 3 2 3 2 2 2 2" xfId="25502"/>
    <cellStyle name="ჩვეულებრივი 3 3 3 2 3 2 2 2 2 2" xfId="30440"/>
    <cellStyle name="ჩვეულებრივი 3 3 3 2 3 2 2 2 2 3" xfId="35313"/>
    <cellStyle name="ჩვეულებრივი 3 3 3 2 3 2 2 2 3" xfId="30439"/>
    <cellStyle name="ჩვეულებრივი 3 3 3 2 3 2 2 2 4" xfId="35312"/>
    <cellStyle name="ჩვეულებრივი 3 3 3 2 3 2 2 3" xfId="25503"/>
    <cellStyle name="ჩვეულებრივი 3 3 3 2 3 2 2 3 2" xfId="30441"/>
    <cellStyle name="ჩვეულებრივი 3 3 3 2 3 2 2 3 3" xfId="35314"/>
    <cellStyle name="ჩვეულებრივი 3 3 3 2 3 2 2 4" xfId="30438"/>
    <cellStyle name="ჩვეულებრივი 3 3 3 2 3 2 2 5" xfId="35311"/>
    <cellStyle name="ჩვეულებრივი 3 3 3 2 3 2 3" xfId="25504"/>
    <cellStyle name="ჩვეულებრივი 3 3 3 2 3 2 3 2" xfId="25505"/>
    <cellStyle name="ჩვეულებრივი 3 3 3 2 3 2 3 2 2" xfId="30443"/>
    <cellStyle name="ჩვეულებრივი 3 3 3 2 3 2 3 2 3" xfId="35316"/>
    <cellStyle name="ჩვეულებრივი 3 3 3 2 3 2 3 3" xfId="30442"/>
    <cellStyle name="ჩვეულებრივი 3 3 3 2 3 2 3 4" xfId="35315"/>
    <cellStyle name="ჩვეულებრივი 3 3 3 2 3 2 4" xfId="25506"/>
    <cellStyle name="ჩვეულებრივი 3 3 3 2 3 2 4 2" xfId="30444"/>
    <cellStyle name="ჩვეულებრივი 3 3 3 2 3 2 4 3" xfId="35317"/>
    <cellStyle name="ჩვეულებრივი 3 3 3 2 3 2 5" xfId="30437"/>
    <cellStyle name="ჩვეულებრივი 3 3 3 2 3 2 6" xfId="35310"/>
    <cellStyle name="ჩვეულებრივი 3 3 3 2 3 3" xfId="25507"/>
    <cellStyle name="ჩვეულებრივი 3 3 3 2 3 3 2" xfId="25508"/>
    <cellStyle name="ჩვეულებრივი 3 3 3 2 3 3 2 2" xfId="25509"/>
    <cellStyle name="ჩვეულებრივი 3 3 3 2 3 3 2 2 2" xfId="30447"/>
    <cellStyle name="ჩვეულებრივი 3 3 3 2 3 3 2 2 3" xfId="35320"/>
    <cellStyle name="ჩვეულებრივი 3 3 3 2 3 3 2 3" xfId="30446"/>
    <cellStyle name="ჩვეულებრივი 3 3 3 2 3 3 2 4" xfId="35319"/>
    <cellStyle name="ჩვეულებრივი 3 3 3 2 3 3 3" xfId="25510"/>
    <cellStyle name="ჩვეულებრივი 3 3 3 2 3 3 3 2" xfId="30448"/>
    <cellStyle name="ჩვეულებრივი 3 3 3 2 3 3 3 3" xfId="35321"/>
    <cellStyle name="ჩვეულებრივი 3 3 3 2 3 3 4" xfId="30445"/>
    <cellStyle name="ჩვეულებრივი 3 3 3 2 3 3 5" xfId="35318"/>
    <cellStyle name="ჩვეულებრივი 3 3 3 2 3 4" xfId="25511"/>
    <cellStyle name="ჩვეულებრივი 3 3 3 2 3 4 2" xfId="25512"/>
    <cellStyle name="ჩვეულებრივი 3 3 3 2 3 4 2 2" xfId="30450"/>
    <cellStyle name="ჩვეულებრივი 3 3 3 2 3 4 2 3" xfId="35323"/>
    <cellStyle name="ჩვეულებრივი 3 3 3 2 3 4 3" xfId="30449"/>
    <cellStyle name="ჩვეულებრივი 3 3 3 2 3 4 4" xfId="35322"/>
    <cellStyle name="ჩვეულებრივი 3 3 3 2 3 5" xfId="25513"/>
    <cellStyle name="ჩვეულებრივი 3 3 3 2 3 5 2" xfId="30451"/>
    <cellStyle name="ჩვეულებრივი 3 3 3 2 3 5 3" xfId="35324"/>
    <cellStyle name="ჩვეულებრივი 3 3 3 2 3 6" xfId="30436"/>
    <cellStyle name="ჩვეულებრივი 3 3 3 2 3 7" xfId="35309"/>
    <cellStyle name="ჩვეულებრივი 3 3 3 2 4" xfId="25514"/>
    <cellStyle name="ჩვეულებრივი 3 3 3 2 4 2" xfId="25515"/>
    <cellStyle name="ჩვეულებრივი 3 3 3 2 4 2 2" xfId="25516"/>
    <cellStyle name="ჩვეულებრივი 3 3 3 2 4 2 2 2" xfId="25517"/>
    <cellStyle name="ჩვეულებრივი 3 3 3 2 4 2 2 2 2" xfId="30455"/>
    <cellStyle name="ჩვეულებრივი 3 3 3 2 4 2 2 2 3" xfId="35328"/>
    <cellStyle name="ჩვეულებრივი 3 3 3 2 4 2 2 3" xfId="30454"/>
    <cellStyle name="ჩვეულებრივი 3 3 3 2 4 2 2 4" xfId="35327"/>
    <cellStyle name="ჩვეულებრივი 3 3 3 2 4 2 3" xfId="25518"/>
    <cellStyle name="ჩვეულებრივი 3 3 3 2 4 2 3 2" xfId="30456"/>
    <cellStyle name="ჩვეულებრივი 3 3 3 2 4 2 3 3" xfId="35329"/>
    <cellStyle name="ჩვეულებრივი 3 3 3 2 4 2 4" xfId="30453"/>
    <cellStyle name="ჩვეულებრივი 3 3 3 2 4 2 5" xfId="35326"/>
    <cellStyle name="ჩვეულებრივი 3 3 3 2 4 3" xfId="25519"/>
    <cellStyle name="ჩვეულებრივი 3 3 3 2 4 3 2" xfId="25520"/>
    <cellStyle name="ჩვეულებრივი 3 3 3 2 4 3 2 2" xfId="30458"/>
    <cellStyle name="ჩვეულებრივი 3 3 3 2 4 3 2 3" xfId="35331"/>
    <cellStyle name="ჩვეულებრივი 3 3 3 2 4 3 3" xfId="30457"/>
    <cellStyle name="ჩვეულებრივი 3 3 3 2 4 3 4" xfId="35330"/>
    <cellStyle name="ჩვეულებრივი 3 3 3 2 4 4" xfId="25521"/>
    <cellStyle name="ჩვეულებრივი 3 3 3 2 4 4 2" xfId="30459"/>
    <cellStyle name="ჩვეულებრივი 3 3 3 2 4 4 3" xfId="35332"/>
    <cellStyle name="ჩვეულებრივი 3 3 3 2 4 5" xfId="30452"/>
    <cellStyle name="ჩვეულებრივი 3 3 3 2 4 6" xfId="35325"/>
    <cellStyle name="ჩვეულებრივი 3 3 3 2 5" xfId="25522"/>
    <cellStyle name="ჩვეულებრივი 3 3 3 2 5 2" xfId="25523"/>
    <cellStyle name="ჩვეულებრივი 3 3 3 2 5 2 2" xfId="25524"/>
    <cellStyle name="ჩვეულებრივი 3 3 3 2 5 2 2 2" xfId="30462"/>
    <cellStyle name="ჩვეულებრივი 3 3 3 2 5 2 2 3" xfId="35335"/>
    <cellStyle name="ჩვეულებრივი 3 3 3 2 5 2 3" xfId="30461"/>
    <cellStyle name="ჩვეულებრივი 3 3 3 2 5 2 4" xfId="35334"/>
    <cellStyle name="ჩვეულებრივი 3 3 3 2 5 3" xfId="25525"/>
    <cellStyle name="ჩვეულებრივი 3 3 3 2 5 3 2" xfId="30463"/>
    <cellStyle name="ჩვეულებრივი 3 3 3 2 5 3 3" xfId="35336"/>
    <cellStyle name="ჩვეულებრივი 3 3 3 2 5 4" xfId="30460"/>
    <cellStyle name="ჩვეულებრივი 3 3 3 2 5 5" xfId="35333"/>
    <cellStyle name="ჩვეულებრივი 3 3 3 2 6" xfId="25526"/>
    <cellStyle name="ჩვეულებრივი 3 3 3 2 6 2" xfId="25527"/>
    <cellStyle name="ჩვეულებრივი 3 3 3 2 6 2 2" xfId="30465"/>
    <cellStyle name="ჩვეულებრივი 3 3 3 2 6 2 3" xfId="35338"/>
    <cellStyle name="ჩვეულებრივი 3 3 3 2 6 3" xfId="30464"/>
    <cellStyle name="ჩვეულებრივი 3 3 3 2 6 4" xfId="35337"/>
    <cellStyle name="ჩვეულებრივი 3 3 3 2 7" xfId="25528"/>
    <cellStyle name="ჩვეულებრივი 3 3 3 2 7 2" xfId="30466"/>
    <cellStyle name="ჩვეულებრივი 3 3 3 2 7 3" xfId="35339"/>
    <cellStyle name="ჩვეულებრივი 3 3 3 2 8" xfId="30419"/>
    <cellStyle name="ჩვეულებრივი 3 3 3 2 9" xfId="35292"/>
    <cellStyle name="ჩვეულებრივი 3 3 3 3" xfId="25529"/>
    <cellStyle name="ჩვეულებრივი 3 3 3 3 2" xfId="25530"/>
    <cellStyle name="ჩვეულებრივი 3 3 3 3 2 2" xfId="25531"/>
    <cellStyle name="ჩვეულებრივი 3 3 3 3 2 2 2" xfId="25532"/>
    <cellStyle name="ჩვეულებრივი 3 3 3 3 2 2 2 2" xfId="25533"/>
    <cellStyle name="ჩვეულებრივი 3 3 3 3 2 2 2 2 2" xfId="30471"/>
    <cellStyle name="ჩვეულებრივი 3 3 3 3 2 2 2 2 3" xfId="35344"/>
    <cellStyle name="ჩვეულებრივი 3 3 3 3 2 2 2 3" xfId="30470"/>
    <cellStyle name="ჩვეულებრივი 3 3 3 3 2 2 2 4" xfId="35343"/>
    <cellStyle name="ჩვეულებრივი 3 3 3 3 2 2 3" xfId="25534"/>
    <cellStyle name="ჩვეულებრივი 3 3 3 3 2 2 3 2" xfId="30472"/>
    <cellStyle name="ჩვეულებრივი 3 3 3 3 2 2 3 3" xfId="35345"/>
    <cellStyle name="ჩვეულებრივი 3 3 3 3 2 2 4" xfId="30469"/>
    <cellStyle name="ჩვეულებრივი 3 3 3 3 2 2 5" xfId="35342"/>
    <cellStyle name="ჩვეულებრივი 3 3 3 3 2 3" xfId="25535"/>
    <cellStyle name="ჩვეულებრივი 3 3 3 3 2 3 2" xfId="25536"/>
    <cellStyle name="ჩვეულებრივი 3 3 3 3 2 3 2 2" xfId="30474"/>
    <cellStyle name="ჩვეულებრივი 3 3 3 3 2 3 2 3" xfId="35347"/>
    <cellStyle name="ჩვეულებრივი 3 3 3 3 2 3 3" xfId="30473"/>
    <cellStyle name="ჩვეულებრივი 3 3 3 3 2 3 4" xfId="35346"/>
    <cellStyle name="ჩვეულებრივი 3 3 3 3 2 4" xfId="25537"/>
    <cellStyle name="ჩვეულებრივი 3 3 3 3 2 4 2" xfId="30475"/>
    <cellStyle name="ჩვეულებრივი 3 3 3 3 2 4 3" xfId="35348"/>
    <cellStyle name="ჩვეულებრივი 3 3 3 3 2 5" xfId="30468"/>
    <cellStyle name="ჩვეულებრივი 3 3 3 3 2 6" xfId="35341"/>
    <cellStyle name="ჩვეულებრივი 3 3 3 3 3" xfId="25538"/>
    <cellStyle name="ჩვეულებრივი 3 3 3 3 3 2" xfId="25539"/>
    <cellStyle name="ჩვეულებრივი 3 3 3 3 3 2 2" xfId="25540"/>
    <cellStyle name="ჩვეულებრივი 3 3 3 3 3 2 2 2" xfId="30478"/>
    <cellStyle name="ჩვეულებრივი 3 3 3 3 3 2 2 3" xfId="35351"/>
    <cellStyle name="ჩვეულებრივი 3 3 3 3 3 2 3" xfId="30477"/>
    <cellStyle name="ჩვეულებრივი 3 3 3 3 3 2 4" xfId="35350"/>
    <cellStyle name="ჩვეულებრივი 3 3 3 3 3 3" xfId="25541"/>
    <cellStyle name="ჩვეულებრივი 3 3 3 3 3 3 2" xfId="30479"/>
    <cellStyle name="ჩვეულებრივი 3 3 3 3 3 3 3" xfId="35352"/>
    <cellStyle name="ჩვეულებრივი 3 3 3 3 3 4" xfId="30476"/>
    <cellStyle name="ჩვეულებრივი 3 3 3 3 3 5" xfId="35349"/>
    <cellStyle name="ჩვეულებრივი 3 3 3 3 4" xfId="25542"/>
    <cellStyle name="ჩვეულებრივი 3 3 3 3 4 2" xfId="25543"/>
    <cellStyle name="ჩვეულებრივი 3 3 3 3 4 2 2" xfId="30481"/>
    <cellStyle name="ჩვეულებრივი 3 3 3 3 4 2 3" xfId="35354"/>
    <cellStyle name="ჩვეულებრივი 3 3 3 3 4 3" xfId="30480"/>
    <cellStyle name="ჩვეულებრივი 3 3 3 3 4 4" xfId="35353"/>
    <cellStyle name="ჩვეულებრივი 3 3 3 3 5" xfId="25544"/>
    <cellStyle name="ჩვეულებრივი 3 3 3 3 5 2" xfId="30482"/>
    <cellStyle name="ჩვეულებრივი 3 3 3 3 5 3" xfId="35355"/>
    <cellStyle name="ჩვეულებრივი 3 3 3 3 6" xfId="30467"/>
    <cellStyle name="ჩვეულებრივი 3 3 3 3 7" xfId="35340"/>
    <cellStyle name="ჩვეულებრივი 3 3 3 4" xfId="25545"/>
    <cellStyle name="ჩვეულებრივი 3 3 3 4 2" xfId="25546"/>
    <cellStyle name="ჩვეულებრივი 3 3 3 4 2 2" xfId="25547"/>
    <cellStyle name="ჩვეულებრივი 3 3 3 4 2 2 2" xfId="25548"/>
    <cellStyle name="ჩვეულებრივი 3 3 3 4 2 2 2 2" xfId="25549"/>
    <cellStyle name="ჩვეულებრივი 3 3 3 4 2 2 2 2 2" xfId="30487"/>
    <cellStyle name="ჩვეულებრივი 3 3 3 4 2 2 2 2 3" xfId="35360"/>
    <cellStyle name="ჩვეულებრივი 3 3 3 4 2 2 2 3" xfId="30486"/>
    <cellStyle name="ჩვეულებრივი 3 3 3 4 2 2 2 4" xfId="35359"/>
    <cellStyle name="ჩვეულებრივი 3 3 3 4 2 2 3" xfId="25550"/>
    <cellStyle name="ჩვეულებრივი 3 3 3 4 2 2 3 2" xfId="30488"/>
    <cellStyle name="ჩვეულებრივი 3 3 3 4 2 2 3 3" xfId="35361"/>
    <cellStyle name="ჩვეულებრივი 3 3 3 4 2 2 4" xfId="30485"/>
    <cellStyle name="ჩვეულებრივი 3 3 3 4 2 2 5" xfId="35358"/>
    <cellStyle name="ჩვეულებრივი 3 3 3 4 2 3" xfId="25551"/>
    <cellStyle name="ჩვეულებრივი 3 3 3 4 2 3 2" xfId="25552"/>
    <cellStyle name="ჩვეულებრივი 3 3 3 4 2 3 2 2" xfId="30490"/>
    <cellStyle name="ჩვეულებრივი 3 3 3 4 2 3 2 3" xfId="35363"/>
    <cellStyle name="ჩვეულებრივი 3 3 3 4 2 3 3" xfId="30489"/>
    <cellStyle name="ჩვეულებრივი 3 3 3 4 2 3 4" xfId="35362"/>
    <cellStyle name="ჩვეულებრივი 3 3 3 4 2 4" xfId="25553"/>
    <cellStyle name="ჩვეულებრივი 3 3 3 4 2 4 2" xfId="30491"/>
    <cellStyle name="ჩვეულებრივი 3 3 3 4 2 4 3" xfId="35364"/>
    <cellStyle name="ჩვეულებრივი 3 3 3 4 2 5" xfId="30484"/>
    <cellStyle name="ჩვეულებრივი 3 3 3 4 2 6" xfId="35357"/>
    <cellStyle name="ჩვეულებრივი 3 3 3 4 3" xfId="25554"/>
    <cellStyle name="ჩვეულებრივი 3 3 3 4 3 2" xfId="25555"/>
    <cellStyle name="ჩვეულებრივი 3 3 3 4 3 2 2" xfId="25556"/>
    <cellStyle name="ჩვეულებრივი 3 3 3 4 3 2 2 2" xfId="30494"/>
    <cellStyle name="ჩვეულებრივი 3 3 3 4 3 2 2 3" xfId="35367"/>
    <cellStyle name="ჩვეულებრივი 3 3 3 4 3 2 3" xfId="30493"/>
    <cellStyle name="ჩვეულებრივი 3 3 3 4 3 2 4" xfId="35366"/>
    <cellStyle name="ჩვეულებრივი 3 3 3 4 3 3" xfId="25557"/>
    <cellStyle name="ჩვეულებრივი 3 3 3 4 3 3 2" xfId="30495"/>
    <cellStyle name="ჩვეულებრივი 3 3 3 4 3 3 3" xfId="35368"/>
    <cellStyle name="ჩვეულებრივი 3 3 3 4 3 4" xfId="30492"/>
    <cellStyle name="ჩვეულებრივი 3 3 3 4 3 5" xfId="35365"/>
    <cellStyle name="ჩვეულებრივი 3 3 3 4 4" xfId="25558"/>
    <cellStyle name="ჩვეულებრივი 3 3 3 4 4 2" xfId="25559"/>
    <cellStyle name="ჩვეულებრივი 3 3 3 4 4 2 2" xfId="30497"/>
    <cellStyle name="ჩვეულებრივი 3 3 3 4 4 2 3" xfId="35370"/>
    <cellStyle name="ჩვეულებრივი 3 3 3 4 4 3" xfId="30496"/>
    <cellStyle name="ჩვეულებრივი 3 3 3 4 4 4" xfId="35369"/>
    <cellStyle name="ჩვეულებრივი 3 3 3 4 5" xfId="25560"/>
    <cellStyle name="ჩვეულებრივი 3 3 3 4 5 2" xfId="30498"/>
    <cellStyle name="ჩვეულებრივი 3 3 3 4 5 3" xfId="35371"/>
    <cellStyle name="ჩვეულებრივი 3 3 3 4 6" xfId="30483"/>
    <cellStyle name="ჩვეულებრივი 3 3 3 4 7" xfId="35356"/>
    <cellStyle name="ჩვეულებრივი 3 3 3 5" xfId="25561"/>
    <cellStyle name="ჩვეულებრივი 3 3 3 5 2" xfId="25562"/>
    <cellStyle name="ჩვეულებრივი 3 3 3 5 2 2" xfId="25563"/>
    <cellStyle name="ჩვეულებრივი 3 3 3 5 2 2 2" xfId="25564"/>
    <cellStyle name="ჩვეულებრივი 3 3 3 5 2 2 2 2" xfId="30502"/>
    <cellStyle name="ჩვეულებრივი 3 3 3 5 2 2 2 3" xfId="35375"/>
    <cellStyle name="ჩვეულებრივი 3 3 3 5 2 2 3" xfId="30501"/>
    <cellStyle name="ჩვეულებრივი 3 3 3 5 2 2 4" xfId="35374"/>
    <cellStyle name="ჩვეულებრივი 3 3 3 5 2 3" xfId="25565"/>
    <cellStyle name="ჩვეულებრივი 3 3 3 5 2 3 2" xfId="30503"/>
    <cellStyle name="ჩვეულებრივი 3 3 3 5 2 3 3" xfId="35376"/>
    <cellStyle name="ჩვეულებრივი 3 3 3 5 2 4" xfId="30500"/>
    <cellStyle name="ჩვეულებრივი 3 3 3 5 2 5" xfId="35373"/>
    <cellStyle name="ჩვეულებრივი 3 3 3 5 3" xfId="25566"/>
    <cellStyle name="ჩვეულებრივი 3 3 3 5 3 2" xfId="25567"/>
    <cellStyle name="ჩვეულებრივი 3 3 3 5 3 2 2" xfId="30505"/>
    <cellStyle name="ჩვეულებრივი 3 3 3 5 3 2 3" xfId="35378"/>
    <cellStyle name="ჩვეულებრივი 3 3 3 5 3 3" xfId="30504"/>
    <cellStyle name="ჩვეულებრივი 3 3 3 5 3 4" xfId="35377"/>
    <cellStyle name="ჩვეულებრივი 3 3 3 5 4" xfId="25568"/>
    <cellStyle name="ჩვეულებრივი 3 3 3 5 4 2" xfId="30506"/>
    <cellStyle name="ჩვეულებრივი 3 3 3 5 4 3" xfId="35379"/>
    <cellStyle name="ჩვეულებრივი 3 3 3 5 5" xfId="30499"/>
    <cellStyle name="ჩვეულებრივი 3 3 3 5 6" xfId="35372"/>
    <cellStyle name="ჩვეულებრივი 3 3 3 6" xfId="25569"/>
    <cellStyle name="ჩვეულებრივი 3 3 3 6 2" xfId="25570"/>
    <cellStyle name="ჩვეულებრივი 3 3 3 6 2 2" xfId="25571"/>
    <cellStyle name="ჩვეულებრივი 3 3 3 6 2 2 2" xfId="30509"/>
    <cellStyle name="ჩვეულებრივი 3 3 3 6 2 2 3" xfId="35382"/>
    <cellStyle name="ჩვეულებრივი 3 3 3 6 2 3" xfId="30508"/>
    <cellStyle name="ჩვეულებრივი 3 3 3 6 2 4" xfId="35381"/>
    <cellStyle name="ჩვეულებრივი 3 3 3 6 3" xfId="25572"/>
    <cellStyle name="ჩვეულებრივი 3 3 3 6 3 2" xfId="30510"/>
    <cellStyle name="ჩვეულებრივი 3 3 3 6 3 3" xfId="35383"/>
    <cellStyle name="ჩვეულებრივი 3 3 3 6 4" xfId="30507"/>
    <cellStyle name="ჩვეულებრივი 3 3 3 6 5" xfId="35380"/>
    <cellStyle name="ჩვეულებრივი 3 3 3 7" xfId="25573"/>
    <cellStyle name="ჩვეულებრივი 3 3 3 7 2" xfId="25574"/>
    <cellStyle name="ჩვეულებრივი 3 3 3 7 2 2" xfId="30512"/>
    <cellStyle name="ჩვეულებრივი 3 3 3 7 2 3" xfId="35385"/>
    <cellStyle name="ჩვეულებრივი 3 3 3 7 3" xfId="30511"/>
    <cellStyle name="ჩვეულებრივი 3 3 3 7 4" xfId="35384"/>
    <cellStyle name="ჩვეულებრივი 3 3 3 8" xfId="25575"/>
    <cellStyle name="ჩვეულებრივი 3 3 3 8 2" xfId="30513"/>
    <cellStyle name="ჩვეულებრივი 3 3 3 8 3" xfId="35386"/>
    <cellStyle name="ჩვეულებრივი 3 3 3 9" xfId="30418"/>
    <cellStyle name="ჩვეულებრივი 3 3 4" xfId="25576"/>
    <cellStyle name="ჩვეულებრივი 3 3 4 2" xfId="25577"/>
    <cellStyle name="ჩვეულებრივი 3 3 4 2 2" xfId="25578"/>
    <cellStyle name="ჩვეულებრივი 3 3 4 2 2 2" xfId="25579"/>
    <cellStyle name="ჩვეულებრივი 3 3 4 2 2 2 2" xfId="25580"/>
    <cellStyle name="ჩვეულებრივი 3 3 4 2 2 2 2 2" xfId="25581"/>
    <cellStyle name="ჩვეულებრივი 3 3 4 2 2 2 2 2 2" xfId="30519"/>
    <cellStyle name="ჩვეულებრივი 3 3 4 2 2 2 2 2 3" xfId="35392"/>
    <cellStyle name="ჩვეულებრივი 3 3 4 2 2 2 2 3" xfId="30518"/>
    <cellStyle name="ჩვეულებრივი 3 3 4 2 2 2 2 4" xfId="35391"/>
    <cellStyle name="ჩვეულებრივი 3 3 4 2 2 2 3" xfId="25582"/>
    <cellStyle name="ჩვეულებრივი 3 3 4 2 2 2 3 2" xfId="30520"/>
    <cellStyle name="ჩვეულებრივი 3 3 4 2 2 2 3 3" xfId="35393"/>
    <cellStyle name="ჩვეულებრივი 3 3 4 2 2 2 4" xfId="30517"/>
    <cellStyle name="ჩვეულებრივი 3 3 4 2 2 2 5" xfId="35390"/>
    <cellStyle name="ჩვეულებრივი 3 3 4 2 2 3" xfId="25583"/>
    <cellStyle name="ჩვეულებრივი 3 3 4 2 2 3 2" xfId="25584"/>
    <cellStyle name="ჩვეულებრივი 3 3 4 2 2 3 2 2" xfId="30522"/>
    <cellStyle name="ჩვეულებრივი 3 3 4 2 2 3 2 3" xfId="35395"/>
    <cellStyle name="ჩვეულებრივი 3 3 4 2 2 3 3" xfId="30521"/>
    <cellStyle name="ჩვეულებრივი 3 3 4 2 2 3 4" xfId="35394"/>
    <cellStyle name="ჩვეულებრივი 3 3 4 2 2 4" xfId="25585"/>
    <cellStyle name="ჩვეულებრივი 3 3 4 2 2 4 2" xfId="30523"/>
    <cellStyle name="ჩვეულებრივი 3 3 4 2 2 4 3" xfId="35396"/>
    <cellStyle name="ჩვეულებრივი 3 3 4 2 2 5" xfId="30516"/>
    <cellStyle name="ჩვეულებრივი 3 3 4 2 2 6" xfId="35389"/>
    <cellStyle name="ჩვეულებრივი 3 3 4 2 3" xfId="25586"/>
    <cellStyle name="ჩვეულებრივი 3 3 4 2 3 2" xfId="25587"/>
    <cellStyle name="ჩვეულებრივი 3 3 4 2 3 2 2" xfId="25588"/>
    <cellStyle name="ჩვეულებრივი 3 3 4 2 3 2 2 2" xfId="30526"/>
    <cellStyle name="ჩვეულებრივი 3 3 4 2 3 2 2 3" xfId="35399"/>
    <cellStyle name="ჩვეულებრივი 3 3 4 2 3 2 3" xfId="30525"/>
    <cellStyle name="ჩვეულებრივი 3 3 4 2 3 2 4" xfId="35398"/>
    <cellStyle name="ჩვეულებრივი 3 3 4 2 3 3" xfId="25589"/>
    <cellStyle name="ჩვეულებრივი 3 3 4 2 3 3 2" xfId="30527"/>
    <cellStyle name="ჩვეულებრივი 3 3 4 2 3 3 3" xfId="35400"/>
    <cellStyle name="ჩვეულებრივი 3 3 4 2 3 4" xfId="30524"/>
    <cellStyle name="ჩვეულებრივი 3 3 4 2 3 5" xfId="35397"/>
    <cellStyle name="ჩვეულებრივი 3 3 4 2 4" xfId="25590"/>
    <cellStyle name="ჩვეულებრივი 3 3 4 2 4 2" xfId="25591"/>
    <cellStyle name="ჩვეულებრივი 3 3 4 2 4 2 2" xfId="30529"/>
    <cellStyle name="ჩვეულებრივი 3 3 4 2 4 2 3" xfId="35402"/>
    <cellStyle name="ჩვეულებრივი 3 3 4 2 4 3" xfId="30528"/>
    <cellStyle name="ჩვეულებრივი 3 3 4 2 4 4" xfId="35401"/>
    <cellStyle name="ჩვეულებრივი 3 3 4 2 5" xfId="25592"/>
    <cellStyle name="ჩვეულებრივი 3 3 4 2 5 2" xfId="30530"/>
    <cellStyle name="ჩვეულებრივი 3 3 4 2 5 3" xfId="35403"/>
    <cellStyle name="ჩვეულებრივი 3 3 4 2 6" xfId="30515"/>
    <cellStyle name="ჩვეულებრივი 3 3 4 2 7" xfId="35388"/>
    <cellStyle name="ჩვეულებრივი 3 3 4 3" xfId="25593"/>
    <cellStyle name="ჩვეულებრივი 3 3 4 3 2" xfId="25594"/>
    <cellStyle name="ჩვეულებრივი 3 3 4 3 2 2" xfId="25595"/>
    <cellStyle name="ჩვეულებრივი 3 3 4 3 2 2 2" xfId="25596"/>
    <cellStyle name="ჩვეულებრივი 3 3 4 3 2 2 2 2" xfId="25597"/>
    <cellStyle name="ჩვეულებრივი 3 3 4 3 2 2 2 2 2" xfId="30535"/>
    <cellStyle name="ჩვეულებრივი 3 3 4 3 2 2 2 2 3" xfId="35408"/>
    <cellStyle name="ჩვეულებრივი 3 3 4 3 2 2 2 3" xfId="30534"/>
    <cellStyle name="ჩვეულებრივი 3 3 4 3 2 2 2 4" xfId="35407"/>
    <cellStyle name="ჩვეულებრივი 3 3 4 3 2 2 3" xfId="25598"/>
    <cellStyle name="ჩვეულებრივი 3 3 4 3 2 2 3 2" xfId="30536"/>
    <cellStyle name="ჩვეულებრივი 3 3 4 3 2 2 3 3" xfId="35409"/>
    <cellStyle name="ჩვეულებრივი 3 3 4 3 2 2 4" xfId="30533"/>
    <cellStyle name="ჩვეულებრივი 3 3 4 3 2 2 5" xfId="35406"/>
    <cellStyle name="ჩვეულებრივი 3 3 4 3 2 3" xfId="25599"/>
    <cellStyle name="ჩვეულებრივი 3 3 4 3 2 3 2" xfId="25600"/>
    <cellStyle name="ჩვეულებრივი 3 3 4 3 2 3 2 2" xfId="30538"/>
    <cellStyle name="ჩვეულებრივი 3 3 4 3 2 3 2 3" xfId="35411"/>
    <cellStyle name="ჩვეულებრივი 3 3 4 3 2 3 3" xfId="30537"/>
    <cellStyle name="ჩვეულებრივი 3 3 4 3 2 3 4" xfId="35410"/>
    <cellStyle name="ჩვეულებრივი 3 3 4 3 2 4" xfId="25601"/>
    <cellStyle name="ჩვეულებრივი 3 3 4 3 2 4 2" xfId="30539"/>
    <cellStyle name="ჩვეულებრივი 3 3 4 3 2 4 3" xfId="35412"/>
    <cellStyle name="ჩვეულებრივი 3 3 4 3 2 5" xfId="30532"/>
    <cellStyle name="ჩვეულებრივი 3 3 4 3 2 6" xfId="35405"/>
    <cellStyle name="ჩვეულებრივი 3 3 4 3 3" xfId="25602"/>
    <cellStyle name="ჩვეულებრივი 3 3 4 3 3 2" xfId="25603"/>
    <cellStyle name="ჩვეულებრივი 3 3 4 3 3 2 2" xfId="25604"/>
    <cellStyle name="ჩვეულებრივი 3 3 4 3 3 2 2 2" xfId="30542"/>
    <cellStyle name="ჩვეულებრივი 3 3 4 3 3 2 2 3" xfId="35415"/>
    <cellStyle name="ჩვეულებრივი 3 3 4 3 3 2 3" xfId="30541"/>
    <cellStyle name="ჩვეულებრივი 3 3 4 3 3 2 4" xfId="35414"/>
    <cellStyle name="ჩვეულებრივი 3 3 4 3 3 3" xfId="25605"/>
    <cellStyle name="ჩვეულებრივი 3 3 4 3 3 3 2" xfId="30543"/>
    <cellStyle name="ჩვეულებრივი 3 3 4 3 3 3 3" xfId="35416"/>
    <cellStyle name="ჩვეულებრივი 3 3 4 3 3 4" xfId="30540"/>
    <cellStyle name="ჩვეულებრივი 3 3 4 3 3 5" xfId="35413"/>
    <cellStyle name="ჩვეულებრივი 3 3 4 3 4" xfId="25606"/>
    <cellStyle name="ჩვეულებრივი 3 3 4 3 4 2" xfId="25607"/>
    <cellStyle name="ჩვეულებრივი 3 3 4 3 4 2 2" xfId="30545"/>
    <cellStyle name="ჩვეულებრივი 3 3 4 3 4 2 3" xfId="35418"/>
    <cellStyle name="ჩვეულებრივი 3 3 4 3 4 3" xfId="30544"/>
    <cellStyle name="ჩვეულებრივი 3 3 4 3 4 4" xfId="35417"/>
    <cellStyle name="ჩვეულებრივი 3 3 4 3 5" xfId="25608"/>
    <cellStyle name="ჩვეულებრივი 3 3 4 3 5 2" xfId="30546"/>
    <cellStyle name="ჩვეულებრივი 3 3 4 3 5 3" xfId="35419"/>
    <cellStyle name="ჩვეულებრივი 3 3 4 3 6" xfId="30531"/>
    <cellStyle name="ჩვეულებრივი 3 3 4 3 7" xfId="35404"/>
    <cellStyle name="ჩვეულებრივი 3 3 4 4" xfId="25609"/>
    <cellStyle name="ჩვეულებრივი 3 3 4 4 2" xfId="25610"/>
    <cellStyle name="ჩვეულებრივი 3 3 4 4 2 2" xfId="25611"/>
    <cellStyle name="ჩვეულებრივი 3 3 4 4 2 2 2" xfId="25612"/>
    <cellStyle name="ჩვეულებრივი 3 3 4 4 2 2 2 2" xfId="30550"/>
    <cellStyle name="ჩვეულებრივი 3 3 4 4 2 2 2 3" xfId="35423"/>
    <cellStyle name="ჩვეულებრივი 3 3 4 4 2 2 3" xfId="30549"/>
    <cellStyle name="ჩვეულებრივი 3 3 4 4 2 2 4" xfId="35422"/>
    <cellStyle name="ჩვეულებრივი 3 3 4 4 2 3" xfId="25613"/>
    <cellStyle name="ჩვეულებრივი 3 3 4 4 2 3 2" xfId="30551"/>
    <cellStyle name="ჩვეულებრივი 3 3 4 4 2 3 3" xfId="35424"/>
    <cellStyle name="ჩვეულებრივი 3 3 4 4 2 4" xfId="30548"/>
    <cellStyle name="ჩვეულებრივი 3 3 4 4 2 5" xfId="35421"/>
    <cellStyle name="ჩვეულებრივი 3 3 4 4 3" xfId="25614"/>
    <cellStyle name="ჩვეულებრივი 3 3 4 4 3 2" xfId="25615"/>
    <cellStyle name="ჩვეულებრივი 3 3 4 4 3 2 2" xfId="30553"/>
    <cellStyle name="ჩვეულებრივი 3 3 4 4 3 2 3" xfId="35426"/>
    <cellStyle name="ჩვეულებრივი 3 3 4 4 3 3" xfId="30552"/>
    <cellStyle name="ჩვეულებრივი 3 3 4 4 3 4" xfId="35425"/>
    <cellStyle name="ჩვეულებრივი 3 3 4 4 4" xfId="25616"/>
    <cellStyle name="ჩვეულებრივი 3 3 4 4 4 2" xfId="30554"/>
    <cellStyle name="ჩვეულებრივი 3 3 4 4 4 3" xfId="35427"/>
    <cellStyle name="ჩვეულებრივი 3 3 4 4 5" xfId="30547"/>
    <cellStyle name="ჩვეულებრივი 3 3 4 4 6" xfId="35420"/>
    <cellStyle name="ჩვეულებრივი 3 3 4 5" xfId="25617"/>
    <cellStyle name="ჩვეულებრივი 3 3 4 5 2" xfId="25618"/>
    <cellStyle name="ჩვეულებრივი 3 3 4 5 2 2" xfId="25619"/>
    <cellStyle name="ჩვეულებრივი 3 3 4 5 2 2 2" xfId="30557"/>
    <cellStyle name="ჩვეულებრივი 3 3 4 5 2 2 3" xfId="35430"/>
    <cellStyle name="ჩვეულებრივი 3 3 4 5 2 3" xfId="30556"/>
    <cellStyle name="ჩვეულებრივი 3 3 4 5 2 4" xfId="35429"/>
    <cellStyle name="ჩვეულებრივი 3 3 4 5 3" xfId="25620"/>
    <cellStyle name="ჩვეულებრივი 3 3 4 5 3 2" xfId="30558"/>
    <cellStyle name="ჩვეულებრივი 3 3 4 5 3 3" xfId="35431"/>
    <cellStyle name="ჩვეულებრივი 3 3 4 5 4" xfId="30555"/>
    <cellStyle name="ჩვეულებრივი 3 3 4 5 5" xfId="35428"/>
    <cellStyle name="ჩვეულებრივი 3 3 4 6" xfId="25621"/>
    <cellStyle name="ჩვეულებრივი 3 3 4 6 2" xfId="25622"/>
    <cellStyle name="ჩვეულებრივი 3 3 4 6 2 2" xfId="30560"/>
    <cellStyle name="ჩვეულებრივი 3 3 4 6 2 3" xfId="35433"/>
    <cellStyle name="ჩვეულებრივი 3 3 4 6 3" xfId="30559"/>
    <cellStyle name="ჩვეულებრივი 3 3 4 6 4" xfId="35432"/>
    <cellStyle name="ჩვეულებრივი 3 3 4 7" xfId="25623"/>
    <cellStyle name="ჩვეულებრივი 3 3 4 7 2" xfId="30561"/>
    <cellStyle name="ჩვეულებრივი 3 3 4 7 3" xfId="35434"/>
    <cellStyle name="ჩვეულებრივი 3 3 4 8" xfId="30514"/>
    <cellStyle name="ჩვეულებრივი 3 3 4 9" xfId="35387"/>
    <cellStyle name="ჩვეულებრივი 3 3 5" xfId="25624"/>
    <cellStyle name="ჩვეულებრივი 3 3 5 2" xfId="25625"/>
    <cellStyle name="ჩვეულებრივი 3 3 5 2 2" xfId="25626"/>
    <cellStyle name="ჩვეულებრივი 3 3 5 2 2 2" xfId="25627"/>
    <cellStyle name="ჩვეულებრივი 3 3 5 2 2 2 2" xfId="25628"/>
    <cellStyle name="ჩვეულებრივი 3 3 5 2 2 2 2 2" xfId="30566"/>
    <cellStyle name="ჩვეულებრივი 3 3 5 2 2 2 2 3" xfId="35439"/>
    <cellStyle name="ჩვეულებრივი 3 3 5 2 2 2 3" xfId="30565"/>
    <cellStyle name="ჩვეულებრივი 3 3 5 2 2 2 4" xfId="35438"/>
    <cellStyle name="ჩვეულებრივი 3 3 5 2 2 3" xfId="25629"/>
    <cellStyle name="ჩვეულებრივი 3 3 5 2 2 3 2" xfId="30567"/>
    <cellStyle name="ჩვეულებრივი 3 3 5 2 2 3 3" xfId="35440"/>
    <cellStyle name="ჩვეულებრივი 3 3 5 2 2 4" xfId="30564"/>
    <cellStyle name="ჩვეულებრივი 3 3 5 2 2 5" xfId="35437"/>
    <cellStyle name="ჩვეულებრივი 3 3 5 2 3" xfId="25630"/>
    <cellStyle name="ჩვეულებრივი 3 3 5 2 3 2" xfId="25631"/>
    <cellStyle name="ჩვეულებრივი 3 3 5 2 3 2 2" xfId="30569"/>
    <cellStyle name="ჩვეულებრივი 3 3 5 2 3 2 3" xfId="35442"/>
    <cellStyle name="ჩვეულებრივი 3 3 5 2 3 3" xfId="30568"/>
    <cellStyle name="ჩვეულებრივი 3 3 5 2 3 4" xfId="35441"/>
    <cellStyle name="ჩვეულებრივი 3 3 5 2 4" xfId="25632"/>
    <cellStyle name="ჩვეულებრივი 3 3 5 2 4 2" xfId="30570"/>
    <cellStyle name="ჩვეულებრივი 3 3 5 2 4 3" xfId="35443"/>
    <cellStyle name="ჩვეულებრივი 3 3 5 2 5" xfId="30563"/>
    <cellStyle name="ჩვეულებრივი 3 3 5 2 6" xfId="35436"/>
    <cellStyle name="ჩვეულებრივი 3 3 5 3" xfId="25633"/>
    <cellStyle name="ჩვეულებრივი 3 3 5 3 2" xfId="25634"/>
    <cellStyle name="ჩვეულებრივი 3 3 5 3 2 2" xfId="25635"/>
    <cellStyle name="ჩვეულებრივი 3 3 5 3 2 2 2" xfId="30573"/>
    <cellStyle name="ჩვეულებრივი 3 3 5 3 2 2 3" xfId="35446"/>
    <cellStyle name="ჩვეულებრივი 3 3 5 3 2 3" xfId="30572"/>
    <cellStyle name="ჩვეულებრივი 3 3 5 3 2 4" xfId="35445"/>
    <cellStyle name="ჩვეულებრივი 3 3 5 3 3" xfId="25636"/>
    <cellStyle name="ჩვეულებრივი 3 3 5 3 3 2" xfId="30574"/>
    <cellStyle name="ჩვეულებრივი 3 3 5 3 3 3" xfId="35447"/>
    <cellStyle name="ჩვეულებრივი 3 3 5 3 4" xfId="30571"/>
    <cellStyle name="ჩვეულებრივი 3 3 5 3 5" xfId="35444"/>
    <cellStyle name="ჩვეულებრივი 3 3 5 4" xfId="25637"/>
    <cellStyle name="ჩვეულებრივი 3 3 5 4 2" xfId="25638"/>
    <cellStyle name="ჩვეულებრივი 3 3 5 4 2 2" xfId="30576"/>
    <cellStyle name="ჩვეულებრივი 3 3 5 4 2 3" xfId="35449"/>
    <cellStyle name="ჩვეულებრივი 3 3 5 4 3" xfId="30575"/>
    <cellStyle name="ჩვეულებრივი 3 3 5 4 4" xfId="35448"/>
    <cellStyle name="ჩვეულებრივი 3 3 5 5" xfId="25639"/>
    <cellStyle name="ჩვეულებრივი 3 3 5 5 2" xfId="30577"/>
    <cellStyle name="ჩვეულებრივი 3 3 5 5 3" xfId="35450"/>
    <cellStyle name="ჩვეულებრივი 3 3 5 6" xfId="30562"/>
    <cellStyle name="ჩვეულებრივი 3 3 5 7" xfId="35435"/>
    <cellStyle name="ჩვეულებრივი 3 3 6" xfId="25640"/>
    <cellStyle name="ჩვეულებრივი 3 3 6 2" xfId="25641"/>
    <cellStyle name="ჩვეულებრივი 3 3 6 2 2" xfId="25642"/>
    <cellStyle name="ჩვეულებრივი 3 3 6 2 2 2" xfId="25643"/>
    <cellStyle name="ჩვეულებრივი 3 3 6 2 2 2 2" xfId="25644"/>
    <cellStyle name="ჩვეულებრივი 3 3 6 2 2 2 2 2" xfId="30582"/>
    <cellStyle name="ჩვეულებრივი 3 3 6 2 2 2 2 3" xfId="35455"/>
    <cellStyle name="ჩვეულებრივი 3 3 6 2 2 2 3" xfId="30581"/>
    <cellStyle name="ჩვეულებრივი 3 3 6 2 2 2 4" xfId="35454"/>
    <cellStyle name="ჩვეულებრივი 3 3 6 2 2 3" xfId="25645"/>
    <cellStyle name="ჩვეულებრივი 3 3 6 2 2 3 2" xfId="30583"/>
    <cellStyle name="ჩვეულებრივი 3 3 6 2 2 3 3" xfId="35456"/>
    <cellStyle name="ჩვეულებრივი 3 3 6 2 2 4" xfId="30580"/>
    <cellStyle name="ჩვეულებრივი 3 3 6 2 2 5" xfId="35453"/>
    <cellStyle name="ჩვეულებრივი 3 3 6 2 3" xfId="25646"/>
    <cellStyle name="ჩვეულებრივი 3 3 6 2 3 2" xfId="25647"/>
    <cellStyle name="ჩვეულებრივი 3 3 6 2 3 2 2" xfId="30585"/>
    <cellStyle name="ჩვეულებრივი 3 3 6 2 3 2 3" xfId="35458"/>
    <cellStyle name="ჩვეულებრივი 3 3 6 2 3 3" xfId="30584"/>
    <cellStyle name="ჩვეულებრივი 3 3 6 2 3 4" xfId="35457"/>
    <cellStyle name="ჩვეულებრივი 3 3 6 2 4" xfId="25648"/>
    <cellStyle name="ჩვეულებრივი 3 3 6 2 4 2" xfId="30586"/>
    <cellStyle name="ჩვეულებრივი 3 3 6 2 4 3" xfId="35459"/>
    <cellStyle name="ჩვეულებრივი 3 3 6 2 5" xfId="30579"/>
    <cellStyle name="ჩვეულებრივი 3 3 6 2 6" xfId="35452"/>
    <cellStyle name="ჩვეულებრივი 3 3 6 3" xfId="25649"/>
    <cellStyle name="ჩვეულებრივი 3 3 6 3 2" xfId="25650"/>
    <cellStyle name="ჩვეულებრივი 3 3 6 3 2 2" xfId="25651"/>
    <cellStyle name="ჩვეულებრივი 3 3 6 3 2 2 2" xfId="30589"/>
    <cellStyle name="ჩვეულებრივი 3 3 6 3 2 2 3" xfId="35462"/>
    <cellStyle name="ჩვეულებრივი 3 3 6 3 2 3" xfId="30588"/>
    <cellStyle name="ჩვეულებრივი 3 3 6 3 2 4" xfId="35461"/>
    <cellStyle name="ჩვეულებრივი 3 3 6 3 3" xfId="25652"/>
    <cellStyle name="ჩვეულებრივი 3 3 6 3 3 2" xfId="30590"/>
    <cellStyle name="ჩვეულებრივი 3 3 6 3 3 3" xfId="35463"/>
    <cellStyle name="ჩვეულებრივი 3 3 6 3 4" xfId="30587"/>
    <cellStyle name="ჩვეულებრივი 3 3 6 3 5" xfId="35460"/>
    <cellStyle name="ჩვეულებრივი 3 3 6 4" xfId="25653"/>
    <cellStyle name="ჩვეულებრივი 3 3 6 4 2" xfId="25654"/>
    <cellStyle name="ჩვეულებრივი 3 3 6 4 2 2" xfId="30592"/>
    <cellStyle name="ჩვეულებრივი 3 3 6 4 2 3" xfId="35465"/>
    <cellStyle name="ჩვეულებრივი 3 3 6 4 3" xfId="30591"/>
    <cellStyle name="ჩვეულებრივი 3 3 6 4 4" xfId="35464"/>
    <cellStyle name="ჩვეულებრივი 3 3 6 5" xfId="25655"/>
    <cellStyle name="ჩვეულებრივი 3 3 6 5 2" xfId="30593"/>
    <cellStyle name="ჩვეულებრივი 3 3 6 5 3" xfId="35466"/>
    <cellStyle name="ჩვეულებრივი 3 3 6 6" xfId="30578"/>
    <cellStyle name="ჩვეულებრივი 3 3 6 7" xfId="35451"/>
    <cellStyle name="ჩვეულებრივი 3 3 7" xfId="25656"/>
    <cellStyle name="ჩვეულებრივი 3 3 7 2" xfId="25657"/>
    <cellStyle name="ჩვეულებრივი 3 3 7 2 2" xfId="25658"/>
    <cellStyle name="ჩვეულებრივი 3 3 7 2 2 2" xfId="25659"/>
    <cellStyle name="ჩვეულებრივი 3 3 7 2 2 2 2" xfId="30597"/>
    <cellStyle name="ჩვეულებრივი 3 3 7 2 2 2 3" xfId="35470"/>
    <cellStyle name="ჩვეულებრივი 3 3 7 2 2 3" xfId="30596"/>
    <cellStyle name="ჩვეულებრივი 3 3 7 2 2 4" xfId="35469"/>
    <cellStyle name="ჩვეულებრივი 3 3 7 2 3" xfId="25660"/>
    <cellStyle name="ჩვეულებრივი 3 3 7 2 3 2" xfId="30598"/>
    <cellStyle name="ჩვეულებრივი 3 3 7 2 3 3" xfId="35471"/>
    <cellStyle name="ჩვეულებრივი 3 3 7 2 4" xfId="30595"/>
    <cellStyle name="ჩვეულებრივი 3 3 7 2 5" xfId="35468"/>
    <cellStyle name="ჩვეულებრივი 3 3 7 3" xfId="25661"/>
    <cellStyle name="ჩვეულებრივი 3 3 7 3 2" xfId="25662"/>
    <cellStyle name="ჩვეულებრივი 3 3 7 3 2 2" xfId="30600"/>
    <cellStyle name="ჩვეულებრივი 3 3 7 3 2 3" xfId="35473"/>
    <cellStyle name="ჩვეულებრივი 3 3 7 3 3" xfId="30599"/>
    <cellStyle name="ჩვეულებრივი 3 3 7 3 4" xfId="35472"/>
    <cellStyle name="ჩვეულებრივი 3 3 7 4" xfId="25663"/>
    <cellStyle name="ჩვეულებრივი 3 3 7 4 2" xfId="30601"/>
    <cellStyle name="ჩვეულებრივი 3 3 7 4 3" xfId="35474"/>
    <cellStyle name="ჩვეულებრივი 3 3 7 5" xfId="30594"/>
    <cellStyle name="ჩვეულებრივი 3 3 7 6" xfId="35467"/>
    <cellStyle name="ჩვეულებრივი 3 3 8" xfId="25664"/>
    <cellStyle name="ჩვეულებრივი 3 3 8 2" xfId="25665"/>
    <cellStyle name="ჩვეულებრივი 3 3 8 2 2" xfId="25666"/>
    <cellStyle name="ჩვეულებრივი 3 3 8 2 2 2" xfId="30604"/>
    <cellStyle name="ჩვეულებრივი 3 3 8 2 2 3" xfId="35477"/>
    <cellStyle name="ჩვეულებრივი 3 3 8 2 3" xfId="30603"/>
    <cellStyle name="ჩვეულებრივი 3 3 8 2 4" xfId="35476"/>
    <cellStyle name="ჩვეულებრივი 3 3 8 3" xfId="25667"/>
    <cellStyle name="ჩვეულებრივი 3 3 8 3 2" xfId="30605"/>
    <cellStyle name="ჩვეულებრივი 3 3 8 3 3" xfId="35478"/>
    <cellStyle name="ჩვეულებრივი 3 3 8 4" xfId="30602"/>
    <cellStyle name="ჩვეულებრივი 3 3 8 5" xfId="35475"/>
    <cellStyle name="ჩვეულებრივი 3 3 9" xfId="25668"/>
    <cellStyle name="ჩვეულებრივი 3 3 9 2" xfId="25669"/>
    <cellStyle name="ჩვეულებრივი 3 3 9 2 2" xfId="30607"/>
    <cellStyle name="ჩვეულებრივი 3 3 9 2 3" xfId="35480"/>
    <cellStyle name="ჩვეულებრივი 3 3 9 3" xfId="30606"/>
    <cellStyle name="ჩვეულებრივი 3 3 9 4" xfId="35479"/>
    <cellStyle name="ჩვეულებრივი 3 4" xfId="25670"/>
    <cellStyle name="ჩვეულებრივი 3 4 10" xfId="30608"/>
    <cellStyle name="ჩვეულებრივი 3 4 11" xfId="35481"/>
    <cellStyle name="ჩვეულებრივი 3 4 2" xfId="25671"/>
    <cellStyle name="ჩვეულებრივი 3 4 2 10" xfId="35482"/>
    <cellStyle name="ჩვეულებრივი 3 4 2 2" xfId="25672"/>
    <cellStyle name="ჩვეულებრივი 3 4 2 2 2" xfId="25673"/>
    <cellStyle name="ჩვეულებრივი 3 4 2 2 2 2" xfId="25674"/>
    <cellStyle name="ჩვეულებრივი 3 4 2 2 2 2 2" xfId="25675"/>
    <cellStyle name="ჩვეულებრივი 3 4 2 2 2 2 2 2" xfId="25676"/>
    <cellStyle name="ჩვეულებრივი 3 4 2 2 2 2 2 2 2" xfId="25677"/>
    <cellStyle name="ჩვეულებრივი 3 4 2 2 2 2 2 2 2 2" xfId="30615"/>
    <cellStyle name="ჩვეულებრივი 3 4 2 2 2 2 2 2 2 3" xfId="35488"/>
    <cellStyle name="ჩვეულებრივი 3 4 2 2 2 2 2 2 3" xfId="30614"/>
    <cellStyle name="ჩვეულებრივი 3 4 2 2 2 2 2 2 4" xfId="35487"/>
    <cellStyle name="ჩვეულებრივი 3 4 2 2 2 2 2 3" xfId="25678"/>
    <cellStyle name="ჩვეულებრივი 3 4 2 2 2 2 2 3 2" xfId="30616"/>
    <cellStyle name="ჩვეულებრივი 3 4 2 2 2 2 2 3 3" xfId="35489"/>
    <cellStyle name="ჩვეულებრივი 3 4 2 2 2 2 2 4" xfId="30613"/>
    <cellStyle name="ჩვეულებრივი 3 4 2 2 2 2 2 5" xfId="35486"/>
    <cellStyle name="ჩვეულებრივი 3 4 2 2 2 2 3" xfId="25679"/>
    <cellStyle name="ჩვეულებრივი 3 4 2 2 2 2 3 2" xfId="25680"/>
    <cellStyle name="ჩვეულებრივი 3 4 2 2 2 2 3 2 2" xfId="30618"/>
    <cellStyle name="ჩვეულებრივი 3 4 2 2 2 2 3 2 3" xfId="35491"/>
    <cellStyle name="ჩვეულებრივი 3 4 2 2 2 2 3 3" xfId="30617"/>
    <cellStyle name="ჩვეულებრივი 3 4 2 2 2 2 3 4" xfId="35490"/>
    <cellStyle name="ჩვეულებრივი 3 4 2 2 2 2 4" xfId="25681"/>
    <cellStyle name="ჩვეულებრივი 3 4 2 2 2 2 4 2" xfId="30619"/>
    <cellStyle name="ჩვეულებრივი 3 4 2 2 2 2 4 3" xfId="35492"/>
    <cellStyle name="ჩვეულებრივი 3 4 2 2 2 2 5" xfId="30612"/>
    <cellStyle name="ჩვეულებრივი 3 4 2 2 2 2 6" xfId="35485"/>
    <cellStyle name="ჩვეულებრივი 3 4 2 2 2 3" xfId="25682"/>
    <cellStyle name="ჩვეულებრივი 3 4 2 2 2 3 2" xfId="25683"/>
    <cellStyle name="ჩვეულებრივი 3 4 2 2 2 3 2 2" xfId="25684"/>
    <cellStyle name="ჩვეულებრივი 3 4 2 2 2 3 2 2 2" xfId="30622"/>
    <cellStyle name="ჩვეულებრივი 3 4 2 2 2 3 2 2 3" xfId="35495"/>
    <cellStyle name="ჩვეულებრივი 3 4 2 2 2 3 2 3" xfId="30621"/>
    <cellStyle name="ჩვეულებრივი 3 4 2 2 2 3 2 4" xfId="35494"/>
    <cellStyle name="ჩვეულებრივი 3 4 2 2 2 3 3" xfId="25685"/>
    <cellStyle name="ჩვეულებრივი 3 4 2 2 2 3 3 2" xfId="30623"/>
    <cellStyle name="ჩვეულებრივი 3 4 2 2 2 3 3 3" xfId="35496"/>
    <cellStyle name="ჩვეულებრივი 3 4 2 2 2 3 4" xfId="30620"/>
    <cellStyle name="ჩვეულებრივი 3 4 2 2 2 3 5" xfId="35493"/>
    <cellStyle name="ჩვეულებრივი 3 4 2 2 2 4" xfId="25686"/>
    <cellStyle name="ჩვეულებრივი 3 4 2 2 2 4 2" xfId="25687"/>
    <cellStyle name="ჩვეულებრივი 3 4 2 2 2 4 2 2" xfId="30625"/>
    <cellStyle name="ჩვეულებრივი 3 4 2 2 2 4 2 3" xfId="35498"/>
    <cellStyle name="ჩვეულებრივი 3 4 2 2 2 4 3" xfId="30624"/>
    <cellStyle name="ჩვეულებრივი 3 4 2 2 2 4 4" xfId="35497"/>
    <cellStyle name="ჩვეულებრივი 3 4 2 2 2 5" xfId="25688"/>
    <cellStyle name="ჩვეულებრივი 3 4 2 2 2 5 2" xfId="30626"/>
    <cellStyle name="ჩვეულებრივი 3 4 2 2 2 5 3" xfId="35499"/>
    <cellStyle name="ჩვეულებრივი 3 4 2 2 2 6" xfId="30611"/>
    <cellStyle name="ჩვეულებრივი 3 4 2 2 2 7" xfId="35484"/>
    <cellStyle name="ჩვეულებრივი 3 4 2 2 3" xfId="25689"/>
    <cellStyle name="ჩვეულებრივი 3 4 2 2 3 2" xfId="25690"/>
    <cellStyle name="ჩვეულებრივი 3 4 2 2 3 2 2" xfId="25691"/>
    <cellStyle name="ჩვეულებრივი 3 4 2 2 3 2 2 2" xfId="25692"/>
    <cellStyle name="ჩვეულებრივი 3 4 2 2 3 2 2 2 2" xfId="25693"/>
    <cellStyle name="ჩვეულებრივი 3 4 2 2 3 2 2 2 2 2" xfId="30631"/>
    <cellStyle name="ჩვეულებრივი 3 4 2 2 3 2 2 2 2 3" xfId="35504"/>
    <cellStyle name="ჩვეულებრივი 3 4 2 2 3 2 2 2 3" xfId="30630"/>
    <cellStyle name="ჩვეულებრივი 3 4 2 2 3 2 2 2 4" xfId="35503"/>
    <cellStyle name="ჩვეულებრივი 3 4 2 2 3 2 2 3" xfId="25694"/>
    <cellStyle name="ჩვეულებრივი 3 4 2 2 3 2 2 3 2" xfId="30632"/>
    <cellStyle name="ჩვეულებრივი 3 4 2 2 3 2 2 3 3" xfId="35505"/>
    <cellStyle name="ჩვეულებრივი 3 4 2 2 3 2 2 4" xfId="30629"/>
    <cellStyle name="ჩვეულებრივი 3 4 2 2 3 2 2 5" xfId="35502"/>
    <cellStyle name="ჩვეულებრივი 3 4 2 2 3 2 3" xfId="25695"/>
    <cellStyle name="ჩვეულებრივი 3 4 2 2 3 2 3 2" xfId="25696"/>
    <cellStyle name="ჩვეულებრივი 3 4 2 2 3 2 3 2 2" xfId="30634"/>
    <cellStyle name="ჩვეულებრივი 3 4 2 2 3 2 3 2 3" xfId="35507"/>
    <cellStyle name="ჩვეულებრივი 3 4 2 2 3 2 3 3" xfId="30633"/>
    <cellStyle name="ჩვეულებრივი 3 4 2 2 3 2 3 4" xfId="35506"/>
    <cellStyle name="ჩვეულებრივი 3 4 2 2 3 2 4" xfId="25697"/>
    <cellStyle name="ჩვეულებრივი 3 4 2 2 3 2 4 2" xfId="30635"/>
    <cellStyle name="ჩვეულებრივი 3 4 2 2 3 2 4 3" xfId="35508"/>
    <cellStyle name="ჩვეულებრივი 3 4 2 2 3 2 5" xfId="30628"/>
    <cellStyle name="ჩვეულებრივი 3 4 2 2 3 2 6" xfId="35501"/>
    <cellStyle name="ჩვეულებრივი 3 4 2 2 3 3" xfId="25698"/>
    <cellStyle name="ჩვეულებრივი 3 4 2 2 3 3 2" xfId="25699"/>
    <cellStyle name="ჩვეულებრივი 3 4 2 2 3 3 2 2" xfId="25700"/>
    <cellStyle name="ჩვეულებრივი 3 4 2 2 3 3 2 2 2" xfId="30638"/>
    <cellStyle name="ჩვეულებრივი 3 4 2 2 3 3 2 2 3" xfId="35511"/>
    <cellStyle name="ჩვეულებრივი 3 4 2 2 3 3 2 3" xfId="30637"/>
    <cellStyle name="ჩვეულებრივი 3 4 2 2 3 3 2 4" xfId="35510"/>
    <cellStyle name="ჩვეულებრივი 3 4 2 2 3 3 3" xfId="25701"/>
    <cellStyle name="ჩვეულებრივი 3 4 2 2 3 3 3 2" xfId="30639"/>
    <cellStyle name="ჩვეულებრივი 3 4 2 2 3 3 3 3" xfId="35512"/>
    <cellStyle name="ჩვეულებრივი 3 4 2 2 3 3 4" xfId="30636"/>
    <cellStyle name="ჩვეულებრივი 3 4 2 2 3 3 5" xfId="35509"/>
    <cellStyle name="ჩვეულებრივი 3 4 2 2 3 4" xfId="25702"/>
    <cellStyle name="ჩვეულებრივი 3 4 2 2 3 4 2" xfId="25703"/>
    <cellStyle name="ჩვეულებრივი 3 4 2 2 3 4 2 2" xfId="30641"/>
    <cellStyle name="ჩვეულებრივი 3 4 2 2 3 4 2 3" xfId="35514"/>
    <cellStyle name="ჩვეულებრივი 3 4 2 2 3 4 3" xfId="30640"/>
    <cellStyle name="ჩვეულებრივი 3 4 2 2 3 4 4" xfId="35513"/>
    <cellStyle name="ჩვეულებრივი 3 4 2 2 3 5" xfId="25704"/>
    <cellStyle name="ჩვეულებრივი 3 4 2 2 3 5 2" xfId="30642"/>
    <cellStyle name="ჩვეულებრივი 3 4 2 2 3 5 3" xfId="35515"/>
    <cellStyle name="ჩვეულებრივი 3 4 2 2 3 6" xfId="30627"/>
    <cellStyle name="ჩვეულებრივი 3 4 2 2 3 7" xfId="35500"/>
    <cellStyle name="ჩვეულებრივი 3 4 2 2 4" xfId="25705"/>
    <cellStyle name="ჩვეულებრივი 3 4 2 2 4 2" xfId="25706"/>
    <cellStyle name="ჩვეულებრივი 3 4 2 2 4 2 2" xfId="25707"/>
    <cellStyle name="ჩვეულებრივი 3 4 2 2 4 2 2 2" xfId="25708"/>
    <cellStyle name="ჩვეულებრივი 3 4 2 2 4 2 2 2 2" xfId="30646"/>
    <cellStyle name="ჩვეულებრივი 3 4 2 2 4 2 2 2 3" xfId="35519"/>
    <cellStyle name="ჩვეულებრივი 3 4 2 2 4 2 2 3" xfId="30645"/>
    <cellStyle name="ჩვეულებრივი 3 4 2 2 4 2 2 4" xfId="35518"/>
    <cellStyle name="ჩვეულებრივი 3 4 2 2 4 2 3" xfId="25709"/>
    <cellStyle name="ჩვეულებრივი 3 4 2 2 4 2 3 2" xfId="30647"/>
    <cellStyle name="ჩვეულებრივი 3 4 2 2 4 2 3 3" xfId="35520"/>
    <cellStyle name="ჩვეულებრივი 3 4 2 2 4 2 4" xfId="30644"/>
    <cellStyle name="ჩვეულებრივი 3 4 2 2 4 2 5" xfId="35517"/>
    <cellStyle name="ჩვეულებრივი 3 4 2 2 4 3" xfId="25710"/>
    <cellStyle name="ჩვეულებრივი 3 4 2 2 4 3 2" xfId="25711"/>
    <cellStyle name="ჩვეულებრივი 3 4 2 2 4 3 2 2" xfId="30649"/>
    <cellStyle name="ჩვეულებრივი 3 4 2 2 4 3 2 3" xfId="35522"/>
    <cellStyle name="ჩვეულებრივი 3 4 2 2 4 3 3" xfId="30648"/>
    <cellStyle name="ჩვეულებრივი 3 4 2 2 4 3 4" xfId="35521"/>
    <cellStyle name="ჩვეულებრივი 3 4 2 2 4 4" xfId="25712"/>
    <cellStyle name="ჩვეულებრივი 3 4 2 2 4 4 2" xfId="30650"/>
    <cellStyle name="ჩვეულებრივი 3 4 2 2 4 4 3" xfId="35523"/>
    <cellStyle name="ჩვეულებრივი 3 4 2 2 4 5" xfId="30643"/>
    <cellStyle name="ჩვეულებრივი 3 4 2 2 4 6" xfId="35516"/>
    <cellStyle name="ჩვეულებრივი 3 4 2 2 5" xfId="25713"/>
    <cellStyle name="ჩვეულებრივი 3 4 2 2 5 2" xfId="25714"/>
    <cellStyle name="ჩვეულებრივი 3 4 2 2 5 2 2" xfId="25715"/>
    <cellStyle name="ჩვეულებრივი 3 4 2 2 5 2 2 2" xfId="30653"/>
    <cellStyle name="ჩვეულებრივი 3 4 2 2 5 2 2 3" xfId="35526"/>
    <cellStyle name="ჩვეულებრივი 3 4 2 2 5 2 3" xfId="30652"/>
    <cellStyle name="ჩვეულებრივი 3 4 2 2 5 2 4" xfId="35525"/>
    <cellStyle name="ჩვეულებრივი 3 4 2 2 5 3" xfId="25716"/>
    <cellStyle name="ჩვეულებრივი 3 4 2 2 5 3 2" xfId="30654"/>
    <cellStyle name="ჩვეულებრივი 3 4 2 2 5 3 3" xfId="35527"/>
    <cellStyle name="ჩვეულებრივი 3 4 2 2 5 4" xfId="30651"/>
    <cellStyle name="ჩვეულებრივი 3 4 2 2 5 5" xfId="35524"/>
    <cellStyle name="ჩვეულებრივი 3 4 2 2 6" xfId="25717"/>
    <cellStyle name="ჩვეულებრივი 3 4 2 2 6 2" xfId="25718"/>
    <cellStyle name="ჩვეულებრივი 3 4 2 2 6 2 2" xfId="30656"/>
    <cellStyle name="ჩვეულებრივი 3 4 2 2 6 2 3" xfId="35529"/>
    <cellStyle name="ჩვეულებრივი 3 4 2 2 6 3" xfId="30655"/>
    <cellStyle name="ჩვეულებრივი 3 4 2 2 6 4" xfId="35528"/>
    <cellStyle name="ჩვეულებრივი 3 4 2 2 7" xfId="25719"/>
    <cellStyle name="ჩვეულებრივი 3 4 2 2 7 2" xfId="30657"/>
    <cellStyle name="ჩვეულებრივი 3 4 2 2 7 3" xfId="35530"/>
    <cellStyle name="ჩვეულებრივი 3 4 2 2 8" xfId="30610"/>
    <cellStyle name="ჩვეულებრივი 3 4 2 2 9" xfId="35483"/>
    <cellStyle name="ჩვეულებრივი 3 4 2 3" xfId="25720"/>
    <cellStyle name="ჩვეულებრივი 3 4 2 3 2" xfId="25721"/>
    <cellStyle name="ჩვეულებრივი 3 4 2 3 2 2" xfId="25722"/>
    <cellStyle name="ჩვეულებრივი 3 4 2 3 2 2 2" xfId="25723"/>
    <cellStyle name="ჩვეულებრივი 3 4 2 3 2 2 2 2" xfId="25724"/>
    <cellStyle name="ჩვეულებრივი 3 4 2 3 2 2 2 2 2" xfId="30662"/>
    <cellStyle name="ჩვეულებრივი 3 4 2 3 2 2 2 2 3" xfId="35535"/>
    <cellStyle name="ჩვეულებრივი 3 4 2 3 2 2 2 3" xfId="30661"/>
    <cellStyle name="ჩვეულებრივი 3 4 2 3 2 2 2 4" xfId="35534"/>
    <cellStyle name="ჩვეულებრივი 3 4 2 3 2 2 3" xfId="25725"/>
    <cellStyle name="ჩვეულებრივი 3 4 2 3 2 2 3 2" xfId="30663"/>
    <cellStyle name="ჩვეულებრივი 3 4 2 3 2 2 3 3" xfId="35536"/>
    <cellStyle name="ჩვეულებრივი 3 4 2 3 2 2 4" xfId="30660"/>
    <cellStyle name="ჩვეულებრივი 3 4 2 3 2 2 5" xfId="35533"/>
    <cellStyle name="ჩვეულებრივი 3 4 2 3 2 3" xfId="25726"/>
    <cellStyle name="ჩვეულებრივი 3 4 2 3 2 3 2" xfId="25727"/>
    <cellStyle name="ჩვეულებრივი 3 4 2 3 2 3 2 2" xfId="30665"/>
    <cellStyle name="ჩვეულებრივი 3 4 2 3 2 3 2 3" xfId="35538"/>
    <cellStyle name="ჩვეულებრივი 3 4 2 3 2 3 3" xfId="30664"/>
    <cellStyle name="ჩვეულებრივი 3 4 2 3 2 3 4" xfId="35537"/>
    <cellStyle name="ჩვეულებრივი 3 4 2 3 2 4" xfId="25728"/>
    <cellStyle name="ჩვეულებრივი 3 4 2 3 2 4 2" xfId="30666"/>
    <cellStyle name="ჩვეულებრივი 3 4 2 3 2 4 3" xfId="35539"/>
    <cellStyle name="ჩვეულებრივი 3 4 2 3 2 5" xfId="30659"/>
    <cellStyle name="ჩვეულებრივი 3 4 2 3 2 6" xfId="35532"/>
    <cellStyle name="ჩვეულებრივი 3 4 2 3 3" xfId="25729"/>
    <cellStyle name="ჩვეულებრივი 3 4 2 3 3 2" xfId="25730"/>
    <cellStyle name="ჩვეულებრივი 3 4 2 3 3 2 2" xfId="25731"/>
    <cellStyle name="ჩვეულებრივი 3 4 2 3 3 2 2 2" xfId="30669"/>
    <cellStyle name="ჩვეულებრივი 3 4 2 3 3 2 2 3" xfId="35542"/>
    <cellStyle name="ჩვეულებრივი 3 4 2 3 3 2 3" xfId="30668"/>
    <cellStyle name="ჩვეულებრივი 3 4 2 3 3 2 4" xfId="35541"/>
    <cellStyle name="ჩვეულებრივი 3 4 2 3 3 3" xfId="25732"/>
    <cellStyle name="ჩვეულებრივი 3 4 2 3 3 3 2" xfId="30670"/>
    <cellStyle name="ჩვეულებრივი 3 4 2 3 3 3 3" xfId="35543"/>
    <cellStyle name="ჩვეულებრივი 3 4 2 3 3 4" xfId="30667"/>
    <cellStyle name="ჩვეულებრივი 3 4 2 3 3 5" xfId="35540"/>
    <cellStyle name="ჩვეულებრივი 3 4 2 3 4" xfId="25733"/>
    <cellStyle name="ჩვეულებრივი 3 4 2 3 4 2" xfId="25734"/>
    <cellStyle name="ჩვეულებრივი 3 4 2 3 4 2 2" xfId="30672"/>
    <cellStyle name="ჩვეულებრივი 3 4 2 3 4 2 3" xfId="35545"/>
    <cellStyle name="ჩვეულებრივი 3 4 2 3 4 3" xfId="30671"/>
    <cellStyle name="ჩვეულებრივი 3 4 2 3 4 4" xfId="35544"/>
    <cellStyle name="ჩვეულებრივი 3 4 2 3 5" xfId="25735"/>
    <cellStyle name="ჩვეულებრივი 3 4 2 3 5 2" xfId="30673"/>
    <cellStyle name="ჩვეულებრივი 3 4 2 3 5 3" xfId="35546"/>
    <cellStyle name="ჩვეულებრივი 3 4 2 3 6" xfId="30658"/>
    <cellStyle name="ჩვეულებრივი 3 4 2 3 7" xfId="35531"/>
    <cellStyle name="ჩვეულებრივი 3 4 2 4" xfId="25736"/>
    <cellStyle name="ჩვეულებრივი 3 4 2 4 2" xfId="25737"/>
    <cellStyle name="ჩვეულებრივი 3 4 2 4 2 2" xfId="25738"/>
    <cellStyle name="ჩვეულებრივი 3 4 2 4 2 2 2" xfId="25739"/>
    <cellStyle name="ჩვეულებრივი 3 4 2 4 2 2 2 2" xfId="25740"/>
    <cellStyle name="ჩვეულებრივი 3 4 2 4 2 2 2 2 2" xfId="30678"/>
    <cellStyle name="ჩვეულებრივი 3 4 2 4 2 2 2 2 3" xfId="35551"/>
    <cellStyle name="ჩვეულებრივი 3 4 2 4 2 2 2 3" xfId="30677"/>
    <cellStyle name="ჩვეულებრივი 3 4 2 4 2 2 2 4" xfId="35550"/>
    <cellStyle name="ჩვეულებრივი 3 4 2 4 2 2 3" xfId="25741"/>
    <cellStyle name="ჩვეულებრივი 3 4 2 4 2 2 3 2" xfId="30679"/>
    <cellStyle name="ჩვეულებრივი 3 4 2 4 2 2 3 3" xfId="35552"/>
    <cellStyle name="ჩვეულებრივი 3 4 2 4 2 2 4" xfId="30676"/>
    <cellStyle name="ჩვეულებრივი 3 4 2 4 2 2 5" xfId="35549"/>
    <cellStyle name="ჩვეულებრივი 3 4 2 4 2 3" xfId="25742"/>
    <cellStyle name="ჩვეულებრივი 3 4 2 4 2 3 2" xfId="25743"/>
    <cellStyle name="ჩვეულებრივი 3 4 2 4 2 3 2 2" xfId="30681"/>
    <cellStyle name="ჩვეულებრივი 3 4 2 4 2 3 2 3" xfId="35554"/>
    <cellStyle name="ჩვეულებრივი 3 4 2 4 2 3 3" xfId="30680"/>
    <cellStyle name="ჩვეულებრივი 3 4 2 4 2 3 4" xfId="35553"/>
    <cellStyle name="ჩვეულებრივი 3 4 2 4 2 4" xfId="25744"/>
    <cellStyle name="ჩვეულებრივი 3 4 2 4 2 4 2" xfId="30682"/>
    <cellStyle name="ჩვეულებრივი 3 4 2 4 2 4 3" xfId="35555"/>
    <cellStyle name="ჩვეულებრივი 3 4 2 4 2 5" xfId="30675"/>
    <cellStyle name="ჩვეულებრივი 3 4 2 4 2 6" xfId="35548"/>
    <cellStyle name="ჩვეულებრივი 3 4 2 4 3" xfId="25745"/>
    <cellStyle name="ჩვეულებრივი 3 4 2 4 3 2" xfId="25746"/>
    <cellStyle name="ჩვეულებრივი 3 4 2 4 3 2 2" xfId="25747"/>
    <cellStyle name="ჩვეულებრივი 3 4 2 4 3 2 2 2" xfId="30685"/>
    <cellStyle name="ჩვეულებრივი 3 4 2 4 3 2 2 3" xfId="35558"/>
    <cellStyle name="ჩვეულებრივი 3 4 2 4 3 2 3" xfId="30684"/>
    <cellStyle name="ჩვეულებრივი 3 4 2 4 3 2 4" xfId="35557"/>
    <cellStyle name="ჩვეულებრივი 3 4 2 4 3 3" xfId="25748"/>
    <cellStyle name="ჩვეულებრივი 3 4 2 4 3 3 2" xfId="30686"/>
    <cellStyle name="ჩვეულებრივი 3 4 2 4 3 3 3" xfId="35559"/>
    <cellStyle name="ჩვეულებრივი 3 4 2 4 3 4" xfId="30683"/>
    <cellStyle name="ჩვეულებრივი 3 4 2 4 3 5" xfId="35556"/>
    <cellStyle name="ჩვეულებრივი 3 4 2 4 4" xfId="25749"/>
    <cellStyle name="ჩვეულებრივი 3 4 2 4 4 2" xfId="25750"/>
    <cellStyle name="ჩვეულებრივი 3 4 2 4 4 2 2" xfId="30688"/>
    <cellStyle name="ჩვეულებრივი 3 4 2 4 4 2 3" xfId="35561"/>
    <cellStyle name="ჩვეულებრივი 3 4 2 4 4 3" xfId="30687"/>
    <cellStyle name="ჩვეულებრივი 3 4 2 4 4 4" xfId="35560"/>
    <cellStyle name="ჩვეულებრივი 3 4 2 4 5" xfId="25751"/>
    <cellStyle name="ჩვეულებრივი 3 4 2 4 5 2" xfId="30689"/>
    <cellStyle name="ჩვეულებრივი 3 4 2 4 5 3" xfId="35562"/>
    <cellStyle name="ჩვეულებრივი 3 4 2 4 6" xfId="30674"/>
    <cellStyle name="ჩვეულებრივი 3 4 2 4 7" xfId="35547"/>
    <cellStyle name="ჩვეულებრივი 3 4 2 5" xfId="25752"/>
    <cellStyle name="ჩვეულებრივი 3 4 2 5 2" xfId="25753"/>
    <cellStyle name="ჩვეულებრივი 3 4 2 5 2 2" xfId="25754"/>
    <cellStyle name="ჩვეულებრივი 3 4 2 5 2 2 2" xfId="25755"/>
    <cellStyle name="ჩვეულებრივი 3 4 2 5 2 2 2 2" xfId="30693"/>
    <cellStyle name="ჩვეულებრივი 3 4 2 5 2 2 2 3" xfId="35566"/>
    <cellStyle name="ჩვეულებრივი 3 4 2 5 2 2 3" xfId="30692"/>
    <cellStyle name="ჩვეულებრივი 3 4 2 5 2 2 4" xfId="35565"/>
    <cellStyle name="ჩვეულებრივი 3 4 2 5 2 3" xfId="25756"/>
    <cellStyle name="ჩვეულებრივი 3 4 2 5 2 3 2" xfId="30694"/>
    <cellStyle name="ჩვეულებრივი 3 4 2 5 2 3 3" xfId="35567"/>
    <cellStyle name="ჩვეულებრივი 3 4 2 5 2 4" xfId="30691"/>
    <cellStyle name="ჩვეულებრივი 3 4 2 5 2 5" xfId="35564"/>
    <cellStyle name="ჩვეულებრივი 3 4 2 5 3" xfId="25757"/>
    <cellStyle name="ჩვეულებრივი 3 4 2 5 3 2" xfId="25758"/>
    <cellStyle name="ჩვეულებრივი 3 4 2 5 3 2 2" xfId="30696"/>
    <cellStyle name="ჩვეულებრივი 3 4 2 5 3 2 3" xfId="35569"/>
    <cellStyle name="ჩვეულებრივი 3 4 2 5 3 3" xfId="30695"/>
    <cellStyle name="ჩვეულებრივი 3 4 2 5 3 4" xfId="35568"/>
    <cellStyle name="ჩვეულებრივი 3 4 2 5 4" xfId="25759"/>
    <cellStyle name="ჩვეულებრივი 3 4 2 5 4 2" xfId="30697"/>
    <cellStyle name="ჩვეულებრივი 3 4 2 5 4 3" xfId="35570"/>
    <cellStyle name="ჩვეულებრივი 3 4 2 5 5" xfId="30690"/>
    <cellStyle name="ჩვეულებრივი 3 4 2 5 6" xfId="35563"/>
    <cellStyle name="ჩვეულებრივი 3 4 2 6" xfId="25760"/>
    <cellStyle name="ჩვეულებრივი 3 4 2 6 2" xfId="25761"/>
    <cellStyle name="ჩვეულებრივი 3 4 2 6 2 2" xfId="25762"/>
    <cellStyle name="ჩვეულებრივი 3 4 2 6 2 2 2" xfId="30700"/>
    <cellStyle name="ჩვეულებრივი 3 4 2 6 2 2 3" xfId="35573"/>
    <cellStyle name="ჩვეულებრივი 3 4 2 6 2 3" xfId="30699"/>
    <cellStyle name="ჩვეულებრივი 3 4 2 6 2 4" xfId="35572"/>
    <cellStyle name="ჩვეულებრივი 3 4 2 6 3" xfId="25763"/>
    <cellStyle name="ჩვეულებრივი 3 4 2 6 3 2" xfId="30701"/>
    <cellStyle name="ჩვეულებრივი 3 4 2 6 3 3" xfId="35574"/>
    <cellStyle name="ჩვეულებრივი 3 4 2 6 4" xfId="30698"/>
    <cellStyle name="ჩვეულებრივი 3 4 2 6 5" xfId="35571"/>
    <cellStyle name="ჩვეულებრივი 3 4 2 7" xfId="25764"/>
    <cellStyle name="ჩვეულებრივი 3 4 2 7 2" xfId="25765"/>
    <cellStyle name="ჩვეულებრივი 3 4 2 7 2 2" xfId="30703"/>
    <cellStyle name="ჩვეულებრივი 3 4 2 7 2 3" xfId="35576"/>
    <cellStyle name="ჩვეულებრივი 3 4 2 7 3" xfId="30702"/>
    <cellStyle name="ჩვეულებრივი 3 4 2 7 4" xfId="35575"/>
    <cellStyle name="ჩვეულებრივი 3 4 2 8" xfId="25766"/>
    <cellStyle name="ჩვეულებრივი 3 4 2 8 2" xfId="30704"/>
    <cellStyle name="ჩვეულებრივი 3 4 2 8 3" xfId="35577"/>
    <cellStyle name="ჩვეულებრივი 3 4 2 9" xfId="30609"/>
    <cellStyle name="ჩვეულებრივი 3 4 3" xfId="25767"/>
    <cellStyle name="ჩვეულებრივი 3 4 3 2" xfId="25768"/>
    <cellStyle name="ჩვეულებრივი 3 4 3 2 2" xfId="25769"/>
    <cellStyle name="ჩვეულებრივი 3 4 3 2 2 2" xfId="25770"/>
    <cellStyle name="ჩვეულებრივი 3 4 3 2 2 2 2" xfId="25771"/>
    <cellStyle name="ჩვეულებრივი 3 4 3 2 2 2 2 2" xfId="25772"/>
    <cellStyle name="ჩვეულებრივი 3 4 3 2 2 2 2 2 2" xfId="30710"/>
    <cellStyle name="ჩვეულებრივი 3 4 3 2 2 2 2 2 3" xfId="35583"/>
    <cellStyle name="ჩვეულებრივი 3 4 3 2 2 2 2 3" xfId="30709"/>
    <cellStyle name="ჩვეულებრივი 3 4 3 2 2 2 2 4" xfId="35582"/>
    <cellStyle name="ჩვეულებრივი 3 4 3 2 2 2 3" xfId="25773"/>
    <cellStyle name="ჩვეულებრივი 3 4 3 2 2 2 3 2" xfId="30711"/>
    <cellStyle name="ჩვეულებრივი 3 4 3 2 2 2 3 3" xfId="35584"/>
    <cellStyle name="ჩვეულებრივი 3 4 3 2 2 2 4" xfId="30708"/>
    <cellStyle name="ჩვეულებრივი 3 4 3 2 2 2 5" xfId="35581"/>
    <cellStyle name="ჩვეულებრივი 3 4 3 2 2 3" xfId="25774"/>
    <cellStyle name="ჩვეულებრივი 3 4 3 2 2 3 2" xfId="25775"/>
    <cellStyle name="ჩვეულებრივი 3 4 3 2 2 3 2 2" xfId="30713"/>
    <cellStyle name="ჩვეულებრივი 3 4 3 2 2 3 2 3" xfId="35586"/>
    <cellStyle name="ჩვეულებრივი 3 4 3 2 2 3 3" xfId="30712"/>
    <cellStyle name="ჩვეულებრივი 3 4 3 2 2 3 4" xfId="35585"/>
    <cellStyle name="ჩვეულებრივი 3 4 3 2 2 4" xfId="25776"/>
    <cellStyle name="ჩვეულებრივი 3 4 3 2 2 4 2" xfId="30714"/>
    <cellStyle name="ჩვეულებრივი 3 4 3 2 2 4 3" xfId="35587"/>
    <cellStyle name="ჩვეულებრივი 3 4 3 2 2 5" xfId="30707"/>
    <cellStyle name="ჩვეულებრივი 3 4 3 2 2 6" xfId="35580"/>
    <cellStyle name="ჩვეულებრივი 3 4 3 2 3" xfId="25777"/>
    <cellStyle name="ჩვეულებრივი 3 4 3 2 3 2" xfId="25778"/>
    <cellStyle name="ჩვეულებრივი 3 4 3 2 3 2 2" xfId="25779"/>
    <cellStyle name="ჩვეულებრივი 3 4 3 2 3 2 2 2" xfId="30717"/>
    <cellStyle name="ჩვეულებრივი 3 4 3 2 3 2 2 3" xfId="35590"/>
    <cellStyle name="ჩვეულებრივი 3 4 3 2 3 2 3" xfId="30716"/>
    <cellStyle name="ჩვეულებრივი 3 4 3 2 3 2 4" xfId="35589"/>
    <cellStyle name="ჩვეულებრივი 3 4 3 2 3 3" xfId="25780"/>
    <cellStyle name="ჩვეულებრივი 3 4 3 2 3 3 2" xfId="30718"/>
    <cellStyle name="ჩვეულებრივი 3 4 3 2 3 3 3" xfId="35591"/>
    <cellStyle name="ჩვეულებრივი 3 4 3 2 3 4" xfId="30715"/>
    <cellStyle name="ჩვეულებრივი 3 4 3 2 3 5" xfId="35588"/>
    <cellStyle name="ჩვეულებრივი 3 4 3 2 4" xfId="25781"/>
    <cellStyle name="ჩვეულებრივი 3 4 3 2 4 2" xfId="25782"/>
    <cellStyle name="ჩვეულებრივი 3 4 3 2 4 2 2" xfId="30720"/>
    <cellStyle name="ჩვეულებრივი 3 4 3 2 4 2 3" xfId="35593"/>
    <cellStyle name="ჩვეულებრივი 3 4 3 2 4 3" xfId="30719"/>
    <cellStyle name="ჩვეულებრივი 3 4 3 2 4 4" xfId="35592"/>
    <cellStyle name="ჩვეულებრივი 3 4 3 2 5" xfId="25783"/>
    <cellStyle name="ჩვეულებრივი 3 4 3 2 5 2" xfId="30721"/>
    <cellStyle name="ჩვეულებრივი 3 4 3 2 5 3" xfId="35594"/>
    <cellStyle name="ჩვეულებრივი 3 4 3 2 6" xfId="30706"/>
    <cellStyle name="ჩვეულებრივი 3 4 3 2 7" xfId="35579"/>
    <cellStyle name="ჩვეულებრივი 3 4 3 3" xfId="25784"/>
    <cellStyle name="ჩვეულებრივი 3 4 3 3 2" xfId="25785"/>
    <cellStyle name="ჩვეულებრივი 3 4 3 3 2 2" xfId="25786"/>
    <cellStyle name="ჩვეულებრივი 3 4 3 3 2 2 2" xfId="25787"/>
    <cellStyle name="ჩვეულებრივი 3 4 3 3 2 2 2 2" xfId="25788"/>
    <cellStyle name="ჩვეულებრივი 3 4 3 3 2 2 2 2 2" xfId="30726"/>
    <cellStyle name="ჩვეულებრივი 3 4 3 3 2 2 2 2 3" xfId="35599"/>
    <cellStyle name="ჩვეულებრივი 3 4 3 3 2 2 2 3" xfId="30725"/>
    <cellStyle name="ჩვეულებრივი 3 4 3 3 2 2 2 4" xfId="35598"/>
    <cellStyle name="ჩვეულებრივი 3 4 3 3 2 2 3" xfId="25789"/>
    <cellStyle name="ჩვეულებრივი 3 4 3 3 2 2 3 2" xfId="30727"/>
    <cellStyle name="ჩვეულებრივი 3 4 3 3 2 2 3 3" xfId="35600"/>
    <cellStyle name="ჩვეულებრივი 3 4 3 3 2 2 4" xfId="30724"/>
    <cellStyle name="ჩვეულებრივი 3 4 3 3 2 2 5" xfId="35597"/>
    <cellStyle name="ჩვეულებრივი 3 4 3 3 2 3" xfId="25790"/>
    <cellStyle name="ჩვეულებრივი 3 4 3 3 2 3 2" xfId="25791"/>
    <cellStyle name="ჩვეულებრივი 3 4 3 3 2 3 2 2" xfId="30729"/>
    <cellStyle name="ჩვეულებრივი 3 4 3 3 2 3 2 3" xfId="35602"/>
    <cellStyle name="ჩვეულებრივი 3 4 3 3 2 3 3" xfId="30728"/>
    <cellStyle name="ჩვეულებრივი 3 4 3 3 2 3 4" xfId="35601"/>
    <cellStyle name="ჩვეულებრივი 3 4 3 3 2 4" xfId="25792"/>
    <cellStyle name="ჩვეულებრივი 3 4 3 3 2 4 2" xfId="30730"/>
    <cellStyle name="ჩვეულებრივი 3 4 3 3 2 4 3" xfId="35603"/>
    <cellStyle name="ჩვეულებრივი 3 4 3 3 2 5" xfId="30723"/>
    <cellStyle name="ჩვეულებრივი 3 4 3 3 2 6" xfId="35596"/>
    <cellStyle name="ჩვეულებრივი 3 4 3 3 3" xfId="25793"/>
    <cellStyle name="ჩვეულებრივი 3 4 3 3 3 2" xfId="25794"/>
    <cellStyle name="ჩვეულებრივი 3 4 3 3 3 2 2" xfId="25795"/>
    <cellStyle name="ჩვეულებრივი 3 4 3 3 3 2 2 2" xfId="30733"/>
    <cellStyle name="ჩვეულებრივი 3 4 3 3 3 2 2 3" xfId="35606"/>
    <cellStyle name="ჩვეულებრივი 3 4 3 3 3 2 3" xfId="30732"/>
    <cellStyle name="ჩვეულებრივი 3 4 3 3 3 2 4" xfId="35605"/>
    <cellStyle name="ჩვეულებრივი 3 4 3 3 3 3" xfId="25796"/>
    <cellStyle name="ჩვეულებრივი 3 4 3 3 3 3 2" xfId="30734"/>
    <cellStyle name="ჩვეულებრივი 3 4 3 3 3 3 3" xfId="35607"/>
    <cellStyle name="ჩვეულებრივი 3 4 3 3 3 4" xfId="30731"/>
    <cellStyle name="ჩვეულებრივი 3 4 3 3 3 5" xfId="35604"/>
    <cellStyle name="ჩვეულებრივი 3 4 3 3 4" xfId="25797"/>
    <cellStyle name="ჩვეულებრივი 3 4 3 3 4 2" xfId="25798"/>
    <cellStyle name="ჩვეულებრივი 3 4 3 3 4 2 2" xfId="30736"/>
    <cellStyle name="ჩვეულებრივი 3 4 3 3 4 2 3" xfId="35609"/>
    <cellStyle name="ჩვეულებრივი 3 4 3 3 4 3" xfId="30735"/>
    <cellStyle name="ჩვეულებრივი 3 4 3 3 4 4" xfId="35608"/>
    <cellStyle name="ჩვეულებრივი 3 4 3 3 5" xfId="25799"/>
    <cellStyle name="ჩვეულებრივი 3 4 3 3 5 2" xfId="30737"/>
    <cellStyle name="ჩვეულებრივი 3 4 3 3 5 3" xfId="35610"/>
    <cellStyle name="ჩვეულებრივი 3 4 3 3 6" xfId="30722"/>
    <cellStyle name="ჩვეულებრივი 3 4 3 3 7" xfId="35595"/>
    <cellStyle name="ჩვეულებრივი 3 4 3 4" xfId="25800"/>
    <cellStyle name="ჩვეულებრივი 3 4 3 4 2" xfId="25801"/>
    <cellStyle name="ჩვეულებრივი 3 4 3 4 2 2" xfId="25802"/>
    <cellStyle name="ჩვეულებრივი 3 4 3 4 2 2 2" xfId="25803"/>
    <cellStyle name="ჩვეულებრივი 3 4 3 4 2 2 2 2" xfId="30741"/>
    <cellStyle name="ჩვეულებრივი 3 4 3 4 2 2 2 3" xfId="35614"/>
    <cellStyle name="ჩვეულებრივი 3 4 3 4 2 2 3" xfId="30740"/>
    <cellStyle name="ჩვეულებრივი 3 4 3 4 2 2 4" xfId="35613"/>
    <cellStyle name="ჩვეულებრივი 3 4 3 4 2 3" xfId="25804"/>
    <cellStyle name="ჩვეულებრივი 3 4 3 4 2 3 2" xfId="30742"/>
    <cellStyle name="ჩვეულებრივი 3 4 3 4 2 3 3" xfId="35615"/>
    <cellStyle name="ჩვეულებრივი 3 4 3 4 2 4" xfId="30739"/>
    <cellStyle name="ჩვეულებრივი 3 4 3 4 2 5" xfId="35612"/>
    <cellStyle name="ჩვეულებრივი 3 4 3 4 3" xfId="25805"/>
    <cellStyle name="ჩვეულებრივი 3 4 3 4 3 2" xfId="25806"/>
    <cellStyle name="ჩვეულებრივი 3 4 3 4 3 2 2" xfId="30744"/>
    <cellStyle name="ჩვეულებრივი 3 4 3 4 3 2 3" xfId="35617"/>
    <cellStyle name="ჩვეულებრივი 3 4 3 4 3 3" xfId="30743"/>
    <cellStyle name="ჩვეულებრივი 3 4 3 4 3 4" xfId="35616"/>
    <cellStyle name="ჩვეულებრივი 3 4 3 4 4" xfId="25807"/>
    <cellStyle name="ჩვეულებრივი 3 4 3 4 4 2" xfId="30745"/>
    <cellStyle name="ჩვეულებრივი 3 4 3 4 4 3" xfId="35618"/>
    <cellStyle name="ჩვეულებრივი 3 4 3 4 5" xfId="30738"/>
    <cellStyle name="ჩვეულებრივი 3 4 3 4 6" xfId="35611"/>
    <cellStyle name="ჩვეულებრივი 3 4 3 5" xfId="25808"/>
    <cellStyle name="ჩვეულებრივი 3 4 3 5 2" xfId="25809"/>
    <cellStyle name="ჩვეულებრივი 3 4 3 5 2 2" xfId="25810"/>
    <cellStyle name="ჩვეულებრივი 3 4 3 5 2 2 2" xfId="30748"/>
    <cellStyle name="ჩვეულებრივი 3 4 3 5 2 2 3" xfId="35621"/>
    <cellStyle name="ჩვეულებრივი 3 4 3 5 2 3" xfId="30747"/>
    <cellStyle name="ჩვეულებრივი 3 4 3 5 2 4" xfId="35620"/>
    <cellStyle name="ჩვეულებრივი 3 4 3 5 3" xfId="25811"/>
    <cellStyle name="ჩვეულებრივი 3 4 3 5 3 2" xfId="30749"/>
    <cellStyle name="ჩვეულებრივი 3 4 3 5 3 3" xfId="35622"/>
    <cellStyle name="ჩვეულებრივი 3 4 3 5 4" xfId="30746"/>
    <cellStyle name="ჩვეულებრივი 3 4 3 5 5" xfId="35619"/>
    <cellStyle name="ჩვეულებრივი 3 4 3 6" xfId="25812"/>
    <cellStyle name="ჩვეულებრივი 3 4 3 6 2" xfId="25813"/>
    <cellStyle name="ჩვეულებრივი 3 4 3 6 2 2" xfId="30751"/>
    <cellStyle name="ჩვეულებრივი 3 4 3 6 2 3" xfId="35624"/>
    <cellStyle name="ჩვეულებრივი 3 4 3 6 3" xfId="30750"/>
    <cellStyle name="ჩვეულებრივი 3 4 3 6 4" xfId="35623"/>
    <cellStyle name="ჩვეულებრივი 3 4 3 7" xfId="25814"/>
    <cellStyle name="ჩვეულებრივი 3 4 3 7 2" xfId="30752"/>
    <cellStyle name="ჩვეულებრივი 3 4 3 7 3" xfId="35625"/>
    <cellStyle name="ჩვეულებრივი 3 4 3 8" xfId="30705"/>
    <cellStyle name="ჩვეულებრივი 3 4 3 9" xfId="35578"/>
    <cellStyle name="ჩვეულებრივი 3 4 4" xfId="25815"/>
    <cellStyle name="ჩვეულებრივი 3 4 4 2" xfId="25816"/>
    <cellStyle name="ჩვეულებრივი 3 4 4 2 2" xfId="25817"/>
    <cellStyle name="ჩვეულებრივი 3 4 4 2 2 2" xfId="25818"/>
    <cellStyle name="ჩვეულებრივი 3 4 4 2 2 2 2" xfId="25819"/>
    <cellStyle name="ჩვეულებრივი 3 4 4 2 2 2 2 2" xfId="30757"/>
    <cellStyle name="ჩვეულებრივი 3 4 4 2 2 2 2 3" xfId="35630"/>
    <cellStyle name="ჩვეულებრივი 3 4 4 2 2 2 3" xfId="30756"/>
    <cellStyle name="ჩვეულებრივი 3 4 4 2 2 2 4" xfId="35629"/>
    <cellStyle name="ჩვეულებრივი 3 4 4 2 2 3" xfId="25820"/>
    <cellStyle name="ჩვეულებრივი 3 4 4 2 2 3 2" xfId="30758"/>
    <cellStyle name="ჩვეულებრივი 3 4 4 2 2 3 3" xfId="35631"/>
    <cellStyle name="ჩვეულებრივი 3 4 4 2 2 4" xfId="30755"/>
    <cellStyle name="ჩვეულებრივი 3 4 4 2 2 5" xfId="35628"/>
    <cellStyle name="ჩვეულებრივი 3 4 4 2 3" xfId="25821"/>
    <cellStyle name="ჩვეულებრივი 3 4 4 2 3 2" xfId="25822"/>
    <cellStyle name="ჩვეულებრივი 3 4 4 2 3 2 2" xfId="30760"/>
    <cellStyle name="ჩვეულებრივი 3 4 4 2 3 2 3" xfId="35633"/>
    <cellStyle name="ჩვეულებრივი 3 4 4 2 3 3" xfId="30759"/>
    <cellStyle name="ჩვეულებრივი 3 4 4 2 3 4" xfId="35632"/>
    <cellStyle name="ჩვეულებრივი 3 4 4 2 4" xfId="25823"/>
    <cellStyle name="ჩვეულებრივი 3 4 4 2 4 2" xfId="30761"/>
    <cellStyle name="ჩვეულებრივი 3 4 4 2 4 3" xfId="35634"/>
    <cellStyle name="ჩვეულებრივი 3 4 4 2 5" xfId="30754"/>
    <cellStyle name="ჩვეულებრივი 3 4 4 2 6" xfId="35627"/>
    <cellStyle name="ჩვეულებრივი 3 4 4 3" xfId="25824"/>
    <cellStyle name="ჩვეულებრივი 3 4 4 3 2" xfId="25825"/>
    <cellStyle name="ჩვეულებრივი 3 4 4 3 2 2" xfId="25826"/>
    <cellStyle name="ჩვეულებრივი 3 4 4 3 2 2 2" xfId="30764"/>
    <cellStyle name="ჩვეულებრივი 3 4 4 3 2 2 3" xfId="35637"/>
    <cellStyle name="ჩვეულებრივი 3 4 4 3 2 3" xfId="30763"/>
    <cellStyle name="ჩვეულებრივი 3 4 4 3 2 4" xfId="35636"/>
    <cellStyle name="ჩვეულებრივი 3 4 4 3 3" xfId="25827"/>
    <cellStyle name="ჩვეულებრივი 3 4 4 3 3 2" xfId="30765"/>
    <cellStyle name="ჩვეულებრივი 3 4 4 3 3 3" xfId="35638"/>
    <cellStyle name="ჩვეულებრივი 3 4 4 3 4" xfId="30762"/>
    <cellStyle name="ჩვეულებრივი 3 4 4 3 5" xfId="35635"/>
    <cellStyle name="ჩვეულებრივი 3 4 4 4" xfId="25828"/>
    <cellStyle name="ჩვეულებრივი 3 4 4 4 2" xfId="25829"/>
    <cellStyle name="ჩვეულებრივი 3 4 4 4 2 2" xfId="30767"/>
    <cellStyle name="ჩვეულებრივი 3 4 4 4 2 3" xfId="35640"/>
    <cellStyle name="ჩვეულებრივი 3 4 4 4 3" xfId="30766"/>
    <cellStyle name="ჩვეულებრივი 3 4 4 4 4" xfId="35639"/>
    <cellStyle name="ჩვეულებრივი 3 4 4 5" xfId="25830"/>
    <cellStyle name="ჩვეულებრივი 3 4 4 5 2" xfId="30768"/>
    <cellStyle name="ჩვეულებრივი 3 4 4 5 3" xfId="35641"/>
    <cellStyle name="ჩვეულებრივი 3 4 4 6" xfId="30753"/>
    <cellStyle name="ჩვეულებრივი 3 4 4 7" xfId="35626"/>
    <cellStyle name="ჩვეულებრივი 3 4 5" xfId="25831"/>
    <cellStyle name="ჩვეულებრივი 3 4 5 2" xfId="25832"/>
    <cellStyle name="ჩვეულებრივი 3 4 5 2 2" xfId="25833"/>
    <cellStyle name="ჩვეულებრივი 3 4 5 2 2 2" xfId="25834"/>
    <cellStyle name="ჩვეულებრივი 3 4 5 2 2 2 2" xfId="25835"/>
    <cellStyle name="ჩვეულებრივი 3 4 5 2 2 2 2 2" xfId="30773"/>
    <cellStyle name="ჩვეულებრივი 3 4 5 2 2 2 2 3" xfId="35646"/>
    <cellStyle name="ჩვეულებრივი 3 4 5 2 2 2 3" xfId="30772"/>
    <cellStyle name="ჩვეულებრივი 3 4 5 2 2 2 4" xfId="35645"/>
    <cellStyle name="ჩვეულებრივი 3 4 5 2 2 3" xfId="25836"/>
    <cellStyle name="ჩვეულებრივი 3 4 5 2 2 3 2" xfId="30774"/>
    <cellStyle name="ჩვეულებრივი 3 4 5 2 2 3 3" xfId="35647"/>
    <cellStyle name="ჩვეულებრივი 3 4 5 2 2 4" xfId="30771"/>
    <cellStyle name="ჩვეულებრივი 3 4 5 2 2 5" xfId="35644"/>
    <cellStyle name="ჩვეულებრივი 3 4 5 2 3" xfId="25837"/>
    <cellStyle name="ჩვეულებრივი 3 4 5 2 3 2" xfId="25838"/>
    <cellStyle name="ჩვეულებრივი 3 4 5 2 3 2 2" xfId="30776"/>
    <cellStyle name="ჩვეულებრივი 3 4 5 2 3 2 3" xfId="35649"/>
    <cellStyle name="ჩვეულებრივი 3 4 5 2 3 3" xfId="30775"/>
    <cellStyle name="ჩვეულებრივი 3 4 5 2 3 4" xfId="35648"/>
    <cellStyle name="ჩვეულებრივი 3 4 5 2 4" xfId="25839"/>
    <cellStyle name="ჩვეულებრივი 3 4 5 2 4 2" xfId="30777"/>
    <cellStyle name="ჩვეულებრივი 3 4 5 2 4 3" xfId="35650"/>
    <cellStyle name="ჩვეულებრივი 3 4 5 2 5" xfId="30770"/>
    <cellStyle name="ჩვეულებრივი 3 4 5 2 6" xfId="35643"/>
    <cellStyle name="ჩვეულებრივი 3 4 5 3" xfId="25840"/>
    <cellStyle name="ჩვეულებრივი 3 4 5 3 2" xfId="25841"/>
    <cellStyle name="ჩვეულებრივი 3 4 5 3 2 2" xfId="25842"/>
    <cellStyle name="ჩვეულებრივი 3 4 5 3 2 2 2" xfId="30780"/>
    <cellStyle name="ჩვეულებრივი 3 4 5 3 2 2 3" xfId="35653"/>
    <cellStyle name="ჩვეულებრივი 3 4 5 3 2 3" xfId="30779"/>
    <cellStyle name="ჩვეულებრივი 3 4 5 3 2 4" xfId="35652"/>
    <cellStyle name="ჩვეულებრივი 3 4 5 3 3" xfId="25843"/>
    <cellStyle name="ჩვეულებრივი 3 4 5 3 3 2" xfId="30781"/>
    <cellStyle name="ჩვეულებრივი 3 4 5 3 3 3" xfId="35654"/>
    <cellStyle name="ჩვეულებრივი 3 4 5 3 4" xfId="30778"/>
    <cellStyle name="ჩვეულებრივი 3 4 5 3 5" xfId="35651"/>
    <cellStyle name="ჩვეულებრივი 3 4 5 4" xfId="25844"/>
    <cellStyle name="ჩვეულებრივი 3 4 5 4 2" xfId="25845"/>
    <cellStyle name="ჩვეულებრივი 3 4 5 4 2 2" xfId="30783"/>
    <cellStyle name="ჩვეულებრივი 3 4 5 4 2 3" xfId="35656"/>
    <cellStyle name="ჩვეულებრივი 3 4 5 4 3" xfId="30782"/>
    <cellStyle name="ჩვეულებრივი 3 4 5 4 4" xfId="35655"/>
    <cellStyle name="ჩვეულებრივი 3 4 5 5" xfId="25846"/>
    <cellStyle name="ჩვეულებრივი 3 4 5 5 2" xfId="30784"/>
    <cellStyle name="ჩვეულებრივი 3 4 5 5 3" xfId="35657"/>
    <cellStyle name="ჩვეულებრივი 3 4 5 6" xfId="30769"/>
    <cellStyle name="ჩვეულებრივი 3 4 5 7" xfId="35642"/>
    <cellStyle name="ჩვეულებრივი 3 4 6" xfId="25847"/>
    <cellStyle name="ჩვეულებრივი 3 4 6 2" xfId="25848"/>
    <cellStyle name="ჩვეულებრივი 3 4 6 2 2" xfId="25849"/>
    <cellStyle name="ჩვეულებრივი 3 4 6 2 2 2" xfId="25850"/>
    <cellStyle name="ჩვეულებრივი 3 4 6 2 2 2 2" xfId="30788"/>
    <cellStyle name="ჩვეულებრივი 3 4 6 2 2 2 3" xfId="35661"/>
    <cellStyle name="ჩვეულებრივი 3 4 6 2 2 3" xfId="30787"/>
    <cellStyle name="ჩვეულებრივი 3 4 6 2 2 4" xfId="35660"/>
    <cellStyle name="ჩვეულებრივი 3 4 6 2 3" xfId="25851"/>
    <cellStyle name="ჩვეულებრივი 3 4 6 2 3 2" xfId="30789"/>
    <cellStyle name="ჩვეულებრივი 3 4 6 2 3 3" xfId="35662"/>
    <cellStyle name="ჩვეულებრივი 3 4 6 2 4" xfId="30786"/>
    <cellStyle name="ჩვეულებრივი 3 4 6 2 5" xfId="35659"/>
    <cellStyle name="ჩვეულებრივი 3 4 6 3" xfId="25852"/>
    <cellStyle name="ჩვეულებრივი 3 4 6 3 2" xfId="25853"/>
    <cellStyle name="ჩვეულებრივი 3 4 6 3 2 2" xfId="30791"/>
    <cellStyle name="ჩვეულებრივი 3 4 6 3 2 3" xfId="35664"/>
    <cellStyle name="ჩვეულებრივი 3 4 6 3 3" xfId="30790"/>
    <cellStyle name="ჩვეულებრივი 3 4 6 3 4" xfId="35663"/>
    <cellStyle name="ჩვეულებრივი 3 4 6 4" xfId="25854"/>
    <cellStyle name="ჩვეულებრივი 3 4 6 4 2" xfId="30792"/>
    <cellStyle name="ჩვეულებრივი 3 4 6 4 3" xfId="35665"/>
    <cellStyle name="ჩვეულებრივი 3 4 6 5" xfId="30785"/>
    <cellStyle name="ჩვეულებრივი 3 4 6 6" xfId="35658"/>
    <cellStyle name="ჩვეულებრივი 3 4 7" xfId="25855"/>
    <cellStyle name="ჩვეულებრივი 3 4 7 2" xfId="25856"/>
    <cellStyle name="ჩვეულებრივი 3 4 7 2 2" xfId="25857"/>
    <cellStyle name="ჩვეულებრივი 3 4 7 2 2 2" xfId="30795"/>
    <cellStyle name="ჩვეულებრივი 3 4 7 2 2 3" xfId="35668"/>
    <cellStyle name="ჩვეულებრივი 3 4 7 2 3" xfId="30794"/>
    <cellStyle name="ჩვეულებრივი 3 4 7 2 4" xfId="35667"/>
    <cellStyle name="ჩვეულებრივი 3 4 7 3" xfId="25858"/>
    <cellStyle name="ჩვეულებრივი 3 4 7 3 2" xfId="30796"/>
    <cellStyle name="ჩვეულებრივი 3 4 7 3 3" xfId="35669"/>
    <cellStyle name="ჩვეულებრივი 3 4 7 4" xfId="30793"/>
    <cellStyle name="ჩვეულებრივი 3 4 7 5" xfId="35666"/>
    <cellStyle name="ჩვეულებრივი 3 4 8" xfId="25859"/>
    <cellStyle name="ჩვეულებრივი 3 4 8 2" xfId="25860"/>
    <cellStyle name="ჩვეულებრივი 3 4 8 2 2" xfId="30798"/>
    <cellStyle name="ჩვეულებრივი 3 4 8 2 3" xfId="35671"/>
    <cellStyle name="ჩვეულებრივი 3 4 8 3" xfId="30797"/>
    <cellStyle name="ჩვეულებრივი 3 4 8 4" xfId="35670"/>
    <cellStyle name="ჩვეულებრივი 3 4 9" xfId="25861"/>
    <cellStyle name="ჩვეულებრივი 3 4 9 2" xfId="30799"/>
    <cellStyle name="ჩვეულებრივი 3 4 9 3" xfId="35672"/>
    <cellStyle name="ჩვეულებრივი 3 5" xfId="25862"/>
    <cellStyle name="ჩვეულებრივი 3 5 10" xfId="30800"/>
    <cellStyle name="ჩვეულებრივი 3 5 11" xfId="35673"/>
    <cellStyle name="ჩვეულებრივი 3 5 2" xfId="25863"/>
    <cellStyle name="ჩვეულებრივი 3 5 2 10" xfId="35674"/>
    <cellStyle name="ჩვეულებრივი 3 5 2 2" xfId="25864"/>
    <cellStyle name="ჩვეულებრივი 3 5 2 2 2" xfId="25865"/>
    <cellStyle name="ჩვეულებრივი 3 5 2 2 2 2" xfId="25866"/>
    <cellStyle name="ჩვეულებრივი 3 5 2 2 2 2 2" xfId="25867"/>
    <cellStyle name="ჩვეულებრივი 3 5 2 2 2 2 2 2" xfId="25868"/>
    <cellStyle name="ჩვეულებრივი 3 5 2 2 2 2 2 2 2" xfId="25869"/>
    <cellStyle name="ჩვეულებრივი 3 5 2 2 2 2 2 2 2 2" xfId="30807"/>
    <cellStyle name="ჩვეულებრივი 3 5 2 2 2 2 2 2 2 3" xfId="35680"/>
    <cellStyle name="ჩვეულებრივი 3 5 2 2 2 2 2 2 3" xfId="30806"/>
    <cellStyle name="ჩვეულებრივი 3 5 2 2 2 2 2 2 4" xfId="35679"/>
    <cellStyle name="ჩვეულებრივი 3 5 2 2 2 2 2 3" xfId="25870"/>
    <cellStyle name="ჩვეულებრივი 3 5 2 2 2 2 2 3 2" xfId="30808"/>
    <cellStyle name="ჩვეულებრივი 3 5 2 2 2 2 2 3 3" xfId="35681"/>
    <cellStyle name="ჩვეულებრივი 3 5 2 2 2 2 2 4" xfId="30805"/>
    <cellStyle name="ჩვეულებრივი 3 5 2 2 2 2 2 5" xfId="35678"/>
    <cellStyle name="ჩვეულებრივი 3 5 2 2 2 2 3" xfId="25871"/>
    <cellStyle name="ჩვეულებრივი 3 5 2 2 2 2 3 2" xfId="25872"/>
    <cellStyle name="ჩვეულებრივი 3 5 2 2 2 2 3 2 2" xfId="30810"/>
    <cellStyle name="ჩვეულებრივი 3 5 2 2 2 2 3 2 3" xfId="35683"/>
    <cellStyle name="ჩვეულებრივი 3 5 2 2 2 2 3 3" xfId="30809"/>
    <cellStyle name="ჩვეულებრივი 3 5 2 2 2 2 3 4" xfId="35682"/>
    <cellStyle name="ჩვეულებრივი 3 5 2 2 2 2 4" xfId="25873"/>
    <cellStyle name="ჩვეულებრივი 3 5 2 2 2 2 4 2" xfId="30811"/>
    <cellStyle name="ჩვეულებრივი 3 5 2 2 2 2 4 3" xfId="35684"/>
    <cellStyle name="ჩვეულებრივი 3 5 2 2 2 2 5" xfId="30804"/>
    <cellStyle name="ჩვეულებრივი 3 5 2 2 2 2 6" xfId="35677"/>
    <cellStyle name="ჩვეულებრივი 3 5 2 2 2 3" xfId="25874"/>
    <cellStyle name="ჩვეულებრივი 3 5 2 2 2 3 2" xfId="25875"/>
    <cellStyle name="ჩვეულებრივი 3 5 2 2 2 3 2 2" xfId="25876"/>
    <cellStyle name="ჩვეულებრივი 3 5 2 2 2 3 2 2 2" xfId="30814"/>
    <cellStyle name="ჩვეულებრივი 3 5 2 2 2 3 2 2 3" xfId="35687"/>
    <cellStyle name="ჩვეულებრივი 3 5 2 2 2 3 2 3" xfId="30813"/>
    <cellStyle name="ჩვეულებრივი 3 5 2 2 2 3 2 4" xfId="35686"/>
    <cellStyle name="ჩვეულებრივი 3 5 2 2 2 3 3" xfId="25877"/>
    <cellStyle name="ჩვეულებრივი 3 5 2 2 2 3 3 2" xfId="30815"/>
    <cellStyle name="ჩვეულებრივი 3 5 2 2 2 3 3 3" xfId="35688"/>
    <cellStyle name="ჩვეულებრივი 3 5 2 2 2 3 4" xfId="30812"/>
    <cellStyle name="ჩვეულებრივი 3 5 2 2 2 3 5" xfId="35685"/>
    <cellStyle name="ჩვეულებრივი 3 5 2 2 2 4" xfId="25878"/>
    <cellStyle name="ჩვეულებრივი 3 5 2 2 2 4 2" xfId="25879"/>
    <cellStyle name="ჩვეულებრივი 3 5 2 2 2 4 2 2" xfId="30817"/>
    <cellStyle name="ჩვეულებრივი 3 5 2 2 2 4 2 3" xfId="35690"/>
    <cellStyle name="ჩვეულებრივი 3 5 2 2 2 4 3" xfId="30816"/>
    <cellStyle name="ჩვეულებრივი 3 5 2 2 2 4 4" xfId="35689"/>
    <cellStyle name="ჩვეულებრივი 3 5 2 2 2 5" xfId="25880"/>
    <cellStyle name="ჩვეულებრივი 3 5 2 2 2 5 2" xfId="30818"/>
    <cellStyle name="ჩვეულებრივი 3 5 2 2 2 5 3" xfId="35691"/>
    <cellStyle name="ჩვეულებრივი 3 5 2 2 2 6" xfId="30803"/>
    <cellStyle name="ჩვეულებრივი 3 5 2 2 2 7" xfId="35676"/>
    <cellStyle name="ჩვეულებრივი 3 5 2 2 3" xfId="25881"/>
    <cellStyle name="ჩვეულებრივი 3 5 2 2 3 2" xfId="25882"/>
    <cellStyle name="ჩვეულებრივი 3 5 2 2 3 2 2" xfId="25883"/>
    <cellStyle name="ჩვეულებრივი 3 5 2 2 3 2 2 2" xfId="25884"/>
    <cellStyle name="ჩვეულებრივი 3 5 2 2 3 2 2 2 2" xfId="25885"/>
    <cellStyle name="ჩვეულებრივი 3 5 2 2 3 2 2 2 2 2" xfId="30823"/>
    <cellStyle name="ჩვეულებრივი 3 5 2 2 3 2 2 2 2 3" xfId="35696"/>
    <cellStyle name="ჩვეულებრივი 3 5 2 2 3 2 2 2 3" xfId="30822"/>
    <cellStyle name="ჩვეულებრივი 3 5 2 2 3 2 2 2 4" xfId="35695"/>
    <cellStyle name="ჩვეულებრივი 3 5 2 2 3 2 2 3" xfId="25886"/>
    <cellStyle name="ჩვეულებრივი 3 5 2 2 3 2 2 3 2" xfId="30824"/>
    <cellStyle name="ჩვეულებრივი 3 5 2 2 3 2 2 3 3" xfId="35697"/>
    <cellStyle name="ჩვეულებრივი 3 5 2 2 3 2 2 4" xfId="30821"/>
    <cellStyle name="ჩვეულებრივი 3 5 2 2 3 2 2 5" xfId="35694"/>
    <cellStyle name="ჩვეულებრივი 3 5 2 2 3 2 3" xfId="25887"/>
    <cellStyle name="ჩვეულებრივი 3 5 2 2 3 2 3 2" xfId="25888"/>
    <cellStyle name="ჩვეულებრივი 3 5 2 2 3 2 3 2 2" xfId="30826"/>
    <cellStyle name="ჩვეულებრივი 3 5 2 2 3 2 3 2 3" xfId="35699"/>
    <cellStyle name="ჩვეულებრივი 3 5 2 2 3 2 3 3" xfId="30825"/>
    <cellStyle name="ჩვეულებრივი 3 5 2 2 3 2 3 4" xfId="35698"/>
    <cellStyle name="ჩვეულებრივი 3 5 2 2 3 2 4" xfId="25889"/>
    <cellStyle name="ჩვეულებრივი 3 5 2 2 3 2 4 2" xfId="30827"/>
    <cellStyle name="ჩვეულებრივი 3 5 2 2 3 2 4 3" xfId="35700"/>
    <cellStyle name="ჩვეულებრივი 3 5 2 2 3 2 5" xfId="30820"/>
    <cellStyle name="ჩვეულებრივი 3 5 2 2 3 2 6" xfId="35693"/>
    <cellStyle name="ჩვეულებრივი 3 5 2 2 3 3" xfId="25890"/>
    <cellStyle name="ჩვეულებრივი 3 5 2 2 3 3 2" xfId="25891"/>
    <cellStyle name="ჩვეულებრივი 3 5 2 2 3 3 2 2" xfId="25892"/>
    <cellStyle name="ჩვეულებრივი 3 5 2 2 3 3 2 2 2" xfId="30830"/>
    <cellStyle name="ჩვეულებრივი 3 5 2 2 3 3 2 2 3" xfId="35703"/>
    <cellStyle name="ჩვეულებრივი 3 5 2 2 3 3 2 3" xfId="30829"/>
    <cellStyle name="ჩვეულებრივი 3 5 2 2 3 3 2 4" xfId="35702"/>
    <cellStyle name="ჩვეულებრივი 3 5 2 2 3 3 3" xfId="25893"/>
    <cellStyle name="ჩვეულებრივი 3 5 2 2 3 3 3 2" xfId="30831"/>
    <cellStyle name="ჩვეულებრივი 3 5 2 2 3 3 3 3" xfId="35704"/>
    <cellStyle name="ჩვეულებრივი 3 5 2 2 3 3 4" xfId="30828"/>
    <cellStyle name="ჩვეულებრივი 3 5 2 2 3 3 5" xfId="35701"/>
    <cellStyle name="ჩვეულებრივი 3 5 2 2 3 4" xfId="25894"/>
    <cellStyle name="ჩვეულებრივი 3 5 2 2 3 4 2" xfId="25895"/>
    <cellStyle name="ჩვეულებრივი 3 5 2 2 3 4 2 2" xfId="30833"/>
    <cellStyle name="ჩვეულებრივი 3 5 2 2 3 4 2 3" xfId="35706"/>
    <cellStyle name="ჩვეულებრივი 3 5 2 2 3 4 3" xfId="30832"/>
    <cellStyle name="ჩვეულებრივი 3 5 2 2 3 4 4" xfId="35705"/>
    <cellStyle name="ჩვეულებრივი 3 5 2 2 3 5" xfId="25896"/>
    <cellStyle name="ჩვეულებრივი 3 5 2 2 3 5 2" xfId="30834"/>
    <cellStyle name="ჩვეულებრივი 3 5 2 2 3 5 3" xfId="35707"/>
    <cellStyle name="ჩვეულებრივი 3 5 2 2 3 6" xfId="30819"/>
    <cellStyle name="ჩვეულებრივი 3 5 2 2 3 7" xfId="35692"/>
    <cellStyle name="ჩვეულებრივი 3 5 2 2 4" xfId="25897"/>
    <cellStyle name="ჩვეულებრივი 3 5 2 2 4 2" xfId="25898"/>
    <cellStyle name="ჩვეულებრივი 3 5 2 2 4 2 2" xfId="25899"/>
    <cellStyle name="ჩვეულებრივი 3 5 2 2 4 2 2 2" xfId="25900"/>
    <cellStyle name="ჩვეულებრივი 3 5 2 2 4 2 2 2 2" xfId="30838"/>
    <cellStyle name="ჩვეულებრივი 3 5 2 2 4 2 2 2 3" xfId="35711"/>
    <cellStyle name="ჩვეულებრივი 3 5 2 2 4 2 2 3" xfId="30837"/>
    <cellStyle name="ჩვეულებრივი 3 5 2 2 4 2 2 4" xfId="35710"/>
    <cellStyle name="ჩვეულებრივი 3 5 2 2 4 2 3" xfId="25901"/>
    <cellStyle name="ჩვეულებრივი 3 5 2 2 4 2 3 2" xfId="30839"/>
    <cellStyle name="ჩვეულებრივი 3 5 2 2 4 2 3 3" xfId="35712"/>
    <cellStyle name="ჩვეულებრივი 3 5 2 2 4 2 4" xfId="30836"/>
    <cellStyle name="ჩვეულებრივი 3 5 2 2 4 2 5" xfId="35709"/>
    <cellStyle name="ჩვეულებრივი 3 5 2 2 4 3" xfId="25902"/>
    <cellStyle name="ჩვეულებრივი 3 5 2 2 4 3 2" xfId="25903"/>
    <cellStyle name="ჩვეულებრივი 3 5 2 2 4 3 2 2" xfId="30841"/>
    <cellStyle name="ჩვეულებრივი 3 5 2 2 4 3 2 3" xfId="35714"/>
    <cellStyle name="ჩვეულებრივი 3 5 2 2 4 3 3" xfId="30840"/>
    <cellStyle name="ჩვეულებრივი 3 5 2 2 4 3 4" xfId="35713"/>
    <cellStyle name="ჩვეულებრივი 3 5 2 2 4 4" xfId="25904"/>
    <cellStyle name="ჩვეულებრივი 3 5 2 2 4 4 2" xfId="30842"/>
    <cellStyle name="ჩვეულებრივი 3 5 2 2 4 4 3" xfId="35715"/>
    <cellStyle name="ჩვეულებრივი 3 5 2 2 4 5" xfId="30835"/>
    <cellStyle name="ჩვეულებრივი 3 5 2 2 4 6" xfId="35708"/>
    <cellStyle name="ჩვეულებრივი 3 5 2 2 5" xfId="25905"/>
    <cellStyle name="ჩვეულებრივი 3 5 2 2 5 2" xfId="25906"/>
    <cellStyle name="ჩვეულებრივი 3 5 2 2 5 2 2" xfId="25907"/>
    <cellStyle name="ჩვეულებრივი 3 5 2 2 5 2 2 2" xfId="30845"/>
    <cellStyle name="ჩვეულებრივი 3 5 2 2 5 2 2 3" xfId="35718"/>
    <cellStyle name="ჩვეულებრივი 3 5 2 2 5 2 3" xfId="30844"/>
    <cellStyle name="ჩვეულებრივი 3 5 2 2 5 2 4" xfId="35717"/>
    <cellStyle name="ჩვეულებრივი 3 5 2 2 5 3" xfId="25908"/>
    <cellStyle name="ჩვეულებრივი 3 5 2 2 5 3 2" xfId="30846"/>
    <cellStyle name="ჩვეულებრივი 3 5 2 2 5 3 3" xfId="35719"/>
    <cellStyle name="ჩვეულებრივი 3 5 2 2 5 4" xfId="30843"/>
    <cellStyle name="ჩვეულებრივი 3 5 2 2 5 5" xfId="35716"/>
    <cellStyle name="ჩვეულებრივი 3 5 2 2 6" xfId="25909"/>
    <cellStyle name="ჩვეულებრივი 3 5 2 2 6 2" xfId="25910"/>
    <cellStyle name="ჩვეულებრივი 3 5 2 2 6 2 2" xfId="30848"/>
    <cellStyle name="ჩვეულებრივი 3 5 2 2 6 2 3" xfId="35721"/>
    <cellStyle name="ჩვეულებრივი 3 5 2 2 6 3" xfId="30847"/>
    <cellStyle name="ჩვეულებრივი 3 5 2 2 6 4" xfId="35720"/>
    <cellStyle name="ჩვეულებრივი 3 5 2 2 7" xfId="25911"/>
    <cellStyle name="ჩვეულებრივი 3 5 2 2 7 2" xfId="30849"/>
    <cellStyle name="ჩვეულებრივი 3 5 2 2 7 3" xfId="35722"/>
    <cellStyle name="ჩვეულებრივი 3 5 2 2 8" xfId="30802"/>
    <cellStyle name="ჩვეულებრივი 3 5 2 2 9" xfId="35675"/>
    <cellStyle name="ჩვეულებრივი 3 5 2 3" xfId="25912"/>
    <cellStyle name="ჩვეულებრივი 3 5 2 3 2" xfId="25913"/>
    <cellStyle name="ჩვეულებრივი 3 5 2 3 2 2" xfId="25914"/>
    <cellStyle name="ჩვეულებრივი 3 5 2 3 2 2 2" xfId="25915"/>
    <cellStyle name="ჩვეულებრივი 3 5 2 3 2 2 2 2" xfId="25916"/>
    <cellStyle name="ჩვეულებრივი 3 5 2 3 2 2 2 2 2" xfId="30854"/>
    <cellStyle name="ჩვეულებრივი 3 5 2 3 2 2 2 2 3" xfId="35727"/>
    <cellStyle name="ჩვეულებრივი 3 5 2 3 2 2 2 3" xfId="30853"/>
    <cellStyle name="ჩვეულებრივი 3 5 2 3 2 2 2 4" xfId="35726"/>
    <cellStyle name="ჩვეულებრივი 3 5 2 3 2 2 3" xfId="25917"/>
    <cellStyle name="ჩვეულებრივი 3 5 2 3 2 2 3 2" xfId="30855"/>
    <cellStyle name="ჩვეულებრივი 3 5 2 3 2 2 3 3" xfId="35728"/>
    <cellStyle name="ჩვეულებრივი 3 5 2 3 2 2 4" xfId="30852"/>
    <cellStyle name="ჩვეულებრივი 3 5 2 3 2 2 5" xfId="35725"/>
    <cellStyle name="ჩვეულებრივი 3 5 2 3 2 3" xfId="25918"/>
    <cellStyle name="ჩვეულებრივი 3 5 2 3 2 3 2" xfId="25919"/>
    <cellStyle name="ჩვეულებრივი 3 5 2 3 2 3 2 2" xfId="30857"/>
    <cellStyle name="ჩვეულებრივი 3 5 2 3 2 3 2 3" xfId="35730"/>
    <cellStyle name="ჩვეულებრივი 3 5 2 3 2 3 3" xfId="30856"/>
    <cellStyle name="ჩვეულებრივი 3 5 2 3 2 3 4" xfId="35729"/>
    <cellStyle name="ჩვეულებრივი 3 5 2 3 2 4" xfId="25920"/>
    <cellStyle name="ჩვეულებრივი 3 5 2 3 2 4 2" xfId="30858"/>
    <cellStyle name="ჩვეულებრივი 3 5 2 3 2 4 3" xfId="35731"/>
    <cellStyle name="ჩვეულებრივი 3 5 2 3 2 5" xfId="30851"/>
    <cellStyle name="ჩვეულებრივი 3 5 2 3 2 6" xfId="35724"/>
    <cellStyle name="ჩვეულებრივი 3 5 2 3 3" xfId="25921"/>
    <cellStyle name="ჩვეულებრივი 3 5 2 3 3 2" xfId="25922"/>
    <cellStyle name="ჩვეულებრივი 3 5 2 3 3 2 2" xfId="25923"/>
    <cellStyle name="ჩვეულებრივი 3 5 2 3 3 2 2 2" xfId="30861"/>
    <cellStyle name="ჩვეულებრივი 3 5 2 3 3 2 2 3" xfId="35734"/>
    <cellStyle name="ჩვეულებრივი 3 5 2 3 3 2 3" xfId="30860"/>
    <cellStyle name="ჩვეულებრივი 3 5 2 3 3 2 4" xfId="35733"/>
    <cellStyle name="ჩვეულებრივი 3 5 2 3 3 3" xfId="25924"/>
    <cellStyle name="ჩვეულებრივი 3 5 2 3 3 3 2" xfId="30862"/>
    <cellStyle name="ჩვეულებრივი 3 5 2 3 3 3 3" xfId="35735"/>
    <cellStyle name="ჩვეულებრივი 3 5 2 3 3 4" xfId="30859"/>
    <cellStyle name="ჩვეულებრივი 3 5 2 3 3 5" xfId="35732"/>
    <cellStyle name="ჩვეულებრივი 3 5 2 3 4" xfId="25925"/>
    <cellStyle name="ჩვეულებრივი 3 5 2 3 4 2" xfId="25926"/>
    <cellStyle name="ჩვეულებრივი 3 5 2 3 4 2 2" xfId="30864"/>
    <cellStyle name="ჩვეულებრივი 3 5 2 3 4 2 3" xfId="35737"/>
    <cellStyle name="ჩვეულებრივი 3 5 2 3 4 3" xfId="30863"/>
    <cellStyle name="ჩვეულებრივი 3 5 2 3 4 4" xfId="35736"/>
    <cellStyle name="ჩვეულებრივი 3 5 2 3 5" xfId="25927"/>
    <cellStyle name="ჩვეულებრივი 3 5 2 3 5 2" xfId="30865"/>
    <cellStyle name="ჩვეულებრივი 3 5 2 3 5 3" xfId="35738"/>
    <cellStyle name="ჩვეულებრივი 3 5 2 3 6" xfId="30850"/>
    <cellStyle name="ჩვეულებრივი 3 5 2 3 7" xfId="35723"/>
    <cellStyle name="ჩვეულებრივი 3 5 2 4" xfId="25928"/>
    <cellStyle name="ჩვეულებრივი 3 5 2 4 2" xfId="25929"/>
    <cellStyle name="ჩვეულებრივი 3 5 2 4 2 2" xfId="25930"/>
    <cellStyle name="ჩვეულებრივი 3 5 2 4 2 2 2" xfId="25931"/>
    <cellStyle name="ჩვეულებრივი 3 5 2 4 2 2 2 2" xfId="25932"/>
    <cellStyle name="ჩვეულებრივი 3 5 2 4 2 2 2 2 2" xfId="30870"/>
    <cellStyle name="ჩვეულებრივი 3 5 2 4 2 2 2 2 3" xfId="35743"/>
    <cellStyle name="ჩვეულებრივი 3 5 2 4 2 2 2 3" xfId="30869"/>
    <cellStyle name="ჩვეულებრივი 3 5 2 4 2 2 2 4" xfId="35742"/>
    <cellStyle name="ჩვეულებრივი 3 5 2 4 2 2 3" xfId="25933"/>
    <cellStyle name="ჩვეულებრივი 3 5 2 4 2 2 3 2" xfId="30871"/>
    <cellStyle name="ჩვეულებრივი 3 5 2 4 2 2 3 3" xfId="35744"/>
    <cellStyle name="ჩვეულებრივი 3 5 2 4 2 2 4" xfId="30868"/>
    <cellStyle name="ჩვეულებრივი 3 5 2 4 2 2 5" xfId="35741"/>
    <cellStyle name="ჩვეულებრივი 3 5 2 4 2 3" xfId="25934"/>
    <cellStyle name="ჩვეულებრივი 3 5 2 4 2 3 2" xfId="25935"/>
    <cellStyle name="ჩვეულებრივი 3 5 2 4 2 3 2 2" xfId="30873"/>
    <cellStyle name="ჩვეულებრივი 3 5 2 4 2 3 2 3" xfId="35746"/>
    <cellStyle name="ჩვეულებრივი 3 5 2 4 2 3 3" xfId="30872"/>
    <cellStyle name="ჩვეულებრივი 3 5 2 4 2 3 4" xfId="35745"/>
    <cellStyle name="ჩვეულებრივი 3 5 2 4 2 4" xfId="25936"/>
    <cellStyle name="ჩვეულებრივი 3 5 2 4 2 4 2" xfId="30874"/>
    <cellStyle name="ჩვეულებრივი 3 5 2 4 2 4 3" xfId="35747"/>
    <cellStyle name="ჩვეულებრივი 3 5 2 4 2 5" xfId="30867"/>
    <cellStyle name="ჩვეულებრივი 3 5 2 4 2 6" xfId="35740"/>
    <cellStyle name="ჩვეულებრივი 3 5 2 4 3" xfId="25937"/>
    <cellStyle name="ჩვეულებრივი 3 5 2 4 3 2" xfId="25938"/>
    <cellStyle name="ჩვეულებრივი 3 5 2 4 3 2 2" xfId="25939"/>
    <cellStyle name="ჩვეულებრივი 3 5 2 4 3 2 2 2" xfId="30877"/>
    <cellStyle name="ჩვეულებრივი 3 5 2 4 3 2 2 3" xfId="35750"/>
    <cellStyle name="ჩვეულებრივი 3 5 2 4 3 2 3" xfId="30876"/>
    <cellStyle name="ჩვეულებრივი 3 5 2 4 3 2 4" xfId="35749"/>
    <cellStyle name="ჩვეულებრივი 3 5 2 4 3 3" xfId="25940"/>
    <cellStyle name="ჩვეულებრივი 3 5 2 4 3 3 2" xfId="30878"/>
    <cellStyle name="ჩვეულებრივი 3 5 2 4 3 3 3" xfId="35751"/>
    <cellStyle name="ჩვეულებრივი 3 5 2 4 3 4" xfId="30875"/>
    <cellStyle name="ჩვეულებრივი 3 5 2 4 3 5" xfId="35748"/>
    <cellStyle name="ჩვეულებრივი 3 5 2 4 4" xfId="25941"/>
    <cellStyle name="ჩვეულებრივი 3 5 2 4 4 2" xfId="25942"/>
    <cellStyle name="ჩვეულებრივი 3 5 2 4 4 2 2" xfId="30880"/>
    <cellStyle name="ჩვეულებრივი 3 5 2 4 4 2 3" xfId="35753"/>
    <cellStyle name="ჩვეულებრივი 3 5 2 4 4 3" xfId="30879"/>
    <cellStyle name="ჩვეულებრივი 3 5 2 4 4 4" xfId="35752"/>
    <cellStyle name="ჩვეულებრივი 3 5 2 4 5" xfId="25943"/>
    <cellStyle name="ჩვეულებრივი 3 5 2 4 5 2" xfId="30881"/>
    <cellStyle name="ჩვეულებრივი 3 5 2 4 5 3" xfId="35754"/>
    <cellStyle name="ჩვეულებრივი 3 5 2 4 6" xfId="30866"/>
    <cellStyle name="ჩვეულებრივი 3 5 2 4 7" xfId="35739"/>
    <cellStyle name="ჩვეულებრივი 3 5 2 5" xfId="25944"/>
    <cellStyle name="ჩვეულებრივი 3 5 2 5 2" xfId="25945"/>
    <cellStyle name="ჩვეულებრივი 3 5 2 5 2 2" xfId="25946"/>
    <cellStyle name="ჩვეულებრივი 3 5 2 5 2 2 2" xfId="25947"/>
    <cellStyle name="ჩვეულებრივი 3 5 2 5 2 2 2 2" xfId="30885"/>
    <cellStyle name="ჩვეულებრივი 3 5 2 5 2 2 2 3" xfId="35758"/>
    <cellStyle name="ჩვეულებრივი 3 5 2 5 2 2 3" xfId="30884"/>
    <cellStyle name="ჩვეულებრივი 3 5 2 5 2 2 4" xfId="35757"/>
    <cellStyle name="ჩვეულებრივი 3 5 2 5 2 3" xfId="25948"/>
    <cellStyle name="ჩვეულებრივი 3 5 2 5 2 3 2" xfId="30886"/>
    <cellStyle name="ჩვეულებრივი 3 5 2 5 2 3 3" xfId="35759"/>
    <cellStyle name="ჩვეულებრივი 3 5 2 5 2 4" xfId="30883"/>
    <cellStyle name="ჩვეულებრივი 3 5 2 5 2 5" xfId="35756"/>
    <cellStyle name="ჩვეულებრივი 3 5 2 5 3" xfId="25949"/>
    <cellStyle name="ჩვეულებრივი 3 5 2 5 3 2" xfId="25950"/>
    <cellStyle name="ჩვეულებრივი 3 5 2 5 3 2 2" xfId="30888"/>
    <cellStyle name="ჩვეულებრივი 3 5 2 5 3 2 3" xfId="35761"/>
    <cellStyle name="ჩვეულებრივი 3 5 2 5 3 3" xfId="30887"/>
    <cellStyle name="ჩვეულებრივი 3 5 2 5 3 4" xfId="35760"/>
    <cellStyle name="ჩვეულებრივი 3 5 2 5 4" xfId="25951"/>
    <cellStyle name="ჩვეულებრივი 3 5 2 5 4 2" xfId="30889"/>
    <cellStyle name="ჩვეულებრივი 3 5 2 5 4 3" xfId="35762"/>
    <cellStyle name="ჩვეულებრივი 3 5 2 5 5" xfId="30882"/>
    <cellStyle name="ჩვეულებრივი 3 5 2 5 6" xfId="35755"/>
    <cellStyle name="ჩვეულებრივი 3 5 2 6" xfId="25952"/>
    <cellStyle name="ჩვეულებრივი 3 5 2 6 2" xfId="25953"/>
    <cellStyle name="ჩვეულებრივი 3 5 2 6 2 2" xfId="25954"/>
    <cellStyle name="ჩვეულებრივი 3 5 2 6 2 2 2" xfId="30892"/>
    <cellStyle name="ჩვეულებრივი 3 5 2 6 2 2 3" xfId="35765"/>
    <cellStyle name="ჩვეულებრივი 3 5 2 6 2 3" xfId="30891"/>
    <cellStyle name="ჩვეულებრივი 3 5 2 6 2 4" xfId="35764"/>
    <cellStyle name="ჩვეულებრივი 3 5 2 6 3" xfId="25955"/>
    <cellStyle name="ჩვეულებრივი 3 5 2 6 3 2" xfId="30893"/>
    <cellStyle name="ჩვეულებრივი 3 5 2 6 3 3" xfId="35766"/>
    <cellStyle name="ჩვეულებრივი 3 5 2 6 4" xfId="30890"/>
    <cellStyle name="ჩვეულებრივი 3 5 2 6 5" xfId="35763"/>
    <cellStyle name="ჩვეულებრივი 3 5 2 7" xfId="25956"/>
    <cellStyle name="ჩვეულებრივი 3 5 2 7 2" xfId="25957"/>
    <cellStyle name="ჩვეულებრივი 3 5 2 7 2 2" xfId="30895"/>
    <cellStyle name="ჩვეულებრივი 3 5 2 7 2 3" xfId="35768"/>
    <cellStyle name="ჩვეულებრივი 3 5 2 7 3" xfId="30894"/>
    <cellStyle name="ჩვეულებრივი 3 5 2 7 4" xfId="35767"/>
    <cellStyle name="ჩვეულებრივი 3 5 2 8" xfId="25958"/>
    <cellStyle name="ჩვეულებრივი 3 5 2 8 2" xfId="30896"/>
    <cellStyle name="ჩვეულებრივი 3 5 2 8 3" xfId="35769"/>
    <cellStyle name="ჩვეულებრივი 3 5 2 9" xfId="30801"/>
    <cellStyle name="ჩვეულებრივი 3 5 3" xfId="25959"/>
    <cellStyle name="ჩვეულებრივი 3 5 3 2" xfId="25960"/>
    <cellStyle name="ჩვეულებრივი 3 5 3 2 2" xfId="25961"/>
    <cellStyle name="ჩვეულებრივი 3 5 3 2 2 2" xfId="25962"/>
    <cellStyle name="ჩვეულებრივი 3 5 3 2 2 2 2" xfId="25963"/>
    <cellStyle name="ჩვეულებრივი 3 5 3 2 2 2 2 2" xfId="25964"/>
    <cellStyle name="ჩვეულებრივი 3 5 3 2 2 2 2 2 2" xfId="30902"/>
    <cellStyle name="ჩვეულებრივი 3 5 3 2 2 2 2 2 3" xfId="35775"/>
    <cellStyle name="ჩვეულებრივი 3 5 3 2 2 2 2 3" xfId="30901"/>
    <cellStyle name="ჩვეულებრივი 3 5 3 2 2 2 2 4" xfId="35774"/>
    <cellStyle name="ჩვეულებრივი 3 5 3 2 2 2 3" xfId="25965"/>
    <cellStyle name="ჩვეულებრივი 3 5 3 2 2 2 3 2" xfId="30903"/>
    <cellStyle name="ჩვეულებრივი 3 5 3 2 2 2 3 3" xfId="35776"/>
    <cellStyle name="ჩვეულებრივი 3 5 3 2 2 2 4" xfId="30900"/>
    <cellStyle name="ჩვეულებრივი 3 5 3 2 2 2 5" xfId="35773"/>
    <cellStyle name="ჩვეულებრივი 3 5 3 2 2 3" xfId="25966"/>
    <cellStyle name="ჩვეულებრივი 3 5 3 2 2 3 2" xfId="25967"/>
    <cellStyle name="ჩვეულებრივი 3 5 3 2 2 3 2 2" xfId="30905"/>
    <cellStyle name="ჩვეულებრივი 3 5 3 2 2 3 2 3" xfId="35778"/>
    <cellStyle name="ჩვეულებრივი 3 5 3 2 2 3 3" xfId="30904"/>
    <cellStyle name="ჩვეულებრივი 3 5 3 2 2 3 4" xfId="35777"/>
    <cellStyle name="ჩვეულებრივი 3 5 3 2 2 4" xfId="25968"/>
    <cellStyle name="ჩვეულებრივი 3 5 3 2 2 4 2" xfId="30906"/>
    <cellStyle name="ჩვეულებრივი 3 5 3 2 2 4 3" xfId="35779"/>
    <cellStyle name="ჩვეულებრივი 3 5 3 2 2 5" xfId="30899"/>
    <cellStyle name="ჩვეულებრივი 3 5 3 2 2 6" xfId="35772"/>
    <cellStyle name="ჩვეულებრივი 3 5 3 2 3" xfId="25969"/>
    <cellStyle name="ჩვეულებრივი 3 5 3 2 3 2" xfId="25970"/>
    <cellStyle name="ჩვეულებრივი 3 5 3 2 3 2 2" xfId="25971"/>
    <cellStyle name="ჩვეულებრივი 3 5 3 2 3 2 2 2" xfId="30909"/>
    <cellStyle name="ჩვეულებრივი 3 5 3 2 3 2 2 3" xfId="35782"/>
    <cellStyle name="ჩვეულებრივი 3 5 3 2 3 2 3" xfId="30908"/>
    <cellStyle name="ჩვეულებრივი 3 5 3 2 3 2 4" xfId="35781"/>
    <cellStyle name="ჩვეულებრივი 3 5 3 2 3 3" xfId="25972"/>
    <cellStyle name="ჩვეულებრივი 3 5 3 2 3 3 2" xfId="30910"/>
    <cellStyle name="ჩვეულებრივი 3 5 3 2 3 3 3" xfId="35783"/>
    <cellStyle name="ჩვეულებრივი 3 5 3 2 3 4" xfId="30907"/>
    <cellStyle name="ჩვეულებრივი 3 5 3 2 3 5" xfId="35780"/>
    <cellStyle name="ჩვეულებრივი 3 5 3 2 4" xfId="25973"/>
    <cellStyle name="ჩვეულებრივი 3 5 3 2 4 2" xfId="25974"/>
    <cellStyle name="ჩვეულებრივი 3 5 3 2 4 2 2" xfId="30912"/>
    <cellStyle name="ჩვეულებრივი 3 5 3 2 4 2 3" xfId="35785"/>
    <cellStyle name="ჩვეულებრივი 3 5 3 2 4 3" xfId="30911"/>
    <cellStyle name="ჩვეულებრივი 3 5 3 2 4 4" xfId="35784"/>
    <cellStyle name="ჩვეულებრივი 3 5 3 2 5" xfId="25975"/>
    <cellStyle name="ჩვეულებრივი 3 5 3 2 5 2" xfId="30913"/>
    <cellStyle name="ჩვეულებრივი 3 5 3 2 5 3" xfId="35786"/>
    <cellStyle name="ჩვეულებრივი 3 5 3 2 6" xfId="30898"/>
    <cellStyle name="ჩვეულებრივი 3 5 3 2 7" xfId="35771"/>
    <cellStyle name="ჩვეულებრივი 3 5 3 3" xfId="25976"/>
    <cellStyle name="ჩვეულებრივი 3 5 3 3 2" xfId="25977"/>
    <cellStyle name="ჩვეულებრივი 3 5 3 3 2 2" xfId="25978"/>
    <cellStyle name="ჩვეულებრივი 3 5 3 3 2 2 2" xfId="25979"/>
    <cellStyle name="ჩვეულებრივი 3 5 3 3 2 2 2 2" xfId="25980"/>
    <cellStyle name="ჩვეულებრივი 3 5 3 3 2 2 2 2 2" xfId="30918"/>
    <cellStyle name="ჩვეულებრივი 3 5 3 3 2 2 2 2 3" xfId="35791"/>
    <cellStyle name="ჩვეულებრივი 3 5 3 3 2 2 2 3" xfId="30917"/>
    <cellStyle name="ჩვეულებრივი 3 5 3 3 2 2 2 4" xfId="35790"/>
    <cellStyle name="ჩვეულებრივი 3 5 3 3 2 2 3" xfId="25981"/>
    <cellStyle name="ჩვეულებრივი 3 5 3 3 2 2 3 2" xfId="30919"/>
    <cellStyle name="ჩვეულებრივი 3 5 3 3 2 2 3 3" xfId="35792"/>
    <cellStyle name="ჩვეულებრივი 3 5 3 3 2 2 4" xfId="30916"/>
    <cellStyle name="ჩვეულებრივი 3 5 3 3 2 2 5" xfId="35789"/>
    <cellStyle name="ჩვეულებრივი 3 5 3 3 2 3" xfId="25982"/>
    <cellStyle name="ჩვეულებრივი 3 5 3 3 2 3 2" xfId="25983"/>
    <cellStyle name="ჩვეულებრივი 3 5 3 3 2 3 2 2" xfId="30921"/>
    <cellStyle name="ჩვეულებრივი 3 5 3 3 2 3 2 3" xfId="35794"/>
    <cellStyle name="ჩვეულებრივი 3 5 3 3 2 3 3" xfId="30920"/>
    <cellStyle name="ჩვეულებრივი 3 5 3 3 2 3 4" xfId="35793"/>
    <cellStyle name="ჩვეულებრივი 3 5 3 3 2 4" xfId="25984"/>
    <cellStyle name="ჩვეულებრივი 3 5 3 3 2 4 2" xfId="30922"/>
    <cellStyle name="ჩვეულებრივი 3 5 3 3 2 4 3" xfId="35795"/>
    <cellStyle name="ჩვეულებრივი 3 5 3 3 2 5" xfId="30915"/>
    <cellStyle name="ჩვეულებრივი 3 5 3 3 2 6" xfId="35788"/>
    <cellStyle name="ჩვეულებრივი 3 5 3 3 3" xfId="25985"/>
    <cellStyle name="ჩვეულებრივი 3 5 3 3 3 2" xfId="25986"/>
    <cellStyle name="ჩვეულებრივი 3 5 3 3 3 2 2" xfId="25987"/>
    <cellStyle name="ჩვეულებრივი 3 5 3 3 3 2 2 2" xfId="30925"/>
    <cellStyle name="ჩვეულებრივი 3 5 3 3 3 2 2 3" xfId="35798"/>
    <cellStyle name="ჩვეულებრივი 3 5 3 3 3 2 3" xfId="30924"/>
    <cellStyle name="ჩვეულებრივი 3 5 3 3 3 2 4" xfId="35797"/>
    <cellStyle name="ჩვეულებრივი 3 5 3 3 3 3" xfId="25988"/>
    <cellStyle name="ჩვეულებრივი 3 5 3 3 3 3 2" xfId="30926"/>
    <cellStyle name="ჩვეულებრივი 3 5 3 3 3 3 3" xfId="35799"/>
    <cellStyle name="ჩვეულებრივი 3 5 3 3 3 4" xfId="30923"/>
    <cellStyle name="ჩვეულებრივი 3 5 3 3 3 5" xfId="35796"/>
    <cellStyle name="ჩვეულებრივი 3 5 3 3 4" xfId="25989"/>
    <cellStyle name="ჩვეულებრივი 3 5 3 3 4 2" xfId="25990"/>
    <cellStyle name="ჩვეულებრივი 3 5 3 3 4 2 2" xfId="30928"/>
    <cellStyle name="ჩვეულებრივი 3 5 3 3 4 2 3" xfId="35801"/>
    <cellStyle name="ჩვეულებრივი 3 5 3 3 4 3" xfId="30927"/>
    <cellStyle name="ჩვეულებრივი 3 5 3 3 4 4" xfId="35800"/>
    <cellStyle name="ჩვეულებრივი 3 5 3 3 5" xfId="25991"/>
    <cellStyle name="ჩვეულებრივი 3 5 3 3 5 2" xfId="30929"/>
    <cellStyle name="ჩვეულებრივი 3 5 3 3 5 3" xfId="35802"/>
    <cellStyle name="ჩვეულებრივი 3 5 3 3 6" xfId="30914"/>
    <cellStyle name="ჩვეულებრივი 3 5 3 3 7" xfId="35787"/>
    <cellStyle name="ჩვეულებრივი 3 5 3 4" xfId="25992"/>
    <cellStyle name="ჩვეულებრივი 3 5 3 4 2" xfId="25993"/>
    <cellStyle name="ჩვეულებრივი 3 5 3 4 2 2" xfId="25994"/>
    <cellStyle name="ჩვეულებრივი 3 5 3 4 2 2 2" xfId="25995"/>
    <cellStyle name="ჩვეულებრივი 3 5 3 4 2 2 2 2" xfId="30933"/>
    <cellStyle name="ჩვეულებრივი 3 5 3 4 2 2 2 3" xfId="35806"/>
    <cellStyle name="ჩვეულებრივი 3 5 3 4 2 2 3" xfId="30932"/>
    <cellStyle name="ჩვეულებრივი 3 5 3 4 2 2 4" xfId="35805"/>
    <cellStyle name="ჩვეულებრივი 3 5 3 4 2 3" xfId="25996"/>
    <cellStyle name="ჩვეულებრივი 3 5 3 4 2 3 2" xfId="30934"/>
    <cellStyle name="ჩვეულებრივი 3 5 3 4 2 3 3" xfId="35807"/>
    <cellStyle name="ჩვეულებრივი 3 5 3 4 2 4" xfId="30931"/>
    <cellStyle name="ჩვეულებრივი 3 5 3 4 2 5" xfId="35804"/>
    <cellStyle name="ჩვეულებრივი 3 5 3 4 3" xfId="25997"/>
    <cellStyle name="ჩვეულებრივი 3 5 3 4 3 2" xfId="25998"/>
    <cellStyle name="ჩვეულებრივი 3 5 3 4 3 2 2" xfId="30936"/>
    <cellStyle name="ჩვეულებრივი 3 5 3 4 3 2 3" xfId="35809"/>
    <cellStyle name="ჩვეულებრივი 3 5 3 4 3 3" xfId="30935"/>
    <cellStyle name="ჩვეულებრივი 3 5 3 4 3 4" xfId="35808"/>
    <cellStyle name="ჩვეულებრივი 3 5 3 4 4" xfId="25999"/>
    <cellStyle name="ჩვეულებრივი 3 5 3 4 4 2" xfId="30937"/>
    <cellStyle name="ჩვეულებრივი 3 5 3 4 4 3" xfId="35810"/>
    <cellStyle name="ჩვეულებრივი 3 5 3 4 5" xfId="30930"/>
    <cellStyle name="ჩვეულებრივი 3 5 3 4 6" xfId="35803"/>
    <cellStyle name="ჩვეულებრივი 3 5 3 5" xfId="26000"/>
    <cellStyle name="ჩვეულებრივი 3 5 3 5 2" xfId="26001"/>
    <cellStyle name="ჩვეულებრივი 3 5 3 5 2 2" xfId="26002"/>
    <cellStyle name="ჩვეულებრივი 3 5 3 5 2 2 2" xfId="30940"/>
    <cellStyle name="ჩვეულებრივი 3 5 3 5 2 2 3" xfId="35813"/>
    <cellStyle name="ჩვეულებრივი 3 5 3 5 2 3" xfId="30939"/>
    <cellStyle name="ჩვეულებრივი 3 5 3 5 2 4" xfId="35812"/>
    <cellStyle name="ჩვეულებრივი 3 5 3 5 3" xfId="26003"/>
    <cellStyle name="ჩვეულებრივი 3 5 3 5 3 2" xfId="30941"/>
    <cellStyle name="ჩვეულებრივი 3 5 3 5 3 3" xfId="35814"/>
    <cellStyle name="ჩვეულებრივი 3 5 3 5 4" xfId="30938"/>
    <cellStyle name="ჩვეულებრივი 3 5 3 5 5" xfId="35811"/>
    <cellStyle name="ჩვეულებრივი 3 5 3 6" xfId="26004"/>
    <cellStyle name="ჩვეულებრივი 3 5 3 6 2" xfId="26005"/>
    <cellStyle name="ჩვეულებრივი 3 5 3 6 2 2" xfId="30943"/>
    <cellStyle name="ჩვეულებრივი 3 5 3 6 2 3" xfId="35816"/>
    <cellStyle name="ჩვეულებრივი 3 5 3 6 3" xfId="30942"/>
    <cellStyle name="ჩვეულებრივი 3 5 3 6 4" xfId="35815"/>
    <cellStyle name="ჩვეულებრივი 3 5 3 7" xfId="26006"/>
    <cellStyle name="ჩვეულებრივი 3 5 3 7 2" xfId="30944"/>
    <cellStyle name="ჩვეულებრივი 3 5 3 7 3" xfId="35817"/>
    <cellStyle name="ჩვეულებრივი 3 5 3 8" xfId="30897"/>
    <cellStyle name="ჩვეულებრივი 3 5 3 9" xfId="35770"/>
    <cellStyle name="ჩვეულებრივი 3 5 4" xfId="26007"/>
    <cellStyle name="ჩვეულებრივი 3 5 4 2" xfId="26008"/>
    <cellStyle name="ჩვეულებრივი 3 5 4 2 2" xfId="26009"/>
    <cellStyle name="ჩვეულებრივი 3 5 4 2 2 2" xfId="26010"/>
    <cellStyle name="ჩვეულებრივი 3 5 4 2 2 2 2" xfId="26011"/>
    <cellStyle name="ჩვეულებრივი 3 5 4 2 2 2 2 2" xfId="30949"/>
    <cellStyle name="ჩვეულებრივი 3 5 4 2 2 2 2 3" xfId="35822"/>
    <cellStyle name="ჩვეულებრივი 3 5 4 2 2 2 3" xfId="30948"/>
    <cellStyle name="ჩვეულებრივი 3 5 4 2 2 2 4" xfId="35821"/>
    <cellStyle name="ჩვეულებრივი 3 5 4 2 2 3" xfId="26012"/>
    <cellStyle name="ჩვეულებრივი 3 5 4 2 2 3 2" xfId="30950"/>
    <cellStyle name="ჩვეულებრივი 3 5 4 2 2 3 3" xfId="35823"/>
    <cellStyle name="ჩვეულებრივი 3 5 4 2 2 4" xfId="30947"/>
    <cellStyle name="ჩვეულებრივი 3 5 4 2 2 5" xfId="35820"/>
    <cellStyle name="ჩვეულებრივი 3 5 4 2 3" xfId="26013"/>
    <cellStyle name="ჩვეულებრივი 3 5 4 2 3 2" xfId="26014"/>
    <cellStyle name="ჩვეულებრივი 3 5 4 2 3 2 2" xfId="30952"/>
    <cellStyle name="ჩვეულებრივი 3 5 4 2 3 2 3" xfId="35825"/>
    <cellStyle name="ჩვეულებრივი 3 5 4 2 3 3" xfId="30951"/>
    <cellStyle name="ჩვეულებრივი 3 5 4 2 3 4" xfId="35824"/>
    <cellStyle name="ჩვეულებრივი 3 5 4 2 4" xfId="26015"/>
    <cellStyle name="ჩვეულებრივი 3 5 4 2 4 2" xfId="30953"/>
    <cellStyle name="ჩვეულებრივი 3 5 4 2 4 3" xfId="35826"/>
    <cellStyle name="ჩვეულებრივი 3 5 4 2 5" xfId="30946"/>
    <cellStyle name="ჩვეულებრივი 3 5 4 2 6" xfId="35819"/>
    <cellStyle name="ჩვეულებრივი 3 5 4 3" xfId="26016"/>
    <cellStyle name="ჩვეულებრივი 3 5 4 3 2" xfId="26017"/>
    <cellStyle name="ჩვეულებრივი 3 5 4 3 2 2" xfId="26018"/>
    <cellStyle name="ჩვეულებრივი 3 5 4 3 2 2 2" xfId="30956"/>
    <cellStyle name="ჩვეულებრივი 3 5 4 3 2 2 3" xfId="35829"/>
    <cellStyle name="ჩვეულებრივი 3 5 4 3 2 3" xfId="30955"/>
    <cellStyle name="ჩვეულებრივი 3 5 4 3 2 4" xfId="35828"/>
    <cellStyle name="ჩვეულებრივი 3 5 4 3 3" xfId="26019"/>
    <cellStyle name="ჩვეულებრივი 3 5 4 3 3 2" xfId="30957"/>
    <cellStyle name="ჩვეულებრივი 3 5 4 3 3 3" xfId="35830"/>
    <cellStyle name="ჩვეულებრივი 3 5 4 3 4" xfId="30954"/>
    <cellStyle name="ჩვეულებრივი 3 5 4 3 5" xfId="35827"/>
    <cellStyle name="ჩვეულებრივი 3 5 4 4" xfId="26020"/>
    <cellStyle name="ჩვეულებრივი 3 5 4 4 2" xfId="26021"/>
    <cellStyle name="ჩვეულებრივი 3 5 4 4 2 2" xfId="30959"/>
    <cellStyle name="ჩვეულებრივი 3 5 4 4 2 3" xfId="35832"/>
    <cellStyle name="ჩვეულებრივი 3 5 4 4 3" xfId="30958"/>
    <cellStyle name="ჩვეულებრივი 3 5 4 4 4" xfId="35831"/>
    <cellStyle name="ჩვეულებრივი 3 5 4 5" xfId="26022"/>
    <cellStyle name="ჩვეულებრივი 3 5 4 5 2" xfId="30960"/>
    <cellStyle name="ჩვეულებრივი 3 5 4 5 3" xfId="35833"/>
    <cellStyle name="ჩვეულებრივი 3 5 4 6" xfId="30945"/>
    <cellStyle name="ჩვეულებრივი 3 5 4 7" xfId="35818"/>
    <cellStyle name="ჩვეულებრივი 3 5 5" xfId="26023"/>
    <cellStyle name="ჩვეულებრივი 3 5 5 2" xfId="26024"/>
    <cellStyle name="ჩვეულებრივი 3 5 5 2 2" xfId="26025"/>
    <cellStyle name="ჩვეულებრივი 3 5 5 2 2 2" xfId="26026"/>
    <cellStyle name="ჩვეულებრივი 3 5 5 2 2 2 2" xfId="26027"/>
    <cellStyle name="ჩვეულებრივი 3 5 5 2 2 2 2 2" xfId="30965"/>
    <cellStyle name="ჩვეულებრივი 3 5 5 2 2 2 2 3" xfId="35838"/>
    <cellStyle name="ჩვეულებრივი 3 5 5 2 2 2 3" xfId="30964"/>
    <cellStyle name="ჩვეულებრივი 3 5 5 2 2 2 4" xfId="35837"/>
    <cellStyle name="ჩვეულებრივი 3 5 5 2 2 3" xfId="26028"/>
    <cellStyle name="ჩვეულებრივი 3 5 5 2 2 3 2" xfId="30966"/>
    <cellStyle name="ჩვეულებრივი 3 5 5 2 2 3 3" xfId="35839"/>
    <cellStyle name="ჩვეულებრივი 3 5 5 2 2 4" xfId="30963"/>
    <cellStyle name="ჩვეულებრივი 3 5 5 2 2 5" xfId="35836"/>
    <cellStyle name="ჩვეულებრივი 3 5 5 2 3" xfId="26029"/>
    <cellStyle name="ჩვეულებრივი 3 5 5 2 3 2" xfId="26030"/>
    <cellStyle name="ჩვეულებრივი 3 5 5 2 3 2 2" xfId="30968"/>
    <cellStyle name="ჩვეულებრივი 3 5 5 2 3 2 3" xfId="35841"/>
    <cellStyle name="ჩვეულებრივი 3 5 5 2 3 3" xfId="30967"/>
    <cellStyle name="ჩვეულებრივი 3 5 5 2 3 4" xfId="35840"/>
    <cellStyle name="ჩვეულებრივი 3 5 5 2 4" xfId="26031"/>
    <cellStyle name="ჩვეულებრივი 3 5 5 2 4 2" xfId="30969"/>
    <cellStyle name="ჩვეულებრივი 3 5 5 2 4 3" xfId="35842"/>
    <cellStyle name="ჩვეულებრივი 3 5 5 2 5" xfId="30962"/>
    <cellStyle name="ჩვეულებრივი 3 5 5 2 6" xfId="35835"/>
    <cellStyle name="ჩვეულებრივი 3 5 5 3" xfId="26032"/>
    <cellStyle name="ჩვეულებრივი 3 5 5 3 2" xfId="26033"/>
    <cellStyle name="ჩვეულებრივი 3 5 5 3 2 2" xfId="26034"/>
    <cellStyle name="ჩვეულებრივი 3 5 5 3 2 2 2" xfId="30972"/>
    <cellStyle name="ჩვეულებრივი 3 5 5 3 2 2 3" xfId="35845"/>
    <cellStyle name="ჩვეულებრივი 3 5 5 3 2 3" xfId="30971"/>
    <cellStyle name="ჩვეულებრივი 3 5 5 3 2 4" xfId="35844"/>
    <cellStyle name="ჩვეულებრივი 3 5 5 3 3" xfId="26035"/>
    <cellStyle name="ჩვეულებრივი 3 5 5 3 3 2" xfId="30973"/>
    <cellStyle name="ჩვეულებრივი 3 5 5 3 3 3" xfId="35846"/>
    <cellStyle name="ჩვეულებრივი 3 5 5 3 4" xfId="30970"/>
    <cellStyle name="ჩვეულებრივი 3 5 5 3 5" xfId="35843"/>
    <cellStyle name="ჩვეულებრივი 3 5 5 4" xfId="26036"/>
    <cellStyle name="ჩვეულებრივი 3 5 5 4 2" xfId="26037"/>
    <cellStyle name="ჩვეულებრივი 3 5 5 4 2 2" xfId="30975"/>
    <cellStyle name="ჩვეულებრივი 3 5 5 4 2 3" xfId="35848"/>
    <cellStyle name="ჩვეულებრივი 3 5 5 4 3" xfId="30974"/>
    <cellStyle name="ჩვეულებრივი 3 5 5 4 4" xfId="35847"/>
    <cellStyle name="ჩვეულებრივი 3 5 5 5" xfId="26038"/>
    <cellStyle name="ჩვეულებრივი 3 5 5 5 2" xfId="30976"/>
    <cellStyle name="ჩვეულებრივი 3 5 5 5 3" xfId="35849"/>
    <cellStyle name="ჩვეულებრივი 3 5 5 6" xfId="30961"/>
    <cellStyle name="ჩვეულებრივი 3 5 5 7" xfId="35834"/>
    <cellStyle name="ჩვეულებრივი 3 5 6" xfId="26039"/>
    <cellStyle name="ჩვეულებრივი 3 5 6 2" xfId="26040"/>
    <cellStyle name="ჩვეულებრივი 3 5 6 2 2" xfId="26041"/>
    <cellStyle name="ჩვეულებრივი 3 5 6 2 2 2" xfId="26042"/>
    <cellStyle name="ჩვეულებრივი 3 5 6 2 2 2 2" xfId="30980"/>
    <cellStyle name="ჩვეულებრივი 3 5 6 2 2 2 3" xfId="35853"/>
    <cellStyle name="ჩვეულებრივი 3 5 6 2 2 3" xfId="30979"/>
    <cellStyle name="ჩვეულებრივი 3 5 6 2 2 4" xfId="35852"/>
    <cellStyle name="ჩვეულებრივი 3 5 6 2 3" xfId="26043"/>
    <cellStyle name="ჩვეულებრივი 3 5 6 2 3 2" xfId="30981"/>
    <cellStyle name="ჩვეულებრივი 3 5 6 2 3 3" xfId="35854"/>
    <cellStyle name="ჩვეულებრივი 3 5 6 2 4" xfId="30978"/>
    <cellStyle name="ჩვეულებრივი 3 5 6 2 5" xfId="35851"/>
    <cellStyle name="ჩვეულებრივი 3 5 6 3" xfId="26044"/>
    <cellStyle name="ჩვეულებრივი 3 5 6 3 2" xfId="26045"/>
    <cellStyle name="ჩვეულებრივი 3 5 6 3 2 2" xfId="30983"/>
    <cellStyle name="ჩვეულებრივი 3 5 6 3 2 3" xfId="35856"/>
    <cellStyle name="ჩვეულებრივი 3 5 6 3 3" xfId="30982"/>
    <cellStyle name="ჩვეულებრივი 3 5 6 3 4" xfId="35855"/>
    <cellStyle name="ჩვეულებრივი 3 5 6 4" xfId="26046"/>
    <cellStyle name="ჩვეულებრივი 3 5 6 4 2" xfId="30984"/>
    <cellStyle name="ჩვეულებრივი 3 5 6 4 3" xfId="35857"/>
    <cellStyle name="ჩვეულებრივი 3 5 6 5" xfId="30977"/>
    <cellStyle name="ჩვეულებრივი 3 5 6 6" xfId="35850"/>
    <cellStyle name="ჩვეულებრივი 3 5 7" xfId="26047"/>
    <cellStyle name="ჩვეულებრივი 3 5 7 2" xfId="26048"/>
    <cellStyle name="ჩვეულებრივი 3 5 7 2 2" xfId="26049"/>
    <cellStyle name="ჩვეულებრივი 3 5 7 2 2 2" xfId="30987"/>
    <cellStyle name="ჩვეულებრივი 3 5 7 2 2 3" xfId="35860"/>
    <cellStyle name="ჩვეულებრივი 3 5 7 2 3" xfId="30986"/>
    <cellStyle name="ჩვეულებრივი 3 5 7 2 4" xfId="35859"/>
    <cellStyle name="ჩვეულებრივი 3 5 7 3" xfId="26050"/>
    <cellStyle name="ჩვეულებრივი 3 5 7 3 2" xfId="30988"/>
    <cellStyle name="ჩვეულებრივი 3 5 7 3 3" xfId="35861"/>
    <cellStyle name="ჩვეულებრივი 3 5 7 4" xfId="30985"/>
    <cellStyle name="ჩვეულებრივი 3 5 7 5" xfId="35858"/>
    <cellStyle name="ჩვეულებრივი 3 5 8" xfId="26051"/>
    <cellStyle name="ჩვეულებრივი 3 5 8 2" xfId="26052"/>
    <cellStyle name="ჩვეულებრივი 3 5 8 2 2" xfId="30990"/>
    <cellStyle name="ჩვეულებრივი 3 5 8 2 3" xfId="35863"/>
    <cellStyle name="ჩვეულებრივი 3 5 8 3" xfId="30989"/>
    <cellStyle name="ჩვეულებრივი 3 5 8 4" xfId="35862"/>
    <cellStyle name="ჩვეულებრივი 3 5 9" xfId="26053"/>
    <cellStyle name="ჩვეულებრივი 3 5 9 2" xfId="30991"/>
    <cellStyle name="ჩვეულებრივი 3 5 9 3" xfId="35864"/>
    <cellStyle name="ჩვეულებრივი 3 6" xfId="26054"/>
    <cellStyle name="ჩვეულებრივი 3 6 10" xfId="35865"/>
    <cellStyle name="ჩვეულებრივი 3 6 2" xfId="26055"/>
    <cellStyle name="ჩვეულებრივი 3 6 2 2" xfId="26056"/>
    <cellStyle name="ჩვეულებრივი 3 6 2 2 2" xfId="26057"/>
    <cellStyle name="ჩვეულებრივი 3 6 2 2 2 2" xfId="26058"/>
    <cellStyle name="ჩვეულებრივი 3 6 2 2 2 2 2" xfId="26059"/>
    <cellStyle name="ჩვეულებრივი 3 6 2 2 2 2 2 2" xfId="26060"/>
    <cellStyle name="ჩვეულებრივი 3 6 2 2 2 2 2 2 2" xfId="30998"/>
    <cellStyle name="ჩვეულებრივი 3 6 2 2 2 2 2 2 3" xfId="35871"/>
    <cellStyle name="ჩვეულებრივი 3 6 2 2 2 2 2 3" xfId="30997"/>
    <cellStyle name="ჩვეულებრივი 3 6 2 2 2 2 2 4" xfId="35870"/>
    <cellStyle name="ჩვეულებრივი 3 6 2 2 2 2 3" xfId="26061"/>
    <cellStyle name="ჩვეულებრივი 3 6 2 2 2 2 3 2" xfId="30999"/>
    <cellStyle name="ჩვეულებრივი 3 6 2 2 2 2 3 3" xfId="35872"/>
    <cellStyle name="ჩვეულებრივი 3 6 2 2 2 2 4" xfId="30996"/>
    <cellStyle name="ჩვეულებრივი 3 6 2 2 2 2 5" xfId="35869"/>
    <cellStyle name="ჩვეულებრივი 3 6 2 2 2 3" xfId="26062"/>
    <cellStyle name="ჩვეულებრივი 3 6 2 2 2 3 2" xfId="26063"/>
    <cellStyle name="ჩვეულებრივი 3 6 2 2 2 3 2 2" xfId="31001"/>
    <cellStyle name="ჩვეულებრივი 3 6 2 2 2 3 2 3" xfId="35874"/>
    <cellStyle name="ჩვეულებრივი 3 6 2 2 2 3 3" xfId="31000"/>
    <cellStyle name="ჩვეულებრივი 3 6 2 2 2 3 4" xfId="35873"/>
    <cellStyle name="ჩვეულებრივი 3 6 2 2 2 4" xfId="26064"/>
    <cellStyle name="ჩვეულებრივი 3 6 2 2 2 4 2" xfId="31002"/>
    <cellStyle name="ჩვეულებრივი 3 6 2 2 2 4 3" xfId="35875"/>
    <cellStyle name="ჩვეულებრივი 3 6 2 2 2 5" xfId="30995"/>
    <cellStyle name="ჩვეულებრივი 3 6 2 2 2 6" xfId="35868"/>
    <cellStyle name="ჩვეულებრივი 3 6 2 2 3" xfId="26065"/>
    <cellStyle name="ჩვეულებრივი 3 6 2 2 3 2" xfId="26066"/>
    <cellStyle name="ჩვეულებრივი 3 6 2 2 3 2 2" xfId="26067"/>
    <cellStyle name="ჩვეულებრივი 3 6 2 2 3 2 2 2" xfId="31005"/>
    <cellStyle name="ჩვეულებრივი 3 6 2 2 3 2 2 3" xfId="35878"/>
    <cellStyle name="ჩვეულებრივი 3 6 2 2 3 2 3" xfId="31004"/>
    <cellStyle name="ჩვეულებრივი 3 6 2 2 3 2 4" xfId="35877"/>
    <cellStyle name="ჩვეულებრივი 3 6 2 2 3 3" xfId="26068"/>
    <cellStyle name="ჩვეულებრივი 3 6 2 2 3 3 2" xfId="31006"/>
    <cellStyle name="ჩვეულებრივი 3 6 2 2 3 3 3" xfId="35879"/>
    <cellStyle name="ჩვეულებრივი 3 6 2 2 3 4" xfId="31003"/>
    <cellStyle name="ჩვეულებრივი 3 6 2 2 3 5" xfId="35876"/>
    <cellStyle name="ჩვეულებრივი 3 6 2 2 4" xfId="26069"/>
    <cellStyle name="ჩვეულებრივი 3 6 2 2 4 2" xfId="26070"/>
    <cellStyle name="ჩვეულებრივი 3 6 2 2 4 2 2" xfId="31008"/>
    <cellStyle name="ჩვეულებრივი 3 6 2 2 4 2 3" xfId="35881"/>
    <cellStyle name="ჩვეულებრივი 3 6 2 2 4 3" xfId="31007"/>
    <cellStyle name="ჩვეულებრივი 3 6 2 2 4 4" xfId="35880"/>
    <cellStyle name="ჩვეულებრივი 3 6 2 2 5" xfId="26071"/>
    <cellStyle name="ჩვეულებრივი 3 6 2 2 5 2" xfId="31009"/>
    <cellStyle name="ჩვეულებრივი 3 6 2 2 5 3" xfId="35882"/>
    <cellStyle name="ჩვეულებრივი 3 6 2 2 6" xfId="30994"/>
    <cellStyle name="ჩვეულებრივი 3 6 2 2 7" xfId="35867"/>
    <cellStyle name="ჩვეულებრივი 3 6 2 3" xfId="26072"/>
    <cellStyle name="ჩვეულებრივი 3 6 2 3 2" xfId="26073"/>
    <cellStyle name="ჩვეულებრივი 3 6 2 3 2 2" xfId="26074"/>
    <cellStyle name="ჩვეულებრივი 3 6 2 3 2 2 2" xfId="26075"/>
    <cellStyle name="ჩვეულებრივი 3 6 2 3 2 2 2 2" xfId="26076"/>
    <cellStyle name="ჩვეულებრივი 3 6 2 3 2 2 2 2 2" xfId="31014"/>
    <cellStyle name="ჩვეულებრივი 3 6 2 3 2 2 2 2 3" xfId="35887"/>
    <cellStyle name="ჩვეულებრივი 3 6 2 3 2 2 2 3" xfId="31013"/>
    <cellStyle name="ჩვეულებრივი 3 6 2 3 2 2 2 4" xfId="35886"/>
    <cellStyle name="ჩვეულებრივი 3 6 2 3 2 2 3" xfId="26077"/>
    <cellStyle name="ჩვეულებრივი 3 6 2 3 2 2 3 2" xfId="31015"/>
    <cellStyle name="ჩვეულებრივი 3 6 2 3 2 2 3 3" xfId="35888"/>
    <cellStyle name="ჩვეულებრივი 3 6 2 3 2 2 4" xfId="31012"/>
    <cellStyle name="ჩვეულებრივი 3 6 2 3 2 2 5" xfId="35885"/>
    <cellStyle name="ჩვეულებრივი 3 6 2 3 2 3" xfId="26078"/>
    <cellStyle name="ჩვეულებრივი 3 6 2 3 2 3 2" xfId="26079"/>
    <cellStyle name="ჩვეულებრივი 3 6 2 3 2 3 2 2" xfId="31017"/>
    <cellStyle name="ჩვეულებრივი 3 6 2 3 2 3 2 3" xfId="35890"/>
    <cellStyle name="ჩვეულებრივი 3 6 2 3 2 3 3" xfId="31016"/>
    <cellStyle name="ჩვეულებრივი 3 6 2 3 2 3 4" xfId="35889"/>
    <cellStyle name="ჩვეულებრივი 3 6 2 3 2 4" xfId="26080"/>
    <cellStyle name="ჩვეულებრივი 3 6 2 3 2 4 2" xfId="31018"/>
    <cellStyle name="ჩვეულებრივი 3 6 2 3 2 4 3" xfId="35891"/>
    <cellStyle name="ჩვეულებრივი 3 6 2 3 2 5" xfId="31011"/>
    <cellStyle name="ჩვეულებრივი 3 6 2 3 2 6" xfId="35884"/>
    <cellStyle name="ჩვეულებრივი 3 6 2 3 3" xfId="26081"/>
    <cellStyle name="ჩვეულებრივი 3 6 2 3 3 2" xfId="26082"/>
    <cellStyle name="ჩვეულებრივი 3 6 2 3 3 2 2" xfId="26083"/>
    <cellStyle name="ჩვეულებრივი 3 6 2 3 3 2 2 2" xfId="31021"/>
    <cellStyle name="ჩვეულებრივი 3 6 2 3 3 2 2 3" xfId="35894"/>
    <cellStyle name="ჩვეულებრივი 3 6 2 3 3 2 3" xfId="31020"/>
    <cellStyle name="ჩვეულებრივი 3 6 2 3 3 2 4" xfId="35893"/>
    <cellStyle name="ჩვეულებრივი 3 6 2 3 3 3" xfId="26084"/>
    <cellStyle name="ჩვეულებრივი 3 6 2 3 3 3 2" xfId="31022"/>
    <cellStyle name="ჩვეულებრივი 3 6 2 3 3 3 3" xfId="35895"/>
    <cellStyle name="ჩვეულებრივი 3 6 2 3 3 4" xfId="31019"/>
    <cellStyle name="ჩვეულებრივი 3 6 2 3 3 5" xfId="35892"/>
    <cellStyle name="ჩვეულებრივი 3 6 2 3 4" xfId="26085"/>
    <cellStyle name="ჩვეულებრივი 3 6 2 3 4 2" xfId="26086"/>
    <cellStyle name="ჩვეულებრივი 3 6 2 3 4 2 2" xfId="31024"/>
    <cellStyle name="ჩვეულებრივი 3 6 2 3 4 2 3" xfId="35897"/>
    <cellStyle name="ჩვეულებრივი 3 6 2 3 4 3" xfId="31023"/>
    <cellStyle name="ჩვეულებრივი 3 6 2 3 4 4" xfId="35896"/>
    <cellStyle name="ჩვეულებრივი 3 6 2 3 5" xfId="26087"/>
    <cellStyle name="ჩვეულებრივი 3 6 2 3 5 2" xfId="31025"/>
    <cellStyle name="ჩვეულებრივი 3 6 2 3 5 3" xfId="35898"/>
    <cellStyle name="ჩვეულებრივი 3 6 2 3 6" xfId="31010"/>
    <cellStyle name="ჩვეულებრივი 3 6 2 3 7" xfId="35883"/>
    <cellStyle name="ჩვეულებრივი 3 6 2 4" xfId="26088"/>
    <cellStyle name="ჩვეულებრივი 3 6 2 4 2" xfId="26089"/>
    <cellStyle name="ჩვეულებრივი 3 6 2 4 2 2" xfId="26090"/>
    <cellStyle name="ჩვეულებრივი 3 6 2 4 2 2 2" xfId="26091"/>
    <cellStyle name="ჩვეულებრივი 3 6 2 4 2 2 2 2" xfId="31029"/>
    <cellStyle name="ჩვეულებრივი 3 6 2 4 2 2 2 3" xfId="35902"/>
    <cellStyle name="ჩვეულებრივი 3 6 2 4 2 2 3" xfId="31028"/>
    <cellStyle name="ჩვეულებრივი 3 6 2 4 2 2 4" xfId="35901"/>
    <cellStyle name="ჩვეულებრივი 3 6 2 4 2 3" xfId="26092"/>
    <cellStyle name="ჩვეულებრივი 3 6 2 4 2 3 2" xfId="31030"/>
    <cellStyle name="ჩვეულებრივი 3 6 2 4 2 3 3" xfId="35903"/>
    <cellStyle name="ჩვეულებრივი 3 6 2 4 2 4" xfId="31027"/>
    <cellStyle name="ჩვეულებრივი 3 6 2 4 2 5" xfId="35900"/>
    <cellStyle name="ჩვეულებრივი 3 6 2 4 3" xfId="26093"/>
    <cellStyle name="ჩვეულებრივი 3 6 2 4 3 2" xfId="26094"/>
    <cellStyle name="ჩვეულებრივი 3 6 2 4 3 2 2" xfId="31032"/>
    <cellStyle name="ჩვეულებრივი 3 6 2 4 3 2 3" xfId="35905"/>
    <cellStyle name="ჩვეულებრივი 3 6 2 4 3 3" xfId="31031"/>
    <cellStyle name="ჩვეულებრივი 3 6 2 4 3 4" xfId="35904"/>
    <cellStyle name="ჩვეულებრივი 3 6 2 4 4" xfId="26095"/>
    <cellStyle name="ჩვეულებრივი 3 6 2 4 4 2" xfId="31033"/>
    <cellStyle name="ჩვეულებრივი 3 6 2 4 4 3" xfId="35906"/>
    <cellStyle name="ჩვეულებრივი 3 6 2 4 5" xfId="31026"/>
    <cellStyle name="ჩვეულებრივი 3 6 2 4 6" xfId="35899"/>
    <cellStyle name="ჩვეულებრივი 3 6 2 5" xfId="26096"/>
    <cellStyle name="ჩვეულებრივი 3 6 2 5 2" xfId="26097"/>
    <cellStyle name="ჩვეულებრივი 3 6 2 5 2 2" xfId="26098"/>
    <cellStyle name="ჩვეულებრივი 3 6 2 5 2 2 2" xfId="31036"/>
    <cellStyle name="ჩვეულებრივი 3 6 2 5 2 2 3" xfId="35909"/>
    <cellStyle name="ჩვეულებრივი 3 6 2 5 2 3" xfId="31035"/>
    <cellStyle name="ჩვეულებრივი 3 6 2 5 2 4" xfId="35908"/>
    <cellStyle name="ჩვეულებრივი 3 6 2 5 3" xfId="26099"/>
    <cellStyle name="ჩვეულებრივი 3 6 2 5 3 2" xfId="31037"/>
    <cellStyle name="ჩვეულებრივი 3 6 2 5 3 3" xfId="35910"/>
    <cellStyle name="ჩვეულებრივი 3 6 2 5 4" xfId="31034"/>
    <cellStyle name="ჩვეულებრივი 3 6 2 5 5" xfId="35907"/>
    <cellStyle name="ჩვეულებრივი 3 6 2 6" xfId="26100"/>
    <cellStyle name="ჩვეულებრივი 3 6 2 6 2" xfId="26101"/>
    <cellStyle name="ჩვეულებრივი 3 6 2 6 2 2" xfId="31039"/>
    <cellStyle name="ჩვეულებრივი 3 6 2 6 2 3" xfId="35912"/>
    <cellStyle name="ჩვეულებრივი 3 6 2 6 3" xfId="31038"/>
    <cellStyle name="ჩვეულებრივი 3 6 2 6 4" xfId="35911"/>
    <cellStyle name="ჩვეულებრივი 3 6 2 7" xfId="26102"/>
    <cellStyle name="ჩვეულებრივი 3 6 2 7 2" xfId="31040"/>
    <cellStyle name="ჩვეულებრივი 3 6 2 7 3" xfId="35913"/>
    <cellStyle name="ჩვეულებრივი 3 6 2 8" xfId="30993"/>
    <cellStyle name="ჩვეულებრივი 3 6 2 9" xfId="35866"/>
    <cellStyle name="ჩვეულებრივი 3 6 3" xfId="26103"/>
    <cellStyle name="ჩვეულებრივი 3 6 3 2" xfId="26104"/>
    <cellStyle name="ჩვეულებრივი 3 6 3 2 2" xfId="26105"/>
    <cellStyle name="ჩვეულებრივი 3 6 3 2 2 2" xfId="26106"/>
    <cellStyle name="ჩვეულებრივი 3 6 3 2 2 2 2" xfId="26107"/>
    <cellStyle name="ჩვეულებრივი 3 6 3 2 2 2 2 2" xfId="31045"/>
    <cellStyle name="ჩვეულებრივი 3 6 3 2 2 2 2 3" xfId="35918"/>
    <cellStyle name="ჩვეულებრივი 3 6 3 2 2 2 3" xfId="31044"/>
    <cellStyle name="ჩვეულებრივი 3 6 3 2 2 2 4" xfId="35917"/>
    <cellStyle name="ჩვეულებრივი 3 6 3 2 2 3" xfId="26108"/>
    <cellStyle name="ჩვეულებრივი 3 6 3 2 2 3 2" xfId="31046"/>
    <cellStyle name="ჩვეულებრივი 3 6 3 2 2 3 3" xfId="35919"/>
    <cellStyle name="ჩვეულებრივი 3 6 3 2 2 4" xfId="31043"/>
    <cellStyle name="ჩვეულებრივი 3 6 3 2 2 5" xfId="35916"/>
    <cellStyle name="ჩვეულებრივი 3 6 3 2 3" xfId="26109"/>
    <cellStyle name="ჩვეულებრივი 3 6 3 2 3 2" xfId="26110"/>
    <cellStyle name="ჩვეულებრივი 3 6 3 2 3 2 2" xfId="31048"/>
    <cellStyle name="ჩვეულებრივი 3 6 3 2 3 2 3" xfId="35921"/>
    <cellStyle name="ჩვეულებრივი 3 6 3 2 3 3" xfId="31047"/>
    <cellStyle name="ჩვეულებრივი 3 6 3 2 3 4" xfId="35920"/>
    <cellStyle name="ჩვეულებრივი 3 6 3 2 4" xfId="26111"/>
    <cellStyle name="ჩვეულებრივი 3 6 3 2 4 2" xfId="31049"/>
    <cellStyle name="ჩვეულებრივი 3 6 3 2 4 3" xfId="35922"/>
    <cellStyle name="ჩვეულებრივი 3 6 3 2 5" xfId="31042"/>
    <cellStyle name="ჩვეულებრივი 3 6 3 2 6" xfId="35915"/>
    <cellStyle name="ჩვეულებრივი 3 6 3 3" xfId="26112"/>
    <cellStyle name="ჩვეულებრივი 3 6 3 3 2" xfId="26113"/>
    <cellStyle name="ჩვეულებრივი 3 6 3 3 2 2" xfId="26114"/>
    <cellStyle name="ჩვეულებრივი 3 6 3 3 2 2 2" xfId="31052"/>
    <cellStyle name="ჩვეულებრივი 3 6 3 3 2 2 3" xfId="35925"/>
    <cellStyle name="ჩვეულებრივი 3 6 3 3 2 3" xfId="31051"/>
    <cellStyle name="ჩვეულებრივი 3 6 3 3 2 4" xfId="35924"/>
    <cellStyle name="ჩვეულებრივი 3 6 3 3 3" xfId="26115"/>
    <cellStyle name="ჩვეულებრივი 3 6 3 3 3 2" xfId="31053"/>
    <cellStyle name="ჩვეულებრივი 3 6 3 3 3 3" xfId="35926"/>
    <cellStyle name="ჩვეულებრივი 3 6 3 3 4" xfId="31050"/>
    <cellStyle name="ჩვეულებრივი 3 6 3 3 5" xfId="35923"/>
    <cellStyle name="ჩვეულებრივი 3 6 3 4" xfId="26116"/>
    <cellStyle name="ჩვეულებრივი 3 6 3 4 2" xfId="26117"/>
    <cellStyle name="ჩვეულებრივი 3 6 3 4 2 2" xfId="31055"/>
    <cellStyle name="ჩვეულებრივი 3 6 3 4 2 3" xfId="35928"/>
    <cellStyle name="ჩვეულებრივი 3 6 3 4 3" xfId="31054"/>
    <cellStyle name="ჩვეულებრივი 3 6 3 4 4" xfId="35927"/>
    <cellStyle name="ჩვეულებრივი 3 6 3 5" xfId="26118"/>
    <cellStyle name="ჩვეულებრივი 3 6 3 5 2" xfId="31056"/>
    <cellStyle name="ჩვეულებრივი 3 6 3 5 3" xfId="35929"/>
    <cellStyle name="ჩვეულებრივი 3 6 3 6" xfId="31041"/>
    <cellStyle name="ჩვეულებრივი 3 6 3 7" xfId="35914"/>
    <cellStyle name="ჩვეულებრივი 3 6 4" xfId="26119"/>
    <cellStyle name="ჩვეულებრივი 3 6 4 2" xfId="26120"/>
    <cellStyle name="ჩვეულებრივი 3 6 4 2 2" xfId="26121"/>
    <cellStyle name="ჩვეულებრივი 3 6 4 2 2 2" xfId="26122"/>
    <cellStyle name="ჩვეულებრივი 3 6 4 2 2 2 2" xfId="26123"/>
    <cellStyle name="ჩვეულებრივი 3 6 4 2 2 2 2 2" xfId="31061"/>
    <cellStyle name="ჩვეულებრივი 3 6 4 2 2 2 2 3" xfId="35934"/>
    <cellStyle name="ჩვეულებრივი 3 6 4 2 2 2 3" xfId="31060"/>
    <cellStyle name="ჩვეულებრივი 3 6 4 2 2 2 4" xfId="35933"/>
    <cellStyle name="ჩვეულებრივი 3 6 4 2 2 3" xfId="26124"/>
    <cellStyle name="ჩვეულებრივი 3 6 4 2 2 3 2" xfId="31062"/>
    <cellStyle name="ჩვეულებრივი 3 6 4 2 2 3 3" xfId="35935"/>
    <cellStyle name="ჩვეულებრივი 3 6 4 2 2 4" xfId="31059"/>
    <cellStyle name="ჩვეულებრივი 3 6 4 2 2 5" xfId="35932"/>
    <cellStyle name="ჩვეულებრივი 3 6 4 2 3" xfId="26125"/>
    <cellStyle name="ჩვეულებრივი 3 6 4 2 3 2" xfId="26126"/>
    <cellStyle name="ჩვეულებრივი 3 6 4 2 3 2 2" xfId="31064"/>
    <cellStyle name="ჩვეულებრივი 3 6 4 2 3 2 3" xfId="35937"/>
    <cellStyle name="ჩვეულებრივი 3 6 4 2 3 3" xfId="31063"/>
    <cellStyle name="ჩვეულებრივი 3 6 4 2 3 4" xfId="35936"/>
    <cellStyle name="ჩვეულებრივი 3 6 4 2 4" xfId="26127"/>
    <cellStyle name="ჩვეულებრივი 3 6 4 2 4 2" xfId="31065"/>
    <cellStyle name="ჩვეულებრივი 3 6 4 2 4 3" xfId="35938"/>
    <cellStyle name="ჩვეულებრივი 3 6 4 2 5" xfId="31058"/>
    <cellStyle name="ჩვეულებრივი 3 6 4 2 6" xfId="35931"/>
    <cellStyle name="ჩვეულებრივი 3 6 4 3" xfId="26128"/>
    <cellStyle name="ჩვეულებრივი 3 6 4 3 2" xfId="26129"/>
    <cellStyle name="ჩვეულებრივი 3 6 4 3 2 2" xfId="26130"/>
    <cellStyle name="ჩვეულებრივი 3 6 4 3 2 2 2" xfId="31068"/>
    <cellStyle name="ჩვეულებრივი 3 6 4 3 2 2 3" xfId="35941"/>
    <cellStyle name="ჩვეულებრივი 3 6 4 3 2 3" xfId="31067"/>
    <cellStyle name="ჩვეულებრივი 3 6 4 3 2 4" xfId="35940"/>
    <cellStyle name="ჩვეულებრივი 3 6 4 3 3" xfId="26131"/>
    <cellStyle name="ჩვეულებრივი 3 6 4 3 3 2" xfId="31069"/>
    <cellStyle name="ჩვეულებრივი 3 6 4 3 3 3" xfId="35942"/>
    <cellStyle name="ჩვეულებრივი 3 6 4 3 4" xfId="31066"/>
    <cellStyle name="ჩვეულებრივი 3 6 4 3 5" xfId="35939"/>
    <cellStyle name="ჩვეულებრივი 3 6 4 4" xfId="26132"/>
    <cellStyle name="ჩვეულებრივი 3 6 4 4 2" xfId="26133"/>
    <cellStyle name="ჩვეულებრივი 3 6 4 4 2 2" xfId="31071"/>
    <cellStyle name="ჩვეულებრივი 3 6 4 4 2 3" xfId="35944"/>
    <cellStyle name="ჩვეულებრივი 3 6 4 4 3" xfId="31070"/>
    <cellStyle name="ჩვეულებრივი 3 6 4 4 4" xfId="35943"/>
    <cellStyle name="ჩვეულებრივი 3 6 4 5" xfId="26134"/>
    <cellStyle name="ჩვეულებრივი 3 6 4 5 2" xfId="31072"/>
    <cellStyle name="ჩვეულებრივი 3 6 4 5 3" xfId="35945"/>
    <cellStyle name="ჩვეულებრივი 3 6 4 6" xfId="31057"/>
    <cellStyle name="ჩვეულებრივი 3 6 4 7" xfId="35930"/>
    <cellStyle name="ჩვეულებრივი 3 6 5" xfId="26135"/>
    <cellStyle name="ჩვეულებრივი 3 6 5 2" xfId="26136"/>
    <cellStyle name="ჩვეულებრივი 3 6 5 2 2" xfId="26137"/>
    <cellStyle name="ჩვეულებრივი 3 6 5 2 2 2" xfId="26138"/>
    <cellStyle name="ჩვეულებრივი 3 6 5 2 2 2 2" xfId="31076"/>
    <cellStyle name="ჩვეულებრივი 3 6 5 2 2 2 3" xfId="35949"/>
    <cellStyle name="ჩვეულებრივი 3 6 5 2 2 3" xfId="31075"/>
    <cellStyle name="ჩვეულებრივი 3 6 5 2 2 4" xfId="35948"/>
    <cellStyle name="ჩვეულებრივი 3 6 5 2 3" xfId="26139"/>
    <cellStyle name="ჩვეულებრივი 3 6 5 2 3 2" xfId="31077"/>
    <cellStyle name="ჩვეულებრივი 3 6 5 2 3 3" xfId="35950"/>
    <cellStyle name="ჩვეულებრივი 3 6 5 2 4" xfId="31074"/>
    <cellStyle name="ჩვეულებრივი 3 6 5 2 5" xfId="35947"/>
    <cellStyle name="ჩვეულებრივი 3 6 5 3" xfId="26140"/>
    <cellStyle name="ჩვეულებრივი 3 6 5 3 2" xfId="26141"/>
    <cellStyle name="ჩვეულებრივი 3 6 5 3 2 2" xfId="31079"/>
    <cellStyle name="ჩვეულებრივი 3 6 5 3 2 3" xfId="35952"/>
    <cellStyle name="ჩვეულებრივი 3 6 5 3 3" xfId="31078"/>
    <cellStyle name="ჩვეულებრივი 3 6 5 3 4" xfId="35951"/>
    <cellStyle name="ჩვეულებრივი 3 6 5 4" xfId="26142"/>
    <cellStyle name="ჩვეულებრივი 3 6 5 4 2" xfId="31080"/>
    <cellStyle name="ჩვეულებრივი 3 6 5 4 3" xfId="35953"/>
    <cellStyle name="ჩვეულებრივი 3 6 5 5" xfId="31073"/>
    <cellStyle name="ჩვეულებრივი 3 6 5 6" xfId="35946"/>
    <cellStyle name="ჩვეულებრივი 3 6 6" xfId="26143"/>
    <cellStyle name="ჩვეულებრივი 3 6 6 2" xfId="26144"/>
    <cellStyle name="ჩვეულებრივი 3 6 6 2 2" xfId="26145"/>
    <cellStyle name="ჩვეულებრივი 3 6 6 2 2 2" xfId="31083"/>
    <cellStyle name="ჩვეულებრივი 3 6 6 2 2 3" xfId="35956"/>
    <cellStyle name="ჩვეულებრივი 3 6 6 2 3" xfId="31082"/>
    <cellStyle name="ჩვეულებრივი 3 6 6 2 4" xfId="35955"/>
    <cellStyle name="ჩვეულებრივი 3 6 6 3" xfId="26146"/>
    <cellStyle name="ჩვეულებრივი 3 6 6 3 2" xfId="31084"/>
    <cellStyle name="ჩვეულებრივი 3 6 6 3 3" xfId="35957"/>
    <cellStyle name="ჩვეულებრივი 3 6 6 4" xfId="31081"/>
    <cellStyle name="ჩვეულებრივი 3 6 6 5" xfId="35954"/>
    <cellStyle name="ჩვეულებრივი 3 6 7" xfId="26147"/>
    <cellStyle name="ჩვეულებრივი 3 6 7 2" xfId="26148"/>
    <cellStyle name="ჩვეულებრივი 3 6 7 2 2" xfId="31086"/>
    <cellStyle name="ჩვეულებრივი 3 6 7 2 3" xfId="35959"/>
    <cellStyle name="ჩვეულებრივი 3 6 7 3" xfId="31085"/>
    <cellStyle name="ჩვეულებრივი 3 6 7 4" xfId="35958"/>
    <cellStyle name="ჩვეულებრივი 3 6 8" xfId="26149"/>
    <cellStyle name="ჩვეულებრივი 3 6 8 2" xfId="31087"/>
    <cellStyle name="ჩვეულებრივი 3 6 8 3" xfId="35960"/>
    <cellStyle name="ჩვეულებრივი 3 6 9" xfId="30992"/>
    <cellStyle name="ჩვეულებრივი 3 7" xfId="26150"/>
    <cellStyle name="ჩვეულებრივი 3 7 2" xfId="26151"/>
    <cellStyle name="ჩვეულებრივი 3 7 2 2" xfId="26152"/>
    <cellStyle name="ჩვეულებრივი 3 7 2 2 2" xfId="26153"/>
    <cellStyle name="ჩვეულებრივი 3 7 2 2 2 2" xfId="26154"/>
    <cellStyle name="ჩვეულებრივი 3 7 2 2 2 2 2" xfId="26155"/>
    <cellStyle name="ჩვეულებრივი 3 7 2 2 2 2 2 2" xfId="31093"/>
    <cellStyle name="ჩვეულებრივი 3 7 2 2 2 2 2 3" xfId="35966"/>
    <cellStyle name="ჩვეულებრივი 3 7 2 2 2 2 3" xfId="31092"/>
    <cellStyle name="ჩვეულებრივი 3 7 2 2 2 2 4" xfId="35965"/>
    <cellStyle name="ჩვეულებრივი 3 7 2 2 2 3" xfId="26156"/>
    <cellStyle name="ჩვეულებრივი 3 7 2 2 2 3 2" xfId="31094"/>
    <cellStyle name="ჩვეულებრივი 3 7 2 2 2 3 3" xfId="35967"/>
    <cellStyle name="ჩვეულებრივი 3 7 2 2 2 4" xfId="31091"/>
    <cellStyle name="ჩვეულებრივი 3 7 2 2 2 5" xfId="35964"/>
    <cellStyle name="ჩვეულებრივი 3 7 2 2 3" xfId="26157"/>
    <cellStyle name="ჩვეულებრივი 3 7 2 2 3 2" xfId="26158"/>
    <cellStyle name="ჩვეულებრივი 3 7 2 2 3 2 2" xfId="31096"/>
    <cellStyle name="ჩვეულებრივი 3 7 2 2 3 2 3" xfId="35969"/>
    <cellStyle name="ჩვეულებრივი 3 7 2 2 3 3" xfId="31095"/>
    <cellStyle name="ჩვეულებრივი 3 7 2 2 3 4" xfId="35968"/>
    <cellStyle name="ჩვეულებრივი 3 7 2 2 4" xfId="26159"/>
    <cellStyle name="ჩვეულებრივი 3 7 2 2 4 2" xfId="31097"/>
    <cellStyle name="ჩვეულებრივი 3 7 2 2 4 3" xfId="35970"/>
    <cellStyle name="ჩვეულებრივი 3 7 2 2 5" xfId="31090"/>
    <cellStyle name="ჩვეულებრივი 3 7 2 2 6" xfId="35963"/>
    <cellStyle name="ჩვეულებრივი 3 7 2 3" xfId="26160"/>
    <cellStyle name="ჩვეულებრივი 3 7 2 3 2" xfId="26161"/>
    <cellStyle name="ჩვეულებრივი 3 7 2 3 2 2" xfId="26162"/>
    <cellStyle name="ჩვეულებრივი 3 7 2 3 2 2 2" xfId="31100"/>
    <cellStyle name="ჩვეულებრივი 3 7 2 3 2 2 3" xfId="35973"/>
    <cellStyle name="ჩვეულებრივი 3 7 2 3 2 3" xfId="31099"/>
    <cellStyle name="ჩვეულებრივი 3 7 2 3 2 4" xfId="35972"/>
    <cellStyle name="ჩვეულებრივი 3 7 2 3 3" xfId="26163"/>
    <cellStyle name="ჩვეულებრივი 3 7 2 3 3 2" xfId="31101"/>
    <cellStyle name="ჩვეულებრივი 3 7 2 3 3 3" xfId="35974"/>
    <cellStyle name="ჩვეულებრივი 3 7 2 3 4" xfId="31098"/>
    <cellStyle name="ჩვეულებრივი 3 7 2 3 5" xfId="35971"/>
    <cellStyle name="ჩვეულებრივი 3 7 2 4" xfId="26164"/>
    <cellStyle name="ჩვეულებრივი 3 7 2 4 2" xfId="26165"/>
    <cellStyle name="ჩვეულებრივი 3 7 2 4 2 2" xfId="31103"/>
    <cellStyle name="ჩვეულებრივი 3 7 2 4 2 3" xfId="35976"/>
    <cellStyle name="ჩვეულებრივი 3 7 2 4 3" xfId="31102"/>
    <cellStyle name="ჩვეულებრივი 3 7 2 4 4" xfId="35975"/>
    <cellStyle name="ჩვეულებრივი 3 7 2 5" xfId="26166"/>
    <cellStyle name="ჩვეულებრივი 3 7 2 5 2" xfId="31104"/>
    <cellStyle name="ჩვეულებრივი 3 7 2 5 3" xfId="35977"/>
    <cellStyle name="ჩვეულებრივი 3 7 2 6" xfId="31089"/>
    <cellStyle name="ჩვეულებრივი 3 7 2 7" xfId="35962"/>
    <cellStyle name="ჩვეულებრივი 3 7 3" xfId="26167"/>
    <cellStyle name="ჩვეულებრივი 3 7 3 2" xfId="26168"/>
    <cellStyle name="ჩვეულებრივი 3 7 3 2 2" xfId="26169"/>
    <cellStyle name="ჩვეულებრივი 3 7 3 2 2 2" xfId="26170"/>
    <cellStyle name="ჩვეულებრივი 3 7 3 2 2 2 2" xfId="26171"/>
    <cellStyle name="ჩვეულებრივი 3 7 3 2 2 2 2 2" xfId="31109"/>
    <cellStyle name="ჩვეულებრივი 3 7 3 2 2 2 2 3" xfId="35982"/>
    <cellStyle name="ჩვეულებრივი 3 7 3 2 2 2 3" xfId="31108"/>
    <cellStyle name="ჩვეულებრივი 3 7 3 2 2 2 4" xfId="35981"/>
    <cellStyle name="ჩვეულებრივი 3 7 3 2 2 3" xfId="26172"/>
    <cellStyle name="ჩვეულებრივი 3 7 3 2 2 3 2" xfId="31110"/>
    <cellStyle name="ჩვეულებრივი 3 7 3 2 2 3 3" xfId="35983"/>
    <cellStyle name="ჩვეულებრივი 3 7 3 2 2 4" xfId="31107"/>
    <cellStyle name="ჩვეულებრივი 3 7 3 2 2 5" xfId="35980"/>
    <cellStyle name="ჩვეულებრივი 3 7 3 2 3" xfId="26173"/>
    <cellStyle name="ჩვეულებრივი 3 7 3 2 3 2" xfId="26174"/>
    <cellStyle name="ჩვეულებრივი 3 7 3 2 3 2 2" xfId="31112"/>
    <cellStyle name="ჩვეულებრივი 3 7 3 2 3 2 3" xfId="35985"/>
    <cellStyle name="ჩვეულებრივი 3 7 3 2 3 3" xfId="31111"/>
    <cellStyle name="ჩვეულებრივი 3 7 3 2 3 4" xfId="35984"/>
    <cellStyle name="ჩვეულებრივი 3 7 3 2 4" xfId="26175"/>
    <cellStyle name="ჩვეულებრივი 3 7 3 2 4 2" xfId="31113"/>
    <cellStyle name="ჩვეულებრივი 3 7 3 2 4 3" xfId="35986"/>
    <cellStyle name="ჩვეულებრივი 3 7 3 2 5" xfId="31106"/>
    <cellStyle name="ჩვეულებრივი 3 7 3 2 6" xfId="35979"/>
    <cellStyle name="ჩვეულებრივი 3 7 3 3" xfId="26176"/>
    <cellStyle name="ჩვეულებრივი 3 7 3 3 2" xfId="26177"/>
    <cellStyle name="ჩვეულებრივი 3 7 3 3 2 2" xfId="26178"/>
    <cellStyle name="ჩვეულებრივი 3 7 3 3 2 2 2" xfId="31116"/>
    <cellStyle name="ჩვეულებრივი 3 7 3 3 2 2 3" xfId="35989"/>
    <cellStyle name="ჩვეულებრივი 3 7 3 3 2 3" xfId="31115"/>
    <cellStyle name="ჩვეულებრივი 3 7 3 3 2 4" xfId="35988"/>
    <cellStyle name="ჩვეულებრივი 3 7 3 3 3" xfId="26179"/>
    <cellStyle name="ჩვეულებრივი 3 7 3 3 3 2" xfId="31117"/>
    <cellStyle name="ჩვეულებრივი 3 7 3 3 3 3" xfId="35990"/>
    <cellStyle name="ჩვეულებრივი 3 7 3 3 4" xfId="31114"/>
    <cellStyle name="ჩვეულებრივი 3 7 3 3 5" xfId="35987"/>
    <cellStyle name="ჩვეულებრივი 3 7 3 4" xfId="26180"/>
    <cellStyle name="ჩვეულებრივი 3 7 3 4 2" xfId="26181"/>
    <cellStyle name="ჩვეულებრივი 3 7 3 4 2 2" xfId="31119"/>
    <cellStyle name="ჩვეულებრივი 3 7 3 4 2 3" xfId="35992"/>
    <cellStyle name="ჩვეულებრივი 3 7 3 4 3" xfId="31118"/>
    <cellStyle name="ჩვეულებრივი 3 7 3 4 4" xfId="35991"/>
    <cellStyle name="ჩვეულებრივი 3 7 3 5" xfId="26182"/>
    <cellStyle name="ჩვეულებრივი 3 7 3 5 2" xfId="31120"/>
    <cellStyle name="ჩვეულებრივი 3 7 3 5 3" xfId="35993"/>
    <cellStyle name="ჩვეულებრივი 3 7 3 6" xfId="31105"/>
    <cellStyle name="ჩვეულებრივი 3 7 3 7" xfId="35978"/>
    <cellStyle name="ჩვეულებრივი 3 7 4" xfId="26183"/>
    <cellStyle name="ჩვეულებრივი 3 7 4 2" xfId="26184"/>
    <cellStyle name="ჩვეულებრივი 3 7 4 2 2" xfId="26185"/>
    <cellStyle name="ჩვეულებრივი 3 7 4 2 2 2" xfId="26186"/>
    <cellStyle name="ჩვეულებრივი 3 7 4 2 2 2 2" xfId="31124"/>
    <cellStyle name="ჩვეულებრივი 3 7 4 2 2 2 3" xfId="35997"/>
    <cellStyle name="ჩვეულებრივი 3 7 4 2 2 3" xfId="31123"/>
    <cellStyle name="ჩვეულებრივი 3 7 4 2 2 4" xfId="35996"/>
    <cellStyle name="ჩვეულებრივი 3 7 4 2 3" xfId="26187"/>
    <cellStyle name="ჩვეულებრივი 3 7 4 2 3 2" xfId="31125"/>
    <cellStyle name="ჩვეულებრივი 3 7 4 2 3 3" xfId="35998"/>
    <cellStyle name="ჩვეულებრივი 3 7 4 2 4" xfId="31122"/>
    <cellStyle name="ჩვეულებრივი 3 7 4 2 5" xfId="35995"/>
    <cellStyle name="ჩვეულებრივი 3 7 4 3" xfId="26188"/>
    <cellStyle name="ჩვეულებრივი 3 7 4 3 2" xfId="26189"/>
    <cellStyle name="ჩვეულებრივი 3 7 4 3 2 2" xfId="31127"/>
    <cellStyle name="ჩვეულებრივი 3 7 4 3 2 3" xfId="36000"/>
    <cellStyle name="ჩვეულებრივი 3 7 4 3 3" xfId="31126"/>
    <cellStyle name="ჩვეულებრივი 3 7 4 3 4" xfId="35999"/>
    <cellStyle name="ჩვეულებრივი 3 7 4 4" xfId="26190"/>
    <cellStyle name="ჩვეულებრივი 3 7 4 4 2" xfId="31128"/>
    <cellStyle name="ჩვეულებრივი 3 7 4 4 3" xfId="36001"/>
    <cellStyle name="ჩვეულებრივი 3 7 4 5" xfId="31121"/>
    <cellStyle name="ჩვეულებრივი 3 7 4 6" xfId="35994"/>
    <cellStyle name="ჩვეულებრივი 3 7 5" xfId="26191"/>
    <cellStyle name="ჩვეულებრივი 3 7 5 2" xfId="26192"/>
    <cellStyle name="ჩვეულებრივი 3 7 5 2 2" xfId="26193"/>
    <cellStyle name="ჩვეულებრივი 3 7 5 2 2 2" xfId="31131"/>
    <cellStyle name="ჩვეულებრივი 3 7 5 2 2 3" xfId="36004"/>
    <cellStyle name="ჩვეულებრივი 3 7 5 2 3" xfId="31130"/>
    <cellStyle name="ჩვეულებრივი 3 7 5 2 4" xfId="36003"/>
    <cellStyle name="ჩვეულებრივი 3 7 5 3" xfId="26194"/>
    <cellStyle name="ჩვეულებრივი 3 7 5 3 2" xfId="31132"/>
    <cellStyle name="ჩვეულებრივი 3 7 5 3 3" xfId="36005"/>
    <cellStyle name="ჩვეულებრივი 3 7 5 4" xfId="31129"/>
    <cellStyle name="ჩვეულებრივი 3 7 5 5" xfId="36002"/>
    <cellStyle name="ჩვეულებრივი 3 7 6" xfId="26195"/>
    <cellStyle name="ჩვეულებრივი 3 7 6 2" xfId="26196"/>
    <cellStyle name="ჩვეულებრივი 3 7 6 2 2" xfId="31134"/>
    <cellStyle name="ჩვეულებრივი 3 7 6 2 3" xfId="36007"/>
    <cellStyle name="ჩვეულებრივი 3 7 6 3" xfId="31133"/>
    <cellStyle name="ჩვეულებრივი 3 7 6 4" xfId="36006"/>
    <cellStyle name="ჩვეულებრივი 3 7 7" xfId="26197"/>
    <cellStyle name="ჩვეულებრივი 3 7 7 2" xfId="31135"/>
    <cellStyle name="ჩვეულებრივი 3 7 7 3" xfId="36008"/>
    <cellStyle name="ჩვეულებრივი 3 7 8" xfId="31088"/>
    <cellStyle name="ჩვეულებრივი 3 7 9" xfId="35961"/>
    <cellStyle name="ჩვეულებრივი 3 8" xfId="26198"/>
    <cellStyle name="ჩვეულებრივი 3 8 2" xfId="26199"/>
    <cellStyle name="ჩვეულებრივი 3 8 2 2" xfId="26200"/>
    <cellStyle name="ჩვეულებრივი 3 8 2 2 2" xfId="26201"/>
    <cellStyle name="ჩვეულებრივი 3 8 2 2 2 2" xfId="26202"/>
    <cellStyle name="ჩვეულებრივი 3 8 2 2 2 2 2" xfId="31140"/>
    <cellStyle name="ჩვეულებრივი 3 8 2 2 2 2 3" xfId="36013"/>
    <cellStyle name="ჩვეულებრივი 3 8 2 2 2 3" xfId="31139"/>
    <cellStyle name="ჩვეულებრივი 3 8 2 2 2 4" xfId="36012"/>
    <cellStyle name="ჩვეულებრივი 3 8 2 2 3" xfId="26203"/>
    <cellStyle name="ჩვეულებრივი 3 8 2 2 3 2" xfId="31141"/>
    <cellStyle name="ჩვეულებრივი 3 8 2 2 3 3" xfId="36014"/>
    <cellStyle name="ჩვეულებრივი 3 8 2 2 4" xfId="31138"/>
    <cellStyle name="ჩვეულებრივი 3 8 2 2 5" xfId="36011"/>
    <cellStyle name="ჩვეულებრივი 3 8 2 3" xfId="26204"/>
    <cellStyle name="ჩვეულებრივი 3 8 2 3 2" xfId="26205"/>
    <cellStyle name="ჩვეულებრივი 3 8 2 3 2 2" xfId="31143"/>
    <cellStyle name="ჩვეულებრივი 3 8 2 3 2 3" xfId="36016"/>
    <cellStyle name="ჩვეულებრივი 3 8 2 3 3" xfId="31142"/>
    <cellStyle name="ჩვეულებრივი 3 8 2 3 4" xfId="36015"/>
    <cellStyle name="ჩვეულებრივი 3 8 2 4" xfId="26206"/>
    <cellStyle name="ჩვეულებრივი 3 8 2 4 2" xfId="31144"/>
    <cellStyle name="ჩვეულებრივი 3 8 2 4 3" xfId="36017"/>
    <cellStyle name="ჩვეულებრივი 3 8 2 5" xfId="31137"/>
    <cellStyle name="ჩვეულებრივი 3 8 2 6" xfId="36010"/>
    <cellStyle name="ჩვეულებრივი 3 8 3" xfId="26207"/>
    <cellStyle name="ჩვეულებრივი 3 8 3 2" xfId="26208"/>
    <cellStyle name="ჩვეულებრივი 3 8 3 2 2" xfId="26209"/>
    <cellStyle name="ჩვეულებრივი 3 8 3 2 2 2" xfId="31147"/>
    <cellStyle name="ჩვეულებრივი 3 8 3 2 2 3" xfId="36020"/>
    <cellStyle name="ჩვეულებრივი 3 8 3 2 3" xfId="31146"/>
    <cellStyle name="ჩვეულებრივი 3 8 3 2 4" xfId="36019"/>
    <cellStyle name="ჩვეულებრივი 3 8 3 3" xfId="26210"/>
    <cellStyle name="ჩვეულებრივი 3 8 3 3 2" xfId="31148"/>
    <cellStyle name="ჩვეულებრივი 3 8 3 3 3" xfId="36021"/>
    <cellStyle name="ჩვეულებრივი 3 8 3 4" xfId="31145"/>
    <cellStyle name="ჩვეულებრივი 3 8 3 5" xfId="36018"/>
    <cellStyle name="ჩვეულებრივი 3 8 4" xfId="26211"/>
    <cellStyle name="ჩვეულებრივი 3 8 4 2" xfId="26212"/>
    <cellStyle name="ჩვეულებრივი 3 8 4 2 2" xfId="31150"/>
    <cellStyle name="ჩვეულებრივი 3 8 4 2 3" xfId="36023"/>
    <cellStyle name="ჩვეულებრივი 3 8 4 3" xfId="31149"/>
    <cellStyle name="ჩვეულებრივი 3 8 4 4" xfId="36022"/>
    <cellStyle name="ჩვეულებრივი 3 8 5" xfId="26213"/>
    <cellStyle name="ჩვეულებრივი 3 8 5 2" xfId="31151"/>
    <cellStyle name="ჩვეულებრივი 3 8 5 3" xfId="36024"/>
    <cellStyle name="ჩვეულებრივი 3 8 6" xfId="31136"/>
    <cellStyle name="ჩვეულებრივი 3 8 7" xfId="36009"/>
    <cellStyle name="ჩვეულებრივი 3 9" xfId="26214"/>
    <cellStyle name="ჩვეულებრივი 3 9 2" xfId="26215"/>
    <cellStyle name="ჩვეულებრივი 3 9 2 2" xfId="26216"/>
    <cellStyle name="ჩვეულებრივი 3 9 2 2 2" xfId="26217"/>
    <cellStyle name="ჩვეულებრივი 3 9 2 2 2 2" xfId="26218"/>
    <cellStyle name="ჩვეულებრივი 3 9 2 2 2 2 2" xfId="31156"/>
    <cellStyle name="ჩვეულებრივი 3 9 2 2 2 2 3" xfId="36029"/>
    <cellStyle name="ჩვეულებრივი 3 9 2 2 2 3" xfId="31155"/>
    <cellStyle name="ჩვეულებრივი 3 9 2 2 2 4" xfId="36028"/>
    <cellStyle name="ჩვეულებრივი 3 9 2 2 3" xfId="26219"/>
    <cellStyle name="ჩვეულებრივი 3 9 2 2 3 2" xfId="31157"/>
    <cellStyle name="ჩვეულებრივი 3 9 2 2 3 3" xfId="36030"/>
    <cellStyle name="ჩვეულებრივი 3 9 2 2 4" xfId="31154"/>
    <cellStyle name="ჩვეულებრივი 3 9 2 2 5" xfId="36027"/>
    <cellStyle name="ჩვეულებრივი 3 9 2 3" xfId="26220"/>
    <cellStyle name="ჩვეულებრივი 3 9 2 3 2" xfId="26221"/>
    <cellStyle name="ჩვეულებრივი 3 9 2 3 2 2" xfId="31159"/>
    <cellStyle name="ჩვეულებრივი 3 9 2 3 2 3" xfId="36032"/>
    <cellStyle name="ჩვეულებრივი 3 9 2 3 3" xfId="31158"/>
    <cellStyle name="ჩვეულებრივი 3 9 2 3 4" xfId="36031"/>
    <cellStyle name="ჩვეულებრივი 3 9 2 4" xfId="26222"/>
    <cellStyle name="ჩვეულებრივი 3 9 2 4 2" xfId="31160"/>
    <cellStyle name="ჩვეულებრივი 3 9 2 4 3" xfId="36033"/>
    <cellStyle name="ჩვეულებრივი 3 9 2 5" xfId="31153"/>
    <cellStyle name="ჩვეულებრივი 3 9 2 6" xfId="36026"/>
    <cellStyle name="ჩვეულებრივი 3 9 3" xfId="26223"/>
    <cellStyle name="ჩვეულებრივი 3 9 3 2" xfId="26224"/>
    <cellStyle name="ჩვეულებრივი 3 9 3 2 2" xfId="26225"/>
    <cellStyle name="ჩვეულებრივი 3 9 3 2 2 2" xfId="31163"/>
    <cellStyle name="ჩვეულებრივი 3 9 3 2 2 3" xfId="36036"/>
    <cellStyle name="ჩვეულებრივი 3 9 3 2 3" xfId="31162"/>
    <cellStyle name="ჩვეულებრივი 3 9 3 2 4" xfId="36035"/>
    <cellStyle name="ჩვეულებრივი 3 9 3 3" xfId="26226"/>
    <cellStyle name="ჩვეულებრივი 3 9 3 3 2" xfId="31164"/>
    <cellStyle name="ჩვეულებრივი 3 9 3 3 3" xfId="36037"/>
    <cellStyle name="ჩვეულებრივი 3 9 3 4" xfId="31161"/>
    <cellStyle name="ჩვეულებრივი 3 9 3 5" xfId="36034"/>
    <cellStyle name="ჩვეულებრივი 3 9 4" xfId="26227"/>
    <cellStyle name="ჩვეულებრივი 3 9 4 2" xfId="26228"/>
    <cellStyle name="ჩვეულებრივი 3 9 4 2 2" xfId="31166"/>
    <cellStyle name="ჩვეულებრივი 3 9 4 2 3" xfId="36039"/>
    <cellStyle name="ჩვეულებრივი 3 9 4 3" xfId="31165"/>
    <cellStyle name="ჩვეულებრივი 3 9 4 4" xfId="36038"/>
    <cellStyle name="ჩვეულებრივი 3 9 5" xfId="26229"/>
    <cellStyle name="ჩვეულებრივი 3 9 5 2" xfId="31167"/>
    <cellStyle name="ჩვეულებრივი 3 9 5 3" xfId="36040"/>
    <cellStyle name="ჩვეულებრივი 3 9 6" xfId="31152"/>
    <cellStyle name="ჩვეულებრივი 3 9 7" xfId="36025"/>
    <cellStyle name="ჩვეულებრივი 4" xfId="26230"/>
    <cellStyle name="ჩვეულებრივი 5" xfId="26231"/>
    <cellStyle name="ჩვეულებრივი 5 2" xfId="26232"/>
    <cellStyle name="ჩვეულებრივი 6" xfId="26233"/>
    <cellStyle name="ჩვეულებრივი 7" xfId="26234"/>
    <cellStyle name="ჩვეულებრივი 7 10" xfId="26235"/>
    <cellStyle name="ჩვეულებრივი 7 10 2" xfId="26236"/>
    <cellStyle name="ჩვეულებრივი 7 10 2 2" xfId="26237"/>
    <cellStyle name="ჩვეულებრივი 7 10 2 2 2" xfId="31171"/>
    <cellStyle name="ჩვეულებრივი 7 10 2 2 3" xfId="36044"/>
    <cellStyle name="ჩვეულებრივი 7 10 2 3" xfId="31170"/>
    <cellStyle name="ჩვეულებრივი 7 10 2 4" xfId="36043"/>
    <cellStyle name="ჩვეულებრივი 7 10 3" xfId="26238"/>
    <cellStyle name="ჩვეულებრივი 7 10 3 2" xfId="31172"/>
    <cellStyle name="ჩვეულებრივი 7 10 3 3" xfId="36045"/>
    <cellStyle name="ჩვეულებრივი 7 10 4" xfId="31169"/>
    <cellStyle name="ჩვეულებრივი 7 10 5" xfId="36042"/>
    <cellStyle name="ჩვეულებრივი 7 11" xfId="26239"/>
    <cellStyle name="ჩვეულებრივი 7 11 2" xfId="26240"/>
    <cellStyle name="ჩვეულებრივი 7 11 2 2" xfId="31174"/>
    <cellStyle name="ჩვეულებრივი 7 11 2 3" xfId="36047"/>
    <cellStyle name="ჩვეულებრივი 7 11 3" xfId="31173"/>
    <cellStyle name="ჩვეულებრივი 7 11 4" xfId="36046"/>
    <cellStyle name="ჩვეულებრივი 7 12" xfId="26241"/>
    <cellStyle name="ჩვეულებრივი 7 12 2" xfId="31175"/>
    <cellStyle name="ჩვეულებრივი 7 12 3" xfId="36048"/>
    <cellStyle name="ჩვეულებრივი 7 13" xfId="31168"/>
    <cellStyle name="ჩვეულებრივი 7 14" xfId="36041"/>
    <cellStyle name="ჩვეულებრივი 7 2" xfId="26242"/>
    <cellStyle name="ჩვეულებრივი 7 2 10" xfId="26243"/>
    <cellStyle name="ჩვეულებრივი 7 2 10 2" xfId="31177"/>
    <cellStyle name="ჩვეულებრივი 7 2 10 3" xfId="36050"/>
    <cellStyle name="ჩვეულებრივი 7 2 11" xfId="31176"/>
    <cellStyle name="ჩვეულებრივი 7 2 12" xfId="36049"/>
    <cellStyle name="ჩვეულებრივი 7 2 2" xfId="26244"/>
    <cellStyle name="ჩვეულებრივი 7 2 2 10" xfId="31178"/>
    <cellStyle name="ჩვეულებრივი 7 2 2 11" xfId="36051"/>
    <cellStyle name="ჩვეულებრივი 7 2 2 2" xfId="26245"/>
    <cellStyle name="ჩვეულებრივი 7 2 2 2 10" xfId="36052"/>
    <cellStyle name="ჩვეულებრივი 7 2 2 2 2" xfId="26246"/>
    <cellStyle name="ჩვეულებრივი 7 2 2 2 2 2" xfId="26247"/>
    <cellStyle name="ჩვეულებრივი 7 2 2 2 2 2 2" xfId="26248"/>
    <cellStyle name="ჩვეულებრივი 7 2 2 2 2 2 2 2" xfId="26249"/>
    <cellStyle name="ჩვეულებრივი 7 2 2 2 2 2 2 2 2" xfId="26250"/>
    <cellStyle name="ჩვეულებრივი 7 2 2 2 2 2 2 2 2 2" xfId="26251"/>
    <cellStyle name="ჩვეულებრივი 7 2 2 2 2 2 2 2 2 2 2" xfId="31185"/>
    <cellStyle name="ჩვეულებრივი 7 2 2 2 2 2 2 2 2 2 3" xfId="36058"/>
    <cellStyle name="ჩვეულებრივი 7 2 2 2 2 2 2 2 2 3" xfId="31184"/>
    <cellStyle name="ჩვეულებრივი 7 2 2 2 2 2 2 2 2 4" xfId="36057"/>
    <cellStyle name="ჩვეულებრივი 7 2 2 2 2 2 2 2 3" xfId="26252"/>
    <cellStyle name="ჩვეულებრივი 7 2 2 2 2 2 2 2 3 2" xfId="31186"/>
    <cellStyle name="ჩვეულებრივი 7 2 2 2 2 2 2 2 3 3" xfId="36059"/>
    <cellStyle name="ჩვეულებრივი 7 2 2 2 2 2 2 2 4" xfId="31183"/>
    <cellStyle name="ჩვეულებრივი 7 2 2 2 2 2 2 2 5" xfId="36056"/>
    <cellStyle name="ჩვეულებრივი 7 2 2 2 2 2 2 3" xfId="26253"/>
    <cellStyle name="ჩვეულებრივი 7 2 2 2 2 2 2 3 2" xfId="26254"/>
    <cellStyle name="ჩვეულებრივი 7 2 2 2 2 2 2 3 2 2" xfId="31188"/>
    <cellStyle name="ჩვეულებრივი 7 2 2 2 2 2 2 3 2 3" xfId="36061"/>
    <cellStyle name="ჩვეულებრივი 7 2 2 2 2 2 2 3 3" xfId="31187"/>
    <cellStyle name="ჩვეულებრივი 7 2 2 2 2 2 2 3 4" xfId="36060"/>
    <cellStyle name="ჩვეულებრივი 7 2 2 2 2 2 2 4" xfId="26255"/>
    <cellStyle name="ჩვეულებრივი 7 2 2 2 2 2 2 4 2" xfId="31189"/>
    <cellStyle name="ჩვეულებრივი 7 2 2 2 2 2 2 4 3" xfId="36062"/>
    <cellStyle name="ჩვეულებრივი 7 2 2 2 2 2 2 5" xfId="31182"/>
    <cellStyle name="ჩვეულებრივი 7 2 2 2 2 2 2 6" xfId="36055"/>
    <cellStyle name="ჩვეულებრივი 7 2 2 2 2 2 3" xfId="26256"/>
    <cellStyle name="ჩვეულებრივი 7 2 2 2 2 2 3 2" xfId="26257"/>
    <cellStyle name="ჩვეულებრივი 7 2 2 2 2 2 3 2 2" xfId="26258"/>
    <cellStyle name="ჩვეულებრივი 7 2 2 2 2 2 3 2 2 2" xfId="31192"/>
    <cellStyle name="ჩვეულებრივი 7 2 2 2 2 2 3 2 2 3" xfId="36065"/>
    <cellStyle name="ჩვეულებრივი 7 2 2 2 2 2 3 2 3" xfId="31191"/>
    <cellStyle name="ჩვეულებრივი 7 2 2 2 2 2 3 2 4" xfId="36064"/>
    <cellStyle name="ჩვეულებრივი 7 2 2 2 2 2 3 3" xfId="26259"/>
    <cellStyle name="ჩვეულებრივი 7 2 2 2 2 2 3 3 2" xfId="31193"/>
    <cellStyle name="ჩვეულებრივი 7 2 2 2 2 2 3 3 3" xfId="36066"/>
    <cellStyle name="ჩვეულებრივი 7 2 2 2 2 2 3 4" xfId="31190"/>
    <cellStyle name="ჩვეულებრივი 7 2 2 2 2 2 3 5" xfId="36063"/>
    <cellStyle name="ჩვეულებრივი 7 2 2 2 2 2 4" xfId="26260"/>
    <cellStyle name="ჩვეულებრივი 7 2 2 2 2 2 4 2" xfId="26261"/>
    <cellStyle name="ჩვეულებრივი 7 2 2 2 2 2 4 2 2" xfId="31195"/>
    <cellStyle name="ჩვეულებრივი 7 2 2 2 2 2 4 2 3" xfId="36068"/>
    <cellStyle name="ჩვეულებრივი 7 2 2 2 2 2 4 3" xfId="31194"/>
    <cellStyle name="ჩვეულებრივი 7 2 2 2 2 2 4 4" xfId="36067"/>
    <cellStyle name="ჩვეულებრივი 7 2 2 2 2 2 5" xfId="26262"/>
    <cellStyle name="ჩვეულებრივი 7 2 2 2 2 2 5 2" xfId="31196"/>
    <cellStyle name="ჩვეულებრივი 7 2 2 2 2 2 5 3" xfId="36069"/>
    <cellStyle name="ჩვეულებრივი 7 2 2 2 2 2 6" xfId="31181"/>
    <cellStyle name="ჩვეულებრივი 7 2 2 2 2 2 7" xfId="36054"/>
    <cellStyle name="ჩვეულებრივი 7 2 2 2 2 3" xfId="26263"/>
    <cellStyle name="ჩვეულებრივი 7 2 2 2 2 3 2" xfId="26264"/>
    <cellStyle name="ჩვეულებრივი 7 2 2 2 2 3 2 2" xfId="26265"/>
    <cellStyle name="ჩვეულებრივი 7 2 2 2 2 3 2 2 2" xfId="26266"/>
    <cellStyle name="ჩვეულებრივი 7 2 2 2 2 3 2 2 2 2" xfId="26267"/>
    <cellStyle name="ჩვეულებრივი 7 2 2 2 2 3 2 2 2 2 2" xfId="31201"/>
    <cellStyle name="ჩვეულებრივი 7 2 2 2 2 3 2 2 2 2 3" xfId="36074"/>
    <cellStyle name="ჩვეულებრივი 7 2 2 2 2 3 2 2 2 3" xfId="31200"/>
    <cellStyle name="ჩვეულებრივი 7 2 2 2 2 3 2 2 2 4" xfId="36073"/>
    <cellStyle name="ჩვეულებრივი 7 2 2 2 2 3 2 2 3" xfId="26268"/>
    <cellStyle name="ჩვეულებრივი 7 2 2 2 2 3 2 2 3 2" xfId="31202"/>
    <cellStyle name="ჩვეულებრივი 7 2 2 2 2 3 2 2 3 3" xfId="36075"/>
    <cellStyle name="ჩვეულებრივი 7 2 2 2 2 3 2 2 4" xfId="31199"/>
    <cellStyle name="ჩვეულებრივი 7 2 2 2 2 3 2 2 5" xfId="36072"/>
    <cellStyle name="ჩვეულებრივი 7 2 2 2 2 3 2 3" xfId="26269"/>
    <cellStyle name="ჩვეულებრივი 7 2 2 2 2 3 2 3 2" xfId="26270"/>
    <cellStyle name="ჩვეულებრივი 7 2 2 2 2 3 2 3 2 2" xfId="31204"/>
    <cellStyle name="ჩვეულებრივი 7 2 2 2 2 3 2 3 2 3" xfId="36077"/>
    <cellStyle name="ჩვეულებრივი 7 2 2 2 2 3 2 3 3" xfId="31203"/>
    <cellStyle name="ჩვეულებრივი 7 2 2 2 2 3 2 3 4" xfId="36076"/>
    <cellStyle name="ჩვეულებრივი 7 2 2 2 2 3 2 4" xfId="26271"/>
    <cellStyle name="ჩვეულებრივი 7 2 2 2 2 3 2 4 2" xfId="31205"/>
    <cellStyle name="ჩვეულებრივი 7 2 2 2 2 3 2 4 3" xfId="36078"/>
    <cellStyle name="ჩვეულებრივი 7 2 2 2 2 3 2 5" xfId="31198"/>
    <cellStyle name="ჩვეულებრივი 7 2 2 2 2 3 2 6" xfId="36071"/>
    <cellStyle name="ჩვეულებრივი 7 2 2 2 2 3 3" xfId="26272"/>
    <cellStyle name="ჩვეულებრივი 7 2 2 2 2 3 3 2" xfId="26273"/>
    <cellStyle name="ჩვეულებრივი 7 2 2 2 2 3 3 2 2" xfId="26274"/>
    <cellStyle name="ჩვეულებრივი 7 2 2 2 2 3 3 2 2 2" xfId="31208"/>
    <cellStyle name="ჩვეულებრივი 7 2 2 2 2 3 3 2 2 3" xfId="36081"/>
    <cellStyle name="ჩვეულებრივი 7 2 2 2 2 3 3 2 3" xfId="31207"/>
    <cellStyle name="ჩვეულებრივი 7 2 2 2 2 3 3 2 4" xfId="36080"/>
    <cellStyle name="ჩვეულებრივი 7 2 2 2 2 3 3 3" xfId="26275"/>
    <cellStyle name="ჩვეულებრივი 7 2 2 2 2 3 3 3 2" xfId="31209"/>
    <cellStyle name="ჩვეულებრივი 7 2 2 2 2 3 3 3 3" xfId="36082"/>
    <cellStyle name="ჩვეულებრივი 7 2 2 2 2 3 3 4" xfId="31206"/>
    <cellStyle name="ჩვეულებრივი 7 2 2 2 2 3 3 5" xfId="36079"/>
    <cellStyle name="ჩვეულებრივი 7 2 2 2 2 3 4" xfId="26276"/>
    <cellStyle name="ჩვეულებრივი 7 2 2 2 2 3 4 2" xfId="26277"/>
    <cellStyle name="ჩვეულებრივი 7 2 2 2 2 3 4 2 2" xfId="31211"/>
    <cellStyle name="ჩვეულებრივი 7 2 2 2 2 3 4 2 3" xfId="36084"/>
    <cellStyle name="ჩვეულებრივი 7 2 2 2 2 3 4 3" xfId="31210"/>
    <cellStyle name="ჩვეულებრივი 7 2 2 2 2 3 4 4" xfId="36083"/>
    <cellStyle name="ჩვეულებრივი 7 2 2 2 2 3 5" xfId="26278"/>
    <cellStyle name="ჩვეულებრივი 7 2 2 2 2 3 5 2" xfId="31212"/>
    <cellStyle name="ჩვეულებრივი 7 2 2 2 2 3 5 3" xfId="36085"/>
    <cellStyle name="ჩვეულებრივი 7 2 2 2 2 3 6" xfId="31197"/>
    <cellStyle name="ჩვეულებრივი 7 2 2 2 2 3 7" xfId="36070"/>
    <cellStyle name="ჩვეულებრივი 7 2 2 2 2 4" xfId="26279"/>
    <cellStyle name="ჩვეულებრივი 7 2 2 2 2 4 2" xfId="26280"/>
    <cellStyle name="ჩვეულებრივი 7 2 2 2 2 4 2 2" xfId="26281"/>
    <cellStyle name="ჩვეულებრივი 7 2 2 2 2 4 2 2 2" xfId="26282"/>
    <cellStyle name="ჩვეულებრივი 7 2 2 2 2 4 2 2 2 2" xfId="31216"/>
    <cellStyle name="ჩვეულებრივი 7 2 2 2 2 4 2 2 2 3" xfId="36089"/>
    <cellStyle name="ჩვეულებრივი 7 2 2 2 2 4 2 2 3" xfId="31215"/>
    <cellStyle name="ჩვეულებრივი 7 2 2 2 2 4 2 2 4" xfId="36088"/>
    <cellStyle name="ჩვეულებრივი 7 2 2 2 2 4 2 3" xfId="26283"/>
    <cellStyle name="ჩვეულებრივი 7 2 2 2 2 4 2 3 2" xfId="31217"/>
    <cellStyle name="ჩვეულებრივი 7 2 2 2 2 4 2 3 3" xfId="36090"/>
    <cellStyle name="ჩვეულებრივი 7 2 2 2 2 4 2 4" xfId="31214"/>
    <cellStyle name="ჩვეულებრივი 7 2 2 2 2 4 2 5" xfId="36087"/>
    <cellStyle name="ჩვეულებრივი 7 2 2 2 2 4 3" xfId="26284"/>
    <cellStyle name="ჩვეულებრივი 7 2 2 2 2 4 3 2" xfId="26285"/>
    <cellStyle name="ჩვეულებრივი 7 2 2 2 2 4 3 2 2" xfId="31219"/>
    <cellStyle name="ჩვეულებრივი 7 2 2 2 2 4 3 2 3" xfId="36092"/>
    <cellStyle name="ჩვეულებრივი 7 2 2 2 2 4 3 3" xfId="31218"/>
    <cellStyle name="ჩვეულებრივი 7 2 2 2 2 4 3 4" xfId="36091"/>
    <cellStyle name="ჩვეულებრივი 7 2 2 2 2 4 4" xfId="26286"/>
    <cellStyle name="ჩვეულებრივი 7 2 2 2 2 4 4 2" xfId="31220"/>
    <cellStyle name="ჩვეულებრივი 7 2 2 2 2 4 4 3" xfId="36093"/>
    <cellStyle name="ჩვეულებრივი 7 2 2 2 2 4 5" xfId="31213"/>
    <cellStyle name="ჩვეულებრივი 7 2 2 2 2 4 6" xfId="36086"/>
    <cellStyle name="ჩვეულებრივი 7 2 2 2 2 5" xfId="26287"/>
    <cellStyle name="ჩვეულებრივი 7 2 2 2 2 5 2" xfId="26288"/>
    <cellStyle name="ჩვეულებრივი 7 2 2 2 2 5 2 2" xfId="26289"/>
    <cellStyle name="ჩვეულებრივი 7 2 2 2 2 5 2 2 2" xfId="31223"/>
    <cellStyle name="ჩვეულებრივი 7 2 2 2 2 5 2 2 3" xfId="36096"/>
    <cellStyle name="ჩვეულებრივი 7 2 2 2 2 5 2 3" xfId="31222"/>
    <cellStyle name="ჩვეულებრივი 7 2 2 2 2 5 2 4" xfId="36095"/>
    <cellStyle name="ჩვეულებრივი 7 2 2 2 2 5 3" xfId="26290"/>
    <cellStyle name="ჩვეულებრივი 7 2 2 2 2 5 3 2" xfId="31224"/>
    <cellStyle name="ჩვეულებრივი 7 2 2 2 2 5 3 3" xfId="36097"/>
    <cellStyle name="ჩვეულებრივი 7 2 2 2 2 5 4" xfId="31221"/>
    <cellStyle name="ჩვეულებრივი 7 2 2 2 2 5 5" xfId="36094"/>
    <cellStyle name="ჩვეულებრივი 7 2 2 2 2 6" xfId="26291"/>
    <cellStyle name="ჩვეულებრივი 7 2 2 2 2 6 2" xfId="26292"/>
    <cellStyle name="ჩვეულებრივი 7 2 2 2 2 6 2 2" xfId="31226"/>
    <cellStyle name="ჩვეულებრივი 7 2 2 2 2 6 2 3" xfId="36099"/>
    <cellStyle name="ჩვეულებრივი 7 2 2 2 2 6 3" xfId="31225"/>
    <cellStyle name="ჩვეულებრივი 7 2 2 2 2 6 4" xfId="36098"/>
    <cellStyle name="ჩვეულებრივი 7 2 2 2 2 7" xfId="26293"/>
    <cellStyle name="ჩვეულებრივი 7 2 2 2 2 7 2" xfId="31227"/>
    <cellStyle name="ჩვეულებრივი 7 2 2 2 2 7 3" xfId="36100"/>
    <cellStyle name="ჩვეულებრივი 7 2 2 2 2 8" xfId="31180"/>
    <cellStyle name="ჩვეულებრივი 7 2 2 2 2 9" xfId="36053"/>
    <cellStyle name="ჩვეულებრივი 7 2 2 2 3" xfId="26294"/>
    <cellStyle name="ჩვეულებრივი 7 2 2 2 3 2" xfId="26295"/>
    <cellStyle name="ჩვეულებრივი 7 2 2 2 3 2 2" xfId="26296"/>
    <cellStyle name="ჩვეულებრივი 7 2 2 2 3 2 2 2" xfId="26297"/>
    <cellStyle name="ჩვეულებრივი 7 2 2 2 3 2 2 2 2" xfId="26298"/>
    <cellStyle name="ჩვეულებრივი 7 2 2 2 3 2 2 2 2 2" xfId="31232"/>
    <cellStyle name="ჩვეულებრივი 7 2 2 2 3 2 2 2 2 3" xfId="36105"/>
    <cellStyle name="ჩვეულებრივი 7 2 2 2 3 2 2 2 3" xfId="31231"/>
    <cellStyle name="ჩვეულებრივი 7 2 2 2 3 2 2 2 4" xfId="36104"/>
    <cellStyle name="ჩვეულებრივი 7 2 2 2 3 2 2 3" xfId="26299"/>
    <cellStyle name="ჩვეულებრივი 7 2 2 2 3 2 2 3 2" xfId="31233"/>
    <cellStyle name="ჩვეულებრივი 7 2 2 2 3 2 2 3 3" xfId="36106"/>
    <cellStyle name="ჩვეულებრივი 7 2 2 2 3 2 2 4" xfId="31230"/>
    <cellStyle name="ჩვეულებრივი 7 2 2 2 3 2 2 5" xfId="36103"/>
    <cellStyle name="ჩვეულებრივი 7 2 2 2 3 2 3" xfId="26300"/>
    <cellStyle name="ჩვეულებრივი 7 2 2 2 3 2 3 2" xfId="26301"/>
    <cellStyle name="ჩვეულებრივი 7 2 2 2 3 2 3 2 2" xfId="31235"/>
    <cellStyle name="ჩვეულებრივი 7 2 2 2 3 2 3 2 3" xfId="36108"/>
    <cellStyle name="ჩვეულებრივი 7 2 2 2 3 2 3 3" xfId="31234"/>
    <cellStyle name="ჩვეულებრივი 7 2 2 2 3 2 3 4" xfId="36107"/>
    <cellStyle name="ჩვეულებრივი 7 2 2 2 3 2 4" xfId="26302"/>
    <cellStyle name="ჩვეულებრივი 7 2 2 2 3 2 4 2" xfId="31236"/>
    <cellStyle name="ჩვეულებრივი 7 2 2 2 3 2 4 3" xfId="36109"/>
    <cellStyle name="ჩვეულებრივი 7 2 2 2 3 2 5" xfId="31229"/>
    <cellStyle name="ჩვეულებრივი 7 2 2 2 3 2 6" xfId="36102"/>
    <cellStyle name="ჩვეულებრივი 7 2 2 2 3 3" xfId="26303"/>
    <cellStyle name="ჩვეულებრივი 7 2 2 2 3 3 2" xfId="26304"/>
    <cellStyle name="ჩვეულებრივი 7 2 2 2 3 3 2 2" xfId="26305"/>
    <cellStyle name="ჩვეულებრივი 7 2 2 2 3 3 2 2 2" xfId="31239"/>
    <cellStyle name="ჩვეულებრივი 7 2 2 2 3 3 2 2 3" xfId="36112"/>
    <cellStyle name="ჩვეულებრივი 7 2 2 2 3 3 2 3" xfId="31238"/>
    <cellStyle name="ჩვეულებრივი 7 2 2 2 3 3 2 4" xfId="36111"/>
    <cellStyle name="ჩვეულებრივი 7 2 2 2 3 3 3" xfId="26306"/>
    <cellStyle name="ჩვეულებრივი 7 2 2 2 3 3 3 2" xfId="31240"/>
    <cellStyle name="ჩვეულებრივი 7 2 2 2 3 3 3 3" xfId="36113"/>
    <cellStyle name="ჩვეულებრივი 7 2 2 2 3 3 4" xfId="31237"/>
    <cellStyle name="ჩვეულებრივი 7 2 2 2 3 3 5" xfId="36110"/>
    <cellStyle name="ჩვეულებრივი 7 2 2 2 3 4" xfId="26307"/>
    <cellStyle name="ჩვეულებრივი 7 2 2 2 3 4 2" xfId="26308"/>
    <cellStyle name="ჩვეულებრივი 7 2 2 2 3 4 2 2" xfId="31242"/>
    <cellStyle name="ჩვეულებრივი 7 2 2 2 3 4 2 3" xfId="36115"/>
    <cellStyle name="ჩვეულებრივი 7 2 2 2 3 4 3" xfId="31241"/>
    <cellStyle name="ჩვეულებრივი 7 2 2 2 3 4 4" xfId="36114"/>
    <cellStyle name="ჩვეულებრივი 7 2 2 2 3 5" xfId="26309"/>
    <cellStyle name="ჩვეულებრივი 7 2 2 2 3 5 2" xfId="31243"/>
    <cellStyle name="ჩვეულებრივი 7 2 2 2 3 5 3" xfId="36116"/>
    <cellStyle name="ჩვეულებრივი 7 2 2 2 3 6" xfId="31228"/>
    <cellStyle name="ჩვეულებრივი 7 2 2 2 3 7" xfId="36101"/>
    <cellStyle name="ჩვეულებრივი 7 2 2 2 4" xfId="26310"/>
    <cellStyle name="ჩვეულებრივი 7 2 2 2 4 2" xfId="26311"/>
    <cellStyle name="ჩვეულებრივი 7 2 2 2 4 2 2" xfId="26312"/>
    <cellStyle name="ჩვეულებრივი 7 2 2 2 4 2 2 2" xfId="26313"/>
    <cellStyle name="ჩვეულებრივი 7 2 2 2 4 2 2 2 2" xfId="26314"/>
    <cellStyle name="ჩვეულებრივი 7 2 2 2 4 2 2 2 2 2" xfId="31248"/>
    <cellStyle name="ჩვეულებრივი 7 2 2 2 4 2 2 2 2 3" xfId="36121"/>
    <cellStyle name="ჩვეულებრივი 7 2 2 2 4 2 2 2 3" xfId="31247"/>
    <cellStyle name="ჩვეულებრივი 7 2 2 2 4 2 2 2 4" xfId="36120"/>
    <cellStyle name="ჩვეულებრივი 7 2 2 2 4 2 2 3" xfId="26315"/>
    <cellStyle name="ჩვეულებრივი 7 2 2 2 4 2 2 3 2" xfId="31249"/>
    <cellStyle name="ჩვეულებრივი 7 2 2 2 4 2 2 3 3" xfId="36122"/>
    <cellStyle name="ჩვეულებრივი 7 2 2 2 4 2 2 4" xfId="31246"/>
    <cellStyle name="ჩვეულებრივი 7 2 2 2 4 2 2 5" xfId="36119"/>
    <cellStyle name="ჩვეულებრივი 7 2 2 2 4 2 3" xfId="26316"/>
    <cellStyle name="ჩვეულებრივი 7 2 2 2 4 2 3 2" xfId="26317"/>
    <cellStyle name="ჩვეულებრივი 7 2 2 2 4 2 3 2 2" xfId="31251"/>
    <cellStyle name="ჩვეულებრივი 7 2 2 2 4 2 3 2 3" xfId="36124"/>
    <cellStyle name="ჩვეულებრივი 7 2 2 2 4 2 3 3" xfId="31250"/>
    <cellStyle name="ჩვეულებრივი 7 2 2 2 4 2 3 4" xfId="36123"/>
    <cellStyle name="ჩვეულებრივი 7 2 2 2 4 2 4" xfId="26318"/>
    <cellStyle name="ჩვეულებრივი 7 2 2 2 4 2 4 2" xfId="31252"/>
    <cellStyle name="ჩვეულებრივი 7 2 2 2 4 2 4 3" xfId="36125"/>
    <cellStyle name="ჩვეულებრივი 7 2 2 2 4 2 5" xfId="31245"/>
    <cellStyle name="ჩვეულებრივი 7 2 2 2 4 2 6" xfId="36118"/>
    <cellStyle name="ჩვეულებრივი 7 2 2 2 4 3" xfId="26319"/>
    <cellStyle name="ჩვეულებრივი 7 2 2 2 4 3 2" xfId="26320"/>
    <cellStyle name="ჩვეულებრივი 7 2 2 2 4 3 2 2" xfId="26321"/>
    <cellStyle name="ჩვეულებრივი 7 2 2 2 4 3 2 2 2" xfId="31255"/>
    <cellStyle name="ჩვეულებრივი 7 2 2 2 4 3 2 2 3" xfId="36128"/>
    <cellStyle name="ჩვეულებრივი 7 2 2 2 4 3 2 3" xfId="31254"/>
    <cellStyle name="ჩვეულებრივი 7 2 2 2 4 3 2 4" xfId="36127"/>
    <cellStyle name="ჩვეულებრივი 7 2 2 2 4 3 3" xfId="26322"/>
    <cellStyle name="ჩვეულებრივი 7 2 2 2 4 3 3 2" xfId="31256"/>
    <cellStyle name="ჩვეულებრივი 7 2 2 2 4 3 3 3" xfId="36129"/>
    <cellStyle name="ჩვეულებრივი 7 2 2 2 4 3 4" xfId="31253"/>
    <cellStyle name="ჩვეულებრივი 7 2 2 2 4 3 5" xfId="36126"/>
    <cellStyle name="ჩვეულებრივი 7 2 2 2 4 4" xfId="26323"/>
    <cellStyle name="ჩვეულებრივი 7 2 2 2 4 4 2" xfId="26324"/>
    <cellStyle name="ჩვეულებრივი 7 2 2 2 4 4 2 2" xfId="31258"/>
    <cellStyle name="ჩვეულებრივი 7 2 2 2 4 4 2 3" xfId="36131"/>
    <cellStyle name="ჩვეულებრივი 7 2 2 2 4 4 3" xfId="31257"/>
    <cellStyle name="ჩვეულებრივი 7 2 2 2 4 4 4" xfId="36130"/>
    <cellStyle name="ჩვეულებრივი 7 2 2 2 4 5" xfId="26325"/>
    <cellStyle name="ჩვეულებრივი 7 2 2 2 4 5 2" xfId="31259"/>
    <cellStyle name="ჩვეულებრივი 7 2 2 2 4 5 3" xfId="36132"/>
    <cellStyle name="ჩვეულებრივი 7 2 2 2 4 6" xfId="31244"/>
    <cellStyle name="ჩვეულებრივი 7 2 2 2 4 7" xfId="36117"/>
    <cellStyle name="ჩვეულებრივი 7 2 2 2 5" xfId="26326"/>
    <cellStyle name="ჩვეულებრივი 7 2 2 2 5 2" xfId="26327"/>
    <cellStyle name="ჩვეულებრივი 7 2 2 2 5 2 2" xfId="26328"/>
    <cellStyle name="ჩვეულებრივი 7 2 2 2 5 2 2 2" xfId="26329"/>
    <cellStyle name="ჩვეულებრივი 7 2 2 2 5 2 2 2 2" xfId="31263"/>
    <cellStyle name="ჩვეულებრივი 7 2 2 2 5 2 2 2 3" xfId="36136"/>
    <cellStyle name="ჩვეულებრივი 7 2 2 2 5 2 2 3" xfId="31262"/>
    <cellStyle name="ჩვეულებრივი 7 2 2 2 5 2 2 4" xfId="36135"/>
    <cellStyle name="ჩვეულებრივი 7 2 2 2 5 2 3" xfId="26330"/>
    <cellStyle name="ჩვეულებრივი 7 2 2 2 5 2 3 2" xfId="31264"/>
    <cellStyle name="ჩვეულებრივი 7 2 2 2 5 2 3 3" xfId="36137"/>
    <cellStyle name="ჩვეულებრივი 7 2 2 2 5 2 4" xfId="31261"/>
    <cellStyle name="ჩვეულებრივი 7 2 2 2 5 2 5" xfId="36134"/>
    <cellStyle name="ჩვეულებრივი 7 2 2 2 5 3" xfId="26331"/>
    <cellStyle name="ჩვეულებრივი 7 2 2 2 5 3 2" xfId="26332"/>
    <cellStyle name="ჩვეულებრივი 7 2 2 2 5 3 2 2" xfId="31266"/>
    <cellStyle name="ჩვეულებრივი 7 2 2 2 5 3 2 3" xfId="36139"/>
    <cellStyle name="ჩვეულებრივი 7 2 2 2 5 3 3" xfId="31265"/>
    <cellStyle name="ჩვეულებრივი 7 2 2 2 5 3 4" xfId="36138"/>
    <cellStyle name="ჩვეულებრივი 7 2 2 2 5 4" xfId="26333"/>
    <cellStyle name="ჩვეულებრივი 7 2 2 2 5 4 2" xfId="31267"/>
    <cellStyle name="ჩვეულებრივი 7 2 2 2 5 4 3" xfId="36140"/>
    <cellStyle name="ჩვეულებრივი 7 2 2 2 5 5" xfId="31260"/>
    <cellStyle name="ჩვეულებრივი 7 2 2 2 5 6" xfId="36133"/>
    <cellStyle name="ჩვეულებრივი 7 2 2 2 6" xfId="26334"/>
    <cellStyle name="ჩვეულებრივი 7 2 2 2 6 2" xfId="26335"/>
    <cellStyle name="ჩვეულებრივი 7 2 2 2 6 2 2" xfId="26336"/>
    <cellStyle name="ჩვეულებრივი 7 2 2 2 6 2 2 2" xfId="31270"/>
    <cellStyle name="ჩვეულებრივი 7 2 2 2 6 2 2 3" xfId="36143"/>
    <cellStyle name="ჩვეულებრივი 7 2 2 2 6 2 3" xfId="31269"/>
    <cellStyle name="ჩვეულებრივი 7 2 2 2 6 2 4" xfId="36142"/>
    <cellStyle name="ჩვეულებრივი 7 2 2 2 6 3" xfId="26337"/>
    <cellStyle name="ჩვეულებრივი 7 2 2 2 6 3 2" xfId="31271"/>
    <cellStyle name="ჩვეულებრივი 7 2 2 2 6 3 3" xfId="36144"/>
    <cellStyle name="ჩვეულებრივი 7 2 2 2 6 4" xfId="31268"/>
    <cellStyle name="ჩვეულებრივი 7 2 2 2 6 5" xfId="36141"/>
    <cellStyle name="ჩვეულებრივი 7 2 2 2 7" xfId="26338"/>
    <cellStyle name="ჩვეულებრივი 7 2 2 2 7 2" xfId="26339"/>
    <cellStyle name="ჩვეულებრივი 7 2 2 2 7 2 2" xfId="31273"/>
    <cellStyle name="ჩვეულებრივი 7 2 2 2 7 2 3" xfId="36146"/>
    <cellStyle name="ჩვეულებრივი 7 2 2 2 7 3" xfId="31272"/>
    <cellStyle name="ჩვეულებრივი 7 2 2 2 7 4" xfId="36145"/>
    <cellStyle name="ჩვეულებრივი 7 2 2 2 8" xfId="26340"/>
    <cellStyle name="ჩვეულებრივი 7 2 2 2 8 2" xfId="31274"/>
    <cellStyle name="ჩვეულებრივი 7 2 2 2 8 3" xfId="36147"/>
    <cellStyle name="ჩვეულებრივი 7 2 2 2 9" xfId="31179"/>
    <cellStyle name="ჩვეულებრივი 7 2 2 3" xfId="26341"/>
    <cellStyle name="ჩვეულებრივი 7 2 2 3 2" xfId="26342"/>
    <cellStyle name="ჩვეულებრივი 7 2 2 3 2 2" xfId="26343"/>
    <cellStyle name="ჩვეულებრივი 7 2 2 3 2 2 2" xfId="26344"/>
    <cellStyle name="ჩვეულებრივი 7 2 2 3 2 2 2 2" xfId="26345"/>
    <cellStyle name="ჩვეულებრივი 7 2 2 3 2 2 2 2 2" xfId="26346"/>
    <cellStyle name="ჩვეულებრივი 7 2 2 3 2 2 2 2 2 2" xfId="31280"/>
    <cellStyle name="ჩვეულებრივი 7 2 2 3 2 2 2 2 2 3" xfId="36153"/>
    <cellStyle name="ჩვეულებრივი 7 2 2 3 2 2 2 2 3" xfId="31279"/>
    <cellStyle name="ჩვეულებრივი 7 2 2 3 2 2 2 2 4" xfId="36152"/>
    <cellStyle name="ჩვეულებრივი 7 2 2 3 2 2 2 3" xfId="26347"/>
    <cellStyle name="ჩვეულებრივი 7 2 2 3 2 2 2 3 2" xfId="31281"/>
    <cellStyle name="ჩვეულებრივი 7 2 2 3 2 2 2 3 3" xfId="36154"/>
    <cellStyle name="ჩვეულებრივი 7 2 2 3 2 2 2 4" xfId="31278"/>
    <cellStyle name="ჩვეულებრივი 7 2 2 3 2 2 2 5" xfId="36151"/>
    <cellStyle name="ჩვეულებრივი 7 2 2 3 2 2 3" xfId="26348"/>
    <cellStyle name="ჩვეულებრივი 7 2 2 3 2 2 3 2" xfId="26349"/>
    <cellStyle name="ჩვეულებრივი 7 2 2 3 2 2 3 2 2" xfId="31283"/>
    <cellStyle name="ჩვეულებრივი 7 2 2 3 2 2 3 2 3" xfId="36156"/>
    <cellStyle name="ჩვეულებრივი 7 2 2 3 2 2 3 3" xfId="31282"/>
    <cellStyle name="ჩვეულებრივი 7 2 2 3 2 2 3 4" xfId="36155"/>
    <cellStyle name="ჩვეულებრივი 7 2 2 3 2 2 4" xfId="26350"/>
    <cellStyle name="ჩვეულებრივი 7 2 2 3 2 2 4 2" xfId="31284"/>
    <cellStyle name="ჩვეულებრივი 7 2 2 3 2 2 4 3" xfId="36157"/>
    <cellStyle name="ჩვეულებრივი 7 2 2 3 2 2 5" xfId="31277"/>
    <cellStyle name="ჩვეულებრივი 7 2 2 3 2 2 6" xfId="36150"/>
    <cellStyle name="ჩვეულებრივი 7 2 2 3 2 3" xfId="26351"/>
    <cellStyle name="ჩვეულებრივი 7 2 2 3 2 3 2" xfId="26352"/>
    <cellStyle name="ჩვეულებრივი 7 2 2 3 2 3 2 2" xfId="26353"/>
    <cellStyle name="ჩვეულებრივი 7 2 2 3 2 3 2 2 2" xfId="31287"/>
    <cellStyle name="ჩვეულებრივი 7 2 2 3 2 3 2 2 3" xfId="36160"/>
    <cellStyle name="ჩვეულებრივი 7 2 2 3 2 3 2 3" xfId="31286"/>
    <cellStyle name="ჩვეულებრივი 7 2 2 3 2 3 2 4" xfId="36159"/>
    <cellStyle name="ჩვეულებრივი 7 2 2 3 2 3 3" xfId="26354"/>
    <cellStyle name="ჩვეულებრივი 7 2 2 3 2 3 3 2" xfId="31288"/>
    <cellStyle name="ჩვეულებრივი 7 2 2 3 2 3 3 3" xfId="36161"/>
    <cellStyle name="ჩვეულებრივი 7 2 2 3 2 3 4" xfId="31285"/>
    <cellStyle name="ჩვეულებრივი 7 2 2 3 2 3 5" xfId="36158"/>
    <cellStyle name="ჩვეულებრივი 7 2 2 3 2 4" xfId="26355"/>
    <cellStyle name="ჩვეულებრივი 7 2 2 3 2 4 2" xfId="26356"/>
    <cellStyle name="ჩვეულებრივი 7 2 2 3 2 4 2 2" xfId="31290"/>
    <cellStyle name="ჩვეულებრივი 7 2 2 3 2 4 2 3" xfId="36163"/>
    <cellStyle name="ჩვეულებრივი 7 2 2 3 2 4 3" xfId="31289"/>
    <cellStyle name="ჩვეულებრივი 7 2 2 3 2 4 4" xfId="36162"/>
    <cellStyle name="ჩვეულებრივი 7 2 2 3 2 5" xfId="26357"/>
    <cellStyle name="ჩვეულებრივი 7 2 2 3 2 5 2" xfId="31291"/>
    <cellStyle name="ჩვეულებრივი 7 2 2 3 2 5 3" xfId="36164"/>
    <cellStyle name="ჩვეულებრივი 7 2 2 3 2 6" xfId="31276"/>
    <cellStyle name="ჩვეულებრივი 7 2 2 3 2 7" xfId="36149"/>
    <cellStyle name="ჩვეულებრივი 7 2 2 3 3" xfId="26358"/>
    <cellStyle name="ჩვეულებრივი 7 2 2 3 3 2" xfId="26359"/>
    <cellStyle name="ჩვეულებრივი 7 2 2 3 3 2 2" xfId="26360"/>
    <cellStyle name="ჩვეულებრივი 7 2 2 3 3 2 2 2" xfId="26361"/>
    <cellStyle name="ჩვეულებრივი 7 2 2 3 3 2 2 2 2" xfId="26362"/>
    <cellStyle name="ჩვეულებრივი 7 2 2 3 3 2 2 2 2 2" xfId="31296"/>
    <cellStyle name="ჩვეულებრივი 7 2 2 3 3 2 2 2 2 3" xfId="36169"/>
    <cellStyle name="ჩვეულებრივი 7 2 2 3 3 2 2 2 3" xfId="31295"/>
    <cellStyle name="ჩვეულებრივი 7 2 2 3 3 2 2 2 4" xfId="36168"/>
    <cellStyle name="ჩვეულებრივი 7 2 2 3 3 2 2 3" xfId="26363"/>
    <cellStyle name="ჩვეულებრივი 7 2 2 3 3 2 2 3 2" xfId="31297"/>
    <cellStyle name="ჩვეულებრივი 7 2 2 3 3 2 2 3 3" xfId="36170"/>
    <cellStyle name="ჩვეულებრივი 7 2 2 3 3 2 2 4" xfId="31294"/>
    <cellStyle name="ჩვეულებრივი 7 2 2 3 3 2 2 5" xfId="36167"/>
    <cellStyle name="ჩვეულებრივი 7 2 2 3 3 2 3" xfId="26364"/>
    <cellStyle name="ჩვეულებრივი 7 2 2 3 3 2 3 2" xfId="26365"/>
    <cellStyle name="ჩვეულებრივი 7 2 2 3 3 2 3 2 2" xfId="31299"/>
    <cellStyle name="ჩვეულებრივი 7 2 2 3 3 2 3 2 3" xfId="36172"/>
    <cellStyle name="ჩვეულებრივი 7 2 2 3 3 2 3 3" xfId="31298"/>
    <cellStyle name="ჩვეულებრივი 7 2 2 3 3 2 3 4" xfId="36171"/>
    <cellStyle name="ჩვეულებრივი 7 2 2 3 3 2 4" xfId="26366"/>
    <cellStyle name="ჩვეულებრივი 7 2 2 3 3 2 4 2" xfId="31300"/>
    <cellStyle name="ჩვეულებრივი 7 2 2 3 3 2 4 3" xfId="36173"/>
    <cellStyle name="ჩვეულებრივი 7 2 2 3 3 2 5" xfId="31293"/>
    <cellStyle name="ჩვეულებრივი 7 2 2 3 3 2 6" xfId="36166"/>
    <cellStyle name="ჩვეულებრივი 7 2 2 3 3 3" xfId="26367"/>
    <cellStyle name="ჩვეულებრივი 7 2 2 3 3 3 2" xfId="26368"/>
    <cellStyle name="ჩვეულებრივი 7 2 2 3 3 3 2 2" xfId="26369"/>
    <cellStyle name="ჩვეულებრივი 7 2 2 3 3 3 2 2 2" xfId="31303"/>
    <cellStyle name="ჩვეულებრივი 7 2 2 3 3 3 2 2 3" xfId="36176"/>
    <cellStyle name="ჩვეულებრივი 7 2 2 3 3 3 2 3" xfId="31302"/>
    <cellStyle name="ჩვეულებრივი 7 2 2 3 3 3 2 4" xfId="36175"/>
    <cellStyle name="ჩვეულებრივი 7 2 2 3 3 3 3" xfId="26370"/>
    <cellStyle name="ჩვეულებრივი 7 2 2 3 3 3 3 2" xfId="31304"/>
    <cellStyle name="ჩვეულებრივი 7 2 2 3 3 3 3 3" xfId="36177"/>
    <cellStyle name="ჩვეულებრივი 7 2 2 3 3 3 4" xfId="31301"/>
    <cellStyle name="ჩვეულებრივი 7 2 2 3 3 3 5" xfId="36174"/>
    <cellStyle name="ჩვეულებრივი 7 2 2 3 3 4" xfId="26371"/>
    <cellStyle name="ჩვეულებრივი 7 2 2 3 3 4 2" xfId="26372"/>
    <cellStyle name="ჩვეულებრივი 7 2 2 3 3 4 2 2" xfId="31306"/>
    <cellStyle name="ჩვეულებრივი 7 2 2 3 3 4 2 3" xfId="36179"/>
    <cellStyle name="ჩვეულებრივი 7 2 2 3 3 4 3" xfId="31305"/>
    <cellStyle name="ჩვეულებრივი 7 2 2 3 3 4 4" xfId="36178"/>
    <cellStyle name="ჩვეულებრივი 7 2 2 3 3 5" xfId="26373"/>
    <cellStyle name="ჩვეულებრივი 7 2 2 3 3 5 2" xfId="31307"/>
    <cellStyle name="ჩვეულებრივი 7 2 2 3 3 5 3" xfId="36180"/>
    <cellStyle name="ჩვეულებრივი 7 2 2 3 3 6" xfId="31292"/>
    <cellStyle name="ჩვეულებრივი 7 2 2 3 3 7" xfId="36165"/>
    <cellStyle name="ჩვეულებრივი 7 2 2 3 4" xfId="26374"/>
    <cellStyle name="ჩვეულებრივი 7 2 2 3 4 2" xfId="26375"/>
    <cellStyle name="ჩვეულებრივი 7 2 2 3 4 2 2" xfId="26376"/>
    <cellStyle name="ჩვეულებრივი 7 2 2 3 4 2 2 2" xfId="26377"/>
    <cellStyle name="ჩვეულებრივი 7 2 2 3 4 2 2 2 2" xfId="31311"/>
    <cellStyle name="ჩვეულებრივი 7 2 2 3 4 2 2 2 3" xfId="36184"/>
    <cellStyle name="ჩვეულებრივი 7 2 2 3 4 2 2 3" xfId="31310"/>
    <cellStyle name="ჩვეულებრივი 7 2 2 3 4 2 2 4" xfId="36183"/>
    <cellStyle name="ჩვეულებრივი 7 2 2 3 4 2 3" xfId="26378"/>
    <cellStyle name="ჩვეულებრივი 7 2 2 3 4 2 3 2" xfId="31312"/>
    <cellStyle name="ჩვეულებრივი 7 2 2 3 4 2 3 3" xfId="36185"/>
    <cellStyle name="ჩვეულებრივი 7 2 2 3 4 2 4" xfId="31309"/>
    <cellStyle name="ჩვეულებრივი 7 2 2 3 4 2 5" xfId="36182"/>
    <cellStyle name="ჩვეულებრივი 7 2 2 3 4 3" xfId="26379"/>
    <cellStyle name="ჩვეულებრივი 7 2 2 3 4 3 2" xfId="26380"/>
    <cellStyle name="ჩვეულებრივი 7 2 2 3 4 3 2 2" xfId="31314"/>
    <cellStyle name="ჩვეულებრივი 7 2 2 3 4 3 2 3" xfId="36187"/>
    <cellStyle name="ჩვეულებრივი 7 2 2 3 4 3 3" xfId="31313"/>
    <cellStyle name="ჩვეულებრივი 7 2 2 3 4 3 4" xfId="36186"/>
    <cellStyle name="ჩვეულებრივი 7 2 2 3 4 4" xfId="26381"/>
    <cellStyle name="ჩვეულებრივი 7 2 2 3 4 4 2" xfId="31315"/>
    <cellStyle name="ჩვეულებრივი 7 2 2 3 4 4 3" xfId="36188"/>
    <cellStyle name="ჩვეულებრივი 7 2 2 3 4 5" xfId="31308"/>
    <cellStyle name="ჩვეულებრივი 7 2 2 3 4 6" xfId="36181"/>
    <cellStyle name="ჩვეულებრივი 7 2 2 3 5" xfId="26382"/>
    <cellStyle name="ჩვეულებრივი 7 2 2 3 5 2" xfId="26383"/>
    <cellStyle name="ჩვეულებრივი 7 2 2 3 5 2 2" xfId="26384"/>
    <cellStyle name="ჩვეულებრივი 7 2 2 3 5 2 2 2" xfId="31318"/>
    <cellStyle name="ჩვეულებრივი 7 2 2 3 5 2 2 3" xfId="36191"/>
    <cellStyle name="ჩვეულებრივი 7 2 2 3 5 2 3" xfId="31317"/>
    <cellStyle name="ჩვეულებრივი 7 2 2 3 5 2 4" xfId="36190"/>
    <cellStyle name="ჩვეულებრივი 7 2 2 3 5 3" xfId="26385"/>
    <cellStyle name="ჩვეულებრივი 7 2 2 3 5 3 2" xfId="31319"/>
    <cellStyle name="ჩვეულებრივი 7 2 2 3 5 3 3" xfId="36192"/>
    <cellStyle name="ჩვეულებრივი 7 2 2 3 5 4" xfId="31316"/>
    <cellStyle name="ჩვეულებრივი 7 2 2 3 5 5" xfId="36189"/>
    <cellStyle name="ჩვეულებრივი 7 2 2 3 6" xfId="26386"/>
    <cellStyle name="ჩვეულებრივი 7 2 2 3 6 2" xfId="26387"/>
    <cellStyle name="ჩვეულებრივი 7 2 2 3 6 2 2" xfId="31321"/>
    <cellStyle name="ჩვეულებრივი 7 2 2 3 6 2 3" xfId="36194"/>
    <cellStyle name="ჩვეულებრივი 7 2 2 3 6 3" xfId="31320"/>
    <cellStyle name="ჩვეულებრივი 7 2 2 3 6 4" xfId="36193"/>
    <cellStyle name="ჩვეულებრივი 7 2 2 3 7" xfId="26388"/>
    <cellStyle name="ჩვეულებრივი 7 2 2 3 7 2" xfId="31322"/>
    <cellStyle name="ჩვეულებრივი 7 2 2 3 7 3" xfId="36195"/>
    <cellStyle name="ჩვეულებრივი 7 2 2 3 8" xfId="31275"/>
    <cellStyle name="ჩვეულებრივი 7 2 2 3 9" xfId="36148"/>
    <cellStyle name="ჩვეულებრივი 7 2 2 4" xfId="26389"/>
    <cellStyle name="ჩვეულებრივი 7 2 2 4 2" xfId="26390"/>
    <cellStyle name="ჩვეულებრივი 7 2 2 4 2 2" xfId="26391"/>
    <cellStyle name="ჩვეულებრივი 7 2 2 4 2 2 2" xfId="26392"/>
    <cellStyle name="ჩვეულებრივი 7 2 2 4 2 2 2 2" xfId="26393"/>
    <cellStyle name="ჩვეულებრივი 7 2 2 4 2 2 2 2 2" xfId="31327"/>
    <cellStyle name="ჩვეულებრივი 7 2 2 4 2 2 2 2 3" xfId="36200"/>
    <cellStyle name="ჩვეულებრივი 7 2 2 4 2 2 2 3" xfId="31326"/>
    <cellStyle name="ჩვეულებრივი 7 2 2 4 2 2 2 4" xfId="36199"/>
    <cellStyle name="ჩვეულებრივი 7 2 2 4 2 2 3" xfId="26394"/>
    <cellStyle name="ჩვეულებრივი 7 2 2 4 2 2 3 2" xfId="31328"/>
    <cellStyle name="ჩვეულებრივი 7 2 2 4 2 2 3 3" xfId="36201"/>
    <cellStyle name="ჩვეულებრივი 7 2 2 4 2 2 4" xfId="31325"/>
    <cellStyle name="ჩვეულებრივი 7 2 2 4 2 2 5" xfId="36198"/>
    <cellStyle name="ჩვეულებრივი 7 2 2 4 2 3" xfId="26395"/>
    <cellStyle name="ჩვეულებრივი 7 2 2 4 2 3 2" xfId="26396"/>
    <cellStyle name="ჩვეულებრივი 7 2 2 4 2 3 2 2" xfId="31330"/>
    <cellStyle name="ჩვეულებრივი 7 2 2 4 2 3 2 3" xfId="36203"/>
    <cellStyle name="ჩვეულებრივი 7 2 2 4 2 3 3" xfId="31329"/>
    <cellStyle name="ჩვეულებრივი 7 2 2 4 2 3 4" xfId="36202"/>
    <cellStyle name="ჩვეულებრივი 7 2 2 4 2 4" xfId="26397"/>
    <cellStyle name="ჩვეულებრივი 7 2 2 4 2 4 2" xfId="31331"/>
    <cellStyle name="ჩვეულებრივი 7 2 2 4 2 4 3" xfId="36204"/>
    <cellStyle name="ჩვეულებრივი 7 2 2 4 2 5" xfId="31324"/>
    <cellStyle name="ჩვეულებრივი 7 2 2 4 2 6" xfId="36197"/>
    <cellStyle name="ჩვეულებრივი 7 2 2 4 3" xfId="26398"/>
    <cellStyle name="ჩვეულებრივი 7 2 2 4 3 2" xfId="26399"/>
    <cellStyle name="ჩვეულებრივი 7 2 2 4 3 2 2" xfId="26400"/>
    <cellStyle name="ჩვეულებრივი 7 2 2 4 3 2 2 2" xfId="31334"/>
    <cellStyle name="ჩვეულებრივი 7 2 2 4 3 2 2 3" xfId="36207"/>
    <cellStyle name="ჩვეულებრივი 7 2 2 4 3 2 3" xfId="31333"/>
    <cellStyle name="ჩვეულებრივი 7 2 2 4 3 2 4" xfId="36206"/>
    <cellStyle name="ჩვეულებრივი 7 2 2 4 3 3" xfId="26401"/>
    <cellStyle name="ჩვეულებრივი 7 2 2 4 3 3 2" xfId="31335"/>
    <cellStyle name="ჩვეულებრივი 7 2 2 4 3 3 3" xfId="36208"/>
    <cellStyle name="ჩვეულებრივი 7 2 2 4 3 4" xfId="31332"/>
    <cellStyle name="ჩვეულებრივი 7 2 2 4 3 5" xfId="36205"/>
    <cellStyle name="ჩვეულებრივი 7 2 2 4 4" xfId="26402"/>
    <cellStyle name="ჩვეულებრივი 7 2 2 4 4 2" xfId="26403"/>
    <cellStyle name="ჩვეულებრივი 7 2 2 4 4 2 2" xfId="31337"/>
    <cellStyle name="ჩვეულებრივი 7 2 2 4 4 2 3" xfId="36210"/>
    <cellStyle name="ჩვეულებრივი 7 2 2 4 4 3" xfId="31336"/>
    <cellStyle name="ჩვეულებრივი 7 2 2 4 4 4" xfId="36209"/>
    <cellStyle name="ჩვეულებრივი 7 2 2 4 5" xfId="26404"/>
    <cellStyle name="ჩვეულებრივი 7 2 2 4 5 2" xfId="31338"/>
    <cellStyle name="ჩვეულებრივი 7 2 2 4 5 3" xfId="36211"/>
    <cellStyle name="ჩვეულებრივი 7 2 2 4 6" xfId="31323"/>
    <cellStyle name="ჩვეულებრივი 7 2 2 4 7" xfId="36196"/>
    <cellStyle name="ჩვეულებრივი 7 2 2 5" xfId="26405"/>
    <cellStyle name="ჩვეულებრივი 7 2 2 5 2" xfId="26406"/>
    <cellStyle name="ჩვეულებრივი 7 2 2 5 2 2" xfId="26407"/>
    <cellStyle name="ჩვეულებრივი 7 2 2 5 2 2 2" xfId="26408"/>
    <cellStyle name="ჩვეულებრივი 7 2 2 5 2 2 2 2" xfId="26409"/>
    <cellStyle name="ჩვეულებრივი 7 2 2 5 2 2 2 2 2" xfId="31343"/>
    <cellStyle name="ჩვეულებრივი 7 2 2 5 2 2 2 2 3" xfId="36216"/>
    <cellStyle name="ჩვეულებრივი 7 2 2 5 2 2 2 3" xfId="31342"/>
    <cellStyle name="ჩვეულებრივი 7 2 2 5 2 2 2 4" xfId="36215"/>
    <cellStyle name="ჩვეულებრივი 7 2 2 5 2 2 3" xfId="26410"/>
    <cellStyle name="ჩვეულებრივი 7 2 2 5 2 2 3 2" xfId="31344"/>
    <cellStyle name="ჩვეულებრივი 7 2 2 5 2 2 3 3" xfId="36217"/>
    <cellStyle name="ჩვეულებრივი 7 2 2 5 2 2 4" xfId="31341"/>
    <cellStyle name="ჩვეულებრივი 7 2 2 5 2 2 5" xfId="36214"/>
    <cellStyle name="ჩვეულებრივი 7 2 2 5 2 3" xfId="26411"/>
    <cellStyle name="ჩვეულებრივი 7 2 2 5 2 3 2" xfId="26412"/>
    <cellStyle name="ჩვეულებრივი 7 2 2 5 2 3 2 2" xfId="31346"/>
    <cellStyle name="ჩვეულებრივი 7 2 2 5 2 3 2 3" xfId="36219"/>
    <cellStyle name="ჩვეულებრივი 7 2 2 5 2 3 3" xfId="31345"/>
    <cellStyle name="ჩვეულებრივი 7 2 2 5 2 3 4" xfId="36218"/>
    <cellStyle name="ჩვეულებრივი 7 2 2 5 2 4" xfId="26413"/>
    <cellStyle name="ჩვეულებრივი 7 2 2 5 2 4 2" xfId="31347"/>
    <cellStyle name="ჩვეულებრივი 7 2 2 5 2 4 3" xfId="36220"/>
    <cellStyle name="ჩვეულებრივი 7 2 2 5 2 5" xfId="31340"/>
    <cellStyle name="ჩვეულებრივი 7 2 2 5 2 6" xfId="36213"/>
    <cellStyle name="ჩვეულებრივი 7 2 2 5 3" xfId="26414"/>
    <cellStyle name="ჩვეულებრივი 7 2 2 5 3 2" xfId="26415"/>
    <cellStyle name="ჩვეულებრივი 7 2 2 5 3 2 2" xfId="26416"/>
    <cellStyle name="ჩვეულებრივი 7 2 2 5 3 2 2 2" xfId="31350"/>
    <cellStyle name="ჩვეულებრივი 7 2 2 5 3 2 2 3" xfId="36223"/>
    <cellStyle name="ჩვეულებრივი 7 2 2 5 3 2 3" xfId="31349"/>
    <cellStyle name="ჩვეულებრივი 7 2 2 5 3 2 4" xfId="36222"/>
    <cellStyle name="ჩვეულებრივი 7 2 2 5 3 3" xfId="26417"/>
    <cellStyle name="ჩვეულებრივი 7 2 2 5 3 3 2" xfId="31351"/>
    <cellStyle name="ჩვეულებრივი 7 2 2 5 3 3 3" xfId="36224"/>
    <cellStyle name="ჩვეულებრივი 7 2 2 5 3 4" xfId="31348"/>
    <cellStyle name="ჩვეულებრივი 7 2 2 5 3 5" xfId="36221"/>
    <cellStyle name="ჩვეულებრივი 7 2 2 5 4" xfId="26418"/>
    <cellStyle name="ჩვეულებრივი 7 2 2 5 4 2" xfId="26419"/>
    <cellStyle name="ჩვეულებრივი 7 2 2 5 4 2 2" xfId="31353"/>
    <cellStyle name="ჩვეულებრივი 7 2 2 5 4 2 3" xfId="36226"/>
    <cellStyle name="ჩვეულებრივი 7 2 2 5 4 3" xfId="31352"/>
    <cellStyle name="ჩვეულებრივი 7 2 2 5 4 4" xfId="36225"/>
    <cellStyle name="ჩვეულებრივი 7 2 2 5 5" xfId="26420"/>
    <cellStyle name="ჩვეულებრივი 7 2 2 5 5 2" xfId="31354"/>
    <cellStyle name="ჩვეულებრივი 7 2 2 5 5 3" xfId="36227"/>
    <cellStyle name="ჩვეულებრივი 7 2 2 5 6" xfId="31339"/>
    <cellStyle name="ჩვეულებრივი 7 2 2 5 7" xfId="36212"/>
    <cellStyle name="ჩვეულებრივი 7 2 2 6" xfId="26421"/>
    <cellStyle name="ჩვეულებრივი 7 2 2 6 2" xfId="26422"/>
    <cellStyle name="ჩვეულებრივი 7 2 2 6 2 2" xfId="26423"/>
    <cellStyle name="ჩვეულებრივი 7 2 2 6 2 2 2" xfId="26424"/>
    <cellStyle name="ჩვეულებრივი 7 2 2 6 2 2 2 2" xfId="31358"/>
    <cellStyle name="ჩვეულებრივი 7 2 2 6 2 2 2 3" xfId="36231"/>
    <cellStyle name="ჩვეულებრივი 7 2 2 6 2 2 3" xfId="31357"/>
    <cellStyle name="ჩვეულებრივი 7 2 2 6 2 2 4" xfId="36230"/>
    <cellStyle name="ჩვეულებრივი 7 2 2 6 2 3" xfId="26425"/>
    <cellStyle name="ჩვეულებრივი 7 2 2 6 2 3 2" xfId="31359"/>
    <cellStyle name="ჩვეულებრივი 7 2 2 6 2 3 3" xfId="36232"/>
    <cellStyle name="ჩვეულებრივი 7 2 2 6 2 4" xfId="31356"/>
    <cellStyle name="ჩვეულებრივი 7 2 2 6 2 5" xfId="36229"/>
    <cellStyle name="ჩვეულებრივი 7 2 2 6 3" xfId="26426"/>
    <cellStyle name="ჩვეულებრივი 7 2 2 6 3 2" xfId="26427"/>
    <cellStyle name="ჩვეულებრივი 7 2 2 6 3 2 2" xfId="31361"/>
    <cellStyle name="ჩვეულებრივი 7 2 2 6 3 2 3" xfId="36234"/>
    <cellStyle name="ჩვეულებრივი 7 2 2 6 3 3" xfId="31360"/>
    <cellStyle name="ჩვეულებრივი 7 2 2 6 3 4" xfId="36233"/>
    <cellStyle name="ჩვეულებრივი 7 2 2 6 4" xfId="26428"/>
    <cellStyle name="ჩვეულებრივი 7 2 2 6 4 2" xfId="31362"/>
    <cellStyle name="ჩვეულებრივი 7 2 2 6 4 3" xfId="36235"/>
    <cellStyle name="ჩვეულებრივი 7 2 2 6 5" xfId="31355"/>
    <cellStyle name="ჩვეულებრივი 7 2 2 6 6" xfId="36228"/>
    <cellStyle name="ჩვეულებრივი 7 2 2 7" xfId="26429"/>
    <cellStyle name="ჩვეულებრივი 7 2 2 7 2" xfId="26430"/>
    <cellStyle name="ჩვეულებრივი 7 2 2 7 2 2" xfId="26431"/>
    <cellStyle name="ჩვეულებრივი 7 2 2 7 2 2 2" xfId="31365"/>
    <cellStyle name="ჩვეულებრივი 7 2 2 7 2 2 3" xfId="36238"/>
    <cellStyle name="ჩვეულებრივი 7 2 2 7 2 3" xfId="31364"/>
    <cellStyle name="ჩვეულებრივი 7 2 2 7 2 4" xfId="36237"/>
    <cellStyle name="ჩვეულებრივი 7 2 2 7 3" xfId="26432"/>
    <cellStyle name="ჩვეულებრივი 7 2 2 7 3 2" xfId="31366"/>
    <cellStyle name="ჩვეულებრივი 7 2 2 7 3 3" xfId="36239"/>
    <cellStyle name="ჩვეულებრივი 7 2 2 7 4" xfId="31363"/>
    <cellStyle name="ჩვეულებრივი 7 2 2 7 5" xfId="36236"/>
    <cellStyle name="ჩვეულებრივი 7 2 2 8" xfId="26433"/>
    <cellStyle name="ჩვეულებრივი 7 2 2 8 2" xfId="26434"/>
    <cellStyle name="ჩვეულებრივი 7 2 2 8 2 2" xfId="31368"/>
    <cellStyle name="ჩვეულებრივი 7 2 2 8 2 3" xfId="36241"/>
    <cellStyle name="ჩვეულებრივი 7 2 2 8 3" xfId="31367"/>
    <cellStyle name="ჩვეულებრივი 7 2 2 8 4" xfId="36240"/>
    <cellStyle name="ჩვეულებრივი 7 2 2 9" xfId="26435"/>
    <cellStyle name="ჩვეულებრივი 7 2 2 9 2" xfId="31369"/>
    <cellStyle name="ჩვეულებრივი 7 2 2 9 3" xfId="36242"/>
    <cellStyle name="ჩვეულებრივი 7 2 3" xfId="26436"/>
    <cellStyle name="ჩვეულებრივი 7 2 3 10" xfId="36243"/>
    <cellStyle name="ჩვეულებრივი 7 2 3 2" xfId="26437"/>
    <cellStyle name="ჩვეულებრივი 7 2 3 2 2" xfId="26438"/>
    <cellStyle name="ჩვეულებრივი 7 2 3 2 2 2" xfId="26439"/>
    <cellStyle name="ჩვეულებრივი 7 2 3 2 2 2 2" xfId="26440"/>
    <cellStyle name="ჩვეულებრივი 7 2 3 2 2 2 2 2" xfId="26441"/>
    <cellStyle name="ჩვეულებრივი 7 2 3 2 2 2 2 2 2" xfId="26442"/>
    <cellStyle name="ჩვეულებრივი 7 2 3 2 2 2 2 2 2 2" xfId="31376"/>
    <cellStyle name="ჩვეულებრივი 7 2 3 2 2 2 2 2 2 3" xfId="36249"/>
    <cellStyle name="ჩვეულებრივი 7 2 3 2 2 2 2 2 3" xfId="31375"/>
    <cellStyle name="ჩვეულებრივი 7 2 3 2 2 2 2 2 4" xfId="36248"/>
    <cellStyle name="ჩვეულებრივი 7 2 3 2 2 2 2 3" xfId="26443"/>
    <cellStyle name="ჩვეულებრივი 7 2 3 2 2 2 2 3 2" xfId="31377"/>
    <cellStyle name="ჩვეულებრივი 7 2 3 2 2 2 2 3 3" xfId="36250"/>
    <cellStyle name="ჩვეულებრივი 7 2 3 2 2 2 2 4" xfId="31374"/>
    <cellStyle name="ჩვეულებრივი 7 2 3 2 2 2 2 5" xfId="36247"/>
    <cellStyle name="ჩვეულებრივი 7 2 3 2 2 2 3" xfId="26444"/>
    <cellStyle name="ჩვეულებრივი 7 2 3 2 2 2 3 2" xfId="26445"/>
    <cellStyle name="ჩვეულებრივი 7 2 3 2 2 2 3 2 2" xfId="31379"/>
    <cellStyle name="ჩვეულებრივი 7 2 3 2 2 2 3 2 3" xfId="36252"/>
    <cellStyle name="ჩვეულებრივი 7 2 3 2 2 2 3 3" xfId="31378"/>
    <cellStyle name="ჩვეულებრივი 7 2 3 2 2 2 3 4" xfId="36251"/>
    <cellStyle name="ჩვეულებრივი 7 2 3 2 2 2 4" xfId="26446"/>
    <cellStyle name="ჩვეულებრივი 7 2 3 2 2 2 4 2" xfId="31380"/>
    <cellStyle name="ჩვეულებრივი 7 2 3 2 2 2 4 3" xfId="36253"/>
    <cellStyle name="ჩვეულებრივი 7 2 3 2 2 2 5" xfId="31373"/>
    <cellStyle name="ჩვეულებრივი 7 2 3 2 2 2 6" xfId="36246"/>
    <cellStyle name="ჩვეულებრივი 7 2 3 2 2 3" xfId="26447"/>
    <cellStyle name="ჩვეულებრივი 7 2 3 2 2 3 2" xfId="26448"/>
    <cellStyle name="ჩვეულებრივი 7 2 3 2 2 3 2 2" xfId="26449"/>
    <cellStyle name="ჩვეულებრივი 7 2 3 2 2 3 2 2 2" xfId="31383"/>
    <cellStyle name="ჩვეულებრივი 7 2 3 2 2 3 2 2 3" xfId="36256"/>
    <cellStyle name="ჩვეულებრივი 7 2 3 2 2 3 2 3" xfId="31382"/>
    <cellStyle name="ჩვეულებრივი 7 2 3 2 2 3 2 4" xfId="36255"/>
    <cellStyle name="ჩვეულებრივი 7 2 3 2 2 3 3" xfId="26450"/>
    <cellStyle name="ჩვეულებრივი 7 2 3 2 2 3 3 2" xfId="31384"/>
    <cellStyle name="ჩვეულებრივი 7 2 3 2 2 3 3 3" xfId="36257"/>
    <cellStyle name="ჩვეულებრივი 7 2 3 2 2 3 4" xfId="31381"/>
    <cellStyle name="ჩვეულებრივი 7 2 3 2 2 3 5" xfId="36254"/>
    <cellStyle name="ჩვეულებრივი 7 2 3 2 2 4" xfId="26451"/>
    <cellStyle name="ჩვეულებრივი 7 2 3 2 2 4 2" xfId="26452"/>
    <cellStyle name="ჩვეულებრივი 7 2 3 2 2 4 2 2" xfId="31386"/>
    <cellStyle name="ჩვეულებრივი 7 2 3 2 2 4 2 3" xfId="36259"/>
    <cellStyle name="ჩვეულებრივი 7 2 3 2 2 4 3" xfId="31385"/>
    <cellStyle name="ჩვეულებრივი 7 2 3 2 2 4 4" xfId="36258"/>
    <cellStyle name="ჩვეულებრივი 7 2 3 2 2 5" xfId="26453"/>
    <cellStyle name="ჩვეულებრივი 7 2 3 2 2 5 2" xfId="31387"/>
    <cellStyle name="ჩვეულებრივი 7 2 3 2 2 5 3" xfId="36260"/>
    <cellStyle name="ჩვეულებრივი 7 2 3 2 2 6" xfId="31372"/>
    <cellStyle name="ჩვეულებრივი 7 2 3 2 2 7" xfId="36245"/>
    <cellStyle name="ჩვეულებრივი 7 2 3 2 3" xfId="26454"/>
    <cellStyle name="ჩვეულებრივი 7 2 3 2 3 2" xfId="26455"/>
    <cellStyle name="ჩვეულებრივი 7 2 3 2 3 2 2" xfId="26456"/>
    <cellStyle name="ჩვეულებრივი 7 2 3 2 3 2 2 2" xfId="26457"/>
    <cellStyle name="ჩვეულებრივი 7 2 3 2 3 2 2 2 2" xfId="26458"/>
    <cellStyle name="ჩვეულებრივი 7 2 3 2 3 2 2 2 2 2" xfId="31392"/>
    <cellStyle name="ჩვეულებრივი 7 2 3 2 3 2 2 2 2 3" xfId="36265"/>
    <cellStyle name="ჩვეულებრივი 7 2 3 2 3 2 2 2 3" xfId="31391"/>
    <cellStyle name="ჩვეულებრივი 7 2 3 2 3 2 2 2 4" xfId="36264"/>
    <cellStyle name="ჩვეულებრივი 7 2 3 2 3 2 2 3" xfId="26459"/>
    <cellStyle name="ჩვეულებრივი 7 2 3 2 3 2 2 3 2" xfId="31393"/>
    <cellStyle name="ჩვეულებრივი 7 2 3 2 3 2 2 3 3" xfId="36266"/>
    <cellStyle name="ჩვეულებრივი 7 2 3 2 3 2 2 4" xfId="31390"/>
    <cellStyle name="ჩვეულებრივი 7 2 3 2 3 2 2 5" xfId="36263"/>
    <cellStyle name="ჩვეულებრივი 7 2 3 2 3 2 3" xfId="26460"/>
    <cellStyle name="ჩვეულებრივი 7 2 3 2 3 2 3 2" xfId="26461"/>
    <cellStyle name="ჩვეულებრივი 7 2 3 2 3 2 3 2 2" xfId="31395"/>
    <cellStyle name="ჩვეულებრივი 7 2 3 2 3 2 3 2 3" xfId="36268"/>
    <cellStyle name="ჩვეულებრივი 7 2 3 2 3 2 3 3" xfId="31394"/>
    <cellStyle name="ჩვეულებრივი 7 2 3 2 3 2 3 4" xfId="36267"/>
    <cellStyle name="ჩვეულებრივი 7 2 3 2 3 2 4" xfId="26462"/>
    <cellStyle name="ჩვეულებრივი 7 2 3 2 3 2 4 2" xfId="31396"/>
    <cellStyle name="ჩვეულებრივი 7 2 3 2 3 2 4 3" xfId="36269"/>
    <cellStyle name="ჩვეულებრივი 7 2 3 2 3 2 5" xfId="31389"/>
    <cellStyle name="ჩვეულებრივი 7 2 3 2 3 2 6" xfId="36262"/>
    <cellStyle name="ჩვეულებრივი 7 2 3 2 3 3" xfId="26463"/>
    <cellStyle name="ჩვეულებრივი 7 2 3 2 3 3 2" xfId="26464"/>
    <cellStyle name="ჩვეულებრივი 7 2 3 2 3 3 2 2" xfId="26465"/>
    <cellStyle name="ჩვეულებრივი 7 2 3 2 3 3 2 2 2" xfId="31399"/>
    <cellStyle name="ჩვეულებრივი 7 2 3 2 3 3 2 2 3" xfId="36272"/>
    <cellStyle name="ჩვეულებრივი 7 2 3 2 3 3 2 3" xfId="31398"/>
    <cellStyle name="ჩვეულებრივი 7 2 3 2 3 3 2 4" xfId="36271"/>
    <cellStyle name="ჩვეულებრივი 7 2 3 2 3 3 3" xfId="26466"/>
    <cellStyle name="ჩვეულებრივი 7 2 3 2 3 3 3 2" xfId="31400"/>
    <cellStyle name="ჩვეულებრივი 7 2 3 2 3 3 3 3" xfId="36273"/>
    <cellStyle name="ჩვეულებრივი 7 2 3 2 3 3 4" xfId="31397"/>
    <cellStyle name="ჩვეულებრივი 7 2 3 2 3 3 5" xfId="36270"/>
    <cellStyle name="ჩვეულებრივი 7 2 3 2 3 4" xfId="26467"/>
    <cellStyle name="ჩვეულებრივი 7 2 3 2 3 4 2" xfId="26468"/>
    <cellStyle name="ჩვეულებრივი 7 2 3 2 3 4 2 2" xfId="31402"/>
    <cellStyle name="ჩვეულებრივი 7 2 3 2 3 4 2 3" xfId="36275"/>
    <cellStyle name="ჩვეულებრივი 7 2 3 2 3 4 3" xfId="31401"/>
    <cellStyle name="ჩვეულებრივი 7 2 3 2 3 4 4" xfId="36274"/>
    <cellStyle name="ჩვეულებრივი 7 2 3 2 3 5" xfId="26469"/>
    <cellStyle name="ჩვეულებრივი 7 2 3 2 3 5 2" xfId="31403"/>
    <cellStyle name="ჩვეულებრივი 7 2 3 2 3 5 3" xfId="36276"/>
    <cellStyle name="ჩვეულებრივი 7 2 3 2 3 6" xfId="31388"/>
    <cellStyle name="ჩვეულებრივი 7 2 3 2 3 7" xfId="36261"/>
    <cellStyle name="ჩვეულებრივი 7 2 3 2 4" xfId="26470"/>
    <cellStyle name="ჩვეულებრივი 7 2 3 2 4 2" xfId="26471"/>
    <cellStyle name="ჩვეულებრივი 7 2 3 2 4 2 2" xfId="26472"/>
    <cellStyle name="ჩვეულებრივი 7 2 3 2 4 2 2 2" xfId="26473"/>
    <cellStyle name="ჩვეულებრივი 7 2 3 2 4 2 2 2 2" xfId="31407"/>
    <cellStyle name="ჩვეულებრივი 7 2 3 2 4 2 2 2 3" xfId="36280"/>
    <cellStyle name="ჩვეულებრივი 7 2 3 2 4 2 2 3" xfId="31406"/>
    <cellStyle name="ჩვეულებრივი 7 2 3 2 4 2 2 4" xfId="36279"/>
    <cellStyle name="ჩვეულებრივი 7 2 3 2 4 2 3" xfId="26474"/>
    <cellStyle name="ჩვეულებრივი 7 2 3 2 4 2 3 2" xfId="31408"/>
    <cellStyle name="ჩვეულებრივი 7 2 3 2 4 2 3 3" xfId="36281"/>
    <cellStyle name="ჩვეულებრივი 7 2 3 2 4 2 4" xfId="31405"/>
    <cellStyle name="ჩვეულებრივი 7 2 3 2 4 2 5" xfId="36278"/>
    <cellStyle name="ჩვეულებრივი 7 2 3 2 4 3" xfId="26475"/>
    <cellStyle name="ჩვეულებრივი 7 2 3 2 4 3 2" xfId="26476"/>
    <cellStyle name="ჩვეულებრივი 7 2 3 2 4 3 2 2" xfId="31410"/>
    <cellStyle name="ჩვეულებრივი 7 2 3 2 4 3 2 3" xfId="36283"/>
    <cellStyle name="ჩვეულებრივი 7 2 3 2 4 3 3" xfId="31409"/>
    <cellStyle name="ჩვეულებრივი 7 2 3 2 4 3 4" xfId="36282"/>
    <cellStyle name="ჩვეულებრივი 7 2 3 2 4 4" xfId="26477"/>
    <cellStyle name="ჩვეულებრივი 7 2 3 2 4 4 2" xfId="31411"/>
    <cellStyle name="ჩვეულებრივი 7 2 3 2 4 4 3" xfId="36284"/>
    <cellStyle name="ჩვეულებრივი 7 2 3 2 4 5" xfId="31404"/>
    <cellStyle name="ჩვეულებრივი 7 2 3 2 4 6" xfId="36277"/>
    <cellStyle name="ჩვეულებრივი 7 2 3 2 5" xfId="26478"/>
    <cellStyle name="ჩვეულებრივი 7 2 3 2 5 2" xfId="26479"/>
    <cellStyle name="ჩვეულებრივი 7 2 3 2 5 2 2" xfId="26480"/>
    <cellStyle name="ჩვეულებრივი 7 2 3 2 5 2 2 2" xfId="31414"/>
    <cellStyle name="ჩვეულებრივი 7 2 3 2 5 2 2 3" xfId="36287"/>
    <cellStyle name="ჩვეულებრივი 7 2 3 2 5 2 3" xfId="31413"/>
    <cellStyle name="ჩვეულებრივი 7 2 3 2 5 2 4" xfId="36286"/>
    <cellStyle name="ჩვეულებრივი 7 2 3 2 5 3" xfId="26481"/>
    <cellStyle name="ჩვეულებრივი 7 2 3 2 5 3 2" xfId="31415"/>
    <cellStyle name="ჩვეულებრივი 7 2 3 2 5 3 3" xfId="36288"/>
    <cellStyle name="ჩვეულებრივი 7 2 3 2 5 4" xfId="31412"/>
    <cellStyle name="ჩვეულებრივი 7 2 3 2 5 5" xfId="36285"/>
    <cellStyle name="ჩვეულებრივი 7 2 3 2 6" xfId="26482"/>
    <cellStyle name="ჩვეულებრივი 7 2 3 2 6 2" xfId="26483"/>
    <cellStyle name="ჩვეულებრივი 7 2 3 2 6 2 2" xfId="31417"/>
    <cellStyle name="ჩვეულებრივი 7 2 3 2 6 2 3" xfId="36290"/>
    <cellStyle name="ჩვეულებრივი 7 2 3 2 6 3" xfId="31416"/>
    <cellStyle name="ჩვეულებრივი 7 2 3 2 6 4" xfId="36289"/>
    <cellStyle name="ჩვეულებრივი 7 2 3 2 7" xfId="26484"/>
    <cellStyle name="ჩვეულებრივი 7 2 3 2 7 2" xfId="31418"/>
    <cellStyle name="ჩვეულებრივი 7 2 3 2 7 3" xfId="36291"/>
    <cellStyle name="ჩვეულებრივი 7 2 3 2 8" xfId="31371"/>
    <cellStyle name="ჩვეულებრივი 7 2 3 2 9" xfId="36244"/>
    <cellStyle name="ჩვეულებრივი 7 2 3 3" xfId="26485"/>
    <cellStyle name="ჩვეულებრივი 7 2 3 3 2" xfId="26486"/>
    <cellStyle name="ჩვეულებრივი 7 2 3 3 2 2" xfId="26487"/>
    <cellStyle name="ჩვეულებრივი 7 2 3 3 2 2 2" xfId="26488"/>
    <cellStyle name="ჩვეულებრივი 7 2 3 3 2 2 2 2" xfId="26489"/>
    <cellStyle name="ჩვეულებრივი 7 2 3 3 2 2 2 2 2" xfId="31423"/>
    <cellStyle name="ჩვეულებრივი 7 2 3 3 2 2 2 2 3" xfId="36296"/>
    <cellStyle name="ჩვეულებრივი 7 2 3 3 2 2 2 3" xfId="31422"/>
    <cellStyle name="ჩვეულებრივი 7 2 3 3 2 2 2 4" xfId="36295"/>
    <cellStyle name="ჩვეულებრივი 7 2 3 3 2 2 3" xfId="26490"/>
    <cellStyle name="ჩვეულებრივი 7 2 3 3 2 2 3 2" xfId="31424"/>
    <cellStyle name="ჩვეულებრივი 7 2 3 3 2 2 3 3" xfId="36297"/>
    <cellStyle name="ჩვეულებრივი 7 2 3 3 2 2 4" xfId="31421"/>
    <cellStyle name="ჩვეულებრივი 7 2 3 3 2 2 5" xfId="36294"/>
    <cellStyle name="ჩვეულებრივი 7 2 3 3 2 3" xfId="26491"/>
    <cellStyle name="ჩვეულებრივი 7 2 3 3 2 3 2" xfId="26492"/>
    <cellStyle name="ჩვეულებრივი 7 2 3 3 2 3 2 2" xfId="31426"/>
    <cellStyle name="ჩვეულებრივი 7 2 3 3 2 3 2 3" xfId="36299"/>
    <cellStyle name="ჩვეულებრივი 7 2 3 3 2 3 3" xfId="31425"/>
    <cellStyle name="ჩვეულებრივი 7 2 3 3 2 3 4" xfId="36298"/>
    <cellStyle name="ჩვეულებრივი 7 2 3 3 2 4" xfId="26493"/>
    <cellStyle name="ჩვეულებრივი 7 2 3 3 2 4 2" xfId="31427"/>
    <cellStyle name="ჩვეულებრივი 7 2 3 3 2 4 3" xfId="36300"/>
    <cellStyle name="ჩვეულებრივი 7 2 3 3 2 5" xfId="31420"/>
    <cellStyle name="ჩვეულებრივი 7 2 3 3 2 6" xfId="36293"/>
    <cellStyle name="ჩვეულებრივი 7 2 3 3 3" xfId="26494"/>
    <cellStyle name="ჩვეულებრივი 7 2 3 3 3 2" xfId="26495"/>
    <cellStyle name="ჩვეულებრივი 7 2 3 3 3 2 2" xfId="26496"/>
    <cellStyle name="ჩვეულებრივი 7 2 3 3 3 2 2 2" xfId="31430"/>
    <cellStyle name="ჩვეულებრივი 7 2 3 3 3 2 2 3" xfId="36303"/>
    <cellStyle name="ჩვეულებრივი 7 2 3 3 3 2 3" xfId="31429"/>
    <cellStyle name="ჩვეულებრივი 7 2 3 3 3 2 4" xfId="36302"/>
    <cellStyle name="ჩვეულებრივი 7 2 3 3 3 3" xfId="26497"/>
    <cellStyle name="ჩვეულებრივი 7 2 3 3 3 3 2" xfId="31431"/>
    <cellStyle name="ჩვეულებრივი 7 2 3 3 3 3 3" xfId="36304"/>
    <cellStyle name="ჩვეულებრივი 7 2 3 3 3 4" xfId="31428"/>
    <cellStyle name="ჩვეულებრივი 7 2 3 3 3 5" xfId="36301"/>
    <cellStyle name="ჩვეულებრივი 7 2 3 3 4" xfId="26498"/>
    <cellStyle name="ჩვეულებრივი 7 2 3 3 4 2" xfId="26499"/>
    <cellStyle name="ჩვეულებრივი 7 2 3 3 4 2 2" xfId="31433"/>
    <cellStyle name="ჩვეულებრივი 7 2 3 3 4 2 3" xfId="36306"/>
    <cellStyle name="ჩვეულებრივი 7 2 3 3 4 3" xfId="31432"/>
    <cellStyle name="ჩვეულებრივი 7 2 3 3 4 4" xfId="36305"/>
    <cellStyle name="ჩვეულებრივი 7 2 3 3 5" xfId="26500"/>
    <cellStyle name="ჩვეულებრივი 7 2 3 3 5 2" xfId="31434"/>
    <cellStyle name="ჩვეულებრივი 7 2 3 3 5 3" xfId="36307"/>
    <cellStyle name="ჩვეულებრივი 7 2 3 3 6" xfId="31419"/>
    <cellStyle name="ჩვეულებრივი 7 2 3 3 7" xfId="36292"/>
    <cellStyle name="ჩვეულებრივი 7 2 3 4" xfId="26501"/>
    <cellStyle name="ჩვეულებრივი 7 2 3 4 2" xfId="26502"/>
    <cellStyle name="ჩვეულებრივი 7 2 3 4 2 2" xfId="26503"/>
    <cellStyle name="ჩვეულებრივი 7 2 3 4 2 2 2" xfId="26504"/>
    <cellStyle name="ჩვეულებრივი 7 2 3 4 2 2 2 2" xfId="26505"/>
    <cellStyle name="ჩვეულებრივი 7 2 3 4 2 2 2 2 2" xfId="31439"/>
    <cellStyle name="ჩვეულებრივი 7 2 3 4 2 2 2 2 3" xfId="36312"/>
    <cellStyle name="ჩვეულებრივი 7 2 3 4 2 2 2 3" xfId="31438"/>
    <cellStyle name="ჩვეულებრივი 7 2 3 4 2 2 2 4" xfId="36311"/>
    <cellStyle name="ჩვეულებრივი 7 2 3 4 2 2 3" xfId="26506"/>
    <cellStyle name="ჩვეულებრივი 7 2 3 4 2 2 3 2" xfId="31440"/>
    <cellStyle name="ჩვეულებრივი 7 2 3 4 2 2 3 3" xfId="36313"/>
    <cellStyle name="ჩვეულებრივი 7 2 3 4 2 2 4" xfId="31437"/>
    <cellStyle name="ჩვეულებრივი 7 2 3 4 2 2 5" xfId="36310"/>
    <cellStyle name="ჩვეულებრივი 7 2 3 4 2 3" xfId="26507"/>
    <cellStyle name="ჩვეულებრივი 7 2 3 4 2 3 2" xfId="26508"/>
    <cellStyle name="ჩვეულებრივი 7 2 3 4 2 3 2 2" xfId="31442"/>
    <cellStyle name="ჩვეულებრივი 7 2 3 4 2 3 2 3" xfId="36315"/>
    <cellStyle name="ჩვეულებრივი 7 2 3 4 2 3 3" xfId="31441"/>
    <cellStyle name="ჩვეულებრივი 7 2 3 4 2 3 4" xfId="36314"/>
    <cellStyle name="ჩვეულებრივი 7 2 3 4 2 4" xfId="26509"/>
    <cellStyle name="ჩვეულებრივი 7 2 3 4 2 4 2" xfId="31443"/>
    <cellStyle name="ჩვეულებრივი 7 2 3 4 2 4 3" xfId="36316"/>
    <cellStyle name="ჩვეულებრივი 7 2 3 4 2 5" xfId="31436"/>
    <cellStyle name="ჩვეულებრივი 7 2 3 4 2 6" xfId="36309"/>
    <cellStyle name="ჩვეულებრივი 7 2 3 4 3" xfId="26510"/>
    <cellStyle name="ჩვეულებრივი 7 2 3 4 3 2" xfId="26511"/>
    <cellStyle name="ჩვეულებრივი 7 2 3 4 3 2 2" xfId="26512"/>
    <cellStyle name="ჩვეულებრივი 7 2 3 4 3 2 2 2" xfId="31446"/>
    <cellStyle name="ჩვეულებრივი 7 2 3 4 3 2 2 3" xfId="36319"/>
    <cellStyle name="ჩვეულებრივი 7 2 3 4 3 2 3" xfId="31445"/>
    <cellStyle name="ჩვეულებრივი 7 2 3 4 3 2 4" xfId="36318"/>
    <cellStyle name="ჩვეულებრივი 7 2 3 4 3 3" xfId="26513"/>
    <cellStyle name="ჩვეულებრივი 7 2 3 4 3 3 2" xfId="31447"/>
    <cellStyle name="ჩვეულებრივი 7 2 3 4 3 3 3" xfId="36320"/>
    <cellStyle name="ჩვეულებრივი 7 2 3 4 3 4" xfId="31444"/>
    <cellStyle name="ჩვეულებრივი 7 2 3 4 3 5" xfId="36317"/>
    <cellStyle name="ჩვეულებრივი 7 2 3 4 4" xfId="26514"/>
    <cellStyle name="ჩვეულებრივი 7 2 3 4 4 2" xfId="26515"/>
    <cellStyle name="ჩვეულებრივი 7 2 3 4 4 2 2" xfId="31449"/>
    <cellStyle name="ჩვეულებრივი 7 2 3 4 4 2 3" xfId="36322"/>
    <cellStyle name="ჩვეულებრივი 7 2 3 4 4 3" xfId="31448"/>
    <cellStyle name="ჩვეულებრივი 7 2 3 4 4 4" xfId="36321"/>
    <cellStyle name="ჩვეულებრივი 7 2 3 4 5" xfId="26516"/>
    <cellStyle name="ჩვეულებრივი 7 2 3 4 5 2" xfId="31450"/>
    <cellStyle name="ჩვეულებრივი 7 2 3 4 5 3" xfId="36323"/>
    <cellStyle name="ჩვეულებრივი 7 2 3 4 6" xfId="31435"/>
    <cellStyle name="ჩვეულებრივი 7 2 3 4 7" xfId="36308"/>
    <cellStyle name="ჩვეულებრივი 7 2 3 5" xfId="26517"/>
    <cellStyle name="ჩვეულებრივი 7 2 3 5 2" xfId="26518"/>
    <cellStyle name="ჩვეულებრივი 7 2 3 5 2 2" xfId="26519"/>
    <cellStyle name="ჩვეულებრივი 7 2 3 5 2 2 2" xfId="26520"/>
    <cellStyle name="ჩვეულებრივი 7 2 3 5 2 2 2 2" xfId="31454"/>
    <cellStyle name="ჩვეულებრივი 7 2 3 5 2 2 2 3" xfId="36327"/>
    <cellStyle name="ჩვეულებრივი 7 2 3 5 2 2 3" xfId="31453"/>
    <cellStyle name="ჩვეულებრივი 7 2 3 5 2 2 4" xfId="36326"/>
    <cellStyle name="ჩვეულებრივი 7 2 3 5 2 3" xfId="26521"/>
    <cellStyle name="ჩვეულებრივი 7 2 3 5 2 3 2" xfId="31455"/>
    <cellStyle name="ჩვეულებრივი 7 2 3 5 2 3 3" xfId="36328"/>
    <cellStyle name="ჩვეულებრივი 7 2 3 5 2 4" xfId="31452"/>
    <cellStyle name="ჩვეულებრივი 7 2 3 5 2 5" xfId="36325"/>
    <cellStyle name="ჩვეულებრივი 7 2 3 5 3" xfId="26522"/>
    <cellStyle name="ჩვეულებრივი 7 2 3 5 3 2" xfId="26523"/>
    <cellStyle name="ჩვეულებრივი 7 2 3 5 3 2 2" xfId="31457"/>
    <cellStyle name="ჩვეულებრივი 7 2 3 5 3 2 3" xfId="36330"/>
    <cellStyle name="ჩვეულებრივი 7 2 3 5 3 3" xfId="31456"/>
    <cellStyle name="ჩვეულებრივი 7 2 3 5 3 4" xfId="36329"/>
    <cellStyle name="ჩვეულებრივი 7 2 3 5 4" xfId="26524"/>
    <cellStyle name="ჩვეულებრივი 7 2 3 5 4 2" xfId="31458"/>
    <cellStyle name="ჩვეულებრივი 7 2 3 5 4 3" xfId="36331"/>
    <cellStyle name="ჩვეულებრივი 7 2 3 5 5" xfId="31451"/>
    <cellStyle name="ჩვეულებრივი 7 2 3 5 6" xfId="36324"/>
    <cellStyle name="ჩვეულებრივი 7 2 3 6" xfId="26525"/>
    <cellStyle name="ჩვეულებრივი 7 2 3 6 2" xfId="26526"/>
    <cellStyle name="ჩვეულებრივი 7 2 3 6 2 2" xfId="26527"/>
    <cellStyle name="ჩვეულებრივი 7 2 3 6 2 2 2" xfId="31461"/>
    <cellStyle name="ჩვეულებრივი 7 2 3 6 2 2 3" xfId="36334"/>
    <cellStyle name="ჩვეულებრივი 7 2 3 6 2 3" xfId="31460"/>
    <cellStyle name="ჩვეულებრივი 7 2 3 6 2 4" xfId="36333"/>
    <cellStyle name="ჩვეულებრივი 7 2 3 6 3" xfId="26528"/>
    <cellStyle name="ჩვეულებრივი 7 2 3 6 3 2" xfId="31462"/>
    <cellStyle name="ჩვეულებრივი 7 2 3 6 3 3" xfId="36335"/>
    <cellStyle name="ჩვეულებრივი 7 2 3 6 4" xfId="31459"/>
    <cellStyle name="ჩვეულებრივი 7 2 3 6 5" xfId="36332"/>
    <cellStyle name="ჩვეულებრივი 7 2 3 7" xfId="26529"/>
    <cellStyle name="ჩვეულებრივი 7 2 3 7 2" xfId="26530"/>
    <cellStyle name="ჩვეულებრივი 7 2 3 7 2 2" xfId="31464"/>
    <cellStyle name="ჩვეულებრივი 7 2 3 7 2 3" xfId="36337"/>
    <cellStyle name="ჩვეულებრივი 7 2 3 7 3" xfId="31463"/>
    <cellStyle name="ჩვეულებრივი 7 2 3 7 4" xfId="36336"/>
    <cellStyle name="ჩვეულებრივი 7 2 3 8" xfId="26531"/>
    <cellStyle name="ჩვეულებრივი 7 2 3 8 2" xfId="31465"/>
    <cellStyle name="ჩვეულებრივი 7 2 3 8 3" xfId="36338"/>
    <cellStyle name="ჩვეულებრივი 7 2 3 9" xfId="31370"/>
    <cellStyle name="ჩვეულებრივი 7 2 4" xfId="26532"/>
    <cellStyle name="ჩვეულებრივი 7 2 4 2" xfId="26533"/>
    <cellStyle name="ჩვეულებრივი 7 2 4 2 2" xfId="26534"/>
    <cellStyle name="ჩვეულებრივი 7 2 4 2 2 2" xfId="26535"/>
    <cellStyle name="ჩვეულებრივი 7 2 4 2 2 2 2" xfId="26536"/>
    <cellStyle name="ჩვეულებრივი 7 2 4 2 2 2 2 2" xfId="26537"/>
    <cellStyle name="ჩვეულებრივი 7 2 4 2 2 2 2 2 2" xfId="31471"/>
    <cellStyle name="ჩვეულებრივი 7 2 4 2 2 2 2 2 3" xfId="36344"/>
    <cellStyle name="ჩვეულებრივი 7 2 4 2 2 2 2 3" xfId="31470"/>
    <cellStyle name="ჩვეულებრივი 7 2 4 2 2 2 2 4" xfId="36343"/>
    <cellStyle name="ჩვეულებრივი 7 2 4 2 2 2 3" xfId="26538"/>
    <cellStyle name="ჩვეულებრივი 7 2 4 2 2 2 3 2" xfId="31472"/>
    <cellStyle name="ჩვეულებრივი 7 2 4 2 2 2 3 3" xfId="36345"/>
    <cellStyle name="ჩვეულებრივი 7 2 4 2 2 2 4" xfId="31469"/>
    <cellStyle name="ჩვეულებრივი 7 2 4 2 2 2 5" xfId="36342"/>
    <cellStyle name="ჩვეულებრივი 7 2 4 2 2 3" xfId="26539"/>
    <cellStyle name="ჩვეულებრივი 7 2 4 2 2 3 2" xfId="26540"/>
    <cellStyle name="ჩვეულებრივი 7 2 4 2 2 3 2 2" xfId="31474"/>
    <cellStyle name="ჩვეულებრივი 7 2 4 2 2 3 2 3" xfId="36347"/>
    <cellStyle name="ჩვეულებრივი 7 2 4 2 2 3 3" xfId="31473"/>
    <cellStyle name="ჩვეულებრივი 7 2 4 2 2 3 4" xfId="36346"/>
    <cellStyle name="ჩვეულებრივი 7 2 4 2 2 4" xfId="26541"/>
    <cellStyle name="ჩვეულებრივი 7 2 4 2 2 4 2" xfId="31475"/>
    <cellStyle name="ჩვეულებრივი 7 2 4 2 2 4 3" xfId="36348"/>
    <cellStyle name="ჩვეულებრივი 7 2 4 2 2 5" xfId="31468"/>
    <cellStyle name="ჩვეულებრივი 7 2 4 2 2 6" xfId="36341"/>
    <cellStyle name="ჩვეულებრივი 7 2 4 2 3" xfId="26542"/>
    <cellStyle name="ჩვეულებრივი 7 2 4 2 3 2" xfId="26543"/>
    <cellStyle name="ჩვეულებრივი 7 2 4 2 3 2 2" xfId="26544"/>
    <cellStyle name="ჩვეულებრივი 7 2 4 2 3 2 2 2" xfId="31478"/>
    <cellStyle name="ჩვეულებრივი 7 2 4 2 3 2 2 3" xfId="36351"/>
    <cellStyle name="ჩვეულებრივი 7 2 4 2 3 2 3" xfId="31477"/>
    <cellStyle name="ჩვეულებრივი 7 2 4 2 3 2 4" xfId="36350"/>
    <cellStyle name="ჩვეულებრივი 7 2 4 2 3 3" xfId="26545"/>
    <cellStyle name="ჩვეულებრივი 7 2 4 2 3 3 2" xfId="31479"/>
    <cellStyle name="ჩვეულებრივი 7 2 4 2 3 3 3" xfId="36352"/>
    <cellStyle name="ჩვეულებრივი 7 2 4 2 3 4" xfId="31476"/>
    <cellStyle name="ჩვეულებრივი 7 2 4 2 3 5" xfId="36349"/>
    <cellStyle name="ჩვეულებრივი 7 2 4 2 4" xfId="26546"/>
    <cellStyle name="ჩვეულებრივი 7 2 4 2 4 2" xfId="26547"/>
    <cellStyle name="ჩვეულებრივი 7 2 4 2 4 2 2" xfId="31481"/>
    <cellStyle name="ჩვეულებრივი 7 2 4 2 4 2 3" xfId="36354"/>
    <cellStyle name="ჩვეულებრივი 7 2 4 2 4 3" xfId="31480"/>
    <cellStyle name="ჩვეულებრივი 7 2 4 2 4 4" xfId="36353"/>
    <cellStyle name="ჩვეულებრივი 7 2 4 2 5" xfId="26548"/>
    <cellStyle name="ჩვეულებრივი 7 2 4 2 5 2" xfId="31482"/>
    <cellStyle name="ჩვეულებრივი 7 2 4 2 5 3" xfId="36355"/>
    <cellStyle name="ჩვეულებრივი 7 2 4 2 6" xfId="31467"/>
    <cellStyle name="ჩვეულებრივი 7 2 4 2 7" xfId="36340"/>
    <cellStyle name="ჩვეულებრივი 7 2 4 3" xfId="26549"/>
    <cellStyle name="ჩვეულებრივი 7 2 4 3 2" xfId="26550"/>
    <cellStyle name="ჩვეულებრივი 7 2 4 3 2 2" xfId="26551"/>
    <cellStyle name="ჩვეულებრივი 7 2 4 3 2 2 2" xfId="26552"/>
    <cellStyle name="ჩვეულებრივი 7 2 4 3 2 2 2 2" xfId="26553"/>
    <cellStyle name="ჩვეულებრივი 7 2 4 3 2 2 2 2 2" xfId="31487"/>
    <cellStyle name="ჩვეულებრივი 7 2 4 3 2 2 2 2 3" xfId="36360"/>
    <cellStyle name="ჩვეულებრივი 7 2 4 3 2 2 2 3" xfId="31486"/>
    <cellStyle name="ჩვეულებრივი 7 2 4 3 2 2 2 4" xfId="36359"/>
    <cellStyle name="ჩვეულებრივი 7 2 4 3 2 2 3" xfId="26554"/>
    <cellStyle name="ჩვეულებრივი 7 2 4 3 2 2 3 2" xfId="31488"/>
    <cellStyle name="ჩვეულებრივი 7 2 4 3 2 2 3 3" xfId="36361"/>
    <cellStyle name="ჩვეულებრივი 7 2 4 3 2 2 4" xfId="31485"/>
    <cellStyle name="ჩვეულებრივი 7 2 4 3 2 2 5" xfId="36358"/>
    <cellStyle name="ჩვეულებრივი 7 2 4 3 2 3" xfId="26555"/>
    <cellStyle name="ჩვეულებრივი 7 2 4 3 2 3 2" xfId="26556"/>
    <cellStyle name="ჩვეულებრივი 7 2 4 3 2 3 2 2" xfId="31490"/>
    <cellStyle name="ჩვეულებრივი 7 2 4 3 2 3 2 3" xfId="36363"/>
    <cellStyle name="ჩვეულებრივი 7 2 4 3 2 3 3" xfId="31489"/>
    <cellStyle name="ჩვეულებრივი 7 2 4 3 2 3 4" xfId="36362"/>
    <cellStyle name="ჩვეულებრივი 7 2 4 3 2 4" xfId="26557"/>
    <cellStyle name="ჩვეულებრივი 7 2 4 3 2 4 2" xfId="31491"/>
    <cellStyle name="ჩვეულებრივი 7 2 4 3 2 4 3" xfId="36364"/>
    <cellStyle name="ჩვეულებრივი 7 2 4 3 2 5" xfId="31484"/>
    <cellStyle name="ჩვეულებრივი 7 2 4 3 2 6" xfId="36357"/>
    <cellStyle name="ჩვეულებრივი 7 2 4 3 3" xfId="26558"/>
    <cellStyle name="ჩვეულებრივი 7 2 4 3 3 2" xfId="26559"/>
    <cellStyle name="ჩვეულებრივი 7 2 4 3 3 2 2" xfId="26560"/>
    <cellStyle name="ჩვეულებრივი 7 2 4 3 3 2 2 2" xfId="31494"/>
    <cellStyle name="ჩვეულებრივი 7 2 4 3 3 2 2 3" xfId="36367"/>
    <cellStyle name="ჩვეულებრივი 7 2 4 3 3 2 3" xfId="31493"/>
    <cellStyle name="ჩვეულებრივი 7 2 4 3 3 2 4" xfId="36366"/>
    <cellStyle name="ჩვეულებრივი 7 2 4 3 3 3" xfId="26561"/>
    <cellStyle name="ჩვეულებრივი 7 2 4 3 3 3 2" xfId="31495"/>
    <cellStyle name="ჩვეულებრივი 7 2 4 3 3 3 3" xfId="36368"/>
    <cellStyle name="ჩვეულებრივი 7 2 4 3 3 4" xfId="31492"/>
    <cellStyle name="ჩვეულებრივი 7 2 4 3 3 5" xfId="36365"/>
    <cellStyle name="ჩვეულებრივი 7 2 4 3 4" xfId="26562"/>
    <cellStyle name="ჩვეულებრივი 7 2 4 3 4 2" xfId="26563"/>
    <cellStyle name="ჩვეულებრივი 7 2 4 3 4 2 2" xfId="31497"/>
    <cellStyle name="ჩვეულებრივი 7 2 4 3 4 2 3" xfId="36370"/>
    <cellStyle name="ჩვეულებრივი 7 2 4 3 4 3" xfId="31496"/>
    <cellStyle name="ჩვეულებრივი 7 2 4 3 4 4" xfId="36369"/>
    <cellStyle name="ჩვეულებრივი 7 2 4 3 5" xfId="26564"/>
    <cellStyle name="ჩვეულებრივი 7 2 4 3 5 2" xfId="31498"/>
    <cellStyle name="ჩვეულებრივი 7 2 4 3 5 3" xfId="36371"/>
    <cellStyle name="ჩვეულებრივი 7 2 4 3 6" xfId="31483"/>
    <cellStyle name="ჩვეულებრივი 7 2 4 3 7" xfId="36356"/>
    <cellStyle name="ჩვეულებრივი 7 2 4 4" xfId="26565"/>
    <cellStyle name="ჩვეულებრივი 7 2 4 4 2" xfId="26566"/>
    <cellStyle name="ჩვეულებრივი 7 2 4 4 2 2" xfId="26567"/>
    <cellStyle name="ჩვეულებრივი 7 2 4 4 2 2 2" xfId="26568"/>
    <cellStyle name="ჩვეულებრივი 7 2 4 4 2 2 2 2" xfId="31502"/>
    <cellStyle name="ჩვეულებრივი 7 2 4 4 2 2 2 3" xfId="36375"/>
    <cellStyle name="ჩვეულებრივი 7 2 4 4 2 2 3" xfId="31501"/>
    <cellStyle name="ჩვეულებრივი 7 2 4 4 2 2 4" xfId="36374"/>
    <cellStyle name="ჩვეულებრივი 7 2 4 4 2 3" xfId="26569"/>
    <cellStyle name="ჩვეულებრივი 7 2 4 4 2 3 2" xfId="31503"/>
    <cellStyle name="ჩვეულებრივი 7 2 4 4 2 3 3" xfId="36376"/>
    <cellStyle name="ჩვეულებრივი 7 2 4 4 2 4" xfId="31500"/>
    <cellStyle name="ჩვეულებრივი 7 2 4 4 2 5" xfId="36373"/>
    <cellStyle name="ჩვეულებრივი 7 2 4 4 3" xfId="26570"/>
    <cellStyle name="ჩვეულებრივი 7 2 4 4 3 2" xfId="26571"/>
    <cellStyle name="ჩვეულებრივი 7 2 4 4 3 2 2" xfId="31505"/>
    <cellStyle name="ჩვეულებრივი 7 2 4 4 3 2 3" xfId="36378"/>
    <cellStyle name="ჩვეულებრივი 7 2 4 4 3 3" xfId="31504"/>
    <cellStyle name="ჩვეულებრივი 7 2 4 4 3 4" xfId="36377"/>
    <cellStyle name="ჩვეულებრივი 7 2 4 4 4" xfId="26572"/>
    <cellStyle name="ჩვეულებრივი 7 2 4 4 4 2" xfId="31506"/>
    <cellStyle name="ჩვეულებრივი 7 2 4 4 4 3" xfId="36379"/>
    <cellStyle name="ჩვეულებრივი 7 2 4 4 5" xfId="31499"/>
    <cellStyle name="ჩვეულებრივი 7 2 4 4 6" xfId="36372"/>
    <cellStyle name="ჩვეულებრივი 7 2 4 5" xfId="26573"/>
    <cellStyle name="ჩვეულებრივი 7 2 4 5 2" xfId="26574"/>
    <cellStyle name="ჩვეულებრივი 7 2 4 5 2 2" xfId="26575"/>
    <cellStyle name="ჩვეულებრივი 7 2 4 5 2 2 2" xfId="31509"/>
    <cellStyle name="ჩვეულებრივი 7 2 4 5 2 2 3" xfId="36382"/>
    <cellStyle name="ჩვეულებრივი 7 2 4 5 2 3" xfId="31508"/>
    <cellStyle name="ჩვეულებრივი 7 2 4 5 2 4" xfId="36381"/>
    <cellStyle name="ჩვეულებრივი 7 2 4 5 3" xfId="26576"/>
    <cellStyle name="ჩვეულებრივი 7 2 4 5 3 2" xfId="31510"/>
    <cellStyle name="ჩვეულებრივი 7 2 4 5 3 3" xfId="36383"/>
    <cellStyle name="ჩვეულებრივი 7 2 4 5 4" xfId="31507"/>
    <cellStyle name="ჩვეულებრივი 7 2 4 5 5" xfId="36380"/>
    <cellStyle name="ჩვეულებრივი 7 2 4 6" xfId="26577"/>
    <cellStyle name="ჩვეულებრივი 7 2 4 6 2" xfId="26578"/>
    <cellStyle name="ჩვეულებრივი 7 2 4 6 2 2" xfId="31512"/>
    <cellStyle name="ჩვეულებრივი 7 2 4 6 2 3" xfId="36385"/>
    <cellStyle name="ჩვეულებრივი 7 2 4 6 3" xfId="31511"/>
    <cellStyle name="ჩვეულებრივი 7 2 4 6 4" xfId="36384"/>
    <cellStyle name="ჩვეულებრივი 7 2 4 7" xfId="26579"/>
    <cellStyle name="ჩვეულებრივი 7 2 4 7 2" xfId="31513"/>
    <cellStyle name="ჩვეულებრივი 7 2 4 7 3" xfId="36386"/>
    <cellStyle name="ჩვეულებრივი 7 2 4 8" xfId="31466"/>
    <cellStyle name="ჩვეულებრივი 7 2 4 9" xfId="36339"/>
    <cellStyle name="ჩვეულებრივი 7 2 5" xfId="26580"/>
    <cellStyle name="ჩვეულებრივი 7 2 5 2" xfId="26581"/>
    <cellStyle name="ჩვეულებრივი 7 2 5 2 2" xfId="26582"/>
    <cellStyle name="ჩვეულებრივი 7 2 5 2 2 2" xfId="26583"/>
    <cellStyle name="ჩვეულებრივი 7 2 5 2 2 2 2" xfId="26584"/>
    <cellStyle name="ჩვეულებრივი 7 2 5 2 2 2 2 2" xfId="31518"/>
    <cellStyle name="ჩვეულებრივი 7 2 5 2 2 2 2 3" xfId="36391"/>
    <cellStyle name="ჩვეულებრივი 7 2 5 2 2 2 3" xfId="31517"/>
    <cellStyle name="ჩვეულებრივი 7 2 5 2 2 2 4" xfId="36390"/>
    <cellStyle name="ჩვეულებრივი 7 2 5 2 2 3" xfId="26585"/>
    <cellStyle name="ჩვეულებრივი 7 2 5 2 2 3 2" xfId="31519"/>
    <cellStyle name="ჩვეულებრივი 7 2 5 2 2 3 3" xfId="36392"/>
    <cellStyle name="ჩვეულებრივი 7 2 5 2 2 4" xfId="31516"/>
    <cellStyle name="ჩვეულებრივი 7 2 5 2 2 5" xfId="36389"/>
    <cellStyle name="ჩვეულებრივი 7 2 5 2 3" xfId="26586"/>
    <cellStyle name="ჩვეულებრივი 7 2 5 2 3 2" xfId="26587"/>
    <cellStyle name="ჩვეულებრივი 7 2 5 2 3 2 2" xfId="31521"/>
    <cellStyle name="ჩვეულებრივი 7 2 5 2 3 2 3" xfId="36394"/>
    <cellStyle name="ჩვეულებრივი 7 2 5 2 3 3" xfId="31520"/>
    <cellStyle name="ჩვეულებრივი 7 2 5 2 3 4" xfId="36393"/>
    <cellStyle name="ჩვეულებრივი 7 2 5 2 4" xfId="26588"/>
    <cellStyle name="ჩვეულებრივი 7 2 5 2 4 2" xfId="31522"/>
    <cellStyle name="ჩვეულებრივი 7 2 5 2 4 3" xfId="36395"/>
    <cellStyle name="ჩვეულებრივი 7 2 5 2 5" xfId="31515"/>
    <cellStyle name="ჩვეულებრივი 7 2 5 2 6" xfId="36388"/>
    <cellStyle name="ჩვეულებრივი 7 2 5 3" xfId="26589"/>
    <cellStyle name="ჩვეულებრივი 7 2 5 3 2" xfId="26590"/>
    <cellStyle name="ჩვეულებრივი 7 2 5 3 2 2" xfId="26591"/>
    <cellStyle name="ჩვეულებრივი 7 2 5 3 2 2 2" xfId="31525"/>
    <cellStyle name="ჩვეულებრივი 7 2 5 3 2 2 3" xfId="36398"/>
    <cellStyle name="ჩვეულებრივი 7 2 5 3 2 3" xfId="31524"/>
    <cellStyle name="ჩვეულებრივი 7 2 5 3 2 4" xfId="36397"/>
    <cellStyle name="ჩვეულებრივი 7 2 5 3 3" xfId="26592"/>
    <cellStyle name="ჩვეულებრივი 7 2 5 3 3 2" xfId="31526"/>
    <cellStyle name="ჩვეულებრივი 7 2 5 3 3 3" xfId="36399"/>
    <cellStyle name="ჩვეულებრივი 7 2 5 3 4" xfId="31523"/>
    <cellStyle name="ჩვეულებრივი 7 2 5 3 5" xfId="36396"/>
    <cellStyle name="ჩვეულებრივი 7 2 5 4" xfId="26593"/>
    <cellStyle name="ჩვეულებრივი 7 2 5 4 2" xfId="26594"/>
    <cellStyle name="ჩვეულებრივი 7 2 5 4 2 2" xfId="31528"/>
    <cellStyle name="ჩვეულებრივი 7 2 5 4 2 3" xfId="36401"/>
    <cellStyle name="ჩვეულებრივი 7 2 5 4 3" xfId="31527"/>
    <cellStyle name="ჩვეულებრივი 7 2 5 4 4" xfId="36400"/>
    <cellStyle name="ჩვეულებრივი 7 2 5 5" xfId="26595"/>
    <cellStyle name="ჩვეულებრივი 7 2 5 5 2" xfId="31529"/>
    <cellStyle name="ჩვეულებრივი 7 2 5 5 3" xfId="36402"/>
    <cellStyle name="ჩვეულებრივი 7 2 5 6" xfId="31514"/>
    <cellStyle name="ჩვეულებრივი 7 2 5 7" xfId="36387"/>
    <cellStyle name="ჩვეულებრივი 7 2 6" xfId="26596"/>
    <cellStyle name="ჩვეულებრივი 7 2 6 2" xfId="26597"/>
    <cellStyle name="ჩვეულებრივი 7 2 6 2 2" xfId="26598"/>
    <cellStyle name="ჩვეულებრივი 7 2 6 2 2 2" xfId="26599"/>
    <cellStyle name="ჩვეულებრივი 7 2 6 2 2 2 2" xfId="26600"/>
    <cellStyle name="ჩვეულებრივი 7 2 6 2 2 2 2 2" xfId="31534"/>
    <cellStyle name="ჩვეულებრივი 7 2 6 2 2 2 2 3" xfId="36407"/>
    <cellStyle name="ჩვეულებრივი 7 2 6 2 2 2 3" xfId="31533"/>
    <cellStyle name="ჩვეულებრივი 7 2 6 2 2 2 4" xfId="36406"/>
    <cellStyle name="ჩვეულებრივი 7 2 6 2 2 3" xfId="26601"/>
    <cellStyle name="ჩვეულებრივი 7 2 6 2 2 3 2" xfId="31535"/>
    <cellStyle name="ჩვეულებრივი 7 2 6 2 2 3 3" xfId="36408"/>
    <cellStyle name="ჩვეულებრივი 7 2 6 2 2 4" xfId="31532"/>
    <cellStyle name="ჩვეულებრივი 7 2 6 2 2 5" xfId="36405"/>
    <cellStyle name="ჩვეულებრივი 7 2 6 2 3" xfId="26602"/>
    <cellStyle name="ჩვეულებრივი 7 2 6 2 3 2" xfId="26603"/>
    <cellStyle name="ჩვეულებრივი 7 2 6 2 3 2 2" xfId="31537"/>
    <cellStyle name="ჩვეულებრივი 7 2 6 2 3 2 3" xfId="36410"/>
    <cellStyle name="ჩვეულებრივი 7 2 6 2 3 3" xfId="31536"/>
    <cellStyle name="ჩვეულებრივი 7 2 6 2 3 4" xfId="36409"/>
    <cellStyle name="ჩვეულებრივი 7 2 6 2 4" xfId="26604"/>
    <cellStyle name="ჩვეულებრივი 7 2 6 2 4 2" xfId="31538"/>
    <cellStyle name="ჩვეულებრივი 7 2 6 2 4 3" xfId="36411"/>
    <cellStyle name="ჩვეულებრივი 7 2 6 2 5" xfId="31531"/>
    <cellStyle name="ჩვეულებრივი 7 2 6 2 6" xfId="36404"/>
    <cellStyle name="ჩვეულებრივი 7 2 6 3" xfId="26605"/>
    <cellStyle name="ჩვეულებრივი 7 2 6 3 2" xfId="26606"/>
    <cellStyle name="ჩვეულებრივი 7 2 6 3 2 2" xfId="26607"/>
    <cellStyle name="ჩვეულებრივი 7 2 6 3 2 2 2" xfId="31541"/>
    <cellStyle name="ჩვეულებრივი 7 2 6 3 2 2 3" xfId="36414"/>
    <cellStyle name="ჩვეულებრივი 7 2 6 3 2 3" xfId="31540"/>
    <cellStyle name="ჩვეულებრივი 7 2 6 3 2 4" xfId="36413"/>
    <cellStyle name="ჩვეულებრივი 7 2 6 3 3" xfId="26608"/>
    <cellStyle name="ჩვეულებრივი 7 2 6 3 3 2" xfId="31542"/>
    <cellStyle name="ჩვეულებრივი 7 2 6 3 3 3" xfId="36415"/>
    <cellStyle name="ჩვეულებრივი 7 2 6 3 4" xfId="31539"/>
    <cellStyle name="ჩვეულებრივი 7 2 6 3 5" xfId="36412"/>
    <cellStyle name="ჩვეულებრივი 7 2 6 4" xfId="26609"/>
    <cellStyle name="ჩვეულებრივი 7 2 6 4 2" xfId="26610"/>
    <cellStyle name="ჩვეულებრივი 7 2 6 4 2 2" xfId="31544"/>
    <cellStyle name="ჩვეულებრივი 7 2 6 4 2 3" xfId="36417"/>
    <cellStyle name="ჩვეულებრივი 7 2 6 4 3" xfId="31543"/>
    <cellStyle name="ჩვეულებრივი 7 2 6 4 4" xfId="36416"/>
    <cellStyle name="ჩვეულებრივი 7 2 6 5" xfId="26611"/>
    <cellStyle name="ჩვეულებრივი 7 2 6 5 2" xfId="31545"/>
    <cellStyle name="ჩვეულებრივი 7 2 6 5 3" xfId="36418"/>
    <cellStyle name="ჩვეულებრივი 7 2 6 6" xfId="31530"/>
    <cellStyle name="ჩვეულებრივი 7 2 6 7" xfId="36403"/>
    <cellStyle name="ჩვეულებრივი 7 2 7" xfId="26612"/>
    <cellStyle name="ჩვეულებრივი 7 2 7 2" xfId="26613"/>
    <cellStyle name="ჩვეულებრივი 7 2 7 2 2" xfId="26614"/>
    <cellStyle name="ჩვეულებრივი 7 2 7 2 2 2" xfId="26615"/>
    <cellStyle name="ჩვეულებრივი 7 2 7 2 2 2 2" xfId="31549"/>
    <cellStyle name="ჩვეულებრივი 7 2 7 2 2 2 3" xfId="36422"/>
    <cellStyle name="ჩვეულებრივი 7 2 7 2 2 3" xfId="31548"/>
    <cellStyle name="ჩვეულებრივი 7 2 7 2 2 4" xfId="36421"/>
    <cellStyle name="ჩვეულებრივი 7 2 7 2 3" xfId="26616"/>
    <cellStyle name="ჩვეულებრივი 7 2 7 2 3 2" xfId="31550"/>
    <cellStyle name="ჩვეულებრივი 7 2 7 2 3 3" xfId="36423"/>
    <cellStyle name="ჩვეულებრივი 7 2 7 2 4" xfId="31547"/>
    <cellStyle name="ჩვეულებრივი 7 2 7 2 5" xfId="36420"/>
    <cellStyle name="ჩვეულებრივი 7 2 7 3" xfId="26617"/>
    <cellStyle name="ჩვეულებრივი 7 2 7 3 2" xfId="26618"/>
    <cellStyle name="ჩვეულებრივი 7 2 7 3 2 2" xfId="31552"/>
    <cellStyle name="ჩვეულებრივი 7 2 7 3 2 3" xfId="36425"/>
    <cellStyle name="ჩვეულებრივი 7 2 7 3 3" xfId="31551"/>
    <cellStyle name="ჩვეულებრივი 7 2 7 3 4" xfId="36424"/>
    <cellStyle name="ჩვეულებრივი 7 2 7 4" xfId="26619"/>
    <cellStyle name="ჩვეულებრივი 7 2 7 4 2" xfId="31553"/>
    <cellStyle name="ჩვეულებრივი 7 2 7 4 3" xfId="36426"/>
    <cellStyle name="ჩვეულებრივი 7 2 7 5" xfId="31546"/>
    <cellStyle name="ჩვეულებრივი 7 2 7 6" xfId="36419"/>
    <cellStyle name="ჩვეულებრივი 7 2 8" xfId="26620"/>
    <cellStyle name="ჩვეულებრივი 7 2 8 2" xfId="26621"/>
    <cellStyle name="ჩვეულებრივი 7 2 8 2 2" xfId="26622"/>
    <cellStyle name="ჩვეულებრივი 7 2 8 2 2 2" xfId="31556"/>
    <cellStyle name="ჩვეულებრივი 7 2 8 2 2 3" xfId="36429"/>
    <cellStyle name="ჩვეულებრივი 7 2 8 2 3" xfId="31555"/>
    <cellStyle name="ჩვეულებრივი 7 2 8 2 4" xfId="36428"/>
    <cellStyle name="ჩვეულებრივი 7 2 8 3" xfId="26623"/>
    <cellStyle name="ჩვეულებრივი 7 2 8 3 2" xfId="31557"/>
    <cellStyle name="ჩვეულებრივი 7 2 8 3 3" xfId="36430"/>
    <cellStyle name="ჩვეულებრივი 7 2 8 4" xfId="31554"/>
    <cellStyle name="ჩვეულებრივი 7 2 8 5" xfId="36427"/>
    <cellStyle name="ჩვეულებრივი 7 2 9" xfId="26624"/>
    <cellStyle name="ჩვეულებრივი 7 2 9 2" xfId="26625"/>
    <cellStyle name="ჩვეულებრივი 7 2 9 2 2" xfId="31559"/>
    <cellStyle name="ჩვეულებრივი 7 2 9 2 3" xfId="36432"/>
    <cellStyle name="ჩვეულებრივი 7 2 9 3" xfId="31558"/>
    <cellStyle name="ჩვეულებრივი 7 2 9 4" xfId="36431"/>
    <cellStyle name="ჩვეულებრივი 7 3" xfId="26626"/>
    <cellStyle name="ჩვეულებრივი 7 3 10" xfId="31560"/>
    <cellStyle name="ჩვეულებრივი 7 3 11" xfId="36433"/>
    <cellStyle name="ჩვეულებრივი 7 3 2" xfId="26627"/>
    <cellStyle name="ჩვეულებრივი 7 3 2 10" xfId="36434"/>
    <cellStyle name="ჩვეულებრივი 7 3 2 2" xfId="26628"/>
    <cellStyle name="ჩვეულებრივი 7 3 2 2 2" xfId="26629"/>
    <cellStyle name="ჩვეულებრივი 7 3 2 2 2 2" xfId="26630"/>
    <cellStyle name="ჩვეულებრივი 7 3 2 2 2 2 2" xfId="26631"/>
    <cellStyle name="ჩვეულებრივი 7 3 2 2 2 2 2 2" xfId="26632"/>
    <cellStyle name="ჩვეულებრივი 7 3 2 2 2 2 2 2 2" xfId="26633"/>
    <cellStyle name="ჩვეულებრივი 7 3 2 2 2 2 2 2 2 2" xfId="31567"/>
    <cellStyle name="ჩვეულებრივი 7 3 2 2 2 2 2 2 2 3" xfId="36440"/>
    <cellStyle name="ჩვეულებრივი 7 3 2 2 2 2 2 2 3" xfId="31566"/>
    <cellStyle name="ჩვეულებრივი 7 3 2 2 2 2 2 2 4" xfId="36439"/>
    <cellStyle name="ჩვეულებრივი 7 3 2 2 2 2 2 3" xfId="26634"/>
    <cellStyle name="ჩვეულებრივი 7 3 2 2 2 2 2 3 2" xfId="31568"/>
    <cellStyle name="ჩვეულებრივი 7 3 2 2 2 2 2 3 3" xfId="36441"/>
    <cellStyle name="ჩვეულებრივი 7 3 2 2 2 2 2 4" xfId="31565"/>
    <cellStyle name="ჩვეულებრივი 7 3 2 2 2 2 2 5" xfId="36438"/>
    <cellStyle name="ჩვეულებრივი 7 3 2 2 2 2 3" xfId="26635"/>
    <cellStyle name="ჩვეულებრივი 7 3 2 2 2 2 3 2" xfId="26636"/>
    <cellStyle name="ჩვეულებრივი 7 3 2 2 2 2 3 2 2" xfId="31570"/>
    <cellStyle name="ჩვეულებრივი 7 3 2 2 2 2 3 2 3" xfId="36443"/>
    <cellStyle name="ჩვეულებრივი 7 3 2 2 2 2 3 3" xfId="31569"/>
    <cellStyle name="ჩვეულებრივი 7 3 2 2 2 2 3 4" xfId="36442"/>
    <cellStyle name="ჩვეულებრივი 7 3 2 2 2 2 4" xfId="26637"/>
    <cellStyle name="ჩვეულებრივი 7 3 2 2 2 2 4 2" xfId="31571"/>
    <cellStyle name="ჩვეულებრივი 7 3 2 2 2 2 4 3" xfId="36444"/>
    <cellStyle name="ჩვეულებრივი 7 3 2 2 2 2 5" xfId="31564"/>
    <cellStyle name="ჩვეულებრივი 7 3 2 2 2 2 6" xfId="36437"/>
    <cellStyle name="ჩვეულებრივი 7 3 2 2 2 3" xfId="26638"/>
    <cellStyle name="ჩვეულებრივი 7 3 2 2 2 3 2" xfId="26639"/>
    <cellStyle name="ჩვეულებრივი 7 3 2 2 2 3 2 2" xfId="26640"/>
    <cellStyle name="ჩვეულებრივი 7 3 2 2 2 3 2 2 2" xfId="31574"/>
    <cellStyle name="ჩვეულებრივი 7 3 2 2 2 3 2 2 3" xfId="36447"/>
    <cellStyle name="ჩვეულებრივი 7 3 2 2 2 3 2 3" xfId="31573"/>
    <cellStyle name="ჩვეულებრივი 7 3 2 2 2 3 2 4" xfId="36446"/>
    <cellStyle name="ჩვეულებრივი 7 3 2 2 2 3 3" xfId="26641"/>
    <cellStyle name="ჩვეულებრივი 7 3 2 2 2 3 3 2" xfId="31575"/>
    <cellStyle name="ჩვეულებრივი 7 3 2 2 2 3 3 3" xfId="36448"/>
    <cellStyle name="ჩვეულებრივი 7 3 2 2 2 3 4" xfId="31572"/>
    <cellStyle name="ჩვეულებრივი 7 3 2 2 2 3 5" xfId="36445"/>
    <cellStyle name="ჩვეულებრივი 7 3 2 2 2 4" xfId="26642"/>
    <cellStyle name="ჩვეულებრივი 7 3 2 2 2 4 2" xfId="26643"/>
    <cellStyle name="ჩვეულებრივი 7 3 2 2 2 4 2 2" xfId="31577"/>
    <cellStyle name="ჩვეულებრივი 7 3 2 2 2 4 2 3" xfId="36450"/>
    <cellStyle name="ჩვეულებრივი 7 3 2 2 2 4 3" xfId="31576"/>
    <cellStyle name="ჩვეულებრივი 7 3 2 2 2 4 4" xfId="36449"/>
    <cellStyle name="ჩვეულებრივი 7 3 2 2 2 5" xfId="26644"/>
    <cellStyle name="ჩვეულებრივი 7 3 2 2 2 5 2" xfId="31578"/>
    <cellStyle name="ჩვეულებრივი 7 3 2 2 2 5 3" xfId="36451"/>
    <cellStyle name="ჩვეულებრივი 7 3 2 2 2 6" xfId="31563"/>
    <cellStyle name="ჩვეულებრივი 7 3 2 2 2 7" xfId="36436"/>
    <cellStyle name="ჩვეულებრივი 7 3 2 2 3" xfId="26645"/>
    <cellStyle name="ჩვეულებრივი 7 3 2 2 3 2" xfId="26646"/>
    <cellStyle name="ჩვეულებრივი 7 3 2 2 3 2 2" xfId="26647"/>
    <cellStyle name="ჩვეულებრივი 7 3 2 2 3 2 2 2" xfId="26648"/>
    <cellStyle name="ჩვეულებრივი 7 3 2 2 3 2 2 2 2" xfId="26649"/>
    <cellStyle name="ჩვეულებრივი 7 3 2 2 3 2 2 2 2 2" xfId="31583"/>
    <cellStyle name="ჩვეულებრივი 7 3 2 2 3 2 2 2 2 3" xfId="36456"/>
    <cellStyle name="ჩვეულებრივი 7 3 2 2 3 2 2 2 3" xfId="31582"/>
    <cellStyle name="ჩვეულებრივი 7 3 2 2 3 2 2 2 4" xfId="36455"/>
    <cellStyle name="ჩვეულებრივი 7 3 2 2 3 2 2 3" xfId="26650"/>
    <cellStyle name="ჩვეულებრივი 7 3 2 2 3 2 2 3 2" xfId="31584"/>
    <cellStyle name="ჩვეულებრივი 7 3 2 2 3 2 2 3 3" xfId="36457"/>
    <cellStyle name="ჩვეულებრივი 7 3 2 2 3 2 2 4" xfId="31581"/>
    <cellStyle name="ჩვეულებრივი 7 3 2 2 3 2 2 5" xfId="36454"/>
    <cellStyle name="ჩვეულებრივი 7 3 2 2 3 2 3" xfId="26651"/>
    <cellStyle name="ჩვეულებრივი 7 3 2 2 3 2 3 2" xfId="26652"/>
    <cellStyle name="ჩვეულებრივი 7 3 2 2 3 2 3 2 2" xfId="31586"/>
    <cellStyle name="ჩვეულებრივი 7 3 2 2 3 2 3 2 3" xfId="36459"/>
    <cellStyle name="ჩვეულებრივი 7 3 2 2 3 2 3 3" xfId="31585"/>
    <cellStyle name="ჩვეულებრივი 7 3 2 2 3 2 3 4" xfId="36458"/>
    <cellStyle name="ჩვეულებრივი 7 3 2 2 3 2 4" xfId="26653"/>
    <cellStyle name="ჩვეულებრივი 7 3 2 2 3 2 4 2" xfId="31587"/>
    <cellStyle name="ჩვეულებრივი 7 3 2 2 3 2 4 3" xfId="36460"/>
    <cellStyle name="ჩვეულებრივი 7 3 2 2 3 2 5" xfId="31580"/>
    <cellStyle name="ჩვეულებრივი 7 3 2 2 3 2 6" xfId="36453"/>
    <cellStyle name="ჩვეულებრივი 7 3 2 2 3 3" xfId="26654"/>
    <cellStyle name="ჩვეულებრივი 7 3 2 2 3 3 2" xfId="26655"/>
    <cellStyle name="ჩვეულებრივი 7 3 2 2 3 3 2 2" xfId="26656"/>
    <cellStyle name="ჩვეულებრივი 7 3 2 2 3 3 2 2 2" xfId="31590"/>
    <cellStyle name="ჩვეულებრივი 7 3 2 2 3 3 2 2 3" xfId="36463"/>
    <cellStyle name="ჩვეულებრივი 7 3 2 2 3 3 2 3" xfId="31589"/>
    <cellStyle name="ჩვეულებრივი 7 3 2 2 3 3 2 4" xfId="36462"/>
    <cellStyle name="ჩვეულებრივი 7 3 2 2 3 3 3" xfId="26657"/>
    <cellStyle name="ჩვეულებრივი 7 3 2 2 3 3 3 2" xfId="31591"/>
    <cellStyle name="ჩვეულებრივი 7 3 2 2 3 3 3 3" xfId="36464"/>
    <cellStyle name="ჩვეულებრივი 7 3 2 2 3 3 4" xfId="31588"/>
    <cellStyle name="ჩვეულებრივი 7 3 2 2 3 3 5" xfId="36461"/>
    <cellStyle name="ჩვეულებრივი 7 3 2 2 3 4" xfId="26658"/>
    <cellStyle name="ჩვეულებრივი 7 3 2 2 3 4 2" xfId="26659"/>
    <cellStyle name="ჩვეულებრივი 7 3 2 2 3 4 2 2" xfId="31593"/>
    <cellStyle name="ჩვეულებრივი 7 3 2 2 3 4 2 3" xfId="36466"/>
    <cellStyle name="ჩვეულებრივი 7 3 2 2 3 4 3" xfId="31592"/>
    <cellStyle name="ჩვეულებრივი 7 3 2 2 3 4 4" xfId="36465"/>
    <cellStyle name="ჩვეულებრივი 7 3 2 2 3 5" xfId="26660"/>
    <cellStyle name="ჩვეულებრივი 7 3 2 2 3 5 2" xfId="31594"/>
    <cellStyle name="ჩვეულებრივი 7 3 2 2 3 5 3" xfId="36467"/>
    <cellStyle name="ჩვეულებრივი 7 3 2 2 3 6" xfId="31579"/>
    <cellStyle name="ჩვეულებრივი 7 3 2 2 3 7" xfId="36452"/>
    <cellStyle name="ჩვეულებრივი 7 3 2 2 4" xfId="26661"/>
    <cellStyle name="ჩვეულებრივი 7 3 2 2 4 2" xfId="26662"/>
    <cellStyle name="ჩვეულებრივი 7 3 2 2 4 2 2" xfId="26663"/>
    <cellStyle name="ჩვეულებრივი 7 3 2 2 4 2 2 2" xfId="26664"/>
    <cellStyle name="ჩვეულებრივი 7 3 2 2 4 2 2 2 2" xfId="31598"/>
    <cellStyle name="ჩვეულებრივი 7 3 2 2 4 2 2 2 3" xfId="36471"/>
    <cellStyle name="ჩვეულებრივი 7 3 2 2 4 2 2 3" xfId="31597"/>
    <cellStyle name="ჩვეულებრივი 7 3 2 2 4 2 2 4" xfId="36470"/>
    <cellStyle name="ჩვეულებრივი 7 3 2 2 4 2 3" xfId="26665"/>
    <cellStyle name="ჩვეულებრივი 7 3 2 2 4 2 3 2" xfId="31599"/>
    <cellStyle name="ჩვეულებრივი 7 3 2 2 4 2 3 3" xfId="36472"/>
    <cellStyle name="ჩვეულებრივი 7 3 2 2 4 2 4" xfId="31596"/>
    <cellStyle name="ჩვეულებრივი 7 3 2 2 4 2 5" xfId="36469"/>
    <cellStyle name="ჩვეულებრივი 7 3 2 2 4 3" xfId="26666"/>
    <cellStyle name="ჩვეულებრივი 7 3 2 2 4 3 2" xfId="26667"/>
    <cellStyle name="ჩვეულებრივი 7 3 2 2 4 3 2 2" xfId="31601"/>
    <cellStyle name="ჩვეულებრივი 7 3 2 2 4 3 2 3" xfId="36474"/>
    <cellStyle name="ჩვეულებრივი 7 3 2 2 4 3 3" xfId="31600"/>
    <cellStyle name="ჩვეულებრივი 7 3 2 2 4 3 4" xfId="36473"/>
    <cellStyle name="ჩვეულებრივი 7 3 2 2 4 4" xfId="26668"/>
    <cellStyle name="ჩვეულებრივი 7 3 2 2 4 4 2" xfId="31602"/>
    <cellStyle name="ჩვეულებრივი 7 3 2 2 4 4 3" xfId="36475"/>
    <cellStyle name="ჩვეულებრივი 7 3 2 2 4 5" xfId="31595"/>
    <cellStyle name="ჩვეულებრივი 7 3 2 2 4 6" xfId="36468"/>
    <cellStyle name="ჩვეულებრივი 7 3 2 2 5" xfId="26669"/>
    <cellStyle name="ჩვეულებრივი 7 3 2 2 5 2" xfId="26670"/>
    <cellStyle name="ჩვეულებრივი 7 3 2 2 5 2 2" xfId="26671"/>
    <cellStyle name="ჩვეულებრივი 7 3 2 2 5 2 2 2" xfId="31605"/>
    <cellStyle name="ჩვეულებრივი 7 3 2 2 5 2 2 3" xfId="36478"/>
    <cellStyle name="ჩვეულებრივი 7 3 2 2 5 2 3" xfId="31604"/>
    <cellStyle name="ჩვეულებრივი 7 3 2 2 5 2 4" xfId="36477"/>
    <cellStyle name="ჩვეულებრივი 7 3 2 2 5 3" xfId="26672"/>
    <cellStyle name="ჩვეულებრივი 7 3 2 2 5 3 2" xfId="31606"/>
    <cellStyle name="ჩვეულებრივი 7 3 2 2 5 3 3" xfId="36479"/>
    <cellStyle name="ჩვეულებრივი 7 3 2 2 5 4" xfId="31603"/>
    <cellStyle name="ჩვეულებრივი 7 3 2 2 5 5" xfId="36476"/>
    <cellStyle name="ჩვეულებრივი 7 3 2 2 6" xfId="26673"/>
    <cellStyle name="ჩვეულებრივი 7 3 2 2 6 2" xfId="26674"/>
    <cellStyle name="ჩვეულებრივი 7 3 2 2 6 2 2" xfId="31608"/>
    <cellStyle name="ჩვეულებრივი 7 3 2 2 6 2 3" xfId="36481"/>
    <cellStyle name="ჩვეულებრივი 7 3 2 2 6 3" xfId="31607"/>
    <cellStyle name="ჩვეულებრივი 7 3 2 2 6 4" xfId="36480"/>
    <cellStyle name="ჩვეულებრივი 7 3 2 2 7" xfId="26675"/>
    <cellStyle name="ჩვეულებრივი 7 3 2 2 7 2" xfId="31609"/>
    <cellStyle name="ჩვეულებრივი 7 3 2 2 7 3" xfId="36482"/>
    <cellStyle name="ჩვეულებრივი 7 3 2 2 8" xfId="31562"/>
    <cellStyle name="ჩვეულებრივი 7 3 2 2 9" xfId="36435"/>
    <cellStyle name="ჩვეულებრივი 7 3 2 3" xfId="26676"/>
    <cellStyle name="ჩვეულებრივი 7 3 2 3 2" xfId="26677"/>
    <cellStyle name="ჩვეულებრივი 7 3 2 3 2 2" xfId="26678"/>
    <cellStyle name="ჩვეულებრივი 7 3 2 3 2 2 2" xfId="26679"/>
    <cellStyle name="ჩვეულებრივი 7 3 2 3 2 2 2 2" xfId="26680"/>
    <cellStyle name="ჩვეულებრივი 7 3 2 3 2 2 2 2 2" xfId="31614"/>
    <cellStyle name="ჩვეულებრივი 7 3 2 3 2 2 2 2 3" xfId="36487"/>
    <cellStyle name="ჩვეულებრივი 7 3 2 3 2 2 2 3" xfId="31613"/>
    <cellStyle name="ჩვეულებრივი 7 3 2 3 2 2 2 4" xfId="36486"/>
    <cellStyle name="ჩვეულებრივი 7 3 2 3 2 2 3" xfId="26681"/>
    <cellStyle name="ჩვეულებრივი 7 3 2 3 2 2 3 2" xfId="31615"/>
    <cellStyle name="ჩვეულებრივი 7 3 2 3 2 2 3 3" xfId="36488"/>
    <cellStyle name="ჩვეულებრივი 7 3 2 3 2 2 4" xfId="31612"/>
    <cellStyle name="ჩვეულებრივი 7 3 2 3 2 2 5" xfId="36485"/>
    <cellStyle name="ჩვეულებრივი 7 3 2 3 2 3" xfId="26682"/>
    <cellStyle name="ჩვეულებრივი 7 3 2 3 2 3 2" xfId="26683"/>
    <cellStyle name="ჩვეულებრივი 7 3 2 3 2 3 2 2" xfId="31617"/>
    <cellStyle name="ჩვეულებრივი 7 3 2 3 2 3 2 3" xfId="36490"/>
    <cellStyle name="ჩვეულებრივი 7 3 2 3 2 3 3" xfId="31616"/>
    <cellStyle name="ჩვეულებრივი 7 3 2 3 2 3 4" xfId="36489"/>
    <cellStyle name="ჩვეულებრივი 7 3 2 3 2 4" xfId="26684"/>
    <cellStyle name="ჩვეულებრივი 7 3 2 3 2 4 2" xfId="31618"/>
    <cellStyle name="ჩვეულებრივი 7 3 2 3 2 4 3" xfId="36491"/>
    <cellStyle name="ჩვეულებრივი 7 3 2 3 2 5" xfId="31611"/>
    <cellStyle name="ჩვეულებრივი 7 3 2 3 2 6" xfId="36484"/>
    <cellStyle name="ჩვეულებრივი 7 3 2 3 3" xfId="26685"/>
    <cellStyle name="ჩვეულებრივი 7 3 2 3 3 2" xfId="26686"/>
    <cellStyle name="ჩვეულებრივი 7 3 2 3 3 2 2" xfId="26687"/>
    <cellStyle name="ჩვეულებრივი 7 3 2 3 3 2 2 2" xfId="31621"/>
    <cellStyle name="ჩვეულებრივი 7 3 2 3 3 2 2 3" xfId="36494"/>
    <cellStyle name="ჩვეულებრივი 7 3 2 3 3 2 3" xfId="31620"/>
    <cellStyle name="ჩვეულებრივი 7 3 2 3 3 2 4" xfId="36493"/>
    <cellStyle name="ჩვეულებრივი 7 3 2 3 3 3" xfId="26688"/>
    <cellStyle name="ჩვეულებრივი 7 3 2 3 3 3 2" xfId="31622"/>
    <cellStyle name="ჩვეულებრივი 7 3 2 3 3 3 3" xfId="36495"/>
    <cellStyle name="ჩვეულებრივი 7 3 2 3 3 4" xfId="31619"/>
    <cellStyle name="ჩვეულებრივი 7 3 2 3 3 5" xfId="36492"/>
    <cellStyle name="ჩვეულებრივი 7 3 2 3 4" xfId="26689"/>
    <cellStyle name="ჩვეულებრივი 7 3 2 3 4 2" xfId="26690"/>
    <cellStyle name="ჩვეულებრივი 7 3 2 3 4 2 2" xfId="31624"/>
    <cellStyle name="ჩვეულებრივი 7 3 2 3 4 2 3" xfId="36497"/>
    <cellStyle name="ჩვეულებრივი 7 3 2 3 4 3" xfId="31623"/>
    <cellStyle name="ჩვეულებრივი 7 3 2 3 4 4" xfId="36496"/>
    <cellStyle name="ჩვეულებრივი 7 3 2 3 5" xfId="26691"/>
    <cellStyle name="ჩვეულებრივი 7 3 2 3 5 2" xfId="31625"/>
    <cellStyle name="ჩვეულებრივი 7 3 2 3 5 3" xfId="36498"/>
    <cellStyle name="ჩვეულებრივი 7 3 2 3 6" xfId="31610"/>
    <cellStyle name="ჩვეულებრივი 7 3 2 3 7" xfId="36483"/>
    <cellStyle name="ჩვეულებრივი 7 3 2 4" xfId="26692"/>
    <cellStyle name="ჩვეულებრივი 7 3 2 4 2" xfId="26693"/>
    <cellStyle name="ჩვეულებრივი 7 3 2 4 2 2" xfId="26694"/>
    <cellStyle name="ჩვეულებრივი 7 3 2 4 2 2 2" xfId="26695"/>
    <cellStyle name="ჩვეულებრივი 7 3 2 4 2 2 2 2" xfId="26696"/>
    <cellStyle name="ჩვეულებრივი 7 3 2 4 2 2 2 2 2" xfId="31630"/>
    <cellStyle name="ჩვეულებრივი 7 3 2 4 2 2 2 2 3" xfId="36503"/>
    <cellStyle name="ჩვეულებრივი 7 3 2 4 2 2 2 3" xfId="31629"/>
    <cellStyle name="ჩვეულებრივი 7 3 2 4 2 2 2 4" xfId="36502"/>
    <cellStyle name="ჩვეულებრივი 7 3 2 4 2 2 3" xfId="26697"/>
    <cellStyle name="ჩვეულებრივი 7 3 2 4 2 2 3 2" xfId="31631"/>
    <cellStyle name="ჩვეულებრივი 7 3 2 4 2 2 3 3" xfId="36504"/>
    <cellStyle name="ჩვეულებრივი 7 3 2 4 2 2 4" xfId="31628"/>
    <cellStyle name="ჩვეულებრივი 7 3 2 4 2 2 5" xfId="36501"/>
    <cellStyle name="ჩვეულებრივი 7 3 2 4 2 3" xfId="26698"/>
    <cellStyle name="ჩვეულებრივი 7 3 2 4 2 3 2" xfId="26699"/>
    <cellStyle name="ჩვეულებრივი 7 3 2 4 2 3 2 2" xfId="31633"/>
    <cellStyle name="ჩვეულებრივი 7 3 2 4 2 3 2 3" xfId="36506"/>
    <cellStyle name="ჩვეულებრივი 7 3 2 4 2 3 3" xfId="31632"/>
    <cellStyle name="ჩვეულებრივი 7 3 2 4 2 3 4" xfId="36505"/>
    <cellStyle name="ჩვეულებრივი 7 3 2 4 2 4" xfId="26700"/>
    <cellStyle name="ჩვეულებრივი 7 3 2 4 2 4 2" xfId="31634"/>
    <cellStyle name="ჩვეულებრივი 7 3 2 4 2 4 3" xfId="36507"/>
    <cellStyle name="ჩვეულებრივი 7 3 2 4 2 5" xfId="31627"/>
    <cellStyle name="ჩვეულებრივი 7 3 2 4 2 6" xfId="36500"/>
    <cellStyle name="ჩვეულებრივი 7 3 2 4 3" xfId="26701"/>
    <cellStyle name="ჩვეულებრივი 7 3 2 4 3 2" xfId="26702"/>
    <cellStyle name="ჩვეულებრივი 7 3 2 4 3 2 2" xfId="26703"/>
    <cellStyle name="ჩვეულებრივი 7 3 2 4 3 2 2 2" xfId="31637"/>
    <cellStyle name="ჩვეულებრივი 7 3 2 4 3 2 2 3" xfId="36510"/>
    <cellStyle name="ჩვეულებრივი 7 3 2 4 3 2 3" xfId="31636"/>
    <cellStyle name="ჩვეულებრივი 7 3 2 4 3 2 4" xfId="36509"/>
    <cellStyle name="ჩვეულებრივი 7 3 2 4 3 3" xfId="26704"/>
    <cellStyle name="ჩვეულებრივი 7 3 2 4 3 3 2" xfId="31638"/>
    <cellStyle name="ჩვეულებრივი 7 3 2 4 3 3 3" xfId="36511"/>
    <cellStyle name="ჩვეულებრივი 7 3 2 4 3 4" xfId="31635"/>
    <cellStyle name="ჩვეულებრივი 7 3 2 4 3 5" xfId="36508"/>
    <cellStyle name="ჩვეულებრივი 7 3 2 4 4" xfId="26705"/>
    <cellStyle name="ჩვეულებრივი 7 3 2 4 4 2" xfId="26706"/>
    <cellStyle name="ჩვეულებრივი 7 3 2 4 4 2 2" xfId="31640"/>
    <cellStyle name="ჩვეულებრივი 7 3 2 4 4 2 3" xfId="36513"/>
    <cellStyle name="ჩვეულებრივი 7 3 2 4 4 3" xfId="31639"/>
    <cellStyle name="ჩვეულებრივი 7 3 2 4 4 4" xfId="36512"/>
    <cellStyle name="ჩვეულებრივი 7 3 2 4 5" xfId="26707"/>
    <cellStyle name="ჩვეულებრივი 7 3 2 4 5 2" xfId="31641"/>
    <cellStyle name="ჩვეულებრივი 7 3 2 4 5 3" xfId="36514"/>
    <cellStyle name="ჩვეულებრივი 7 3 2 4 6" xfId="31626"/>
    <cellStyle name="ჩვეულებრივი 7 3 2 4 7" xfId="36499"/>
    <cellStyle name="ჩვეულებრივი 7 3 2 5" xfId="26708"/>
    <cellStyle name="ჩვეულებრივი 7 3 2 5 2" xfId="26709"/>
    <cellStyle name="ჩვეულებრივი 7 3 2 5 2 2" xfId="26710"/>
    <cellStyle name="ჩვეულებრივი 7 3 2 5 2 2 2" xfId="26711"/>
    <cellStyle name="ჩვეულებრივი 7 3 2 5 2 2 2 2" xfId="31645"/>
    <cellStyle name="ჩვეულებრივი 7 3 2 5 2 2 2 3" xfId="36518"/>
    <cellStyle name="ჩვეულებრივი 7 3 2 5 2 2 3" xfId="31644"/>
    <cellStyle name="ჩვეულებრივი 7 3 2 5 2 2 4" xfId="36517"/>
    <cellStyle name="ჩვეულებრივი 7 3 2 5 2 3" xfId="26712"/>
    <cellStyle name="ჩვეულებრივი 7 3 2 5 2 3 2" xfId="31646"/>
    <cellStyle name="ჩვეულებრივი 7 3 2 5 2 3 3" xfId="36519"/>
    <cellStyle name="ჩვეულებრივი 7 3 2 5 2 4" xfId="31643"/>
    <cellStyle name="ჩვეულებრივი 7 3 2 5 2 5" xfId="36516"/>
    <cellStyle name="ჩვეულებრივი 7 3 2 5 3" xfId="26713"/>
    <cellStyle name="ჩვეულებრივი 7 3 2 5 3 2" xfId="26714"/>
    <cellStyle name="ჩვეულებრივი 7 3 2 5 3 2 2" xfId="31648"/>
    <cellStyle name="ჩვეულებრივი 7 3 2 5 3 2 3" xfId="36521"/>
    <cellStyle name="ჩვეულებრივი 7 3 2 5 3 3" xfId="31647"/>
    <cellStyle name="ჩვეულებრივი 7 3 2 5 3 4" xfId="36520"/>
    <cellStyle name="ჩვეულებრივი 7 3 2 5 4" xfId="26715"/>
    <cellStyle name="ჩვეულებრივი 7 3 2 5 4 2" xfId="31649"/>
    <cellStyle name="ჩვეულებრივი 7 3 2 5 4 3" xfId="36522"/>
    <cellStyle name="ჩვეულებრივი 7 3 2 5 5" xfId="31642"/>
    <cellStyle name="ჩვეულებრივი 7 3 2 5 6" xfId="36515"/>
    <cellStyle name="ჩვეულებრივი 7 3 2 6" xfId="26716"/>
    <cellStyle name="ჩვეულებრივი 7 3 2 6 2" xfId="26717"/>
    <cellStyle name="ჩვეულებრივი 7 3 2 6 2 2" xfId="26718"/>
    <cellStyle name="ჩვეულებრივი 7 3 2 6 2 2 2" xfId="31652"/>
    <cellStyle name="ჩვეულებრივი 7 3 2 6 2 2 3" xfId="36525"/>
    <cellStyle name="ჩვეულებრივი 7 3 2 6 2 3" xfId="31651"/>
    <cellStyle name="ჩვეულებრივი 7 3 2 6 2 4" xfId="36524"/>
    <cellStyle name="ჩვეულებრივი 7 3 2 6 3" xfId="26719"/>
    <cellStyle name="ჩვეულებრივი 7 3 2 6 3 2" xfId="31653"/>
    <cellStyle name="ჩვეულებრივი 7 3 2 6 3 3" xfId="36526"/>
    <cellStyle name="ჩვეულებრივი 7 3 2 6 4" xfId="31650"/>
    <cellStyle name="ჩვეულებრივი 7 3 2 6 5" xfId="36523"/>
    <cellStyle name="ჩვეულებრივი 7 3 2 7" xfId="26720"/>
    <cellStyle name="ჩვეულებრივი 7 3 2 7 2" xfId="26721"/>
    <cellStyle name="ჩვეულებრივი 7 3 2 7 2 2" xfId="31655"/>
    <cellStyle name="ჩვეულებრივი 7 3 2 7 2 3" xfId="36528"/>
    <cellStyle name="ჩვეულებრივი 7 3 2 7 3" xfId="31654"/>
    <cellStyle name="ჩვეულებრივი 7 3 2 7 4" xfId="36527"/>
    <cellStyle name="ჩვეულებრივი 7 3 2 8" xfId="26722"/>
    <cellStyle name="ჩვეულებრივი 7 3 2 8 2" xfId="31656"/>
    <cellStyle name="ჩვეულებრივი 7 3 2 8 3" xfId="36529"/>
    <cellStyle name="ჩვეულებრივი 7 3 2 9" xfId="31561"/>
    <cellStyle name="ჩვეულებრივი 7 3 3" xfId="26723"/>
    <cellStyle name="ჩვეულებრივი 7 3 3 2" xfId="26724"/>
    <cellStyle name="ჩვეულებრივი 7 3 3 2 2" xfId="26725"/>
    <cellStyle name="ჩვეულებრივი 7 3 3 2 2 2" xfId="26726"/>
    <cellStyle name="ჩვეულებრივი 7 3 3 2 2 2 2" xfId="26727"/>
    <cellStyle name="ჩვეულებრივი 7 3 3 2 2 2 2 2" xfId="26728"/>
    <cellStyle name="ჩვეულებრივი 7 3 3 2 2 2 2 2 2" xfId="31662"/>
    <cellStyle name="ჩვეულებრივი 7 3 3 2 2 2 2 2 3" xfId="36535"/>
    <cellStyle name="ჩვეულებრივი 7 3 3 2 2 2 2 3" xfId="31661"/>
    <cellStyle name="ჩვეულებრივი 7 3 3 2 2 2 2 4" xfId="36534"/>
    <cellStyle name="ჩვეულებრივი 7 3 3 2 2 2 3" xfId="26729"/>
    <cellStyle name="ჩვეულებრივი 7 3 3 2 2 2 3 2" xfId="31663"/>
    <cellStyle name="ჩვეულებრივი 7 3 3 2 2 2 3 3" xfId="36536"/>
    <cellStyle name="ჩვეულებრივი 7 3 3 2 2 2 4" xfId="31660"/>
    <cellStyle name="ჩვეულებრივი 7 3 3 2 2 2 5" xfId="36533"/>
    <cellStyle name="ჩვეულებრივი 7 3 3 2 2 3" xfId="26730"/>
    <cellStyle name="ჩვეულებრივი 7 3 3 2 2 3 2" xfId="26731"/>
    <cellStyle name="ჩვეულებრივი 7 3 3 2 2 3 2 2" xfId="31665"/>
    <cellStyle name="ჩვეულებრივი 7 3 3 2 2 3 2 3" xfId="36538"/>
    <cellStyle name="ჩვეულებრივი 7 3 3 2 2 3 3" xfId="31664"/>
    <cellStyle name="ჩვეულებრივი 7 3 3 2 2 3 4" xfId="36537"/>
    <cellStyle name="ჩვეულებრივი 7 3 3 2 2 4" xfId="26732"/>
    <cellStyle name="ჩვეულებრივი 7 3 3 2 2 4 2" xfId="31666"/>
    <cellStyle name="ჩვეულებრივი 7 3 3 2 2 4 3" xfId="36539"/>
    <cellStyle name="ჩვეულებრივი 7 3 3 2 2 5" xfId="31659"/>
    <cellStyle name="ჩვეულებრივი 7 3 3 2 2 6" xfId="36532"/>
    <cellStyle name="ჩვეულებრივი 7 3 3 2 3" xfId="26733"/>
    <cellStyle name="ჩვეულებრივი 7 3 3 2 3 2" xfId="26734"/>
    <cellStyle name="ჩვეულებრივი 7 3 3 2 3 2 2" xfId="26735"/>
    <cellStyle name="ჩვეულებრივი 7 3 3 2 3 2 2 2" xfId="31669"/>
    <cellStyle name="ჩვეულებრივი 7 3 3 2 3 2 2 3" xfId="36542"/>
    <cellStyle name="ჩვეულებრივი 7 3 3 2 3 2 3" xfId="31668"/>
    <cellStyle name="ჩვეულებრივი 7 3 3 2 3 2 4" xfId="36541"/>
    <cellStyle name="ჩვეულებრივი 7 3 3 2 3 3" xfId="26736"/>
    <cellStyle name="ჩვეულებრივი 7 3 3 2 3 3 2" xfId="31670"/>
    <cellStyle name="ჩვეულებრივი 7 3 3 2 3 3 3" xfId="36543"/>
    <cellStyle name="ჩვეულებრივი 7 3 3 2 3 4" xfId="31667"/>
    <cellStyle name="ჩვეულებრივი 7 3 3 2 3 5" xfId="36540"/>
    <cellStyle name="ჩვეულებრივი 7 3 3 2 4" xfId="26737"/>
    <cellStyle name="ჩვეულებრივი 7 3 3 2 4 2" xfId="26738"/>
    <cellStyle name="ჩვეულებრივი 7 3 3 2 4 2 2" xfId="31672"/>
    <cellStyle name="ჩვეულებრივი 7 3 3 2 4 2 3" xfId="36545"/>
    <cellStyle name="ჩვეულებრივი 7 3 3 2 4 3" xfId="31671"/>
    <cellStyle name="ჩვეულებრივი 7 3 3 2 4 4" xfId="36544"/>
    <cellStyle name="ჩვეულებრივი 7 3 3 2 5" xfId="26739"/>
    <cellStyle name="ჩვეულებრივი 7 3 3 2 5 2" xfId="31673"/>
    <cellStyle name="ჩვეულებრივი 7 3 3 2 5 3" xfId="36546"/>
    <cellStyle name="ჩვეულებრივი 7 3 3 2 6" xfId="31658"/>
    <cellStyle name="ჩვეულებრივი 7 3 3 2 7" xfId="36531"/>
    <cellStyle name="ჩვეულებრივი 7 3 3 3" xfId="26740"/>
    <cellStyle name="ჩვეულებრივი 7 3 3 3 2" xfId="26741"/>
    <cellStyle name="ჩვეულებრივი 7 3 3 3 2 2" xfId="26742"/>
    <cellStyle name="ჩვეულებრივი 7 3 3 3 2 2 2" xfId="26743"/>
    <cellStyle name="ჩვეულებრივი 7 3 3 3 2 2 2 2" xfId="26744"/>
    <cellStyle name="ჩვეულებრივი 7 3 3 3 2 2 2 2 2" xfId="31678"/>
    <cellStyle name="ჩვეულებრივი 7 3 3 3 2 2 2 2 3" xfId="36551"/>
    <cellStyle name="ჩვეულებრივი 7 3 3 3 2 2 2 3" xfId="31677"/>
    <cellStyle name="ჩვეულებრივი 7 3 3 3 2 2 2 4" xfId="36550"/>
    <cellStyle name="ჩვეულებრივი 7 3 3 3 2 2 3" xfId="26745"/>
    <cellStyle name="ჩვეულებრივი 7 3 3 3 2 2 3 2" xfId="31679"/>
    <cellStyle name="ჩვეულებრივი 7 3 3 3 2 2 3 3" xfId="36552"/>
    <cellStyle name="ჩვეულებრივი 7 3 3 3 2 2 4" xfId="31676"/>
    <cellStyle name="ჩვეულებრივი 7 3 3 3 2 2 5" xfId="36549"/>
    <cellStyle name="ჩვეულებრივი 7 3 3 3 2 3" xfId="26746"/>
    <cellStyle name="ჩვეულებრივი 7 3 3 3 2 3 2" xfId="26747"/>
    <cellStyle name="ჩვეულებრივი 7 3 3 3 2 3 2 2" xfId="31681"/>
    <cellStyle name="ჩვეულებრივი 7 3 3 3 2 3 2 3" xfId="36554"/>
    <cellStyle name="ჩვეულებრივი 7 3 3 3 2 3 3" xfId="31680"/>
    <cellStyle name="ჩვეულებრივი 7 3 3 3 2 3 4" xfId="36553"/>
    <cellStyle name="ჩვეულებრივი 7 3 3 3 2 4" xfId="26748"/>
    <cellStyle name="ჩვეულებრივი 7 3 3 3 2 4 2" xfId="31682"/>
    <cellStyle name="ჩვეულებრივი 7 3 3 3 2 4 3" xfId="36555"/>
    <cellStyle name="ჩვეულებრივი 7 3 3 3 2 5" xfId="31675"/>
    <cellStyle name="ჩვეულებრივი 7 3 3 3 2 6" xfId="36548"/>
    <cellStyle name="ჩვეულებრივი 7 3 3 3 3" xfId="26749"/>
    <cellStyle name="ჩვეულებრივი 7 3 3 3 3 2" xfId="26750"/>
    <cellStyle name="ჩვეულებრივი 7 3 3 3 3 2 2" xfId="26751"/>
    <cellStyle name="ჩვეულებრივი 7 3 3 3 3 2 2 2" xfId="31685"/>
    <cellStyle name="ჩვეულებრივი 7 3 3 3 3 2 2 3" xfId="36558"/>
    <cellStyle name="ჩვეულებრივი 7 3 3 3 3 2 3" xfId="31684"/>
    <cellStyle name="ჩვეულებრივი 7 3 3 3 3 2 4" xfId="36557"/>
    <cellStyle name="ჩვეულებრივი 7 3 3 3 3 3" xfId="26752"/>
    <cellStyle name="ჩვეულებრივი 7 3 3 3 3 3 2" xfId="31686"/>
    <cellStyle name="ჩვეულებრივი 7 3 3 3 3 3 3" xfId="36559"/>
    <cellStyle name="ჩვეულებრივი 7 3 3 3 3 4" xfId="31683"/>
    <cellStyle name="ჩვეულებრივი 7 3 3 3 3 5" xfId="36556"/>
    <cellStyle name="ჩვეულებრივი 7 3 3 3 4" xfId="26753"/>
    <cellStyle name="ჩვეულებრივი 7 3 3 3 4 2" xfId="26754"/>
    <cellStyle name="ჩვეულებრივი 7 3 3 3 4 2 2" xfId="31688"/>
    <cellStyle name="ჩვეულებრივი 7 3 3 3 4 2 3" xfId="36561"/>
    <cellStyle name="ჩვეულებრივი 7 3 3 3 4 3" xfId="31687"/>
    <cellStyle name="ჩვეულებრივი 7 3 3 3 4 4" xfId="36560"/>
    <cellStyle name="ჩვეულებრივი 7 3 3 3 5" xfId="26755"/>
    <cellStyle name="ჩვეულებრივი 7 3 3 3 5 2" xfId="31689"/>
    <cellStyle name="ჩვეულებრივი 7 3 3 3 5 3" xfId="36562"/>
    <cellStyle name="ჩვეულებრივი 7 3 3 3 6" xfId="31674"/>
    <cellStyle name="ჩვეულებრივი 7 3 3 3 7" xfId="36547"/>
    <cellStyle name="ჩვეულებრივი 7 3 3 4" xfId="26756"/>
    <cellStyle name="ჩვეულებრივი 7 3 3 4 2" xfId="26757"/>
    <cellStyle name="ჩვეულებრივი 7 3 3 4 2 2" xfId="26758"/>
    <cellStyle name="ჩვეულებრივი 7 3 3 4 2 2 2" xfId="26759"/>
    <cellStyle name="ჩვეულებრივი 7 3 3 4 2 2 2 2" xfId="31693"/>
    <cellStyle name="ჩვეულებრივი 7 3 3 4 2 2 2 3" xfId="36566"/>
    <cellStyle name="ჩვეულებრივი 7 3 3 4 2 2 3" xfId="31692"/>
    <cellStyle name="ჩვეულებრივი 7 3 3 4 2 2 4" xfId="36565"/>
    <cellStyle name="ჩვეულებრივი 7 3 3 4 2 3" xfId="26760"/>
    <cellStyle name="ჩვეულებრივი 7 3 3 4 2 3 2" xfId="31694"/>
    <cellStyle name="ჩვეულებრივი 7 3 3 4 2 3 3" xfId="36567"/>
    <cellStyle name="ჩვეულებრივი 7 3 3 4 2 4" xfId="31691"/>
    <cellStyle name="ჩვეულებრივი 7 3 3 4 2 5" xfId="36564"/>
    <cellStyle name="ჩვეულებრივი 7 3 3 4 3" xfId="26761"/>
    <cellStyle name="ჩვეულებრივი 7 3 3 4 3 2" xfId="26762"/>
    <cellStyle name="ჩვეულებრივი 7 3 3 4 3 2 2" xfId="31696"/>
    <cellStyle name="ჩვეულებრივი 7 3 3 4 3 2 3" xfId="36569"/>
    <cellStyle name="ჩვეულებრივი 7 3 3 4 3 3" xfId="31695"/>
    <cellStyle name="ჩვეულებრივი 7 3 3 4 3 4" xfId="36568"/>
    <cellStyle name="ჩვეულებრივი 7 3 3 4 4" xfId="26763"/>
    <cellStyle name="ჩვეულებრივი 7 3 3 4 4 2" xfId="31697"/>
    <cellStyle name="ჩვეულებრივი 7 3 3 4 4 3" xfId="36570"/>
    <cellStyle name="ჩვეულებრივი 7 3 3 4 5" xfId="31690"/>
    <cellStyle name="ჩვეულებრივი 7 3 3 4 6" xfId="36563"/>
    <cellStyle name="ჩვეულებრივი 7 3 3 5" xfId="26764"/>
    <cellStyle name="ჩვეულებრივი 7 3 3 5 2" xfId="26765"/>
    <cellStyle name="ჩვეულებრივი 7 3 3 5 2 2" xfId="26766"/>
    <cellStyle name="ჩვეულებრივი 7 3 3 5 2 2 2" xfId="31700"/>
    <cellStyle name="ჩვეულებრივი 7 3 3 5 2 2 3" xfId="36573"/>
    <cellStyle name="ჩვეულებრივი 7 3 3 5 2 3" xfId="31699"/>
    <cellStyle name="ჩვეულებრივი 7 3 3 5 2 4" xfId="36572"/>
    <cellStyle name="ჩვეულებრივი 7 3 3 5 3" xfId="26767"/>
    <cellStyle name="ჩვეულებრივი 7 3 3 5 3 2" xfId="31701"/>
    <cellStyle name="ჩვეულებრივი 7 3 3 5 3 3" xfId="36574"/>
    <cellStyle name="ჩვეულებრივი 7 3 3 5 4" xfId="31698"/>
    <cellStyle name="ჩვეულებრივი 7 3 3 5 5" xfId="36571"/>
    <cellStyle name="ჩვეულებრივი 7 3 3 6" xfId="26768"/>
    <cellStyle name="ჩვეულებრივი 7 3 3 6 2" xfId="26769"/>
    <cellStyle name="ჩვეულებრივი 7 3 3 6 2 2" xfId="31703"/>
    <cellStyle name="ჩვეულებრივი 7 3 3 6 2 3" xfId="36576"/>
    <cellStyle name="ჩვეულებრივი 7 3 3 6 3" xfId="31702"/>
    <cellStyle name="ჩვეულებრივი 7 3 3 6 4" xfId="36575"/>
    <cellStyle name="ჩვეულებრივი 7 3 3 7" xfId="26770"/>
    <cellStyle name="ჩვეულებრივი 7 3 3 7 2" xfId="31704"/>
    <cellStyle name="ჩვეულებრივი 7 3 3 7 3" xfId="36577"/>
    <cellStyle name="ჩვეულებრივი 7 3 3 8" xfId="31657"/>
    <cellStyle name="ჩვეულებრივი 7 3 3 9" xfId="36530"/>
    <cellStyle name="ჩვეულებრივი 7 3 4" xfId="26771"/>
    <cellStyle name="ჩვეულებრივი 7 3 4 2" xfId="26772"/>
    <cellStyle name="ჩვეულებრივი 7 3 4 2 2" xfId="26773"/>
    <cellStyle name="ჩვეულებრივი 7 3 4 2 2 2" xfId="26774"/>
    <cellStyle name="ჩვეულებრივი 7 3 4 2 2 2 2" xfId="26775"/>
    <cellStyle name="ჩვეულებრივი 7 3 4 2 2 2 2 2" xfId="31709"/>
    <cellStyle name="ჩვეულებრივი 7 3 4 2 2 2 2 3" xfId="36582"/>
    <cellStyle name="ჩვეულებრივი 7 3 4 2 2 2 3" xfId="31708"/>
    <cellStyle name="ჩვეულებრივი 7 3 4 2 2 2 4" xfId="36581"/>
    <cellStyle name="ჩვეულებრივი 7 3 4 2 2 3" xfId="26776"/>
    <cellStyle name="ჩვეულებრივი 7 3 4 2 2 3 2" xfId="31710"/>
    <cellStyle name="ჩვეულებრივი 7 3 4 2 2 3 3" xfId="36583"/>
    <cellStyle name="ჩვეულებრივი 7 3 4 2 2 4" xfId="31707"/>
    <cellStyle name="ჩვეულებრივი 7 3 4 2 2 5" xfId="36580"/>
    <cellStyle name="ჩვეულებრივი 7 3 4 2 3" xfId="26777"/>
    <cellStyle name="ჩვეულებრივი 7 3 4 2 3 2" xfId="26778"/>
    <cellStyle name="ჩვეულებრივი 7 3 4 2 3 2 2" xfId="31712"/>
    <cellStyle name="ჩვეულებრივი 7 3 4 2 3 2 3" xfId="36585"/>
    <cellStyle name="ჩვეულებრივი 7 3 4 2 3 3" xfId="31711"/>
    <cellStyle name="ჩვეულებრივი 7 3 4 2 3 4" xfId="36584"/>
    <cellStyle name="ჩვეულებრივი 7 3 4 2 4" xfId="26779"/>
    <cellStyle name="ჩვეულებრივი 7 3 4 2 4 2" xfId="31713"/>
    <cellStyle name="ჩვეულებრივი 7 3 4 2 4 3" xfId="36586"/>
    <cellStyle name="ჩვეულებრივი 7 3 4 2 5" xfId="31706"/>
    <cellStyle name="ჩვეულებრივი 7 3 4 2 6" xfId="36579"/>
    <cellStyle name="ჩვეულებრივი 7 3 4 3" xfId="26780"/>
    <cellStyle name="ჩვეულებრივი 7 3 4 3 2" xfId="26781"/>
    <cellStyle name="ჩვეულებრივი 7 3 4 3 2 2" xfId="26782"/>
    <cellStyle name="ჩვეულებრივი 7 3 4 3 2 2 2" xfId="31716"/>
    <cellStyle name="ჩვეულებრივი 7 3 4 3 2 2 3" xfId="36589"/>
    <cellStyle name="ჩვეულებრივი 7 3 4 3 2 3" xfId="31715"/>
    <cellStyle name="ჩვეულებრივი 7 3 4 3 2 4" xfId="36588"/>
    <cellStyle name="ჩვეულებრივი 7 3 4 3 3" xfId="26783"/>
    <cellStyle name="ჩვეულებრივი 7 3 4 3 3 2" xfId="31717"/>
    <cellStyle name="ჩვეულებრივი 7 3 4 3 3 3" xfId="36590"/>
    <cellStyle name="ჩვეულებრივი 7 3 4 3 4" xfId="31714"/>
    <cellStyle name="ჩვეულებრივი 7 3 4 3 5" xfId="36587"/>
    <cellStyle name="ჩვეულებრივი 7 3 4 4" xfId="26784"/>
    <cellStyle name="ჩვეულებრივი 7 3 4 4 2" xfId="26785"/>
    <cellStyle name="ჩვეულებრივი 7 3 4 4 2 2" xfId="31719"/>
    <cellStyle name="ჩვეულებრივი 7 3 4 4 2 3" xfId="36592"/>
    <cellStyle name="ჩვეულებრივი 7 3 4 4 3" xfId="31718"/>
    <cellStyle name="ჩვეულებრივი 7 3 4 4 4" xfId="36591"/>
    <cellStyle name="ჩვეულებრივი 7 3 4 5" xfId="26786"/>
    <cellStyle name="ჩვეულებრივი 7 3 4 5 2" xfId="31720"/>
    <cellStyle name="ჩვეულებრივი 7 3 4 5 3" xfId="36593"/>
    <cellStyle name="ჩვეულებრივი 7 3 4 6" xfId="31705"/>
    <cellStyle name="ჩვეულებრივი 7 3 4 7" xfId="36578"/>
    <cellStyle name="ჩვეულებრივი 7 3 5" xfId="26787"/>
    <cellStyle name="ჩვეულებრივი 7 3 5 2" xfId="26788"/>
    <cellStyle name="ჩვეულებრივი 7 3 5 2 2" xfId="26789"/>
    <cellStyle name="ჩვეულებრივი 7 3 5 2 2 2" xfId="26790"/>
    <cellStyle name="ჩვეულებრივი 7 3 5 2 2 2 2" xfId="26791"/>
    <cellStyle name="ჩვეულებრივი 7 3 5 2 2 2 2 2" xfId="31725"/>
    <cellStyle name="ჩვეულებრივი 7 3 5 2 2 2 2 3" xfId="36598"/>
    <cellStyle name="ჩვეულებრივი 7 3 5 2 2 2 3" xfId="31724"/>
    <cellStyle name="ჩვეულებრივი 7 3 5 2 2 2 4" xfId="36597"/>
    <cellStyle name="ჩვეულებრივი 7 3 5 2 2 3" xfId="26792"/>
    <cellStyle name="ჩვეულებრივი 7 3 5 2 2 3 2" xfId="31726"/>
    <cellStyle name="ჩვეულებრივი 7 3 5 2 2 3 3" xfId="36599"/>
    <cellStyle name="ჩვეულებრივი 7 3 5 2 2 4" xfId="31723"/>
    <cellStyle name="ჩვეულებრივი 7 3 5 2 2 5" xfId="36596"/>
    <cellStyle name="ჩვეულებრივი 7 3 5 2 3" xfId="26793"/>
    <cellStyle name="ჩვეულებრივი 7 3 5 2 3 2" xfId="26794"/>
    <cellStyle name="ჩვეულებრივი 7 3 5 2 3 2 2" xfId="31728"/>
    <cellStyle name="ჩვეულებრივი 7 3 5 2 3 2 3" xfId="36601"/>
    <cellStyle name="ჩვეულებრივი 7 3 5 2 3 3" xfId="31727"/>
    <cellStyle name="ჩვეულებრივი 7 3 5 2 3 4" xfId="36600"/>
    <cellStyle name="ჩვეულებრივი 7 3 5 2 4" xfId="26795"/>
    <cellStyle name="ჩვეულებრივი 7 3 5 2 4 2" xfId="31729"/>
    <cellStyle name="ჩვეულებრივი 7 3 5 2 4 3" xfId="36602"/>
    <cellStyle name="ჩვეულებრივი 7 3 5 2 5" xfId="31722"/>
    <cellStyle name="ჩვეულებრივი 7 3 5 2 6" xfId="36595"/>
    <cellStyle name="ჩვეულებრივი 7 3 5 3" xfId="26796"/>
    <cellStyle name="ჩვეულებრივი 7 3 5 3 2" xfId="26797"/>
    <cellStyle name="ჩვეულებრივი 7 3 5 3 2 2" xfId="26798"/>
    <cellStyle name="ჩვეულებრივი 7 3 5 3 2 2 2" xfId="31732"/>
    <cellStyle name="ჩვეულებრივი 7 3 5 3 2 2 3" xfId="36605"/>
    <cellStyle name="ჩვეულებრივი 7 3 5 3 2 3" xfId="31731"/>
    <cellStyle name="ჩვეულებრივი 7 3 5 3 2 4" xfId="36604"/>
    <cellStyle name="ჩვეულებრივი 7 3 5 3 3" xfId="26799"/>
    <cellStyle name="ჩვეულებრივი 7 3 5 3 3 2" xfId="31733"/>
    <cellStyle name="ჩვეულებრივი 7 3 5 3 3 3" xfId="36606"/>
    <cellStyle name="ჩვეულებრივი 7 3 5 3 4" xfId="31730"/>
    <cellStyle name="ჩვეულებრივი 7 3 5 3 5" xfId="36603"/>
    <cellStyle name="ჩვეულებრივი 7 3 5 4" xfId="26800"/>
    <cellStyle name="ჩვეულებრივი 7 3 5 4 2" xfId="26801"/>
    <cellStyle name="ჩვეულებრივი 7 3 5 4 2 2" xfId="31735"/>
    <cellStyle name="ჩვეულებრივი 7 3 5 4 2 3" xfId="36608"/>
    <cellStyle name="ჩვეულებრივი 7 3 5 4 3" xfId="31734"/>
    <cellStyle name="ჩვეულებრივი 7 3 5 4 4" xfId="36607"/>
    <cellStyle name="ჩვეულებრივი 7 3 5 5" xfId="26802"/>
    <cellStyle name="ჩვეულებრივი 7 3 5 5 2" xfId="31736"/>
    <cellStyle name="ჩვეულებრივი 7 3 5 5 3" xfId="36609"/>
    <cellStyle name="ჩვეულებრივი 7 3 5 6" xfId="31721"/>
    <cellStyle name="ჩვეულებრივი 7 3 5 7" xfId="36594"/>
    <cellStyle name="ჩვეულებრივი 7 3 6" xfId="26803"/>
    <cellStyle name="ჩვეულებრივი 7 3 6 2" xfId="26804"/>
    <cellStyle name="ჩვეულებრივი 7 3 6 2 2" xfId="26805"/>
    <cellStyle name="ჩვეულებრივი 7 3 6 2 2 2" xfId="26806"/>
    <cellStyle name="ჩვეულებრივი 7 3 6 2 2 2 2" xfId="31740"/>
    <cellStyle name="ჩვეულებრივი 7 3 6 2 2 2 3" xfId="36613"/>
    <cellStyle name="ჩვეულებრივი 7 3 6 2 2 3" xfId="31739"/>
    <cellStyle name="ჩვეულებრივი 7 3 6 2 2 4" xfId="36612"/>
    <cellStyle name="ჩვეულებრივი 7 3 6 2 3" xfId="26807"/>
    <cellStyle name="ჩვეულებრივი 7 3 6 2 3 2" xfId="31741"/>
    <cellStyle name="ჩვეულებრივი 7 3 6 2 3 3" xfId="36614"/>
    <cellStyle name="ჩვეულებრივი 7 3 6 2 4" xfId="31738"/>
    <cellStyle name="ჩვეულებრივი 7 3 6 2 5" xfId="36611"/>
    <cellStyle name="ჩვეულებრივი 7 3 6 3" xfId="26808"/>
    <cellStyle name="ჩვეულებრივი 7 3 6 3 2" xfId="26809"/>
    <cellStyle name="ჩვეულებრივი 7 3 6 3 2 2" xfId="31743"/>
    <cellStyle name="ჩვეულებრივი 7 3 6 3 2 3" xfId="36616"/>
    <cellStyle name="ჩვეულებრივი 7 3 6 3 3" xfId="31742"/>
    <cellStyle name="ჩვეულებრივი 7 3 6 3 4" xfId="36615"/>
    <cellStyle name="ჩვეულებრივი 7 3 6 4" xfId="26810"/>
    <cellStyle name="ჩვეულებრივი 7 3 6 4 2" xfId="31744"/>
    <cellStyle name="ჩვეულებრივი 7 3 6 4 3" xfId="36617"/>
    <cellStyle name="ჩვეულებრივი 7 3 6 5" xfId="31737"/>
    <cellStyle name="ჩვეულებრივი 7 3 6 6" xfId="36610"/>
    <cellStyle name="ჩვეულებრივი 7 3 7" xfId="26811"/>
    <cellStyle name="ჩვეულებრივი 7 3 7 2" xfId="26812"/>
    <cellStyle name="ჩვეულებრივი 7 3 7 2 2" xfId="26813"/>
    <cellStyle name="ჩვეულებრივი 7 3 7 2 2 2" xfId="31747"/>
    <cellStyle name="ჩვეულებრივი 7 3 7 2 2 3" xfId="36620"/>
    <cellStyle name="ჩვეულებრივი 7 3 7 2 3" xfId="31746"/>
    <cellStyle name="ჩვეულებრივი 7 3 7 2 4" xfId="36619"/>
    <cellStyle name="ჩვეულებრივი 7 3 7 3" xfId="26814"/>
    <cellStyle name="ჩვეულებრივი 7 3 7 3 2" xfId="31748"/>
    <cellStyle name="ჩვეულებრივი 7 3 7 3 3" xfId="36621"/>
    <cellStyle name="ჩვეულებრივი 7 3 7 4" xfId="31745"/>
    <cellStyle name="ჩვეულებრივი 7 3 7 5" xfId="36618"/>
    <cellStyle name="ჩვეულებრივი 7 3 8" xfId="26815"/>
    <cellStyle name="ჩვეულებრივი 7 3 8 2" xfId="26816"/>
    <cellStyle name="ჩვეულებრივი 7 3 8 2 2" xfId="31750"/>
    <cellStyle name="ჩვეულებრივი 7 3 8 2 3" xfId="36623"/>
    <cellStyle name="ჩვეულებრივი 7 3 8 3" xfId="31749"/>
    <cellStyle name="ჩვეულებრივი 7 3 8 4" xfId="36622"/>
    <cellStyle name="ჩვეულებრივი 7 3 9" xfId="26817"/>
    <cellStyle name="ჩვეულებრივი 7 3 9 2" xfId="31751"/>
    <cellStyle name="ჩვეულებრივი 7 3 9 3" xfId="36624"/>
    <cellStyle name="ჩვეულებრივი 7 4" xfId="26818"/>
    <cellStyle name="ჩვეულებრივი 7 4 10" xfId="31752"/>
    <cellStyle name="ჩვეულებრივი 7 4 11" xfId="36625"/>
    <cellStyle name="ჩვეულებრივი 7 4 2" xfId="26819"/>
    <cellStyle name="ჩვეულებრივი 7 4 2 10" xfId="36626"/>
    <cellStyle name="ჩვეულებრივი 7 4 2 2" xfId="26820"/>
    <cellStyle name="ჩვეულებრივი 7 4 2 2 2" xfId="26821"/>
    <cellStyle name="ჩვეულებრივი 7 4 2 2 2 2" xfId="26822"/>
    <cellStyle name="ჩვეულებრივი 7 4 2 2 2 2 2" xfId="26823"/>
    <cellStyle name="ჩვეულებრივი 7 4 2 2 2 2 2 2" xfId="26824"/>
    <cellStyle name="ჩვეულებრივი 7 4 2 2 2 2 2 2 2" xfId="26825"/>
    <cellStyle name="ჩვეულებრივი 7 4 2 2 2 2 2 2 2 2" xfId="31759"/>
    <cellStyle name="ჩვეულებრივი 7 4 2 2 2 2 2 2 2 3" xfId="36632"/>
    <cellStyle name="ჩვეულებრივი 7 4 2 2 2 2 2 2 3" xfId="31758"/>
    <cellStyle name="ჩვეულებრივი 7 4 2 2 2 2 2 2 4" xfId="36631"/>
    <cellStyle name="ჩვეულებრივი 7 4 2 2 2 2 2 3" xfId="26826"/>
    <cellStyle name="ჩვეულებრივი 7 4 2 2 2 2 2 3 2" xfId="31760"/>
    <cellStyle name="ჩვეულებრივი 7 4 2 2 2 2 2 3 3" xfId="36633"/>
    <cellStyle name="ჩვეულებრივი 7 4 2 2 2 2 2 4" xfId="31757"/>
    <cellStyle name="ჩვეულებრივი 7 4 2 2 2 2 2 5" xfId="36630"/>
    <cellStyle name="ჩვეულებრივი 7 4 2 2 2 2 3" xfId="26827"/>
    <cellStyle name="ჩვეულებრივი 7 4 2 2 2 2 3 2" xfId="26828"/>
    <cellStyle name="ჩვეულებრივი 7 4 2 2 2 2 3 2 2" xfId="31762"/>
    <cellStyle name="ჩვეულებრივი 7 4 2 2 2 2 3 2 3" xfId="36635"/>
    <cellStyle name="ჩვეულებრივი 7 4 2 2 2 2 3 3" xfId="31761"/>
    <cellStyle name="ჩვეულებრივი 7 4 2 2 2 2 3 4" xfId="36634"/>
    <cellStyle name="ჩვეულებრივი 7 4 2 2 2 2 4" xfId="26829"/>
    <cellStyle name="ჩვეულებრივი 7 4 2 2 2 2 4 2" xfId="31763"/>
    <cellStyle name="ჩვეულებრივი 7 4 2 2 2 2 4 3" xfId="36636"/>
    <cellStyle name="ჩვეულებრივი 7 4 2 2 2 2 5" xfId="31756"/>
    <cellStyle name="ჩვეულებრივი 7 4 2 2 2 2 6" xfId="36629"/>
    <cellStyle name="ჩვეულებრივი 7 4 2 2 2 3" xfId="26830"/>
    <cellStyle name="ჩვეულებრივი 7 4 2 2 2 3 2" xfId="26831"/>
    <cellStyle name="ჩვეულებრივი 7 4 2 2 2 3 2 2" xfId="26832"/>
    <cellStyle name="ჩვეულებრივი 7 4 2 2 2 3 2 2 2" xfId="31766"/>
    <cellStyle name="ჩვეულებრივი 7 4 2 2 2 3 2 2 3" xfId="36639"/>
    <cellStyle name="ჩვეულებრივი 7 4 2 2 2 3 2 3" xfId="31765"/>
    <cellStyle name="ჩვეულებრივი 7 4 2 2 2 3 2 4" xfId="36638"/>
    <cellStyle name="ჩვეულებრივი 7 4 2 2 2 3 3" xfId="26833"/>
    <cellStyle name="ჩვეულებრივი 7 4 2 2 2 3 3 2" xfId="31767"/>
    <cellStyle name="ჩვეულებრივი 7 4 2 2 2 3 3 3" xfId="36640"/>
    <cellStyle name="ჩვეულებრივი 7 4 2 2 2 3 4" xfId="31764"/>
    <cellStyle name="ჩვეულებრივი 7 4 2 2 2 3 5" xfId="36637"/>
    <cellStyle name="ჩვეულებრივი 7 4 2 2 2 4" xfId="26834"/>
    <cellStyle name="ჩვეულებრივი 7 4 2 2 2 4 2" xfId="26835"/>
    <cellStyle name="ჩვეულებრივი 7 4 2 2 2 4 2 2" xfId="31769"/>
    <cellStyle name="ჩვეულებრივი 7 4 2 2 2 4 2 3" xfId="36642"/>
    <cellStyle name="ჩვეულებრივი 7 4 2 2 2 4 3" xfId="31768"/>
    <cellStyle name="ჩვეულებრივი 7 4 2 2 2 4 4" xfId="36641"/>
    <cellStyle name="ჩვეულებრივი 7 4 2 2 2 5" xfId="26836"/>
    <cellStyle name="ჩვეულებრივი 7 4 2 2 2 5 2" xfId="31770"/>
    <cellStyle name="ჩვეულებრივი 7 4 2 2 2 5 3" xfId="36643"/>
    <cellStyle name="ჩვეულებრივი 7 4 2 2 2 6" xfId="31755"/>
    <cellStyle name="ჩვეულებრივი 7 4 2 2 2 7" xfId="36628"/>
    <cellStyle name="ჩვეულებრივი 7 4 2 2 3" xfId="26837"/>
    <cellStyle name="ჩვეულებრივი 7 4 2 2 3 2" xfId="26838"/>
    <cellStyle name="ჩვეულებრივი 7 4 2 2 3 2 2" xfId="26839"/>
    <cellStyle name="ჩვეულებრივი 7 4 2 2 3 2 2 2" xfId="26840"/>
    <cellStyle name="ჩვეულებრივი 7 4 2 2 3 2 2 2 2" xfId="26841"/>
    <cellStyle name="ჩვეულებრივი 7 4 2 2 3 2 2 2 2 2" xfId="31775"/>
    <cellStyle name="ჩვეულებრივი 7 4 2 2 3 2 2 2 2 3" xfId="36648"/>
    <cellStyle name="ჩვეულებრივი 7 4 2 2 3 2 2 2 3" xfId="31774"/>
    <cellStyle name="ჩვეულებრივი 7 4 2 2 3 2 2 2 4" xfId="36647"/>
    <cellStyle name="ჩვეულებრივი 7 4 2 2 3 2 2 3" xfId="26842"/>
    <cellStyle name="ჩვეულებრივი 7 4 2 2 3 2 2 3 2" xfId="31776"/>
    <cellStyle name="ჩვეულებრივი 7 4 2 2 3 2 2 3 3" xfId="36649"/>
    <cellStyle name="ჩვეულებრივი 7 4 2 2 3 2 2 4" xfId="31773"/>
    <cellStyle name="ჩვეულებრივი 7 4 2 2 3 2 2 5" xfId="36646"/>
    <cellStyle name="ჩვეულებრივი 7 4 2 2 3 2 3" xfId="26843"/>
    <cellStyle name="ჩვეულებრივი 7 4 2 2 3 2 3 2" xfId="26844"/>
    <cellStyle name="ჩვეულებრივი 7 4 2 2 3 2 3 2 2" xfId="31778"/>
    <cellStyle name="ჩვეულებრივი 7 4 2 2 3 2 3 2 3" xfId="36651"/>
    <cellStyle name="ჩვეულებრივი 7 4 2 2 3 2 3 3" xfId="31777"/>
    <cellStyle name="ჩვეულებრივი 7 4 2 2 3 2 3 4" xfId="36650"/>
    <cellStyle name="ჩვეულებრივი 7 4 2 2 3 2 4" xfId="26845"/>
    <cellStyle name="ჩვეულებრივი 7 4 2 2 3 2 4 2" xfId="31779"/>
    <cellStyle name="ჩვეულებრივი 7 4 2 2 3 2 4 3" xfId="36652"/>
    <cellStyle name="ჩვეულებრივი 7 4 2 2 3 2 5" xfId="31772"/>
    <cellStyle name="ჩვეულებრივი 7 4 2 2 3 2 6" xfId="36645"/>
    <cellStyle name="ჩვეულებრივი 7 4 2 2 3 3" xfId="26846"/>
    <cellStyle name="ჩვეულებრივი 7 4 2 2 3 3 2" xfId="26847"/>
    <cellStyle name="ჩვეულებრივი 7 4 2 2 3 3 2 2" xfId="26848"/>
    <cellStyle name="ჩვეულებრივი 7 4 2 2 3 3 2 2 2" xfId="31782"/>
    <cellStyle name="ჩვეულებრივი 7 4 2 2 3 3 2 2 3" xfId="36655"/>
    <cellStyle name="ჩვეულებრივი 7 4 2 2 3 3 2 3" xfId="31781"/>
    <cellStyle name="ჩვეულებრივი 7 4 2 2 3 3 2 4" xfId="36654"/>
    <cellStyle name="ჩვეულებრივი 7 4 2 2 3 3 3" xfId="26849"/>
    <cellStyle name="ჩვეულებრივი 7 4 2 2 3 3 3 2" xfId="31783"/>
    <cellStyle name="ჩვეულებრივი 7 4 2 2 3 3 3 3" xfId="36656"/>
    <cellStyle name="ჩვეულებრივი 7 4 2 2 3 3 4" xfId="31780"/>
    <cellStyle name="ჩვეულებრივი 7 4 2 2 3 3 5" xfId="36653"/>
    <cellStyle name="ჩვეულებრივი 7 4 2 2 3 4" xfId="26850"/>
    <cellStyle name="ჩვეულებრივი 7 4 2 2 3 4 2" xfId="26851"/>
    <cellStyle name="ჩვეულებრივი 7 4 2 2 3 4 2 2" xfId="31785"/>
    <cellStyle name="ჩვეულებრივი 7 4 2 2 3 4 2 3" xfId="36658"/>
    <cellStyle name="ჩვეულებრივი 7 4 2 2 3 4 3" xfId="31784"/>
    <cellStyle name="ჩვეულებრივი 7 4 2 2 3 4 4" xfId="36657"/>
    <cellStyle name="ჩვეულებრივი 7 4 2 2 3 5" xfId="26852"/>
    <cellStyle name="ჩვეულებრივი 7 4 2 2 3 5 2" xfId="31786"/>
    <cellStyle name="ჩვეულებრივი 7 4 2 2 3 5 3" xfId="36659"/>
    <cellStyle name="ჩვეულებრივი 7 4 2 2 3 6" xfId="31771"/>
    <cellStyle name="ჩვეულებრივი 7 4 2 2 3 7" xfId="36644"/>
    <cellStyle name="ჩვეულებრივი 7 4 2 2 4" xfId="26853"/>
    <cellStyle name="ჩვეულებრივი 7 4 2 2 4 2" xfId="26854"/>
    <cellStyle name="ჩვეულებრივი 7 4 2 2 4 2 2" xfId="26855"/>
    <cellStyle name="ჩვეულებრივი 7 4 2 2 4 2 2 2" xfId="26856"/>
    <cellStyle name="ჩვეულებრივი 7 4 2 2 4 2 2 2 2" xfId="31790"/>
    <cellStyle name="ჩვეულებრივი 7 4 2 2 4 2 2 2 3" xfId="36663"/>
    <cellStyle name="ჩვეულებრივი 7 4 2 2 4 2 2 3" xfId="31789"/>
    <cellStyle name="ჩვეულებრივი 7 4 2 2 4 2 2 4" xfId="36662"/>
    <cellStyle name="ჩვეულებრივი 7 4 2 2 4 2 3" xfId="26857"/>
    <cellStyle name="ჩვეულებრივი 7 4 2 2 4 2 3 2" xfId="31791"/>
    <cellStyle name="ჩვეულებრივი 7 4 2 2 4 2 3 3" xfId="36664"/>
    <cellStyle name="ჩვეულებრივი 7 4 2 2 4 2 4" xfId="31788"/>
    <cellStyle name="ჩვეულებრივი 7 4 2 2 4 2 5" xfId="36661"/>
    <cellStyle name="ჩვეულებრივი 7 4 2 2 4 3" xfId="26858"/>
    <cellStyle name="ჩვეულებრივი 7 4 2 2 4 3 2" xfId="26859"/>
    <cellStyle name="ჩვეულებრივი 7 4 2 2 4 3 2 2" xfId="31793"/>
    <cellStyle name="ჩვეულებრივი 7 4 2 2 4 3 2 3" xfId="36666"/>
    <cellStyle name="ჩვეულებრივი 7 4 2 2 4 3 3" xfId="31792"/>
    <cellStyle name="ჩვეულებრივი 7 4 2 2 4 3 4" xfId="36665"/>
    <cellStyle name="ჩვეულებრივი 7 4 2 2 4 4" xfId="26860"/>
    <cellStyle name="ჩვეულებრივი 7 4 2 2 4 4 2" xfId="31794"/>
    <cellStyle name="ჩვეულებრივი 7 4 2 2 4 4 3" xfId="36667"/>
    <cellStyle name="ჩვეულებრივი 7 4 2 2 4 5" xfId="31787"/>
    <cellStyle name="ჩვეულებრივი 7 4 2 2 4 6" xfId="36660"/>
    <cellStyle name="ჩვეულებრივი 7 4 2 2 5" xfId="26861"/>
    <cellStyle name="ჩვეულებრივი 7 4 2 2 5 2" xfId="26862"/>
    <cellStyle name="ჩვეულებრივი 7 4 2 2 5 2 2" xfId="26863"/>
    <cellStyle name="ჩვეულებრივი 7 4 2 2 5 2 2 2" xfId="31797"/>
    <cellStyle name="ჩვეულებრივი 7 4 2 2 5 2 2 3" xfId="36670"/>
    <cellStyle name="ჩვეულებრივი 7 4 2 2 5 2 3" xfId="31796"/>
    <cellStyle name="ჩვეულებრივი 7 4 2 2 5 2 4" xfId="36669"/>
    <cellStyle name="ჩვეულებრივი 7 4 2 2 5 3" xfId="26864"/>
    <cellStyle name="ჩვეულებრივი 7 4 2 2 5 3 2" xfId="31798"/>
    <cellStyle name="ჩვეულებრივი 7 4 2 2 5 3 3" xfId="36671"/>
    <cellStyle name="ჩვეულებრივი 7 4 2 2 5 4" xfId="31795"/>
    <cellStyle name="ჩვეულებრივი 7 4 2 2 5 5" xfId="36668"/>
    <cellStyle name="ჩვეულებრივი 7 4 2 2 6" xfId="26865"/>
    <cellStyle name="ჩვეულებრივი 7 4 2 2 6 2" xfId="26866"/>
    <cellStyle name="ჩვეულებრივი 7 4 2 2 6 2 2" xfId="31800"/>
    <cellStyle name="ჩვეულებრივი 7 4 2 2 6 2 3" xfId="36673"/>
    <cellStyle name="ჩვეულებრივი 7 4 2 2 6 3" xfId="31799"/>
    <cellStyle name="ჩვეულებრივი 7 4 2 2 6 4" xfId="36672"/>
    <cellStyle name="ჩვეულებრივი 7 4 2 2 7" xfId="26867"/>
    <cellStyle name="ჩვეულებრივი 7 4 2 2 7 2" xfId="31801"/>
    <cellStyle name="ჩვეულებრივი 7 4 2 2 7 3" xfId="36674"/>
    <cellStyle name="ჩვეულებრივი 7 4 2 2 8" xfId="31754"/>
    <cellStyle name="ჩვეულებრივი 7 4 2 2 9" xfId="36627"/>
    <cellStyle name="ჩვეულებრივი 7 4 2 3" xfId="26868"/>
    <cellStyle name="ჩვეულებრივი 7 4 2 3 2" xfId="26869"/>
    <cellStyle name="ჩვეულებრივი 7 4 2 3 2 2" xfId="26870"/>
    <cellStyle name="ჩვეულებრივი 7 4 2 3 2 2 2" xfId="26871"/>
    <cellStyle name="ჩვეულებრივი 7 4 2 3 2 2 2 2" xfId="26872"/>
    <cellStyle name="ჩვეულებრივი 7 4 2 3 2 2 2 2 2" xfId="31806"/>
    <cellStyle name="ჩვეულებრივი 7 4 2 3 2 2 2 2 3" xfId="36679"/>
    <cellStyle name="ჩვეულებრივი 7 4 2 3 2 2 2 3" xfId="31805"/>
    <cellStyle name="ჩვეულებრივი 7 4 2 3 2 2 2 4" xfId="36678"/>
    <cellStyle name="ჩვეულებრივი 7 4 2 3 2 2 3" xfId="26873"/>
    <cellStyle name="ჩვეულებრივი 7 4 2 3 2 2 3 2" xfId="31807"/>
    <cellStyle name="ჩვეულებრივი 7 4 2 3 2 2 3 3" xfId="36680"/>
    <cellStyle name="ჩვეულებრივი 7 4 2 3 2 2 4" xfId="31804"/>
    <cellStyle name="ჩვეულებრივი 7 4 2 3 2 2 5" xfId="36677"/>
    <cellStyle name="ჩვეულებრივი 7 4 2 3 2 3" xfId="26874"/>
    <cellStyle name="ჩვეულებრივი 7 4 2 3 2 3 2" xfId="26875"/>
    <cellStyle name="ჩვეულებრივი 7 4 2 3 2 3 2 2" xfId="31809"/>
    <cellStyle name="ჩვეულებრივი 7 4 2 3 2 3 2 3" xfId="36682"/>
    <cellStyle name="ჩვეულებრივი 7 4 2 3 2 3 3" xfId="31808"/>
    <cellStyle name="ჩვეულებრივი 7 4 2 3 2 3 4" xfId="36681"/>
    <cellStyle name="ჩვეულებრივი 7 4 2 3 2 4" xfId="26876"/>
    <cellStyle name="ჩვეულებრივი 7 4 2 3 2 4 2" xfId="31810"/>
    <cellStyle name="ჩვეულებრივი 7 4 2 3 2 4 3" xfId="36683"/>
    <cellStyle name="ჩვეულებრივი 7 4 2 3 2 5" xfId="31803"/>
    <cellStyle name="ჩვეულებრივი 7 4 2 3 2 6" xfId="36676"/>
    <cellStyle name="ჩვეულებრივი 7 4 2 3 3" xfId="26877"/>
    <cellStyle name="ჩვეულებრივი 7 4 2 3 3 2" xfId="26878"/>
    <cellStyle name="ჩვეულებრივი 7 4 2 3 3 2 2" xfId="26879"/>
    <cellStyle name="ჩვეულებრივი 7 4 2 3 3 2 2 2" xfId="31813"/>
    <cellStyle name="ჩვეულებრივი 7 4 2 3 3 2 2 3" xfId="36686"/>
    <cellStyle name="ჩვეულებრივი 7 4 2 3 3 2 3" xfId="31812"/>
    <cellStyle name="ჩვეულებრივი 7 4 2 3 3 2 4" xfId="36685"/>
    <cellStyle name="ჩვეულებრივი 7 4 2 3 3 3" xfId="26880"/>
    <cellStyle name="ჩვეულებრივი 7 4 2 3 3 3 2" xfId="31814"/>
    <cellStyle name="ჩვეულებრივი 7 4 2 3 3 3 3" xfId="36687"/>
    <cellStyle name="ჩვეულებრივი 7 4 2 3 3 4" xfId="31811"/>
    <cellStyle name="ჩვეულებრივი 7 4 2 3 3 5" xfId="36684"/>
    <cellStyle name="ჩვეულებრივი 7 4 2 3 4" xfId="26881"/>
    <cellStyle name="ჩვეულებრივი 7 4 2 3 4 2" xfId="26882"/>
    <cellStyle name="ჩვეულებრივი 7 4 2 3 4 2 2" xfId="31816"/>
    <cellStyle name="ჩვეულებრივი 7 4 2 3 4 2 3" xfId="36689"/>
    <cellStyle name="ჩვეულებრივი 7 4 2 3 4 3" xfId="31815"/>
    <cellStyle name="ჩვეულებრივი 7 4 2 3 4 4" xfId="36688"/>
    <cellStyle name="ჩვეულებრივი 7 4 2 3 5" xfId="26883"/>
    <cellStyle name="ჩვეულებრივი 7 4 2 3 5 2" xfId="31817"/>
    <cellStyle name="ჩვეულებრივი 7 4 2 3 5 3" xfId="36690"/>
    <cellStyle name="ჩვეულებრივი 7 4 2 3 6" xfId="31802"/>
    <cellStyle name="ჩვეულებრივი 7 4 2 3 7" xfId="36675"/>
    <cellStyle name="ჩვეულებრივი 7 4 2 4" xfId="26884"/>
    <cellStyle name="ჩვეულებრივი 7 4 2 4 2" xfId="26885"/>
    <cellStyle name="ჩვეულებრივი 7 4 2 4 2 2" xfId="26886"/>
    <cellStyle name="ჩვეულებრივი 7 4 2 4 2 2 2" xfId="26887"/>
    <cellStyle name="ჩვეულებრივი 7 4 2 4 2 2 2 2" xfId="26888"/>
    <cellStyle name="ჩვეულებრივი 7 4 2 4 2 2 2 2 2" xfId="31822"/>
    <cellStyle name="ჩვეულებრივი 7 4 2 4 2 2 2 2 3" xfId="36695"/>
    <cellStyle name="ჩვეულებრივი 7 4 2 4 2 2 2 3" xfId="31821"/>
    <cellStyle name="ჩვეულებრივი 7 4 2 4 2 2 2 4" xfId="36694"/>
    <cellStyle name="ჩვეულებრივი 7 4 2 4 2 2 3" xfId="26889"/>
    <cellStyle name="ჩვეულებრივი 7 4 2 4 2 2 3 2" xfId="31823"/>
    <cellStyle name="ჩვეულებრივი 7 4 2 4 2 2 3 3" xfId="36696"/>
    <cellStyle name="ჩვეულებრივი 7 4 2 4 2 2 4" xfId="31820"/>
    <cellStyle name="ჩვეულებრივი 7 4 2 4 2 2 5" xfId="36693"/>
    <cellStyle name="ჩვეულებრივი 7 4 2 4 2 3" xfId="26890"/>
    <cellStyle name="ჩვეულებრივი 7 4 2 4 2 3 2" xfId="26891"/>
    <cellStyle name="ჩვეულებრივი 7 4 2 4 2 3 2 2" xfId="31825"/>
    <cellStyle name="ჩვეულებრივი 7 4 2 4 2 3 2 3" xfId="36698"/>
    <cellStyle name="ჩვეულებრივი 7 4 2 4 2 3 3" xfId="31824"/>
    <cellStyle name="ჩვეულებრივი 7 4 2 4 2 3 4" xfId="36697"/>
    <cellStyle name="ჩვეულებრივი 7 4 2 4 2 4" xfId="26892"/>
    <cellStyle name="ჩვეულებრივი 7 4 2 4 2 4 2" xfId="31826"/>
    <cellStyle name="ჩვეულებრივი 7 4 2 4 2 4 3" xfId="36699"/>
    <cellStyle name="ჩვეულებრივი 7 4 2 4 2 5" xfId="31819"/>
    <cellStyle name="ჩვეულებრივი 7 4 2 4 2 6" xfId="36692"/>
    <cellStyle name="ჩვეულებრივი 7 4 2 4 3" xfId="26893"/>
    <cellStyle name="ჩვეულებრივი 7 4 2 4 3 2" xfId="26894"/>
    <cellStyle name="ჩვეულებრივი 7 4 2 4 3 2 2" xfId="26895"/>
    <cellStyle name="ჩვეულებრივი 7 4 2 4 3 2 2 2" xfId="31829"/>
    <cellStyle name="ჩვეულებრივი 7 4 2 4 3 2 2 3" xfId="36702"/>
    <cellStyle name="ჩვეულებრივი 7 4 2 4 3 2 3" xfId="31828"/>
    <cellStyle name="ჩვეულებრივი 7 4 2 4 3 2 4" xfId="36701"/>
    <cellStyle name="ჩვეულებრივი 7 4 2 4 3 3" xfId="26896"/>
    <cellStyle name="ჩვეულებრივი 7 4 2 4 3 3 2" xfId="31830"/>
    <cellStyle name="ჩვეულებრივი 7 4 2 4 3 3 3" xfId="36703"/>
    <cellStyle name="ჩვეულებრივი 7 4 2 4 3 4" xfId="31827"/>
    <cellStyle name="ჩვეულებრივი 7 4 2 4 3 5" xfId="36700"/>
    <cellStyle name="ჩვეულებრივი 7 4 2 4 4" xfId="26897"/>
    <cellStyle name="ჩვეულებრივი 7 4 2 4 4 2" xfId="26898"/>
    <cellStyle name="ჩვეულებრივი 7 4 2 4 4 2 2" xfId="31832"/>
    <cellStyle name="ჩვეულებრივი 7 4 2 4 4 2 3" xfId="36705"/>
    <cellStyle name="ჩვეულებრივი 7 4 2 4 4 3" xfId="31831"/>
    <cellStyle name="ჩვეულებრივი 7 4 2 4 4 4" xfId="36704"/>
    <cellStyle name="ჩვეულებრივი 7 4 2 4 5" xfId="26899"/>
    <cellStyle name="ჩვეულებრივი 7 4 2 4 5 2" xfId="31833"/>
    <cellStyle name="ჩვეულებრივი 7 4 2 4 5 3" xfId="36706"/>
    <cellStyle name="ჩვეულებრივი 7 4 2 4 6" xfId="31818"/>
    <cellStyle name="ჩვეულებრივი 7 4 2 4 7" xfId="36691"/>
    <cellStyle name="ჩვეულებრივი 7 4 2 5" xfId="26900"/>
    <cellStyle name="ჩვეულებრივი 7 4 2 5 2" xfId="26901"/>
    <cellStyle name="ჩვეულებრივი 7 4 2 5 2 2" xfId="26902"/>
    <cellStyle name="ჩვეულებრივი 7 4 2 5 2 2 2" xfId="26903"/>
    <cellStyle name="ჩვეულებრივი 7 4 2 5 2 2 2 2" xfId="31837"/>
    <cellStyle name="ჩვეულებრივი 7 4 2 5 2 2 2 3" xfId="36710"/>
    <cellStyle name="ჩვეულებრივი 7 4 2 5 2 2 3" xfId="31836"/>
    <cellStyle name="ჩვეულებრივი 7 4 2 5 2 2 4" xfId="36709"/>
    <cellStyle name="ჩვეულებრივი 7 4 2 5 2 3" xfId="26904"/>
    <cellStyle name="ჩვეულებრივი 7 4 2 5 2 3 2" xfId="31838"/>
    <cellStyle name="ჩვეულებრივი 7 4 2 5 2 3 3" xfId="36711"/>
    <cellStyle name="ჩვეულებრივი 7 4 2 5 2 4" xfId="31835"/>
    <cellStyle name="ჩვეულებრივი 7 4 2 5 2 5" xfId="36708"/>
    <cellStyle name="ჩვეულებრივი 7 4 2 5 3" xfId="26905"/>
    <cellStyle name="ჩვეულებრივი 7 4 2 5 3 2" xfId="26906"/>
    <cellStyle name="ჩვეულებრივი 7 4 2 5 3 2 2" xfId="31840"/>
    <cellStyle name="ჩვეულებრივი 7 4 2 5 3 2 3" xfId="36713"/>
    <cellStyle name="ჩვეულებრივი 7 4 2 5 3 3" xfId="31839"/>
    <cellStyle name="ჩვეულებრივი 7 4 2 5 3 4" xfId="36712"/>
    <cellStyle name="ჩვეულებრივი 7 4 2 5 4" xfId="26907"/>
    <cellStyle name="ჩვეულებრივი 7 4 2 5 4 2" xfId="31841"/>
    <cellStyle name="ჩვეულებრივი 7 4 2 5 4 3" xfId="36714"/>
    <cellStyle name="ჩვეულებრივი 7 4 2 5 5" xfId="31834"/>
    <cellStyle name="ჩვეულებრივი 7 4 2 5 6" xfId="36707"/>
    <cellStyle name="ჩვეულებრივი 7 4 2 6" xfId="26908"/>
    <cellStyle name="ჩვეულებრივი 7 4 2 6 2" xfId="26909"/>
    <cellStyle name="ჩვეულებრივი 7 4 2 6 2 2" xfId="26910"/>
    <cellStyle name="ჩვეულებრივი 7 4 2 6 2 2 2" xfId="31844"/>
    <cellStyle name="ჩვეულებრივი 7 4 2 6 2 2 3" xfId="36717"/>
    <cellStyle name="ჩვეულებრივი 7 4 2 6 2 3" xfId="31843"/>
    <cellStyle name="ჩვეულებრივი 7 4 2 6 2 4" xfId="36716"/>
    <cellStyle name="ჩვეულებრივი 7 4 2 6 3" xfId="26911"/>
    <cellStyle name="ჩვეულებრივი 7 4 2 6 3 2" xfId="31845"/>
    <cellStyle name="ჩვეულებრივი 7 4 2 6 3 3" xfId="36718"/>
    <cellStyle name="ჩვეულებრივი 7 4 2 6 4" xfId="31842"/>
    <cellStyle name="ჩვეულებრივი 7 4 2 6 5" xfId="36715"/>
    <cellStyle name="ჩვეულებრივი 7 4 2 7" xfId="26912"/>
    <cellStyle name="ჩვეულებრივი 7 4 2 7 2" xfId="26913"/>
    <cellStyle name="ჩვეულებრივი 7 4 2 7 2 2" xfId="31847"/>
    <cellStyle name="ჩვეულებრივი 7 4 2 7 2 3" xfId="36720"/>
    <cellStyle name="ჩვეულებრივი 7 4 2 7 3" xfId="31846"/>
    <cellStyle name="ჩვეულებრივი 7 4 2 7 4" xfId="36719"/>
    <cellStyle name="ჩვეულებრივი 7 4 2 8" xfId="26914"/>
    <cellStyle name="ჩვეულებრივი 7 4 2 8 2" xfId="31848"/>
    <cellStyle name="ჩვეულებრივი 7 4 2 8 3" xfId="36721"/>
    <cellStyle name="ჩვეულებრივი 7 4 2 9" xfId="31753"/>
    <cellStyle name="ჩვეულებრივი 7 4 3" xfId="26915"/>
    <cellStyle name="ჩვეულებრივი 7 4 3 2" xfId="26916"/>
    <cellStyle name="ჩვეულებრივი 7 4 3 2 2" xfId="26917"/>
    <cellStyle name="ჩვეულებრივი 7 4 3 2 2 2" xfId="26918"/>
    <cellStyle name="ჩვეულებრივი 7 4 3 2 2 2 2" xfId="26919"/>
    <cellStyle name="ჩვეულებრივი 7 4 3 2 2 2 2 2" xfId="26920"/>
    <cellStyle name="ჩვეულებრივი 7 4 3 2 2 2 2 2 2" xfId="31854"/>
    <cellStyle name="ჩვეულებრივი 7 4 3 2 2 2 2 2 3" xfId="36727"/>
    <cellStyle name="ჩვეულებრივი 7 4 3 2 2 2 2 3" xfId="31853"/>
    <cellStyle name="ჩვეულებრივი 7 4 3 2 2 2 2 4" xfId="36726"/>
    <cellStyle name="ჩვეულებრივი 7 4 3 2 2 2 3" xfId="26921"/>
    <cellStyle name="ჩვეულებრივი 7 4 3 2 2 2 3 2" xfId="31855"/>
    <cellStyle name="ჩვეულებრივი 7 4 3 2 2 2 3 3" xfId="36728"/>
    <cellStyle name="ჩვეულებრივი 7 4 3 2 2 2 4" xfId="31852"/>
    <cellStyle name="ჩვეულებრივი 7 4 3 2 2 2 5" xfId="36725"/>
    <cellStyle name="ჩვეულებრივი 7 4 3 2 2 3" xfId="26922"/>
    <cellStyle name="ჩვეულებრივი 7 4 3 2 2 3 2" xfId="26923"/>
    <cellStyle name="ჩვეულებრივი 7 4 3 2 2 3 2 2" xfId="31857"/>
    <cellStyle name="ჩვეულებრივი 7 4 3 2 2 3 2 3" xfId="36730"/>
    <cellStyle name="ჩვეულებრივი 7 4 3 2 2 3 3" xfId="31856"/>
    <cellStyle name="ჩვეულებრივი 7 4 3 2 2 3 4" xfId="36729"/>
    <cellStyle name="ჩვეულებრივი 7 4 3 2 2 4" xfId="26924"/>
    <cellStyle name="ჩვეულებრივი 7 4 3 2 2 4 2" xfId="31858"/>
    <cellStyle name="ჩვეულებრივი 7 4 3 2 2 4 3" xfId="36731"/>
    <cellStyle name="ჩვეულებრივი 7 4 3 2 2 5" xfId="31851"/>
    <cellStyle name="ჩვეულებრივი 7 4 3 2 2 6" xfId="36724"/>
    <cellStyle name="ჩვეულებრივი 7 4 3 2 3" xfId="26925"/>
    <cellStyle name="ჩვეულებრივი 7 4 3 2 3 2" xfId="26926"/>
    <cellStyle name="ჩვეულებრივი 7 4 3 2 3 2 2" xfId="26927"/>
    <cellStyle name="ჩვეულებრივი 7 4 3 2 3 2 2 2" xfId="31861"/>
    <cellStyle name="ჩვეულებრივი 7 4 3 2 3 2 2 3" xfId="36734"/>
    <cellStyle name="ჩვეულებრივი 7 4 3 2 3 2 3" xfId="31860"/>
    <cellStyle name="ჩვეულებრივი 7 4 3 2 3 2 4" xfId="36733"/>
    <cellStyle name="ჩვეულებრივი 7 4 3 2 3 3" xfId="26928"/>
    <cellStyle name="ჩვეულებრივი 7 4 3 2 3 3 2" xfId="31862"/>
    <cellStyle name="ჩვეულებრივი 7 4 3 2 3 3 3" xfId="36735"/>
    <cellStyle name="ჩვეულებრივი 7 4 3 2 3 4" xfId="31859"/>
    <cellStyle name="ჩვეულებრივი 7 4 3 2 3 5" xfId="36732"/>
    <cellStyle name="ჩვეულებრივი 7 4 3 2 4" xfId="26929"/>
    <cellStyle name="ჩვეულებრივი 7 4 3 2 4 2" xfId="26930"/>
    <cellStyle name="ჩვეულებრივი 7 4 3 2 4 2 2" xfId="31864"/>
    <cellStyle name="ჩვეულებრივი 7 4 3 2 4 2 3" xfId="36737"/>
    <cellStyle name="ჩვეულებრივი 7 4 3 2 4 3" xfId="31863"/>
    <cellStyle name="ჩვეულებრივი 7 4 3 2 4 4" xfId="36736"/>
    <cellStyle name="ჩვეულებრივი 7 4 3 2 5" xfId="26931"/>
    <cellStyle name="ჩვეულებრივი 7 4 3 2 5 2" xfId="31865"/>
    <cellStyle name="ჩვეულებრივი 7 4 3 2 5 3" xfId="36738"/>
    <cellStyle name="ჩვეულებრივი 7 4 3 2 6" xfId="31850"/>
    <cellStyle name="ჩვეულებრივი 7 4 3 2 7" xfId="36723"/>
    <cellStyle name="ჩვეულებრივი 7 4 3 3" xfId="26932"/>
    <cellStyle name="ჩვეულებრივი 7 4 3 3 2" xfId="26933"/>
    <cellStyle name="ჩვეულებრივი 7 4 3 3 2 2" xfId="26934"/>
    <cellStyle name="ჩვეულებრივი 7 4 3 3 2 2 2" xfId="26935"/>
    <cellStyle name="ჩვეულებრივი 7 4 3 3 2 2 2 2" xfId="26936"/>
    <cellStyle name="ჩვეულებრივი 7 4 3 3 2 2 2 2 2" xfId="31870"/>
    <cellStyle name="ჩვეულებრივი 7 4 3 3 2 2 2 2 3" xfId="36743"/>
    <cellStyle name="ჩვეულებრივი 7 4 3 3 2 2 2 3" xfId="31869"/>
    <cellStyle name="ჩვეულებრივი 7 4 3 3 2 2 2 4" xfId="36742"/>
    <cellStyle name="ჩვეულებრივი 7 4 3 3 2 2 3" xfId="26937"/>
    <cellStyle name="ჩვეულებრივი 7 4 3 3 2 2 3 2" xfId="31871"/>
    <cellStyle name="ჩვეულებრივი 7 4 3 3 2 2 3 3" xfId="36744"/>
    <cellStyle name="ჩვეულებრივი 7 4 3 3 2 2 4" xfId="31868"/>
    <cellStyle name="ჩვეულებრივი 7 4 3 3 2 2 5" xfId="36741"/>
    <cellStyle name="ჩვეულებრივი 7 4 3 3 2 3" xfId="26938"/>
    <cellStyle name="ჩვეულებრივი 7 4 3 3 2 3 2" xfId="26939"/>
    <cellStyle name="ჩვეულებრივი 7 4 3 3 2 3 2 2" xfId="31873"/>
    <cellStyle name="ჩვეულებრივი 7 4 3 3 2 3 2 3" xfId="36746"/>
    <cellStyle name="ჩვეულებრივი 7 4 3 3 2 3 3" xfId="31872"/>
    <cellStyle name="ჩვეულებრივი 7 4 3 3 2 3 4" xfId="36745"/>
    <cellStyle name="ჩვეულებრივი 7 4 3 3 2 4" xfId="26940"/>
    <cellStyle name="ჩვეულებრივი 7 4 3 3 2 4 2" xfId="31874"/>
    <cellStyle name="ჩვეულებრივი 7 4 3 3 2 4 3" xfId="36747"/>
    <cellStyle name="ჩვეულებრივი 7 4 3 3 2 5" xfId="31867"/>
    <cellStyle name="ჩვეულებრივი 7 4 3 3 2 6" xfId="36740"/>
    <cellStyle name="ჩვეულებრივი 7 4 3 3 3" xfId="26941"/>
    <cellStyle name="ჩვეულებრივი 7 4 3 3 3 2" xfId="26942"/>
    <cellStyle name="ჩვეულებრივი 7 4 3 3 3 2 2" xfId="26943"/>
    <cellStyle name="ჩვეულებრივი 7 4 3 3 3 2 2 2" xfId="31877"/>
    <cellStyle name="ჩვეულებრივი 7 4 3 3 3 2 2 3" xfId="36750"/>
    <cellStyle name="ჩვეულებრივი 7 4 3 3 3 2 3" xfId="31876"/>
    <cellStyle name="ჩვეულებრივი 7 4 3 3 3 2 4" xfId="36749"/>
    <cellStyle name="ჩვეულებრივი 7 4 3 3 3 3" xfId="26944"/>
    <cellStyle name="ჩვეულებრივი 7 4 3 3 3 3 2" xfId="31878"/>
    <cellStyle name="ჩვეულებრივი 7 4 3 3 3 3 3" xfId="36751"/>
    <cellStyle name="ჩვეულებრივი 7 4 3 3 3 4" xfId="31875"/>
    <cellStyle name="ჩვეულებრივი 7 4 3 3 3 5" xfId="36748"/>
    <cellStyle name="ჩვეულებრივი 7 4 3 3 4" xfId="26945"/>
    <cellStyle name="ჩვეულებრივი 7 4 3 3 4 2" xfId="26946"/>
    <cellStyle name="ჩვეულებრივი 7 4 3 3 4 2 2" xfId="31880"/>
    <cellStyle name="ჩვეულებრივი 7 4 3 3 4 2 3" xfId="36753"/>
    <cellStyle name="ჩვეულებრივი 7 4 3 3 4 3" xfId="31879"/>
    <cellStyle name="ჩვეულებრივი 7 4 3 3 4 4" xfId="36752"/>
    <cellStyle name="ჩვეულებრივი 7 4 3 3 5" xfId="26947"/>
    <cellStyle name="ჩვეულებრივი 7 4 3 3 5 2" xfId="31881"/>
    <cellStyle name="ჩვეულებრივი 7 4 3 3 5 3" xfId="36754"/>
    <cellStyle name="ჩვეულებრივი 7 4 3 3 6" xfId="31866"/>
    <cellStyle name="ჩვეულებრივი 7 4 3 3 7" xfId="36739"/>
    <cellStyle name="ჩვეულებრივი 7 4 3 4" xfId="26948"/>
    <cellStyle name="ჩვეულებრივი 7 4 3 4 2" xfId="26949"/>
    <cellStyle name="ჩვეულებრივი 7 4 3 4 2 2" xfId="26950"/>
    <cellStyle name="ჩვეულებრივი 7 4 3 4 2 2 2" xfId="26951"/>
    <cellStyle name="ჩვეულებრივი 7 4 3 4 2 2 2 2" xfId="31885"/>
    <cellStyle name="ჩვეულებრივი 7 4 3 4 2 2 2 3" xfId="36758"/>
    <cellStyle name="ჩვეულებრივი 7 4 3 4 2 2 3" xfId="31884"/>
    <cellStyle name="ჩვეულებრივი 7 4 3 4 2 2 4" xfId="36757"/>
    <cellStyle name="ჩვეულებრივი 7 4 3 4 2 3" xfId="26952"/>
    <cellStyle name="ჩვეულებრივი 7 4 3 4 2 3 2" xfId="31886"/>
    <cellStyle name="ჩვეულებრივი 7 4 3 4 2 3 3" xfId="36759"/>
    <cellStyle name="ჩვეულებრივი 7 4 3 4 2 4" xfId="31883"/>
    <cellStyle name="ჩვეულებრივი 7 4 3 4 2 5" xfId="36756"/>
    <cellStyle name="ჩვეულებრივი 7 4 3 4 3" xfId="26953"/>
    <cellStyle name="ჩვეულებრივი 7 4 3 4 3 2" xfId="26954"/>
    <cellStyle name="ჩვეულებრივი 7 4 3 4 3 2 2" xfId="31888"/>
    <cellStyle name="ჩვეულებრივი 7 4 3 4 3 2 3" xfId="36761"/>
    <cellStyle name="ჩვეულებრივი 7 4 3 4 3 3" xfId="31887"/>
    <cellStyle name="ჩვეულებრივი 7 4 3 4 3 4" xfId="36760"/>
    <cellStyle name="ჩვეულებრივი 7 4 3 4 4" xfId="26955"/>
    <cellStyle name="ჩვეულებრივი 7 4 3 4 4 2" xfId="31889"/>
    <cellStyle name="ჩვეულებრივი 7 4 3 4 4 3" xfId="36762"/>
    <cellStyle name="ჩვეულებრივი 7 4 3 4 5" xfId="31882"/>
    <cellStyle name="ჩვეულებრივი 7 4 3 4 6" xfId="36755"/>
    <cellStyle name="ჩვეულებრივი 7 4 3 5" xfId="26956"/>
    <cellStyle name="ჩვეულებრივი 7 4 3 5 2" xfId="26957"/>
    <cellStyle name="ჩვეულებრივი 7 4 3 5 2 2" xfId="26958"/>
    <cellStyle name="ჩვეულებრივი 7 4 3 5 2 2 2" xfId="31892"/>
    <cellStyle name="ჩვეულებრივი 7 4 3 5 2 2 3" xfId="36765"/>
    <cellStyle name="ჩვეულებრივი 7 4 3 5 2 3" xfId="31891"/>
    <cellStyle name="ჩვეულებრივი 7 4 3 5 2 4" xfId="36764"/>
    <cellStyle name="ჩვეულებრივი 7 4 3 5 3" xfId="26959"/>
    <cellStyle name="ჩვეულებრივი 7 4 3 5 3 2" xfId="31893"/>
    <cellStyle name="ჩვეულებრივი 7 4 3 5 3 3" xfId="36766"/>
    <cellStyle name="ჩვეულებრივი 7 4 3 5 4" xfId="31890"/>
    <cellStyle name="ჩვეულებრივი 7 4 3 5 5" xfId="36763"/>
    <cellStyle name="ჩვეულებრივი 7 4 3 6" xfId="26960"/>
    <cellStyle name="ჩვეულებრივი 7 4 3 6 2" xfId="26961"/>
    <cellStyle name="ჩვეულებრივი 7 4 3 6 2 2" xfId="31895"/>
    <cellStyle name="ჩვეულებრივი 7 4 3 6 2 3" xfId="36768"/>
    <cellStyle name="ჩვეულებრივი 7 4 3 6 3" xfId="31894"/>
    <cellStyle name="ჩვეულებრივი 7 4 3 6 4" xfId="36767"/>
    <cellStyle name="ჩვეულებრივი 7 4 3 7" xfId="26962"/>
    <cellStyle name="ჩვეულებრივი 7 4 3 7 2" xfId="31896"/>
    <cellStyle name="ჩვეულებრივი 7 4 3 7 3" xfId="36769"/>
    <cellStyle name="ჩვეულებრივი 7 4 3 8" xfId="31849"/>
    <cellStyle name="ჩვეულებრივი 7 4 3 9" xfId="36722"/>
    <cellStyle name="ჩვეულებრივი 7 4 4" xfId="26963"/>
    <cellStyle name="ჩვეულებრივი 7 4 4 2" xfId="26964"/>
    <cellStyle name="ჩვეულებრივი 7 4 4 2 2" xfId="26965"/>
    <cellStyle name="ჩვეულებრივი 7 4 4 2 2 2" xfId="26966"/>
    <cellStyle name="ჩვეულებრივი 7 4 4 2 2 2 2" xfId="26967"/>
    <cellStyle name="ჩვეულებრივი 7 4 4 2 2 2 2 2" xfId="31901"/>
    <cellStyle name="ჩვეულებრივი 7 4 4 2 2 2 2 3" xfId="36774"/>
    <cellStyle name="ჩვეულებრივი 7 4 4 2 2 2 3" xfId="31900"/>
    <cellStyle name="ჩვეულებრივი 7 4 4 2 2 2 4" xfId="36773"/>
    <cellStyle name="ჩვეულებრივი 7 4 4 2 2 3" xfId="26968"/>
    <cellStyle name="ჩვეულებრივი 7 4 4 2 2 3 2" xfId="31902"/>
    <cellStyle name="ჩვეულებრივი 7 4 4 2 2 3 3" xfId="36775"/>
    <cellStyle name="ჩვეულებრივი 7 4 4 2 2 4" xfId="31899"/>
    <cellStyle name="ჩვეულებრივი 7 4 4 2 2 5" xfId="36772"/>
    <cellStyle name="ჩვეულებრივი 7 4 4 2 3" xfId="26969"/>
    <cellStyle name="ჩვეულებრივი 7 4 4 2 3 2" xfId="26970"/>
    <cellStyle name="ჩვეულებრივი 7 4 4 2 3 2 2" xfId="31904"/>
    <cellStyle name="ჩვეულებრივი 7 4 4 2 3 2 3" xfId="36777"/>
    <cellStyle name="ჩვეულებრივი 7 4 4 2 3 3" xfId="31903"/>
    <cellStyle name="ჩვეულებრივი 7 4 4 2 3 4" xfId="36776"/>
    <cellStyle name="ჩვეულებრივი 7 4 4 2 4" xfId="26971"/>
    <cellStyle name="ჩვეულებრივი 7 4 4 2 4 2" xfId="31905"/>
    <cellStyle name="ჩვეულებრივი 7 4 4 2 4 3" xfId="36778"/>
    <cellStyle name="ჩვეულებრივი 7 4 4 2 5" xfId="31898"/>
    <cellStyle name="ჩვეულებრივი 7 4 4 2 6" xfId="36771"/>
    <cellStyle name="ჩვეულებრივი 7 4 4 3" xfId="26972"/>
    <cellStyle name="ჩვეულებრივი 7 4 4 3 2" xfId="26973"/>
    <cellStyle name="ჩვეულებრივი 7 4 4 3 2 2" xfId="26974"/>
    <cellStyle name="ჩვეულებრივი 7 4 4 3 2 2 2" xfId="31908"/>
    <cellStyle name="ჩვეულებრივი 7 4 4 3 2 2 3" xfId="36781"/>
    <cellStyle name="ჩვეულებრივი 7 4 4 3 2 3" xfId="31907"/>
    <cellStyle name="ჩვეულებრივი 7 4 4 3 2 4" xfId="36780"/>
    <cellStyle name="ჩვეულებრივი 7 4 4 3 3" xfId="26975"/>
    <cellStyle name="ჩვეულებრივი 7 4 4 3 3 2" xfId="31909"/>
    <cellStyle name="ჩვეულებრივი 7 4 4 3 3 3" xfId="36782"/>
    <cellStyle name="ჩვეულებრივი 7 4 4 3 4" xfId="31906"/>
    <cellStyle name="ჩვეულებრივი 7 4 4 3 5" xfId="36779"/>
    <cellStyle name="ჩვეულებრივი 7 4 4 4" xfId="26976"/>
    <cellStyle name="ჩვეულებრივი 7 4 4 4 2" xfId="26977"/>
    <cellStyle name="ჩვეულებრივი 7 4 4 4 2 2" xfId="31911"/>
    <cellStyle name="ჩვეულებრივი 7 4 4 4 2 3" xfId="36784"/>
    <cellStyle name="ჩვეულებრივი 7 4 4 4 3" xfId="31910"/>
    <cellStyle name="ჩვეულებრივი 7 4 4 4 4" xfId="36783"/>
    <cellStyle name="ჩვეულებრივი 7 4 4 5" xfId="26978"/>
    <cellStyle name="ჩვეულებრივი 7 4 4 5 2" xfId="31912"/>
    <cellStyle name="ჩვეულებრივი 7 4 4 5 3" xfId="36785"/>
    <cellStyle name="ჩვეულებრივი 7 4 4 6" xfId="31897"/>
    <cellStyle name="ჩვეულებრივი 7 4 4 7" xfId="36770"/>
    <cellStyle name="ჩვეულებრივი 7 4 5" xfId="26979"/>
    <cellStyle name="ჩვეულებრივი 7 4 5 2" xfId="26980"/>
    <cellStyle name="ჩვეულებრივი 7 4 5 2 2" xfId="26981"/>
    <cellStyle name="ჩვეულებრივი 7 4 5 2 2 2" xfId="26982"/>
    <cellStyle name="ჩვეულებრივი 7 4 5 2 2 2 2" xfId="26983"/>
    <cellStyle name="ჩვეულებრივი 7 4 5 2 2 2 2 2" xfId="31917"/>
    <cellStyle name="ჩვეულებრივი 7 4 5 2 2 2 2 3" xfId="36790"/>
    <cellStyle name="ჩვეულებრივი 7 4 5 2 2 2 3" xfId="31916"/>
    <cellStyle name="ჩვეულებრივი 7 4 5 2 2 2 4" xfId="36789"/>
    <cellStyle name="ჩვეულებრივი 7 4 5 2 2 3" xfId="26984"/>
    <cellStyle name="ჩვეულებრივი 7 4 5 2 2 3 2" xfId="31918"/>
    <cellStyle name="ჩვეულებრივი 7 4 5 2 2 3 3" xfId="36791"/>
    <cellStyle name="ჩვეულებრივი 7 4 5 2 2 4" xfId="31915"/>
    <cellStyle name="ჩვეულებრივი 7 4 5 2 2 5" xfId="36788"/>
    <cellStyle name="ჩვეულებრივი 7 4 5 2 3" xfId="26985"/>
    <cellStyle name="ჩვეულებრივი 7 4 5 2 3 2" xfId="26986"/>
    <cellStyle name="ჩვეულებრივი 7 4 5 2 3 2 2" xfId="31920"/>
    <cellStyle name="ჩვეულებრივი 7 4 5 2 3 2 3" xfId="36793"/>
    <cellStyle name="ჩვეულებრივი 7 4 5 2 3 3" xfId="31919"/>
    <cellStyle name="ჩვეულებრივი 7 4 5 2 3 4" xfId="36792"/>
    <cellStyle name="ჩვეულებრივი 7 4 5 2 4" xfId="26987"/>
    <cellStyle name="ჩვეულებრივი 7 4 5 2 4 2" xfId="31921"/>
    <cellStyle name="ჩვეულებრივი 7 4 5 2 4 3" xfId="36794"/>
    <cellStyle name="ჩვეულებრივი 7 4 5 2 5" xfId="31914"/>
    <cellStyle name="ჩვეულებრივი 7 4 5 2 6" xfId="36787"/>
    <cellStyle name="ჩვეულებრივი 7 4 5 3" xfId="26988"/>
    <cellStyle name="ჩვეულებრივი 7 4 5 3 2" xfId="26989"/>
    <cellStyle name="ჩვეულებრივი 7 4 5 3 2 2" xfId="26990"/>
    <cellStyle name="ჩვეულებრივი 7 4 5 3 2 2 2" xfId="31924"/>
    <cellStyle name="ჩვეულებრივი 7 4 5 3 2 2 3" xfId="36797"/>
    <cellStyle name="ჩვეულებრივი 7 4 5 3 2 3" xfId="31923"/>
    <cellStyle name="ჩვეულებრივი 7 4 5 3 2 4" xfId="36796"/>
    <cellStyle name="ჩვეულებრივი 7 4 5 3 3" xfId="26991"/>
    <cellStyle name="ჩვეულებრივი 7 4 5 3 3 2" xfId="31925"/>
    <cellStyle name="ჩვეულებრივი 7 4 5 3 3 3" xfId="36798"/>
    <cellStyle name="ჩვეულებრივი 7 4 5 3 4" xfId="31922"/>
    <cellStyle name="ჩვეულებრივი 7 4 5 3 5" xfId="36795"/>
    <cellStyle name="ჩვეულებრივი 7 4 5 4" xfId="26992"/>
    <cellStyle name="ჩვეულებრივი 7 4 5 4 2" xfId="26993"/>
    <cellStyle name="ჩვეულებრივი 7 4 5 4 2 2" xfId="31927"/>
    <cellStyle name="ჩვეულებრივი 7 4 5 4 2 3" xfId="36800"/>
    <cellStyle name="ჩვეულებრივი 7 4 5 4 3" xfId="31926"/>
    <cellStyle name="ჩვეულებრივი 7 4 5 4 4" xfId="36799"/>
    <cellStyle name="ჩვეულებრივი 7 4 5 5" xfId="26994"/>
    <cellStyle name="ჩვეულებრივი 7 4 5 5 2" xfId="31928"/>
    <cellStyle name="ჩვეულებრივი 7 4 5 5 3" xfId="36801"/>
    <cellStyle name="ჩვეულებრივი 7 4 5 6" xfId="31913"/>
    <cellStyle name="ჩვეულებრივი 7 4 5 7" xfId="36786"/>
    <cellStyle name="ჩვეულებრივი 7 4 6" xfId="26995"/>
    <cellStyle name="ჩვეულებრივი 7 4 6 2" xfId="26996"/>
    <cellStyle name="ჩვეულებრივი 7 4 6 2 2" xfId="26997"/>
    <cellStyle name="ჩვეულებრივი 7 4 6 2 2 2" xfId="26998"/>
    <cellStyle name="ჩვეულებრივი 7 4 6 2 2 2 2" xfId="31932"/>
    <cellStyle name="ჩვეულებრივი 7 4 6 2 2 2 3" xfId="36805"/>
    <cellStyle name="ჩვეულებრივი 7 4 6 2 2 3" xfId="31931"/>
    <cellStyle name="ჩვეულებრივი 7 4 6 2 2 4" xfId="36804"/>
    <cellStyle name="ჩვეულებრივი 7 4 6 2 3" xfId="26999"/>
    <cellStyle name="ჩვეულებრივი 7 4 6 2 3 2" xfId="31933"/>
    <cellStyle name="ჩვეულებრივი 7 4 6 2 3 3" xfId="36806"/>
    <cellStyle name="ჩვეულებრივი 7 4 6 2 4" xfId="31930"/>
    <cellStyle name="ჩვეულებრივი 7 4 6 2 5" xfId="36803"/>
    <cellStyle name="ჩვეულებრივი 7 4 6 3" xfId="27000"/>
    <cellStyle name="ჩვეულებრივი 7 4 6 3 2" xfId="27001"/>
    <cellStyle name="ჩვეულებრივი 7 4 6 3 2 2" xfId="31935"/>
    <cellStyle name="ჩვეულებრივი 7 4 6 3 2 3" xfId="36808"/>
    <cellStyle name="ჩვეულებრივი 7 4 6 3 3" xfId="31934"/>
    <cellStyle name="ჩვეულებრივი 7 4 6 3 4" xfId="36807"/>
    <cellStyle name="ჩვეულებრივი 7 4 6 4" xfId="27002"/>
    <cellStyle name="ჩვეულებრივი 7 4 6 4 2" xfId="31936"/>
    <cellStyle name="ჩვეულებრივი 7 4 6 4 3" xfId="36809"/>
    <cellStyle name="ჩვეულებრივი 7 4 6 5" xfId="31929"/>
    <cellStyle name="ჩვეულებრივი 7 4 6 6" xfId="36802"/>
    <cellStyle name="ჩვეულებრივი 7 4 7" xfId="27003"/>
    <cellStyle name="ჩვეულებრივი 7 4 7 2" xfId="27004"/>
    <cellStyle name="ჩვეულებრივი 7 4 7 2 2" xfId="27005"/>
    <cellStyle name="ჩვეულებრივი 7 4 7 2 2 2" xfId="31939"/>
    <cellStyle name="ჩვეულებრივი 7 4 7 2 2 3" xfId="36812"/>
    <cellStyle name="ჩვეულებრივი 7 4 7 2 3" xfId="31938"/>
    <cellStyle name="ჩვეულებრივი 7 4 7 2 4" xfId="36811"/>
    <cellStyle name="ჩვეულებრივი 7 4 7 3" xfId="27006"/>
    <cellStyle name="ჩვეულებრივი 7 4 7 3 2" xfId="31940"/>
    <cellStyle name="ჩვეულებრივი 7 4 7 3 3" xfId="36813"/>
    <cellStyle name="ჩვეულებრივი 7 4 7 4" xfId="31937"/>
    <cellStyle name="ჩვეულებრივი 7 4 7 5" xfId="36810"/>
    <cellStyle name="ჩვეულებრივი 7 4 8" xfId="27007"/>
    <cellStyle name="ჩვეულებრივი 7 4 8 2" xfId="27008"/>
    <cellStyle name="ჩვეულებრივი 7 4 8 2 2" xfId="31942"/>
    <cellStyle name="ჩვეულებრივი 7 4 8 2 3" xfId="36815"/>
    <cellStyle name="ჩვეულებრივი 7 4 8 3" xfId="31941"/>
    <cellStyle name="ჩვეულებრივი 7 4 8 4" xfId="36814"/>
    <cellStyle name="ჩვეულებრივი 7 4 9" xfId="27009"/>
    <cellStyle name="ჩვეულებრივი 7 4 9 2" xfId="31943"/>
    <cellStyle name="ჩვეულებრივი 7 4 9 3" xfId="36816"/>
    <cellStyle name="ჩვეულებრივი 7 5" xfId="27010"/>
    <cellStyle name="ჩვეულებრივი 7 5 10" xfId="36817"/>
    <cellStyle name="ჩვეულებრივი 7 5 2" xfId="27011"/>
    <cellStyle name="ჩვეულებრივი 7 5 2 2" xfId="27012"/>
    <cellStyle name="ჩვეულებრივი 7 5 2 2 2" xfId="27013"/>
    <cellStyle name="ჩვეულებრივი 7 5 2 2 2 2" xfId="27014"/>
    <cellStyle name="ჩვეულებრივი 7 5 2 2 2 2 2" xfId="27015"/>
    <cellStyle name="ჩვეულებრივი 7 5 2 2 2 2 2 2" xfId="27016"/>
    <cellStyle name="ჩვეულებრივი 7 5 2 2 2 2 2 2 2" xfId="31950"/>
    <cellStyle name="ჩვეულებრივი 7 5 2 2 2 2 2 2 3" xfId="36823"/>
    <cellStyle name="ჩვეულებრივი 7 5 2 2 2 2 2 3" xfId="31949"/>
    <cellStyle name="ჩვეულებრივი 7 5 2 2 2 2 2 4" xfId="36822"/>
    <cellStyle name="ჩვეულებრივი 7 5 2 2 2 2 3" xfId="27017"/>
    <cellStyle name="ჩვეულებრივი 7 5 2 2 2 2 3 2" xfId="31951"/>
    <cellStyle name="ჩვეულებრივი 7 5 2 2 2 2 3 3" xfId="36824"/>
    <cellStyle name="ჩვეულებრივი 7 5 2 2 2 2 4" xfId="31948"/>
    <cellStyle name="ჩვეულებრივი 7 5 2 2 2 2 5" xfId="36821"/>
    <cellStyle name="ჩვეულებრივი 7 5 2 2 2 3" xfId="27018"/>
    <cellStyle name="ჩვეულებრივი 7 5 2 2 2 3 2" xfId="27019"/>
    <cellStyle name="ჩვეულებრივი 7 5 2 2 2 3 2 2" xfId="31953"/>
    <cellStyle name="ჩვეულებრივი 7 5 2 2 2 3 2 3" xfId="36826"/>
    <cellStyle name="ჩვეულებრივი 7 5 2 2 2 3 3" xfId="31952"/>
    <cellStyle name="ჩვეულებრივი 7 5 2 2 2 3 4" xfId="36825"/>
    <cellStyle name="ჩვეულებრივი 7 5 2 2 2 4" xfId="27020"/>
    <cellStyle name="ჩვეულებრივი 7 5 2 2 2 4 2" xfId="31954"/>
    <cellStyle name="ჩვეულებრივი 7 5 2 2 2 4 3" xfId="36827"/>
    <cellStyle name="ჩვეულებრივი 7 5 2 2 2 5" xfId="31947"/>
    <cellStyle name="ჩვეულებრივი 7 5 2 2 2 6" xfId="36820"/>
    <cellStyle name="ჩვეულებრივი 7 5 2 2 3" xfId="27021"/>
    <cellStyle name="ჩვეულებრივი 7 5 2 2 3 2" xfId="27022"/>
    <cellStyle name="ჩვეულებრივი 7 5 2 2 3 2 2" xfId="27023"/>
    <cellStyle name="ჩვეულებრივი 7 5 2 2 3 2 2 2" xfId="31957"/>
    <cellStyle name="ჩვეულებრივი 7 5 2 2 3 2 2 3" xfId="36830"/>
    <cellStyle name="ჩვეულებრივი 7 5 2 2 3 2 3" xfId="31956"/>
    <cellStyle name="ჩვეულებრივი 7 5 2 2 3 2 4" xfId="36829"/>
    <cellStyle name="ჩვეულებრივი 7 5 2 2 3 3" xfId="27024"/>
    <cellStyle name="ჩვეულებრივი 7 5 2 2 3 3 2" xfId="31958"/>
    <cellStyle name="ჩვეულებრივი 7 5 2 2 3 3 3" xfId="36831"/>
    <cellStyle name="ჩვეულებრივი 7 5 2 2 3 4" xfId="31955"/>
    <cellStyle name="ჩვეულებრივი 7 5 2 2 3 5" xfId="36828"/>
    <cellStyle name="ჩვეულებრივი 7 5 2 2 4" xfId="27025"/>
    <cellStyle name="ჩვეულებრივი 7 5 2 2 4 2" xfId="27026"/>
    <cellStyle name="ჩვეულებრივი 7 5 2 2 4 2 2" xfId="31960"/>
    <cellStyle name="ჩვეულებრივი 7 5 2 2 4 2 3" xfId="36833"/>
    <cellStyle name="ჩვეულებრივი 7 5 2 2 4 3" xfId="31959"/>
    <cellStyle name="ჩვეულებრივი 7 5 2 2 4 4" xfId="36832"/>
    <cellStyle name="ჩვეულებრივი 7 5 2 2 5" xfId="27027"/>
    <cellStyle name="ჩვეულებრივი 7 5 2 2 5 2" xfId="31961"/>
    <cellStyle name="ჩვეულებრივი 7 5 2 2 5 3" xfId="36834"/>
    <cellStyle name="ჩვეულებრივი 7 5 2 2 6" xfId="31946"/>
    <cellStyle name="ჩვეულებრივი 7 5 2 2 7" xfId="36819"/>
    <cellStyle name="ჩვეულებრივი 7 5 2 3" xfId="27028"/>
    <cellStyle name="ჩვეულებრივი 7 5 2 3 2" xfId="27029"/>
    <cellStyle name="ჩვეულებრივი 7 5 2 3 2 2" xfId="27030"/>
    <cellStyle name="ჩვეულებრივი 7 5 2 3 2 2 2" xfId="27031"/>
    <cellStyle name="ჩვეულებრივი 7 5 2 3 2 2 2 2" xfId="27032"/>
    <cellStyle name="ჩვეულებრივი 7 5 2 3 2 2 2 2 2" xfId="31966"/>
    <cellStyle name="ჩვეულებრივი 7 5 2 3 2 2 2 2 3" xfId="36839"/>
    <cellStyle name="ჩვეულებრივი 7 5 2 3 2 2 2 3" xfId="31965"/>
    <cellStyle name="ჩვეულებრივი 7 5 2 3 2 2 2 4" xfId="36838"/>
    <cellStyle name="ჩვეულებრივი 7 5 2 3 2 2 3" xfId="27033"/>
    <cellStyle name="ჩვეულებრივი 7 5 2 3 2 2 3 2" xfId="31967"/>
    <cellStyle name="ჩვეულებრივი 7 5 2 3 2 2 3 3" xfId="36840"/>
    <cellStyle name="ჩვეულებრივი 7 5 2 3 2 2 4" xfId="31964"/>
    <cellStyle name="ჩვეულებრივი 7 5 2 3 2 2 5" xfId="36837"/>
    <cellStyle name="ჩვეულებრივი 7 5 2 3 2 3" xfId="27034"/>
    <cellStyle name="ჩვეულებრივი 7 5 2 3 2 3 2" xfId="27035"/>
    <cellStyle name="ჩვეულებრივი 7 5 2 3 2 3 2 2" xfId="31969"/>
    <cellStyle name="ჩვეულებრივი 7 5 2 3 2 3 2 3" xfId="36842"/>
    <cellStyle name="ჩვეულებრივი 7 5 2 3 2 3 3" xfId="31968"/>
    <cellStyle name="ჩვეულებრივი 7 5 2 3 2 3 4" xfId="36841"/>
    <cellStyle name="ჩვეულებრივი 7 5 2 3 2 4" xfId="27036"/>
    <cellStyle name="ჩვეულებრივი 7 5 2 3 2 4 2" xfId="31970"/>
    <cellStyle name="ჩვეულებრივი 7 5 2 3 2 4 3" xfId="36843"/>
    <cellStyle name="ჩვეულებრივი 7 5 2 3 2 5" xfId="31963"/>
    <cellStyle name="ჩვეულებრივი 7 5 2 3 2 6" xfId="36836"/>
    <cellStyle name="ჩვეულებრივი 7 5 2 3 3" xfId="27037"/>
    <cellStyle name="ჩვეულებრივი 7 5 2 3 3 2" xfId="27038"/>
    <cellStyle name="ჩვეულებრივი 7 5 2 3 3 2 2" xfId="27039"/>
    <cellStyle name="ჩვეულებრივი 7 5 2 3 3 2 2 2" xfId="31973"/>
    <cellStyle name="ჩვეულებრივი 7 5 2 3 3 2 2 3" xfId="36846"/>
    <cellStyle name="ჩვეულებრივი 7 5 2 3 3 2 3" xfId="31972"/>
    <cellStyle name="ჩვეულებრივი 7 5 2 3 3 2 4" xfId="36845"/>
    <cellStyle name="ჩვეულებრივი 7 5 2 3 3 3" xfId="27040"/>
    <cellStyle name="ჩვეულებრივი 7 5 2 3 3 3 2" xfId="31974"/>
    <cellStyle name="ჩვეულებრივი 7 5 2 3 3 3 3" xfId="36847"/>
    <cellStyle name="ჩვეულებრივი 7 5 2 3 3 4" xfId="31971"/>
    <cellStyle name="ჩვეულებრივი 7 5 2 3 3 5" xfId="36844"/>
    <cellStyle name="ჩვეულებრივი 7 5 2 3 4" xfId="27041"/>
    <cellStyle name="ჩვეულებრივი 7 5 2 3 4 2" xfId="27042"/>
    <cellStyle name="ჩვეულებრივი 7 5 2 3 4 2 2" xfId="31976"/>
    <cellStyle name="ჩვეულებრივი 7 5 2 3 4 2 3" xfId="36849"/>
    <cellStyle name="ჩვეულებრივი 7 5 2 3 4 3" xfId="31975"/>
    <cellStyle name="ჩვეულებრივი 7 5 2 3 4 4" xfId="36848"/>
    <cellStyle name="ჩვეულებრივი 7 5 2 3 5" xfId="27043"/>
    <cellStyle name="ჩვეულებრივი 7 5 2 3 5 2" xfId="31977"/>
    <cellStyle name="ჩვეულებრივი 7 5 2 3 5 3" xfId="36850"/>
    <cellStyle name="ჩვეულებრივი 7 5 2 3 6" xfId="31962"/>
    <cellStyle name="ჩვეულებრივი 7 5 2 3 7" xfId="36835"/>
    <cellStyle name="ჩვეულებრივი 7 5 2 4" xfId="27044"/>
    <cellStyle name="ჩვეულებრივი 7 5 2 4 2" xfId="27045"/>
    <cellStyle name="ჩვეულებრივი 7 5 2 4 2 2" xfId="27046"/>
    <cellStyle name="ჩვეულებრივი 7 5 2 4 2 2 2" xfId="27047"/>
    <cellStyle name="ჩვეულებრივი 7 5 2 4 2 2 2 2" xfId="31981"/>
    <cellStyle name="ჩვეულებრივი 7 5 2 4 2 2 2 3" xfId="36854"/>
    <cellStyle name="ჩვეულებრივი 7 5 2 4 2 2 3" xfId="31980"/>
    <cellStyle name="ჩვეულებრივი 7 5 2 4 2 2 4" xfId="36853"/>
    <cellStyle name="ჩვეულებრივი 7 5 2 4 2 3" xfId="27048"/>
    <cellStyle name="ჩვეულებრივი 7 5 2 4 2 3 2" xfId="31982"/>
    <cellStyle name="ჩვეულებრივი 7 5 2 4 2 3 3" xfId="36855"/>
    <cellStyle name="ჩვეულებრივი 7 5 2 4 2 4" xfId="31979"/>
    <cellStyle name="ჩვეულებრივი 7 5 2 4 2 5" xfId="36852"/>
    <cellStyle name="ჩვეულებრივი 7 5 2 4 3" xfId="27049"/>
    <cellStyle name="ჩვეულებრივი 7 5 2 4 3 2" xfId="27050"/>
    <cellStyle name="ჩვეულებრივი 7 5 2 4 3 2 2" xfId="31984"/>
    <cellStyle name="ჩვეულებრივი 7 5 2 4 3 2 3" xfId="36857"/>
    <cellStyle name="ჩვეულებრივი 7 5 2 4 3 3" xfId="31983"/>
    <cellStyle name="ჩვეულებრივი 7 5 2 4 3 4" xfId="36856"/>
    <cellStyle name="ჩვეულებრივი 7 5 2 4 4" xfId="27051"/>
    <cellStyle name="ჩვეულებრივი 7 5 2 4 4 2" xfId="31985"/>
    <cellStyle name="ჩვეულებრივი 7 5 2 4 4 3" xfId="36858"/>
    <cellStyle name="ჩვეულებრივი 7 5 2 4 5" xfId="31978"/>
    <cellStyle name="ჩვეულებრივი 7 5 2 4 6" xfId="36851"/>
    <cellStyle name="ჩვეულებრივი 7 5 2 5" xfId="27052"/>
    <cellStyle name="ჩვეულებრივი 7 5 2 5 2" xfId="27053"/>
    <cellStyle name="ჩვეულებრივი 7 5 2 5 2 2" xfId="27054"/>
    <cellStyle name="ჩვეულებრივი 7 5 2 5 2 2 2" xfId="31988"/>
    <cellStyle name="ჩვეულებრივი 7 5 2 5 2 2 3" xfId="36861"/>
    <cellStyle name="ჩვეულებრივი 7 5 2 5 2 3" xfId="31987"/>
    <cellStyle name="ჩვეულებრივი 7 5 2 5 2 4" xfId="36860"/>
    <cellStyle name="ჩვეულებრივი 7 5 2 5 3" xfId="27055"/>
    <cellStyle name="ჩვეულებრივი 7 5 2 5 3 2" xfId="31989"/>
    <cellStyle name="ჩვეულებრივი 7 5 2 5 3 3" xfId="36862"/>
    <cellStyle name="ჩვეულებრივი 7 5 2 5 4" xfId="31986"/>
    <cellStyle name="ჩვეულებრივი 7 5 2 5 5" xfId="36859"/>
    <cellStyle name="ჩვეულებრივი 7 5 2 6" xfId="27056"/>
    <cellStyle name="ჩვეულებრივი 7 5 2 6 2" xfId="27057"/>
    <cellStyle name="ჩვეულებრივი 7 5 2 6 2 2" xfId="31991"/>
    <cellStyle name="ჩვეულებრივი 7 5 2 6 2 3" xfId="36864"/>
    <cellStyle name="ჩვეულებრივი 7 5 2 6 3" xfId="31990"/>
    <cellStyle name="ჩვეულებრივი 7 5 2 6 4" xfId="36863"/>
    <cellStyle name="ჩვეულებრივი 7 5 2 7" xfId="27058"/>
    <cellStyle name="ჩვეულებრივი 7 5 2 7 2" xfId="31992"/>
    <cellStyle name="ჩვეულებრივი 7 5 2 7 3" xfId="36865"/>
    <cellStyle name="ჩვეულებრივი 7 5 2 8" xfId="31945"/>
    <cellStyle name="ჩვეულებრივი 7 5 2 9" xfId="36818"/>
    <cellStyle name="ჩვეულებრივი 7 5 3" xfId="27059"/>
    <cellStyle name="ჩვეულებრივი 7 5 3 2" xfId="27060"/>
    <cellStyle name="ჩვეულებრივი 7 5 3 2 2" xfId="27061"/>
    <cellStyle name="ჩვეულებრივი 7 5 3 2 2 2" xfId="27062"/>
    <cellStyle name="ჩვეულებრივი 7 5 3 2 2 2 2" xfId="27063"/>
    <cellStyle name="ჩვეულებრივი 7 5 3 2 2 2 2 2" xfId="31997"/>
    <cellStyle name="ჩვეულებრივი 7 5 3 2 2 2 2 3" xfId="36870"/>
    <cellStyle name="ჩვეულებრივი 7 5 3 2 2 2 3" xfId="31996"/>
    <cellStyle name="ჩვეულებრივი 7 5 3 2 2 2 4" xfId="36869"/>
    <cellStyle name="ჩვეულებრივი 7 5 3 2 2 3" xfId="27064"/>
    <cellStyle name="ჩვეულებრივი 7 5 3 2 2 3 2" xfId="31998"/>
    <cellStyle name="ჩვეულებრივი 7 5 3 2 2 3 3" xfId="36871"/>
    <cellStyle name="ჩვეულებრივი 7 5 3 2 2 4" xfId="31995"/>
    <cellStyle name="ჩვეულებრივი 7 5 3 2 2 5" xfId="36868"/>
    <cellStyle name="ჩვეულებრივი 7 5 3 2 3" xfId="27065"/>
    <cellStyle name="ჩვეულებრივი 7 5 3 2 3 2" xfId="27066"/>
    <cellStyle name="ჩვეულებრივი 7 5 3 2 3 2 2" xfId="32000"/>
    <cellStyle name="ჩვეულებრივი 7 5 3 2 3 2 3" xfId="36873"/>
    <cellStyle name="ჩვეულებრივი 7 5 3 2 3 3" xfId="31999"/>
    <cellStyle name="ჩვეულებრივი 7 5 3 2 3 4" xfId="36872"/>
    <cellStyle name="ჩვეულებრივი 7 5 3 2 4" xfId="27067"/>
    <cellStyle name="ჩვეულებრივი 7 5 3 2 4 2" xfId="32001"/>
    <cellStyle name="ჩვეულებრივი 7 5 3 2 4 3" xfId="36874"/>
    <cellStyle name="ჩვეულებრივი 7 5 3 2 5" xfId="31994"/>
    <cellStyle name="ჩვეულებრივი 7 5 3 2 6" xfId="36867"/>
    <cellStyle name="ჩვეულებრივი 7 5 3 3" xfId="27068"/>
    <cellStyle name="ჩვეულებრივი 7 5 3 3 2" xfId="27069"/>
    <cellStyle name="ჩვეულებრივი 7 5 3 3 2 2" xfId="27070"/>
    <cellStyle name="ჩვეულებრივი 7 5 3 3 2 2 2" xfId="32004"/>
    <cellStyle name="ჩვეულებრივი 7 5 3 3 2 2 3" xfId="36877"/>
    <cellStyle name="ჩვეულებრივი 7 5 3 3 2 3" xfId="32003"/>
    <cellStyle name="ჩვეულებრივი 7 5 3 3 2 4" xfId="36876"/>
    <cellStyle name="ჩვეულებრივი 7 5 3 3 3" xfId="27071"/>
    <cellStyle name="ჩვეულებრივი 7 5 3 3 3 2" xfId="32005"/>
    <cellStyle name="ჩვეულებრივი 7 5 3 3 3 3" xfId="36878"/>
    <cellStyle name="ჩვეულებრივი 7 5 3 3 4" xfId="32002"/>
    <cellStyle name="ჩვეულებრივი 7 5 3 3 5" xfId="36875"/>
    <cellStyle name="ჩვეულებრივი 7 5 3 4" xfId="27072"/>
    <cellStyle name="ჩვეულებრივი 7 5 3 4 2" xfId="27073"/>
    <cellStyle name="ჩვეულებრივი 7 5 3 4 2 2" xfId="32007"/>
    <cellStyle name="ჩვეულებრივი 7 5 3 4 2 3" xfId="36880"/>
    <cellStyle name="ჩვეულებრივი 7 5 3 4 3" xfId="32006"/>
    <cellStyle name="ჩვეულებრივი 7 5 3 4 4" xfId="36879"/>
    <cellStyle name="ჩვეულებრივი 7 5 3 5" xfId="27074"/>
    <cellStyle name="ჩვეულებრივი 7 5 3 5 2" xfId="32008"/>
    <cellStyle name="ჩვეულებრივი 7 5 3 5 3" xfId="36881"/>
    <cellStyle name="ჩვეულებრივი 7 5 3 6" xfId="31993"/>
    <cellStyle name="ჩვეულებრივი 7 5 3 7" xfId="36866"/>
    <cellStyle name="ჩვეულებრივი 7 5 4" xfId="27075"/>
    <cellStyle name="ჩვეულებრივი 7 5 4 2" xfId="27076"/>
    <cellStyle name="ჩვეულებრივი 7 5 4 2 2" xfId="27077"/>
    <cellStyle name="ჩვეულებრივი 7 5 4 2 2 2" xfId="27078"/>
    <cellStyle name="ჩვეულებრივი 7 5 4 2 2 2 2" xfId="27079"/>
    <cellStyle name="ჩვეულებრივი 7 5 4 2 2 2 2 2" xfId="32013"/>
    <cellStyle name="ჩვეულებრივი 7 5 4 2 2 2 2 3" xfId="36886"/>
    <cellStyle name="ჩვეულებრივი 7 5 4 2 2 2 3" xfId="32012"/>
    <cellStyle name="ჩვეულებრივი 7 5 4 2 2 2 4" xfId="36885"/>
    <cellStyle name="ჩვეულებრივი 7 5 4 2 2 3" xfId="27080"/>
    <cellStyle name="ჩვეულებრივი 7 5 4 2 2 3 2" xfId="32014"/>
    <cellStyle name="ჩვეულებრივი 7 5 4 2 2 3 3" xfId="36887"/>
    <cellStyle name="ჩვეულებრივი 7 5 4 2 2 4" xfId="32011"/>
    <cellStyle name="ჩვეულებრივი 7 5 4 2 2 5" xfId="36884"/>
    <cellStyle name="ჩვეულებრივი 7 5 4 2 3" xfId="27081"/>
    <cellStyle name="ჩვეულებრივი 7 5 4 2 3 2" xfId="27082"/>
    <cellStyle name="ჩვეულებრივი 7 5 4 2 3 2 2" xfId="32016"/>
    <cellStyle name="ჩვეულებრივი 7 5 4 2 3 2 3" xfId="36889"/>
    <cellStyle name="ჩვეულებრივი 7 5 4 2 3 3" xfId="32015"/>
    <cellStyle name="ჩვეულებრივი 7 5 4 2 3 4" xfId="36888"/>
    <cellStyle name="ჩვეულებრივი 7 5 4 2 4" xfId="27083"/>
    <cellStyle name="ჩვეულებრივი 7 5 4 2 4 2" xfId="32017"/>
    <cellStyle name="ჩვეულებრივი 7 5 4 2 4 3" xfId="36890"/>
    <cellStyle name="ჩვეულებრივი 7 5 4 2 5" xfId="32010"/>
    <cellStyle name="ჩვეულებრივი 7 5 4 2 6" xfId="36883"/>
    <cellStyle name="ჩვეულებრივი 7 5 4 3" xfId="27084"/>
    <cellStyle name="ჩვეულებრივი 7 5 4 3 2" xfId="27085"/>
    <cellStyle name="ჩვეულებრივი 7 5 4 3 2 2" xfId="27086"/>
    <cellStyle name="ჩვეულებრივი 7 5 4 3 2 2 2" xfId="32020"/>
    <cellStyle name="ჩვეულებრივი 7 5 4 3 2 2 3" xfId="36893"/>
    <cellStyle name="ჩვეულებრივი 7 5 4 3 2 3" xfId="32019"/>
    <cellStyle name="ჩვეულებრივი 7 5 4 3 2 4" xfId="36892"/>
    <cellStyle name="ჩვეულებრივი 7 5 4 3 3" xfId="27087"/>
    <cellStyle name="ჩვეულებრივი 7 5 4 3 3 2" xfId="32021"/>
    <cellStyle name="ჩვეულებრივი 7 5 4 3 3 3" xfId="36894"/>
    <cellStyle name="ჩვეულებრივი 7 5 4 3 4" xfId="32018"/>
    <cellStyle name="ჩვეულებრივი 7 5 4 3 5" xfId="36891"/>
    <cellStyle name="ჩვეულებრივი 7 5 4 4" xfId="27088"/>
    <cellStyle name="ჩვეულებრივი 7 5 4 4 2" xfId="27089"/>
    <cellStyle name="ჩვეულებრივი 7 5 4 4 2 2" xfId="32023"/>
    <cellStyle name="ჩვეულებრივი 7 5 4 4 2 3" xfId="36896"/>
    <cellStyle name="ჩვეულებრივი 7 5 4 4 3" xfId="32022"/>
    <cellStyle name="ჩვეულებრივი 7 5 4 4 4" xfId="36895"/>
    <cellStyle name="ჩვეულებრივი 7 5 4 5" xfId="27090"/>
    <cellStyle name="ჩვეულებრივი 7 5 4 5 2" xfId="32024"/>
    <cellStyle name="ჩვეულებრივი 7 5 4 5 3" xfId="36897"/>
    <cellStyle name="ჩვეულებრივი 7 5 4 6" xfId="32009"/>
    <cellStyle name="ჩვეულებრივი 7 5 4 7" xfId="36882"/>
    <cellStyle name="ჩვეულებრივი 7 5 5" xfId="27091"/>
    <cellStyle name="ჩვეულებრივი 7 5 5 2" xfId="27092"/>
    <cellStyle name="ჩვეულებრივი 7 5 5 2 2" xfId="27093"/>
    <cellStyle name="ჩვეულებრივი 7 5 5 2 2 2" xfId="27094"/>
    <cellStyle name="ჩვეულებრივი 7 5 5 2 2 2 2" xfId="32028"/>
    <cellStyle name="ჩვეულებრივი 7 5 5 2 2 2 3" xfId="36901"/>
    <cellStyle name="ჩვეულებრივი 7 5 5 2 2 3" xfId="32027"/>
    <cellStyle name="ჩვეულებრივი 7 5 5 2 2 4" xfId="36900"/>
    <cellStyle name="ჩვეულებრივი 7 5 5 2 3" xfId="27095"/>
    <cellStyle name="ჩვეულებრივი 7 5 5 2 3 2" xfId="32029"/>
    <cellStyle name="ჩვეულებრივი 7 5 5 2 3 3" xfId="36902"/>
    <cellStyle name="ჩვეულებრივი 7 5 5 2 4" xfId="32026"/>
    <cellStyle name="ჩვეულებრივი 7 5 5 2 5" xfId="36899"/>
    <cellStyle name="ჩვეულებრივი 7 5 5 3" xfId="27096"/>
    <cellStyle name="ჩვეულებრივი 7 5 5 3 2" xfId="27097"/>
    <cellStyle name="ჩვეულებრივი 7 5 5 3 2 2" xfId="32031"/>
    <cellStyle name="ჩვეულებრივი 7 5 5 3 2 3" xfId="36904"/>
    <cellStyle name="ჩვეულებრივი 7 5 5 3 3" xfId="32030"/>
    <cellStyle name="ჩვეულებრივი 7 5 5 3 4" xfId="36903"/>
    <cellStyle name="ჩვეულებრივი 7 5 5 4" xfId="27098"/>
    <cellStyle name="ჩვეულებრივი 7 5 5 4 2" xfId="32032"/>
    <cellStyle name="ჩვეულებრივი 7 5 5 4 3" xfId="36905"/>
    <cellStyle name="ჩვეულებრივი 7 5 5 5" xfId="32025"/>
    <cellStyle name="ჩვეულებრივი 7 5 5 6" xfId="36898"/>
    <cellStyle name="ჩვეულებრივი 7 5 6" xfId="27099"/>
    <cellStyle name="ჩვეულებრივი 7 5 6 2" xfId="27100"/>
    <cellStyle name="ჩვეულებრივი 7 5 6 2 2" xfId="27101"/>
    <cellStyle name="ჩვეულებრივი 7 5 6 2 2 2" xfId="32035"/>
    <cellStyle name="ჩვეულებრივი 7 5 6 2 2 3" xfId="36908"/>
    <cellStyle name="ჩვეულებრივი 7 5 6 2 3" xfId="32034"/>
    <cellStyle name="ჩვეულებრივი 7 5 6 2 4" xfId="36907"/>
    <cellStyle name="ჩვეულებრივი 7 5 6 3" xfId="27102"/>
    <cellStyle name="ჩვეულებრივი 7 5 6 3 2" xfId="32036"/>
    <cellStyle name="ჩვეულებრივი 7 5 6 3 3" xfId="36909"/>
    <cellStyle name="ჩვეულებრივი 7 5 6 4" xfId="32033"/>
    <cellStyle name="ჩვეულებრივი 7 5 6 5" xfId="36906"/>
    <cellStyle name="ჩვეულებრივი 7 5 7" xfId="27103"/>
    <cellStyle name="ჩვეულებრივი 7 5 7 2" xfId="27104"/>
    <cellStyle name="ჩვეულებრივი 7 5 7 2 2" xfId="32038"/>
    <cellStyle name="ჩვეულებრივი 7 5 7 2 3" xfId="36911"/>
    <cellStyle name="ჩვეულებრივი 7 5 7 3" xfId="32037"/>
    <cellStyle name="ჩვეულებრივი 7 5 7 4" xfId="36910"/>
    <cellStyle name="ჩვეულებრივი 7 5 8" xfId="27105"/>
    <cellStyle name="ჩვეულებრივი 7 5 8 2" xfId="32039"/>
    <cellStyle name="ჩვეულებრივი 7 5 8 3" xfId="36912"/>
    <cellStyle name="ჩვეულებრივი 7 5 9" xfId="31944"/>
    <cellStyle name="ჩვეულებრივი 7 6" xfId="27106"/>
    <cellStyle name="ჩვეულებრივი 7 6 2" xfId="27107"/>
    <cellStyle name="ჩვეულებრივი 7 6 2 2" xfId="27108"/>
    <cellStyle name="ჩვეულებრივი 7 6 2 2 2" xfId="27109"/>
    <cellStyle name="ჩვეულებრივი 7 6 2 2 2 2" xfId="27110"/>
    <cellStyle name="ჩვეულებრივი 7 6 2 2 2 2 2" xfId="27111"/>
    <cellStyle name="ჩვეულებრივი 7 6 2 2 2 2 2 2" xfId="32045"/>
    <cellStyle name="ჩვეულებრივი 7 6 2 2 2 2 2 3" xfId="36918"/>
    <cellStyle name="ჩვეულებრივი 7 6 2 2 2 2 3" xfId="32044"/>
    <cellStyle name="ჩვეულებრივი 7 6 2 2 2 2 4" xfId="36917"/>
    <cellStyle name="ჩვეულებრივი 7 6 2 2 2 3" xfId="27112"/>
    <cellStyle name="ჩვეულებრივი 7 6 2 2 2 3 2" xfId="32046"/>
    <cellStyle name="ჩვეულებრივი 7 6 2 2 2 3 3" xfId="36919"/>
    <cellStyle name="ჩვეულებრივი 7 6 2 2 2 4" xfId="32043"/>
    <cellStyle name="ჩვეულებრივი 7 6 2 2 2 5" xfId="36916"/>
    <cellStyle name="ჩვეულებრივი 7 6 2 2 3" xfId="27113"/>
    <cellStyle name="ჩვეულებრივი 7 6 2 2 3 2" xfId="27114"/>
    <cellStyle name="ჩვეულებრივი 7 6 2 2 3 2 2" xfId="32048"/>
    <cellStyle name="ჩვეულებრივი 7 6 2 2 3 2 3" xfId="36921"/>
    <cellStyle name="ჩვეულებრივი 7 6 2 2 3 3" xfId="32047"/>
    <cellStyle name="ჩვეულებრივი 7 6 2 2 3 4" xfId="36920"/>
    <cellStyle name="ჩვეულებრივი 7 6 2 2 4" xfId="27115"/>
    <cellStyle name="ჩვეულებრივი 7 6 2 2 4 2" xfId="32049"/>
    <cellStyle name="ჩვეულებრივი 7 6 2 2 4 3" xfId="36922"/>
    <cellStyle name="ჩვეულებრივი 7 6 2 2 5" xfId="32042"/>
    <cellStyle name="ჩვეულებრივი 7 6 2 2 6" xfId="36915"/>
    <cellStyle name="ჩვეულებრივი 7 6 2 3" xfId="27116"/>
    <cellStyle name="ჩვეულებრივი 7 6 2 3 2" xfId="27117"/>
    <cellStyle name="ჩვეულებრივი 7 6 2 3 2 2" xfId="27118"/>
    <cellStyle name="ჩვეულებრივი 7 6 2 3 2 2 2" xfId="32052"/>
    <cellStyle name="ჩვეულებრივი 7 6 2 3 2 2 3" xfId="36925"/>
    <cellStyle name="ჩვეულებრივი 7 6 2 3 2 3" xfId="32051"/>
    <cellStyle name="ჩვეულებრივი 7 6 2 3 2 4" xfId="36924"/>
    <cellStyle name="ჩვეულებრივი 7 6 2 3 3" xfId="27119"/>
    <cellStyle name="ჩვეულებრივი 7 6 2 3 3 2" xfId="32053"/>
    <cellStyle name="ჩვეულებრივი 7 6 2 3 3 3" xfId="36926"/>
    <cellStyle name="ჩვეულებრივი 7 6 2 3 4" xfId="32050"/>
    <cellStyle name="ჩვეულებრივი 7 6 2 3 5" xfId="36923"/>
    <cellStyle name="ჩვეულებრივი 7 6 2 4" xfId="27120"/>
    <cellStyle name="ჩვეულებრივი 7 6 2 4 2" xfId="27121"/>
    <cellStyle name="ჩვეულებრივი 7 6 2 4 2 2" xfId="32055"/>
    <cellStyle name="ჩვეულებრივი 7 6 2 4 2 3" xfId="36928"/>
    <cellStyle name="ჩვეულებრივი 7 6 2 4 3" xfId="32054"/>
    <cellStyle name="ჩვეულებრივი 7 6 2 4 4" xfId="36927"/>
    <cellStyle name="ჩვეულებრივი 7 6 2 5" xfId="27122"/>
    <cellStyle name="ჩვეულებრივი 7 6 2 5 2" xfId="32056"/>
    <cellStyle name="ჩვეულებრივი 7 6 2 5 3" xfId="36929"/>
    <cellStyle name="ჩვეულებრივი 7 6 2 6" xfId="32041"/>
    <cellStyle name="ჩვეულებრივი 7 6 2 7" xfId="36914"/>
    <cellStyle name="ჩვეულებრივი 7 6 3" xfId="27123"/>
    <cellStyle name="ჩვეულებრივი 7 6 3 2" xfId="27124"/>
    <cellStyle name="ჩვეულებრივი 7 6 3 2 2" xfId="27125"/>
    <cellStyle name="ჩვეულებრივი 7 6 3 2 2 2" xfId="27126"/>
    <cellStyle name="ჩვეულებრივი 7 6 3 2 2 2 2" xfId="27127"/>
    <cellStyle name="ჩვეულებრივი 7 6 3 2 2 2 2 2" xfId="32061"/>
    <cellStyle name="ჩვეულებრივი 7 6 3 2 2 2 2 3" xfId="36934"/>
    <cellStyle name="ჩვეულებრივი 7 6 3 2 2 2 3" xfId="32060"/>
    <cellStyle name="ჩვეულებრივი 7 6 3 2 2 2 4" xfId="36933"/>
    <cellStyle name="ჩვეულებრივი 7 6 3 2 2 3" xfId="27128"/>
    <cellStyle name="ჩვეულებრივი 7 6 3 2 2 3 2" xfId="32062"/>
    <cellStyle name="ჩვეულებრივი 7 6 3 2 2 3 3" xfId="36935"/>
    <cellStyle name="ჩვეულებრივი 7 6 3 2 2 4" xfId="32059"/>
    <cellStyle name="ჩვეულებრივი 7 6 3 2 2 5" xfId="36932"/>
    <cellStyle name="ჩვეულებრივი 7 6 3 2 3" xfId="27129"/>
    <cellStyle name="ჩვეულებრივი 7 6 3 2 3 2" xfId="27130"/>
    <cellStyle name="ჩვეულებრივი 7 6 3 2 3 2 2" xfId="32064"/>
    <cellStyle name="ჩვეულებრივი 7 6 3 2 3 2 3" xfId="36937"/>
    <cellStyle name="ჩვეულებრივი 7 6 3 2 3 3" xfId="32063"/>
    <cellStyle name="ჩვეულებრივი 7 6 3 2 3 4" xfId="36936"/>
    <cellStyle name="ჩვეულებრივი 7 6 3 2 4" xfId="27131"/>
    <cellStyle name="ჩვეულებრივი 7 6 3 2 4 2" xfId="32065"/>
    <cellStyle name="ჩვეულებრივი 7 6 3 2 4 3" xfId="36938"/>
    <cellStyle name="ჩვეულებრივი 7 6 3 2 5" xfId="32058"/>
    <cellStyle name="ჩვეულებრივი 7 6 3 2 6" xfId="36931"/>
    <cellStyle name="ჩვეულებრივი 7 6 3 3" xfId="27132"/>
    <cellStyle name="ჩვეულებრივი 7 6 3 3 2" xfId="27133"/>
    <cellStyle name="ჩვეულებრივი 7 6 3 3 2 2" xfId="27134"/>
    <cellStyle name="ჩვეულებრივი 7 6 3 3 2 2 2" xfId="32068"/>
    <cellStyle name="ჩვეულებრივი 7 6 3 3 2 2 3" xfId="36941"/>
    <cellStyle name="ჩვეულებრივი 7 6 3 3 2 3" xfId="32067"/>
    <cellStyle name="ჩვეულებრივი 7 6 3 3 2 4" xfId="36940"/>
    <cellStyle name="ჩვეულებრივი 7 6 3 3 3" xfId="27135"/>
    <cellStyle name="ჩვეულებრივი 7 6 3 3 3 2" xfId="32069"/>
    <cellStyle name="ჩვეულებრივი 7 6 3 3 3 3" xfId="36942"/>
    <cellStyle name="ჩვეულებრივი 7 6 3 3 4" xfId="32066"/>
    <cellStyle name="ჩვეულებრივი 7 6 3 3 5" xfId="36939"/>
    <cellStyle name="ჩვეულებრივი 7 6 3 4" xfId="27136"/>
    <cellStyle name="ჩვეულებრივი 7 6 3 4 2" xfId="27137"/>
    <cellStyle name="ჩვეულებრივი 7 6 3 4 2 2" xfId="32071"/>
    <cellStyle name="ჩვეულებრივი 7 6 3 4 2 3" xfId="36944"/>
    <cellStyle name="ჩვეულებრივი 7 6 3 4 3" xfId="32070"/>
    <cellStyle name="ჩვეულებრივი 7 6 3 4 4" xfId="36943"/>
    <cellStyle name="ჩვეულებრივი 7 6 3 5" xfId="27138"/>
    <cellStyle name="ჩვეულებრივი 7 6 3 5 2" xfId="32072"/>
    <cellStyle name="ჩვეულებრივი 7 6 3 5 3" xfId="36945"/>
    <cellStyle name="ჩვეულებრივი 7 6 3 6" xfId="32057"/>
    <cellStyle name="ჩვეულებრივი 7 6 3 7" xfId="36930"/>
    <cellStyle name="ჩვეულებრივი 7 6 4" xfId="27139"/>
    <cellStyle name="ჩვეულებრივი 7 6 4 2" xfId="27140"/>
    <cellStyle name="ჩვეულებრივი 7 6 4 2 2" xfId="27141"/>
    <cellStyle name="ჩვეულებრივი 7 6 4 2 2 2" xfId="27142"/>
    <cellStyle name="ჩვეულებრივი 7 6 4 2 2 2 2" xfId="32076"/>
    <cellStyle name="ჩვეულებრივი 7 6 4 2 2 2 3" xfId="36949"/>
    <cellStyle name="ჩვეულებრივი 7 6 4 2 2 3" xfId="32075"/>
    <cellStyle name="ჩვეულებრივი 7 6 4 2 2 4" xfId="36948"/>
    <cellStyle name="ჩვეულებრივი 7 6 4 2 3" xfId="27143"/>
    <cellStyle name="ჩვეულებრივი 7 6 4 2 3 2" xfId="32077"/>
    <cellStyle name="ჩვეულებრივი 7 6 4 2 3 3" xfId="36950"/>
    <cellStyle name="ჩვეულებრივი 7 6 4 2 4" xfId="32074"/>
    <cellStyle name="ჩვეულებრივი 7 6 4 2 5" xfId="36947"/>
    <cellStyle name="ჩვეულებრივი 7 6 4 3" xfId="27144"/>
    <cellStyle name="ჩვეულებრივი 7 6 4 3 2" xfId="27145"/>
    <cellStyle name="ჩვეულებრივი 7 6 4 3 2 2" xfId="32079"/>
    <cellStyle name="ჩვეულებრივი 7 6 4 3 2 3" xfId="36952"/>
    <cellStyle name="ჩვეულებრივი 7 6 4 3 3" xfId="32078"/>
    <cellStyle name="ჩვეულებრივი 7 6 4 3 4" xfId="36951"/>
    <cellStyle name="ჩვეულებრივი 7 6 4 4" xfId="27146"/>
    <cellStyle name="ჩვეულებრივი 7 6 4 4 2" xfId="32080"/>
    <cellStyle name="ჩვეულებრივი 7 6 4 4 3" xfId="36953"/>
    <cellStyle name="ჩვეულებრივი 7 6 4 5" xfId="32073"/>
    <cellStyle name="ჩვეულებრივი 7 6 4 6" xfId="36946"/>
    <cellStyle name="ჩვეულებრივი 7 6 5" xfId="27147"/>
    <cellStyle name="ჩვეულებრივი 7 6 5 2" xfId="27148"/>
    <cellStyle name="ჩვეულებრივი 7 6 5 2 2" xfId="27149"/>
    <cellStyle name="ჩვეულებრივი 7 6 5 2 2 2" xfId="32083"/>
    <cellStyle name="ჩვეულებრივი 7 6 5 2 2 3" xfId="36956"/>
    <cellStyle name="ჩვეულებრივი 7 6 5 2 3" xfId="32082"/>
    <cellStyle name="ჩვეულებრივი 7 6 5 2 4" xfId="36955"/>
    <cellStyle name="ჩვეულებრივი 7 6 5 3" xfId="27150"/>
    <cellStyle name="ჩვეულებრივი 7 6 5 3 2" xfId="32084"/>
    <cellStyle name="ჩვეულებრივი 7 6 5 3 3" xfId="36957"/>
    <cellStyle name="ჩვეულებრივი 7 6 5 4" xfId="32081"/>
    <cellStyle name="ჩვეულებრივი 7 6 5 5" xfId="36954"/>
    <cellStyle name="ჩვეულებრივი 7 6 6" xfId="27151"/>
    <cellStyle name="ჩვეულებრივი 7 6 6 2" xfId="27152"/>
    <cellStyle name="ჩვეულებრივი 7 6 6 2 2" xfId="32086"/>
    <cellStyle name="ჩვეულებრივი 7 6 6 2 3" xfId="36959"/>
    <cellStyle name="ჩვეულებრივი 7 6 6 3" xfId="32085"/>
    <cellStyle name="ჩვეულებრივი 7 6 6 4" xfId="36958"/>
    <cellStyle name="ჩვეულებრივი 7 6 7" xfId="27153"/>
    <cellStyle name="ჩვეულებრივი 7 6 7 2" xfId="32087"/>
    <cellStyle name="ჩვეულებრივი 7 6 7 3" xfId="36960"/>
    <cellStyle name="ჩვეულებრივი 7 6 8" xfId="32040"/>
    <cellStyle name="ჩვეულებრივი 7 6 9" xfId="36913"/>
    <cellStyle name="ჩვეულებრივი 7 7" xfId="27154"/>
    <cellStyle name="ჩვეულებრივი 7 7 2" xfId="27155"/>
    <cellStyle name="ჩვეულებრივი 7 7 2 2" xfId="27156"/>
    <cellStyle name="ჩვეულებრივი 7 7 2 2 2" xfId="27157"/>
    <cellStyle name="ჩვეულებრივი 7 7 2 2 2 2" xfId="27158"/>
    <cellStyle name="ჩვეულებრივი 7 7 2 2 2 2 2" xfId="32092"/>
    <cellStyle name="ჩვეულებრივი 7 7 2 2 2 2 3" xfId="36965"/>
    <cellStyle name="ჩვეულებრივი 7 7 2 2 2 3" xfId="32091"/>
    <cellStyle name="ჩვეულებრივი 7 7 2 2 2 4" xfId="36964"/>
    <cellStyle name="ჩვეულებრივი 7 7 2 2 3" xfId="27159"/>
    <cellStyle name="ჩვეულებრივი 7 7 2 2 3 2" xfId="32093"/>
    <cellStyle name="ჩვეულებრივი 7 7 2 2 3 3" xfId="36966"/>
    <cellStyle name="ჩვეულებრივი 7 7 2 2 4" xfId="32090"/>
    <cellStyle name="ჩვეულებრივი 7 7 2 2 5" xfId="36963"/>
    <cellStyle name="ჩვეულებრივი 7 7 2 3" xfId="27160"/>
    <cellStyle name="ჩვეულებრივი 7 7 2 3 2" xfId="27161"/>
    <cellStyle name="ჩვეულებრივი 7 7 2 3 2 2" xfId="32095"/>
    <cellStyle name="ჩვეულებრივი 7 7 2 3 2 3" xfId="36968"/>
    <cellStyle name="ჩვეულებრივი 7 7 2 3 3" xfId="32094"/>
    <cellStyle name="ჩვეულებრივი 7 7 2 3 4" xfId="36967"/>
    <cellStyle name="ჩვეულებრივი 7 7 2 4" xfId="27162"/>
    <cellStyle name="ჩვეულებრივი 7 7 2 4 2" xfId="32096"/>
    <cellStyle name="ჩვეულებრივი 7 7 2 4 3" xfId="36969"/>
    <cellStyle name="ჩვეულებრივი 7 7 2 5" xfId="32089"/>
    <cellStyle name="ჩვეულებრივი 7 7 2 6" xfId="36962"/>
    <cellStyle name="ჩვეულებრივი 7 7 3" xfId="27163"/>
    <cellStyle name="ჩვეულებრივი 7 7 3 2" xfId="27164"/>
    <cellStyle name="ჩვეულებრივი 7 7 3 2 2" xfId="27165"/>
    <cellStyle name="ჩვეულებრივი 7 7 3 2 2 2" xfId="32099"/>
    <cellStyle name="ჩვეულებრივი 7 7 3 2 2 3" xfId="36972"/>
    <cellStyle name="ჩვეულებრივი 7 7 3 2 3" xfId="32098"/>
    <cellStyle name="ჩვეულებრივი 7 7 3 2 4" xfId="36971"/>
    <cellStyle name="ჩვეულებრივი 7 7 3 3" xfId="27166"/>
    <cellStyle name="ჩვეულებრივი 7 7 3 3 2" xfId="32100"/>
    <cellStyle name="ჩვეულებრივი 7 7 3 3 3" xfId="36973"/>
    <cellStyle name="ჩვეულებრივი 7 7 3 4" xfId="32097"/>
    <cellStyle name="ჩვეულებრივი 7 7 3 5" xfId="36970"/>
    <cellStyle name="ჩვეულებრივი 7 7 4" xfId="27167"/>
    <cellStyle name="ჩვეულებრივი 7 7 4 2" xfId="27168"/>
    <cellStyle name="ჩვეულებრივი 7 7 4 2 2" xfId="32102"/>
    <cellStyle name="ჩვეულებრივი 7 7 4 2 3" xfId="36975"/>
    <cellStyle name="ჩვეულებრივი 7 7 4 3" xfId="32101"/>
    <cellStyle name="ჩვეულებრივი 7 7 4 4" xfId="36974"/>
    <cellStyle name="ჩვეულებრივი 7 7 5" xfId="27169"/>
    <cellStyle name="ჩვეულებრივი 7 7 5 2" xfId="32103"/>
    <cellStyle name="ჩვეულებრივი 7 7 5 3" xfId="36976"/>
    <cellStyle name="ჩვეულებრივი 7 7 6" xfId="32088"/>
    <cellStyle name="ჩვეულებრივი 7 7 7" xfId="36961"/>
    <cellStyle name="ჩვეულებრივი 7 8" xfId="27170"/>
    <cellStyle name="ჩვეულებრივი 7 8 2" xfId="27171"/>
    <cellStyle name="ჩვეულებრივი 7 8 2 2" xfId="27172"/>
    <cellStyle name="ჩვეულებრივი 7 8 2 2 2" xfId="27173"/>
    <cellStyle name="ჩვეულებრივი 7 8 2 2 2 2" xfId="27174"/>
    <cellStyle name="ჩვეულებრივი 7 8 2 2 2 2 2" xfId="32108"/>
    <cellStyle name="ჩვეულებრივი 7 8 2 2 2 2 3" xfId="36981"/>
    <cellStyle name="ჩვეულებრივი 7 8 2 2 2 3" xfId="32107"/>
    <cellStyle name="ჩვეულებრივი 7 8 2 2 2 4" xfId="36980"/>
    <cellStyle name="ჩვეულებრივი 7 8 2 2 3" xfId="27175"/>
    <cellStyle name="ჩვეულებრივი 7 8 2 2 3 2" xfId="32109"/>
    <cellStyle name="ჩვეულებრივი 7 8 2 2 3 3" xfId="36982"/>
    <cellStyle name="ჩვეულებრივი 7 8 2 2 4" xfId="32106"/>
    <cellStyle name="ჩვეულებრივი 7 8 2 2 5" xfId="36979"/>
    <cellStyle name="ჩვეულებრივი 7 8 2 3" xfId="27176"/>
    <cellStyle name="ჩვეულებრივი 7 8 2 3 2" xfId="27177"/>
    <cellStyle name="ჩვეულებრივი 7 8 2 3 2 2" xfId="32111"/>
    <cellStyle name="ჩვეულებრივი 7 8 2 3 2 3" xfId="36984"/>
    <cellStyle name="ჩვეულებრივი 7 8 2 3 3" xfId="32110"/>
    <cellStyle name="ჩვეულებრივი 7 8 2 3 4" xfId="36983"/>
    <cellStyle name="ჩვეულებრივი 7 8 2 4" xfId="27178"/>
    <cellStyle name="ჩვეულებრივი 7 8 2 4 2" xfId="32112"/>
    <cellStyle name="ჩვეულებრივი 7 8 2 4 3" xfId="36985"/>
    <cellStyle name="ჩვეულებრივი 7 8 2 5" xfId="32105"/>
    <cellStyle name="ჩვეულებრივი 7 8 2 6" xfId="36978"/>
    <cellStyle name="ჩვეულებრივი 7 8 3" xfId="27179"/>
    <cellStyle name="ჩვეულებრივი 7 8 3 2" xfId="27180"/>
    <cellStyle name="ჩვეულებრივი 7 8 3 2 2" xfId="27181"/>
    <cellStyle name="ჩვეულებრივი 7 8 3 2 2 2" xfId="32115"/>
    <cellStyle name="ჩვეულებრივი 7 8 3 2 2 3" xfId="36988"/>
    <cellStyle name="ჩვეულებრივი 7 8 3 2 3" xfId="32114"/>
    <cellStyle name="ჩვეულებრივი 7 8 3 2 4" xfId="36987"/>
    <cellStyle name="ჩვეულებრივი 7 8 3 3" xfId="27182"/>
    <cellStyle name="ჩვეულებრივი 7 8 3 3 2" xfId="32116"/>
    <cellStyle name="ჩვეულებრივი 7 8 3 3 3" xfId="36989"/>
    <cellStyle name="ჩვეულებრივი 7 8 3 4" xfId="32113"/>
    <cellStyle name="ჩვეულებრივი 7 8 3 5" xfId="36986"/>
    <cellStyle name="ჩვეულებრივი 7 8 4" xfId="27183"/>
    <cellStyle name="ჩვეულებრივი 7 8 4 2" xfId="27184"/>
    <cellStyle name="ჩვეულებრივი 7 8 4 2 2" xfId="32118"/>
    <cellStyle name="ჩვეულებრივი 7 8 4 2 3" xfId="36991"/>
    <cellStyle name="ჩვეულებრივი 7 8 4 3" xfId="32117"/>
    <cellStyle name="ჩვეულებრივი 7 8 4 4" xfId="36990"/>
    <cellStyle name="ჩვეულებრივი 7 8 5" xfId="27185"/>
    <cellStyle name="ჩვეულებრივი 7 8 5 2" xfId="32119"/>
    <cellStyle name="ჩვეულებრივი 7 8 5 3" xfId="36992"/>
    <cellStyle name="ჩვეულებრივი 7 8 6" xfId="32104"/>
    <cellStyle name="ჩვეულებრივი 7 8 7" xfId="36977"/>
    <cellStyle name="ჩვეულებრივი 7 9" xfId="27186"/>
    <cellStyle name="ჩვეულებრივი 7 9 2" xfId="27187"/>
    <cellStyle name="ჩვეულებრივი 7 9 2 2" xfId="27188"/>
    <cellStyle name="ჩვეულებრივი 7 9 2 2 2" xfId="27189"/>
    <cellStyle name="ჩვეულებრივი 7 9 2 2 2 2" xfId="32123"/>
    <cellStyle name="ჩვეულებრივი 7 9 2 2 2 3" xfId="36996"/>
    <cellStyle name="ჩვეულებრივი 7 9 2 2 3" xfId="32122"/>
    <cellStyle name="ჩვეულებრივი 7 9 2 2 4" xfId="36995"/>
    <cellStyle name="ჩვეულებრივი 7 9 2 3" xfId="27190"/>
    <cellStyle name="ჩვეულებრივი 7 9 2 3 2" xfId="32124"/>
    <cellStyle name="ჩვეულებრივი 7 9 2 3 3" xfId="36997"/>
    <cellStyle name="ჩვეულებრივი 7 9 2 4" xfId="32121"/>
    <cellStyle name="ჩვეულებრივი 7 9 2 5" xfId="36994"/>
    <cellStyle name="ჩვეულებრივი 7 9 3" xfId="27191"/>
    <cellStyle name="ჩვეულებრივი 7 9 3 2" xfId="27192"/>
    <cellStyle name="ჩვეულებრივი 7 9 3 2 2" xfId="32126"/>
    <cellStyle name="ჩვეულებრივი 7 9 3 2 3" xfId="36999"/>
    <cellStyle name="ჩვეულებრივი 7 9 3 3" xfId="32125"/>
    <cellStyle name="ჩვეულებრივი 7 9 3 4" xfId="36998"/>
    <cellStyle name="ჩვეულებრივი 7 9 4" xfId="27193"/>
    <cellStyle name="ჩვეულებრივი 7 9 4 2" xfId="32127"/>
    <cellStyle name="ჩვეულებრივი 7 9 4 3" xfId="37000"/>
    <cellStyle name="ჩვეულებრივი 7 9 5" xfId="32120"/>
    <cellStyle name="ჩვეულებრივი 7 9 6" xfId="36993"/>
    <cellStyle name="ჩვეულებრივი 8" xfId="27194"/>
    <cellStyle name="ჩვეულებრივი 8 10" xfId="27195"/>
    <cellStyle name="ჩვეულებრივი 8 10 2" xfId="27196"/>
    <cellStyle name="ჩვეულებრივი 8 10 2 2" xfId="27197"/>
    <cellStyle name="ჩვეულებრივი 8 10 2 2 2" xfId="32131"/>
    <cellStyle name="ჩვეულებრივი 8 10 2 2 3" xfId="37004"/>
    <cellStyle name="ჩვეულებრივი 8 10 2 3" xfId="32130"/>
    <cellStyle name="ჩვეულებრივი 8 10 2 4" xfId="37003"/>
    <cellStyle name="ჩვეულებრივი 8 10 3" xfId="27198"/>
    <cellStyle name="ჩვეულებრივი 8 10 3 2" xfId="32132"/>
    <cellStyle name="ჩვეულებრივი 8 10 3 3" xfId="37005"/>
    <cellStyle name="ჩვეულებრივი 8 10 4" xfId="32129"/>
    <cellStyle name="ჩვეულებრივი 8 10 5" xfId="37002"/>
    <cellStyle name="ჩვეულებრივი 8 11" xfId="27199"/>
    <cellStyle name="ჩვეულებრივი 8 11 2" xfId="27200"/>
    <cellStyle name="ჩვეულებრივი 8 11 2 2" xfId="32134"/>
    <cellStyle name="ჩვეულებრივი 8 11 2 3" xfId="37007"/>
    <cellStyle name="ჩვეულებრივი 8 11 3" xfId="32133"/>
    <cellStyle name="ჩვეულებრივი 8 11 4" xfId="37006"/>
    <cellStyle name="ჩვეულებრივი 8 12" xfId="27201"/>
    <cellStyle name="ჩვეულებრივი 8 12 2" xfId="32135"/>
    <cellStyle name="ჩვეულებრივი 8 12 3" xfId="37008"/>
    <cellStyle name="ჩვეულებრივი 8 13" xfId="32128"/>
    <cellStyle name="ჩვეულებრივი 8 14" xfId="37001"/>
    <cellStyle name="ჩვეულებრივი 8 2" xfId="27202"/>
    <cellStyle name="ჩვეულებრივი 8 2 10" xfId="27203"/>
    <cellStyle name="ჩვეულებრივი 8 2 10 2" xfId="32137"/>
    <cellStyle name="ჩვეულებრივი 8 2 10 3" xfId="37010"/>
    <cellStyle name="ჩვეულებრივი 8 2 11" xfId="32136"/>
    <cellStyle name="ჩვეულებრივი 8 2 12" xfId="37009"/>
    <cellStyle name="ჩვეულებრივი 8 2 2" xfId="27204"/>
    <cellStyle name="ჩვეულებრივი 8 2 2 10" xfId="32138"/>
    <cellStyle name="ჩვეულებრივი 8 2 2 11" xfId="37011"/>
    <cellStyle name="ჩვეულებრივი 8 2 2 2" xfId="27205"/>
    <cellStyle name="ჩვეულებრივი 8 2 2 2 10" xfId="37012"/>
    <cellStyle name="ჩვეულებრივი 8 2 2 2 2" xfId="27206"/>
    <cellStyle name="ჩვეულებრივი 8 2 2 2 2 2" xfId="27207"/>
    <cellStyle name="ჩვეულებრივი 8 2 2 2 2 2 2" xfId="27208"/>
    <cellStyle name="ჩვეულებრივი 8 2 2 2 2 2 2 2" xfId="27209"/>
    <cellStyle name="ჩვეულებრივი 8 2 2 2 2 2 2 2 2" xfId="27210"/>
    <cellStyle name="ჩვეულებრივი 8 2 2 2 2 2 2 2 2 2" xfId="27211"/>
    <cellStyle name="ჩვეულებრივი 8 2 2 2 2 2 2 2 2 2 2" xfId="32145"/>
    <cellStyle name="ჩვეულებრივი 8 2 2 2 2 2 2 2 2 2 3" xfId="37018"/>
    <cellStyle name="ჩვეულებრივი 8 2 2 2 2 2 2 2 2 3" xfId="32144"/>
    <cellStyle name="ჩვეულებრივი 8 2 2 2 2 2 2 2 2 4" xfId="37017"/>
    <cellStyle name="ჩვეულებრივი 8 2 2 2 2 2 2 2 3" xfId="27212"/>
    <cellStyle name="ჩვეულებრივი 8 2 2 2 2 2 2 2 3 2" xfId="32146"/>
    <cellStyle name="ჩვეულებრივი 8 2 2 2 2 2 2 2 3 3" xfId="37019"/>
    <cellStyle name="ჩვეულებრივი 8 2 2 2 2 2 2 2 4" xfId="32143"/>
    <cellStyle name="ჩვეულებრივი 8 2 2 2 2 2 2 2 5" xfId="37016"/>
    <cellStyle name="ჩვეულებრივი 8 2 2 2 2 2 2 3" xfId="27213"/>
    <cellStyle name="ჩვეულებრივი 8 2 2 2 2 2 2 3 2" xfId="27214"/>
    <cellStyle name="ჩვეულებრივი 8 2 2 2 2 2 2 3 2 2" xfId="32148"/>
    <cellStyle name="ჩვეულებრივი 8 2 2 2 2 2 2 3 2 3" xfId="37021"/>
    <cellStyle name="ჩვეულებრივი 8 2 2 2 2 2 2 3 3" xfId="32147"/>
    <cellStyle name="ჩვეულებრივი 8 2 2 2 2 2 2 3 4" xfId="37020"/>
    <cellStyle name="ჩვეულებრივი 8 2 2 2 2 2 2 4" xfId="27215"/>
    <cellStyle name="ჩვეულებრივი 8 2 2 2 2 2 2 4 2" xfId="32149"/>
    <cellStyle name="ჩვეულებრივი 8 2 2 2 2 2 2 4 3" xfId="37022"/>
    <cellStyle name="ჩვეულებრივი 8 2 2 2 2 2 2 5" xfId="32142"/>
    <cellStyle name="ჩვეულებრივი 8 2 2 2 2 2 2 6" xfId="37015"/>
    <cellStyle name="ჩვეულებრივი 8 2 2 2 2 2 3" xfId="27216"/>
    <cellStyle name="ჩვეულებრივი 8 2 2 2 2 2 3 2" xfId="27217"/>
    <cellStyle name="ჩვეულებრივი 8 2 2 2 2 2 3 2 2" xfId="27218"/>
    <cellStyle name="ჩვეულებრივი 8 2 2 2 2 2 3 2 2 2" xfId="32152"/>
    <cellStyle name="ჩვეულებრივი 8 2 2 2 2 2 3 2 2 3" xfId="37025"/>
    <cellStyle name="ჩვეულებრივი 8 2 2 2 2 2 3 2 3" xfId="32151"/>
    <cellStyle name="ჩვეულებრივი 8 2 2 2 2 2 3 2 4" xfId="37024"/>
    <cellStyle name="ჩვეულებრივი 8 2 2 2 2 2 3 3" xfId="27219"/>
    <cellStyle name="ჩვეულებრივი 8 2 2 2 2 2 3 3 2" xfId="32153"/>
    <cellStyle name="ჩვეულებრივი 8 2 2 2 2 2 3 3 3" xfId="37026"/>
    <cellStyle name="ჩვეულებრივი 8 2 2 2 2 2 3 4" xfId="32150"/>
    <cellStyle name="ჩვეულებრივი 8 2 2 2 2 2 3 5" xfId="37023"/>
    <cellStyle name="ჩვეულებრივი 8 2 2 2 2 2 4" xfId="27220"/>
    <cellStyle name="ჩვეულებრივი 8 2 2 2 2 2 4 2" xfId="27221"/>
    <cellStyle name="ჩვეულებრივი 8 2 2 2 2 2 4 2 2" xfId="32155"/>
    <cellStyle name="ჩვეულებრივი 8 2 2 2 2 2 4 2 3" xfId="37028"/>
    <cellStyle name="ჩვეულებრივი 8 2 2 2 2 2 4 3" xfId="32154"/>
    <cellStyle name="ჩვეულებრივი 8 2 2 2 2 2 4 4" xfId="37027"/>
    <cellStyle name="ჩვეულებრივი 8 2 2 2 2 2 5" xfId="27222"/>
    <cellStyle name="ჩვეულებრივი 8 2 2 2 2 2 5 2" xfId="32156"/>
    <cellStyle name="ჩვეულებრივი 8 2 2 2 2 2 5 3" xfId="37029"/>
    <cellStyle name="ჩვეულებრივი 8 2 2 2 2 2 6" xfId="32141"/>
    <cellStyle name="ჩვეულებრივი 8 2 2 2 2 2 7" xfId="37014"/>
    <cellStyle name="ჩვეულებრივი 8 2 2 2 2 3" xfId="27223"/>
    <cellStyle name="ჩვეულებრივი 8 2 2 2 2 3 2" xfId="27224"/>
    <cellStyle name="ჩვეულებრივი 8 2 2 2 2 3 2 2" xfId="27225"/>
    <cellStyle name="ჩვეულებრივი 8 2 2 2 2 3 2 2 2" xfId="27226"/>
    <cellStyle name="ჩვეულებრივი 8 2 2 2 2 3 2 2 2 2" xfId="27227"/>
    <cellStyle name="ჩვეულებრივი 8 2 2 2 2 3 2 2 2 2 2" xfId="32161"/>
    <cellStyle name="ჩვეულებრივი 8 2 2 2 2 3 2 2 2 2 3" xfId="37034"/>
    <cellStyle name="ჩვეულებრივი 8 2 2 2 2 3 2 2 2 3" xfId="32160"/>
    <cellStyle name="ჩვეულებრივი 8 2 2 2 2 3 2 2 2 4" xfId="37033"/>
    <cellStyle name="ჩვეულებრივი 8 2 2 2 2 3 2 2 3" xfId="27228"/>
    <cellStyle name="ჩვეულებრივი 8 2 2 2 2 3 2 2 3 2" xfId="32162"/>
    <cellStyle name="ჩვეულებრივი 8 2 2 2 2 3 2 2 3 3" xfId="37035"/>
    <cellStyle name="ჩვეულებრივი 8 2 2 2 2 3 2 2 4" xfId="32159"/>
    <cellStyle name="ჩვეულებრივი 8 2 2 2 2 3 2 2 5" xfId="37032"/>
    <cellStyle name="ჩვეულებრივი 8 2 2 2 2 3 2 3" xfId="27229"/>
    <cellStyle name="ჩვეულებრივი 8 2 2 2 2 3 2 3 2" xfId="27230"/>
    <cellStyle name="ჩვეულებრივი 8 2 2 2 2 3 2 3 2 2" xfId="32164"/>
    <cellStyle name="ჩვეულებრივი 8 2 2 2 2 3 2 3 2 3" xfId="37037"/>
    <cellStyle name="ჩვეულებრივი 8 2 2 2 2 3 2 3 3" xfId="32163"/>
    <cellStyle name="ჩვეულებრივი 8 2 2 2 2 3 2 3 4" xfId="37036"/>
    <cellStyle name="ჩვეულებრივი 8 2 2 2 2 3 2 4" xfId="27231"/>
    <cellStyle name="ჩვეულებრივი 8 2 2 2 2 3 2 4 2" xfId="32165"/>
    <cellStyle name="ჩვეულებრივი 8 2 2 2 2 3 2 4 3" xfId="37038"/>
    <cellStyle name="ჩვეულებრივი 8 2 2 2 2 3 2 5" xfId="32158"/>
    <cellStyle name="ჩვეულებრივი 8 2 2 2 2 3 2 6" xfId="37031"/>
    <cellStyle name="ჩვეულებრივი 8 2 2 2 2 3 3" xfId="27232"/>
    <cellStyle name="ჩვეულებრივი 8 2 2 2 2 3 3 2" xfId="27233"/>
    <cellStyle name="ჩვეულებრივი 8 2 2 2 2 3 3 2 2" xfId="27234"/>
    <cellStyle name="ჩვეულებრივი 8 2 2 2 2 3 3 2 2 2" xfId="32168"/>
    <cellStyle name="ჩვეულებრივი 8 2 2 2 2 3 3 2 2 3" xfId="37041"/>
    <cellStyle name="ჩვეულებრივი 8 2 2 2 2 3 3 2 3" xfId="32167"/>
    <cellStyle name="ჩვეულებრივი 8 2 2 2 2 3 3 2 4" xfId="37040"/>
    <cellStyle name="ჩვეულებრივი 8 2 2 2 2 3 3 3" xfId="27235"/>
    <cellStyle name="ჩვეულებრივი 8 2 2 2 2 3 3 3 2" xfId="32169"/>
    <cellStyle name="ჩვეულებრივი 8 2 2 2 2 3 3 3 3" xfId="37042"/>
    <cellStyle name="ჩვეულებრივი 8 2 2 2 2 3 3 4" xfId="32166"/>
    <cellStyle name="ჩვეულებრივი 8 2 2 2 2 3 3 5" xfId="37039"/>
    <cellStyle name="ჩვეულებრივი 8 2 2 2 2 3 4" xfId="27236"/>
    <cellStyle name="ჩვეულებრივი 8 2 2 2 2 3 4 2" xfId="27237"/>
    <cellStyle name="ჩვეულებრივი 8 2 2 2 2 3 4 2 2" xfId="32171"/>
    <cellStyle name="ჩვეულებრივი 8 2 2 2 2 3 4 2 3" xfId="37044"/>
    <cellStyle name="ჩვეულებრივი 8 2 2 2 2 3 4 3" xfId="32170"/>
    <cellStyle name="ჩვეულებრივი 8 2 2 2 2 3 4 4" xfId="37043"/>
    <cellStyle name="ჩვეულებრივი 8 2 2 2 2 3 5" xfId="27238"/>
    <cellStyle name="ჩვეულებრივი 8 2 2 2 2 3 5 2" xfId="32172"/>
    <cellStyle name="ჩვეულებრივი 8 2 2 2 2 3 5 3" xfId="37045"/>
    <cellStyle name="ჩვეულებრივი 8 2 2 2 2 3 6" xfId="32157"/>
    <cellStyle name="ჩვეულებრივი 8 2 2 2 2 3 7" xfId="37030"/>
    <cellStyle name="ჩვეულებრივი 8 2 2 2 2 4" xfId="27239"/>
    <cellStyle name="ჩვეულებრივი 8 2 2 2 2 4 2" xfId="27240"/>
    <cellStyle name="ჩვეულებრივი 8 2 2 2 2 4 2 2" xfId="27241"/>
    <cellStyle name="ჩვეულებრივი 8 2 2 2 2 4 2 2 2" xfId="27242"/>
    <cellStyle name="ჩვეულებრივი 8 2 2 2 2 4 2 2 2 2" xfId="32176"/>
    <cellStyle name="ჩვეულებრივი 8 2 2 2 2 4 2 2 2 3" xfId="37049"/>
    <cellStyle name="ჩვეულებრივი 8 2 2 2 2 4 2 2 3" xfId="32175"/>
    <cellStyle name="ჩვეულებრივი 8 2 2 2 2 4 2 2 4" xfId="37048"/>
    <cellStyle name="ჩვეულებრივი 8 2 2 2 2 4 2 3" xfId="27243"/>
    <cellStyle name="ჩვეულებრივი 8 2 2 2 2 4 2 3 2" xfId="32177"/>
    <cellStyle name="ჩვეულებრივი 8 2 2 2 2 4 2 3 3" xfId="37050"/>
    <cellStyle name="ჩვეულებრივი 8 2 2 2 2 4 2 4" xfId="32174"/>
    <cellStyle name="ჩვეულებრივი 8 2 2 2 2 4 2 5" xfId="37047"/>
    <cellStyle name="ჩვეულებრივი 8 2 2 2 2 4 3" xfId="27244"/>
    <cellStyle name="ჩვეულებრივი 8 2 2 2 2 4 3 2" xfId="27245"/>
    <cellStyle name="ჩვეულებრივი 8 2 2 2 2 4 3 2 2" xfId="32179"/>
    <cellStyle name="ჩვეულებრივი 8 2 2 2 2 4 3 2 3" xfId="37052"/>
    <cellStyle name="ჩვეულებრივი 8 2 2 2 2 4 3 3" xfId="32178"/>
    <cellStyle name="ჩვეულებრივი 8 2 2 2 2 4 3 4" xfId="37051"/>
    <cellStyle name="ჩვეულებრივი 8 2 2 2 2 4 4" xfId="27246"/>
    <cellStyle name="ჩვეულებრივი 8 2 2 2 2 4 4 2" xfId="32180"/>
    <cellStyle name="ჩვეულებრივი 8 2 2 2 2 4 4 3" xfId="37053"/>
    <cellStyle name="ჩვეულებრივი 8 2 2 2 2 4 5" xfId="32173"/>
    <cellStyle name="ჩვეულებრივი 8 2 2 2 2 4 6" xfId="37046"/>
    <cellStyle name="ჩვეულებრივი 8 2 2 2 2 5" xfId="27247"/>
    <cellStyle name="ჩვეულებრივი 8 2 2 2 2 5 2" xfId="27248"/>
    <cellStyle name="ჩვეულებრივი 8 2 2 2 2 5 2 2" xfId="27249"/>
    <cellStyle name="ჩვეულებრივი 8 2 2 2 2 5 2 2 2" xfId="32183"/>
    <cellStyle name="ჩვეულებრივი 8 2 2 2 2 5 2 2 3" xfId="37056"/>
    <cellStyle name="ჩვეულებრივი 8 2 2 2 2 5 2 3" xfId="32182"/>
    <cellStyle name="ჩვეულებრივი 8 2 2 2 2 5 2 4" xfId="37055"/>
    <cellStyle name="ჩვეულებრივი 8 2 2 2 2 5 3" xfId="27250"/>
    <cellStyle name="ჩვეულებრივი 8 2 2 2 2 5 3 2" xfId="32184"/>
    <cellStyle name="ჩვეულებრივი 8 2 2 2 2 5 3 3" xfId="37057"/>
    <cellStyle name="ჩვეულებრივი 8 2 2 2 2 5 4" xfId="32181"/>
    <cellStyle name="ჩვეულებრივი 8 2 2 2 2 5 5" xfId="37054"/>
    <cellStyle name="ჩვეულებრივი 8 2 2 2 2 6" xfId="27251"/>
    <cellStyle name="ჩვეულებრივი 8 2 2 2 2 6 2" xfId="27252"/>
    <cellStyle name="ჩვეულებრივი 8 2 2 2 2 6 2 2" xfId="32186"/>
    <cellStyle name="ჩვეულებრივი 8 2 2 2 2 6 2 3" xfId="37059"/>
    <cellStyle name="ჩვეულებრივი 8 2 2 2 2 6 3" xfId="32185"/>
    <cellStyle name="ჩვეულებრივი 8 2 2 2 2 6 4" xfId="37058"/>
    <cellStyle name="ჩვეულებრივი 8 2 2 2 2 7" xfId="27253"/>
    <cellStyle name="ჩვეულებრივი 8 2 2 2 2 7 2" xfId="32187"/>
    <cellStyle name="ჩვეულებრივი 8 2 2 2 2 7 3" xfId="37060"/>
    <cellStyle name="ჩვეულებრივი 8 2 2 2 2 8" xfId="32140"/>
    <cellStyle name="ჩვეულებრივი 8 2 2 2 2 9" xfId="37013"/>
    <cellStyle name="ჩვეულებრივი 8 2 2 2 3" xfId="27254"/>
    <cellStyle name="ჩვეულებრივი 8 2 2 2 3 2" xfId="27255"/>
    <cellStyle name="ჩვეულებრივი 8 2 2 2 3 2 2" xfId="27256"/>
    <cellStyle name="ჩვეულებრივი 8 2 2 2 3 2 2 2" xfId="27257"/>
    <cellStyle name="ჩვეულებრივი 8 2 2 2 3 2 2 2 2" xfId="27258"/>
    <cellStyle name="ჩვეულებრივი 8 2 2 2 3 2 2 2 2 2" xfId="32192"/>
    <cellStyle name="ჩვეულებრივი 8 2 2 2 3 2 2 2 2 3" xfId="37065"/>
    <cellStyle name="ჩვეულებრივი 8 2 2 2 3 2 2 2 3" xfId="32191"/>
    <cellStyle name="ჩვეულებრივი 8 2 2 2 3 2 2 2 4" xfId="37064"/>
    <cellStyle name="ჩვეულებრივი 8 2 2 2 3 2 2 3" xfId="27259"/>
    <cellStyle name="ჩვეულებრივი 8 2 2 2 3 2 2 3 2" xfId="32193"/>
    <cellStyle name="ჩვეულებრივი 8 2 2 2 3 2 2 3 3" xfId="37066"/>
    <cellStyle name="ჩვეულებრივი 8 2 2 2 3 2 2 4" xfId="32190"/>
    <cellStyle name="ჩვეულებრივი 8 2 2 2 3 2 2 5" xfId="37063"/>
    <cellStyle name="ჩვეულებრივი 8 2 2 2 3 2 3" xfId="27260"/>
    <cellStyle name="ჩვეულებრივი 8 2 2 2 3 2 3 2" xfId="27261"/>
    <cellStyle name="ჩვეულებრივი 8 2 2 2 3 2 3 2 2" xfId="32195"/>
    <cellStyle name="ჩვეულებრივი 8 2 2 2 3 2 3 2 3" xfId="37068"/>
    <cellStyle name="ჩვეულებრივი 8 2 2 2 3 2 3 3" xfId="32194"/>
    <cellStyle name="ჩვეულებრივი 8 2 2 2 3 2 3 4" xfId="37067"/>
    <cellStyle name="ჩვეულებრივი 8 2 2 2 3 2 4" xfId="27262"/>
    <cellStyle name="ჩვეულებრივი 8 2 2 2 3 2 4 2" xfId="32196"/>
    <cellStyle name="ჩვეულებრივი 8 2 2 2 3 2 4 3" xfId="37069"/>
    <cellStyle name="ჩვეულებრივი 8 2 2 2 3 2 5" xfId="32189"/>
    <cellStyle name="ჩვეულებრივი 8 2 2 2 3 2 6" xfId="37062"/>
    <cellStyle name="ჩვეულებრივი 8 2 2 2 3 3" xfId="27263"/>
    <cellStyle name="ჩვეულებრივი 8 2 2 2 3 3 2" xfId="27264"/>
    <cellStyle name="ჩვეულებრივი 8 2 2 2 3 3 2 2" xfId="27265"/>
    <cellStyle name="ჩვეულებრივი 8 2 2 2 3 3 2 2 2" xfId="32199"/>
    <cellStyle name="ჩვეულებრივი 8 2 2 2 3 3 2 2 3" xfId="37072"/>
    <cellStyle name="ჩვეულებრივი 8 2 2 2 3 3 2 3" xfId="32198"/>
    <cellStyle name="ჩვეულებრივი 8 2 2 2 3 3 2 4" xfId="37071"/>
    <cellStyle name="ჩვეულებრივი 8 2 2 2 3 3 3" xfId="27266"/>
    <cellStyle name="ჩვეულებრივი 8 2 2 2 3 3 3 2" xfId="32200"/>
    <cellStyle name="ჩვეულებრივი 8 2 2 2 3 3 3 3" xfId="37073"/>
    <cellStyle name="ჩვეულებრივი 8 2 2 2 3 3 4" xfId="32197"/>
    <cellStyle name="ჩვეულებრივი 8 2 2 2 3 3 5" xfId="37070"/>
    <cellStyle name="ჩვეულებრივი 8 2 2 2 3 4" xfId="27267"/>
    <cellStyle name="ჩვეულებრივი 8 2 2 2 3 4 2" xfId="27268"/>
    <cellStyle name="ჩვეულებრივი 8 2 2 2 3 4 2 2" xfId="32202"/>
    <cellStyle name="ჩვეულებრივი 8 2 2 2 3 4 2 3" xfId="37075"/>
    <cellStyle name="ჩვეულებრივი 8 2 2 2 3 4 3" xfId="32201"/>
    <cellStyle name="ჩვეულებრივი 8 2 2 2 3 4 4" xfId="37074"/>
    <cellStyle name="ჩვეულებრივი 8 2 2 2 3 5" xfId="27269"/>
    <cellStyle name="ჩვეულებრივი 8 2 2 2 3 5 2" xfId="32203"/>
    <cellStyle name="ჩვეულებრივი 8 2 2 2 3 5 3" xfId="37076"/>
    <cellStyle name="ჩვეულებრივი 8 2 2 2 3 6" xfId="32188"/>
    <cellStyle name="ჩვეულებრივი 8 2 2 2 3 7" xfId="37061"/>
    <cellStyle name="ჩვეულებრივი 8 2 2 2 4" xfId="27270"/>
    <cellStyle name="ჩვეულებრივი 8 2 2 2 4 2" xfId="27271"/>
    <cellStyle name="ჩვეულებრივი 8 2 2 2 4 2 2" xfId="27272"/>
    <cellStyle name="ჩვეულებრივი 8 2 2 2 4 2 2 2" xfId="27273"/>
    <cellStyle name="ჩვეულებრივი 8 2 2 2 4 2 2 2 2" xfId="27274"/>
    <cellStyle name="ჩვეულებრივი 8 2 2 2 4 2 2 2 2 2" xfId="32208"/>
    <cellStyle name="ჩვეულებრივი 8 2 2 2 4 2 2 2 2 3" xfId="37081"/>
    <cellStyle name="ჩვეულებრივი 8 2 2 2 4 2 2 2 3" xfId="32207"/>
    <cellStyle name="ჩვეულებრივი 8 2 2 2 4 2 2 2 4" xfId="37080"/>
    <cellStyle name="ჩვეულებრივი 8 2 2 2 4 2 2 3" xfId="27275"/>
    <cellStyle name="ჩვეულებრივი 8 2 2 2 4 2 2 3 2" xfId="32209"/>
    <cellStyle name="ჩვეულებრივი 8 2 2 2 4 2 2 3 3" xfId="37082"/>
    <cellStyle name="ჩვეულებრივი 8 2 2 2 4 2 2 4" xfId="32206"/>
    <cellStyle name="ჩვეულებრივი 8 2 2 2 4 2 2 5" xfId="37079"/>
    <cellStyle name="ჩვეულებრივი 8 2 2 2 4 2 3" xfId="27276"/>
    <cellStyle name="ჩვეულებრივი 8 2 2 2 4 2 3 2" xfId="27277"/>
    <cellStyle name="ჩვეულებრივი 8 2 2 2 4 2 3 2 2" xfId="32211"/>
    <cellStyle name="ჩვეულებრივი 8 2 2 2 4 2 3 2 3" xfId="37084"/>
    <cellStyle name="ჩვეულებრივი 8 2 2 2 4 2 3 3" xfId="32210"/>
    <cellStyle name="ჩვეულებრივი 8 2 2 2 4 2 3 4" xfId="37083"/>
    <cellStyle name="ჩვეულებრივი 8 2 2 2 4 2 4" xfId="27278"/>
    <cellStyle name="ჩვეულებრივი 8 2 2 2 4 2 4 2" xfId="32212"/>
    <cellStyle name="ჩვეულებრივი 8 2 2 2 4 2 4 3" xfId="37085"/>
    <cellStyle name="ჩვეულებრივი 8 2 2 2 4 2 5" xfId="32205"/>
    <cellStyle name="ჩვეულებრივი 8 2 2 2 4 2 6" xfId="37078"/>
    <cellStyle name="ჩვეულებრივი 8 2 2 2 4 3" xfId="27279"/>
    <cellStyle name="ჩვეულებრივი 8 2 2 2 4 3 2" xfId="27280"/>
    <cellStyle name="ჩვეულებრივი 8 2 2 2 4 3 2 2" xfId="27281"/>
    <cellStyle name="ჩვეულებრივი 8 2 2 2 4 3 2 2 2" xfId="32215"/>
    <cellStyle name="ჩვეულებრივი 8 2 2 2 4 3 2 2 3" xfId="37088"/>
    <cellStyle name="ჩვეულებრივი 8 2 2 2 4 3 2 3" xfId="32214"/>
    <cellStyle name="ჩვეულებრივი 8 2 2 2 4 3 2 4" xfId="37087"/>
    <cellStyle name="ჩვეულებრივი 8 2 2 2 4 3 3" xfId="27282"/>
    <cellStyle name="ჩვეულებრივი 8 2 2 2 4 3 3 2" xfId="32216"/>
    <cellStyle name="ჩვეულებრივი 8 2 2 2 4 3 3 3" xfId="37089"/>
    <cellStyle name="ჩვეულებრივი 8 2 2 2 4 3 4" xfId="32213"/>
    <cellStyle name="ჩვეულებრივი 8 2 2 2 4 3 5" xfId="37086"/>
    <cellStyle name="ჩვეულებრივი 8 2 2 2 4 4" xfId="27283"/>
    <cellStyle name="ჩვეულებრივი 8 2 2 2 4 4 2" xfId="27284"/>
    <cellStyle name="ჩვეულებრივი 8 2 2 2 4 4 2 2" xfId="32218"/>
    <cellStyle name="ჩვეულებრივი 8 2 2 2 4 4 2 3" xfId="37091"/>
    <cellStyle name="ჩვეულებრივი 8 2 2 2 4 4 3" xfId="32217"/>
    <cellStyle name="ჩვეულებრივი 8 2 2 2 4 4 4" xfId="37090"/>
    <cellStyle name="ჩვეულებრივი 8 2 2 2 4 5" xfId="27285"/>
    <cellStyle name="ჩვეულებრივი 8 2 2 2 4 5 2" xfId="32219"/>
    <cellStyle name="ჩვეულებრივი 8 2 2 2 4 5 3" xfId="37092"/>
    <cellStyle name="ჩვეულებრივი 8 2 2 2 4 6" xfId="32204"/>
    <cellStyle name="ჩვეულებრივი 8 2 2 2 4 7" xfId="37077"/>
    <cellStyle name="ჩვეულებრივი 8 2 2 2 5" xfId="27286"/>
    <cellStyle name="ჩვეულებრივი 8 2 2 2 5 2" xfId="27287"/>
    <cellStyle name="ჩვეულებრივი 8 2 2 2 5 2 2" xfId="27288"/>
    <cellStyle name="ჩვეულებრივი 8 2 2 2 5 2 2 2" xfId="27289"/>
    <cellStyle name="ჩვეულებრივი 8 2 2 2 5 2 2 2 2" xfId="32223"/>
    <cellStyle name="ჩვეულებრივი 8 2 2 2 5 2 2 2 3" xfId="37096"/>
    <cellStyle name="ჩვეულებრივი 8 2 2 2 5 2 2 3" xfId="32222"/>
    <cellStyle name="ჩვეულებრივი 8 2 2 2 5 2 2 4" xfId="37095"/>
    <cellStyle name="ჩვეულებრივი 8 2 2 2 5 2 3" xfId="27290"/>
    <cellStyle name="ჩვეულებრივი 8 2 2 2 5 2 3 2" xfId="32224"/>
    <cellStyle name="ჩვეულებრივი 8 2 2 2 5 2 3 3" xfId="37097"/>
    <cellStyle name="ჩვეულებრივი 8 2 2 2 5 2 4" xfId="32221"/>
    <cellStyle name="ჩვეულებრივი 8 2 2 2 5 2 5" xfId="37094"/>
    <cellStyle name="ჩვეულებრივი 8 2 2 2 5 3" xfId="27291"/>
    <cellStyle name="ჩვეულებრივი 8 2 2 2 5 3 2" xfId="27292"/>
    <cellStyle name="ჩვეულებრივი 8 2 2 2 5 3 2 2" xfId="32226"/>
    <cellStyle name="ჩვეულებრივი 8 2 2 2 5 3 2 3" xfId="37099"/>
    <cellStyle name="ჩვეულებრივი 8 2 2 2 5 3 3" xfId="32225"/>
    <cellStyle name="ჩვეულებრივი 8 2 2 2 5 3 4" xfId="37098"/>
    <cellStyle name="ჩვეულებრივი 8 2 2 2 5 4" xfId="27293"/>
    <cellStyle name="ჩვეულებრივი 8 2 2 2 5 4 2" xfId="32227"/>
    <cellStyle name="ჩვეულებრივი 8 2 2 2 5 4 3" xfId="37100"/>
    <cellStyle name="ჩვეულებრივი 8 2 2 2 5 5" xfId="32220"/>
    <cellStyle name="ჩვეულებრივი 8 2 2 2 5 6" xfId="37093"/>
    <cellStyle name="ჩვეულებრივი 8 2 2 2 6" xfId="27294"/>
    <cellStyle name="ჩვეულებრივი 8 2 2 2 6 2" xfId="27295"/>
    <cellStyle name="ჩვეულებრივი 8 2 2 2 6 2 2" xfId="27296"/>
    <cellStyle name="ჩვეულებრივი 8 2 2 2 6 2 2 2" xfId="32230"/>
    <cellStyle name="ჩვეულებრივი 8 2 2 2 6 2 2 3" xfId="37103"/>
    <cellStyle name="ჩვეულებრივი 8 2 2 2 6 2 3" xfId="32229"/>
    <cellStyle name="ჩვეულებრივი 8 2 2 2 6 2 4" xfId="37102"/>
    <cellStyle name="ჩვეულებრივი 8 2 2 2 6 3" xfId="27297"/>
    <cellStyle name="ჩვეულებრივი 8 2 2 2 6 3 2" xfId="32231"/>
    <cellStyle name="ჩვეულებრივი 8 2 2 2 6 3 3" xfId="37104"/>
    <cellStyle name="ჩვეულებრივი 8 2 2 2 6 4" xfId="32228"/>
    <cellStyle name="ჩვეულებრივი 8 2 2 2 6 5" xfId="37101"/>
    <cellStyle name="ჩვეულებრივი 8 2 2 2 7" xfId="27298"/>
    <cellStyle name="ჩვეულებრივი 8 2 2 2 7 2" xfId="27299"/>
    <cellStyle name="ჩვეულებრივი 8 2 2 2 7 2 2" xfId="32233"/>
    <cellStyle name="ჩვეულებრივი 8 2 2 2 7 2 3" xfId="37106"/>
    <cellStyle name="ჩვეულებრივი 8 2 2 2 7 3" xfId="32232"/>
    <cellStyle name="ჩვეულებრივი 8 2 2 2 7 4" xfId="37105"/>
    <cellStyle name="ჩვეულებრივი 8 2 2 2 8" xfId="27300"/>
    <cellStyle name="ჩვეულებრივი 8 2 2 2 8 2" xfId="32234"/>
    <cellStyle name="ჩვეულებრივი 8 2 2 2 8 3" xfId="37107"/>
    <cellStyle name="ჩვეულებრივი 8 2 2 2 9" xfId="32139"/>
    <cellStyle name="ჩვეულებრივი 8 2 2 3" xfId="27301"/>
    <cellStyle name="ჩვეულებრივი 8 2 2 3 2" xfId="27302"/>
    <cellStyle name="ჩვეულებრივი 8 2 2 3 2 2" xfId="27303"/>
    <cellStyle name="ჩვეულებრივი 8 2 2 3 2 2 2" xfId="27304"/>
    <cellStyle name="ჩვეულებრივი 8 2 2 3 2 2 2 2" xfId="27305"/>
    <cellStyle name="ჩვეულებრივი 8 2 2 3 2 2 2 2 2" xfId="27306"/>
    <cellStyle name="ჩვეულებრივი 8 2 2 3 2 2 2 2 2 2" xfId="32240"/>
    <cellStyle name="ჩვეულებრივი 8 2 2 3 2 2 2 2 2 3" xfId="37113"/>
    <cellStyle name="ჩვეულებრივი 8 2 2 3 2 2 2 2 3" xfId="32239"/>
    <cellStyle name="ჩვეულებრივი 8 2 2 3 2 2 2 2 4" xfId="37112"/>
    <cellStyle name="ჩვეულებრივი 8 2 2 3 2 2 2 3" xfId="27307"/>
    <cellStyle name="ჩვეულებრივი 8 2 2 3 2 2 2 3 2" xfId="32241"/>
    <cellStyle name="ჩვეულებრივი 8 2 2 3 2 2 2 3 3" xfId="37114"/>
    <cellStyle name="ჩვეულებრივი 8 2 2 3 2 2 2 4" xfId="32238"/>
    <cellStyle name="ჩვეულებრივი 8 2 2 3 2 2 2 5" xfId="37111"/>
    <cellStyle name="ჩვეულებრივი 8 2 2 3 2 2 3" xfId="27308"/>
    <cellStyle name="ჩვეულებრივი 8 2 2 3 2 2 3 2" xfId="27309"/>
    <cellStyle name="ჩვეულებრივი 8 2 2 3 2 2 3 2 2" xfId="32243"/>
    <cellStyle name="ჩვეულებრივი 8 2 2 3 2 2 3 2 3" xfId="37116"/>
    <cellStyle name="ჩვეულებრივი 8 2 2 3 2 2 3 3" xfId="32242"/>
    <cellStyle name="ჩვეულებრივი 8 2 2 3 2 2 3 4" xfId="37115"/>
    <cellStyle name="ჩვეულებრივი 8 2 2 3 2 2 4" xfId="27310"/>
    <cellStyle name="ჩვეულებრივი 8 2 2 3 2 2 4 2" xfId="32244"/>
    <cellStyle name="ჩვეულებრივი 8 2 2 3 2 2 4 3" xfId="37117"/>
    <cellStyle name="ჩვეულებრივი 8 2 2 3 2 2 5" xfId="32237"/>
    <cellStyle name="ჩვეულებრივი 8 2 2 3 2 2 6" xfId="37110"/>
    <cellStyle name="ჩვეულებრივი 8 2 2 3 2 3" xfId="27311"/>
    <cellStyle name="ჩვეულებრივი 8 2 2 3 2 3 2" xfId="27312"/>
    <cellStyle name="ჩვეულებრივი 8 2 2 3 2 3 2 2" xfId="27313"/>
    <cellStyle name="ჩვეულებრივი 8 2 2 3 2 3 2 2 2" xfId="32247"/>
    <cellStyle name="ჩვეულებრივი 8 2 2 3 2 3 2 2 3" xfId="37120"/>
    <cellStyle name="ჩვეულებრივი 8 2 2 3 2 3 2 3" xfId="32246"/>
    <cellStyle name="ჩვეულებრივი 8 2 2 3 2 3 2 4" xfId="37119"/>
    <cellStyle name="ჩვეულებრივი 8 2 2 3 2 3 3" xfId="27314"/>
    <cellStyle name="ჩვეულებრივი 8 2 2 3 2 3 3 2" xfId="32248"/>
    <cellStyle name="ჩვეულებრივი 8 2 2 3 2 3 3 3" xfId="37121"/>
    <cellStyle name="ჩვეულებრივი 8 2 2 3 2 3 4" xfId="32245"/>
    <cellStyle name="ჩვეულებრივი 8 2 2 3 2 3 5" xfId="37118"/>
    <cellStyle name="ჩვეულებრივი 8 2 2 3 2 4" xfId="27315"/>
    <cellStyle name="ჩვეულებრივი 8 2 2 3 2 4 2" xfId="27316"/>
    <cellStyle name="ჩვეულებრივი 8 2 2 3 2 4 2 2" xfId="32250"/>
    <cellStyle name="ჩვეულებრივი 8 2 2 3 2 4 2 3" xfId="37123"/>
    <cellStyle name="ჩვეულებრივი 8 2 2 3 2 4 3" xfId="32249"/>
    <cellStyle name="ჩვეულებრივი 8 2 2 3 2 4 4" xfId="37122"/>
    <cellStyle name="ჩვეულებრივი 8 2 2 3 2 5" xfId="27317"/>
    <cellStyle name="ჩვეულებრივი 8 2 2 3 2 5 2" xfId="32251"/>
    <cellStyle name="ჩვეულებრივი 8 2 2 3 2 5 3" xfId="37124"/>
    <cellStyle name="ჩვეულებრივი 8 2 2 3 2 6" xfId="32236"/>
    <cellStyle name="ჩვეულებრივი 8 2 2 3 2 7" xfId="37109"/>
    <cellStyle name="ჩვეულებრივი 8 2 2 3 3" xfId="27318"/>
    <cellStyle name="ჩვეულებრივი 8 2 2 3 3 2" xfId="27319"/>
    <cellStyle name="ჩვეულებრივი 8 2 2 3 3 2 2" xfId="27320"/>
    <cellStyle name="ჩვეულებრივი 8 2 2 3 3 2 2 2" xfId="27321"/>
    <cellStyle name="ჩვეულებრივი 8 2 2 3 3 2 2 2 2" xfId="27322"/>
    <cellStyle name="ჩვეულებრივი 8 2 2 3 3 2 2 2 2 2" xfId="32256"/>
    <cellStyle name="ჩვეულებრივი 8 2 2 3 3 2 2 2 2 3" xfId="37129"/>
    <cellStyle name="ჩვეულებრივი 8 2 2 3 3 2 2 2 3" xfId="32255"/>
    <cellStyle name="ჩვეულებრივი 8 2 2 3 3 2 2 2 4" xfId="37128"/>
    <cellStyle name="ჩვეულებრივი 8 2 2 3 3 2 2 3" xfId="27323"/>
    <cellStyle name="ჩვეულებრივი 8 2 2 3 3 2 2 3 2" xfId="32257"/>
    <cellStyle name="ჩვეულებრივი 8 2 2 3 3 2 2 3 3" xfId="37130"/>
    <cellStyle name="ჩვეულებრივი 8 2 2 3 3 2 2 4" xfId="32254"/>
    <cellStyle name="ჩვეულებრივი 8 2 2 3 3 2 2 5" xfId="37127"/>
    <cellStyle name="ჩვეულებრივი 8 2 2 3 3 2 3" xfId="27324"/>
    <cellStyle name="ჩვეულებრივი 8 2 2 3 3 2 3 2" xfId="27325"/>
    <cellStyle name="ჩვეულებრივი 8 2 2 3 3 2 3 2 2" xfId="32259"/>
    <cellStyle name="ჩვეულებრივი 8 2 2 3 3 2 3 2 3" xfId="37132"/>
    <cellStyle name="ჩვეულებრივი 8 2 2 3 3 2 3 3" xfId="32258"/>
    <cellStyle name="ჩვეულებრივი 8 2 2 3 3 2 3 4" xfId="37131"/>
    <cellStyle name="ჩვეულებრივი 8 2 2 3 3 2 4" xfId="27326"/>
    <cellStyle name="ჩვეულებრივი 8 2 2 3 3 2 4 2" xfId="32260"/>
    <cellStyle name="ჩვეულებრივი 8 2 2 3 3 2 4 3" xfId="37133"/>
    <cellStyle name="ჩვეულებრივი 8 2 2 3 3 2 5" xfId="32253"/>
    <cellStyle name="ჩვეულებრივი 8 2 2 3 3 2 6" xfId="37126"/>
    <cellStyle name="ჩვეულებრივი 8 2 2 3 3 3" xfId="27327"/>
    <cellStyle name="ჩვეულებრივი 8 2 2 3 3 3 2" xfId="27328"/>
    <cellStyle name="ჩვეულებრივი 8 2 2 3 3 3 2 2" xfId="27329"/>
    <cellStyle name="ჩვეულებრივი 8 2 2 3 3 3 2 2 2" xfId="32263"/>
    <cellStyle name="ჩვეულებრივი 8 2 2 3 3 3 2 2 3" xfId="37136"/>
    <cellStyle name="ჩვეულებრივი 8 2 2 3 3 3 2 3" xfId="32262"/>
    <cellStyle name="ჩვეულებრივი 8 2 2 3 3 3 2 4" xfId="37135"/>
    <cellStyle name="ჩვეულებრივი 8 2 2 3 3 3 3" xfId="27330"/>
    <cellStyle name="ჩვეულებრივი 8 2 2 3 3 3 3 2" xfId="32264"/>
    <cellStyle name="ჩვეულებრივი 8 2 2 3 3 3 3 3" xfId="37137"/>
    <cellStyle name="ჩვეულებრივი 8 2 2 3 3 3 4" xfId="32261"/>
    <cellStyle name="ჩვეულებრივი 8 2 2 3 3 3 5" xfId="37134"/>
    <cellStyle name="ჩვეულებრივი 8 2 2 3 3 4" xfId="27331"/>
    <cellStyle name="ჩვეულებრივი 8 2 2 3 3 4 2" xfId="27332"/>
    <cellStyle name="ჩვეულებრივი 8 2 2 3 3 4 2 2" xfId="32266"/>
    <cellStyle name="ჩვეულებრივი 8 2 2 3 3 4 2 3" xfId="37139"/>
    <cellStyle name="ჩვეულებრივი 8 2 2 3 3 4 3" xfId="32265"/>
    <cellStyle name="ჩვეულებრივი 8 2 2 3 3 4 4" xfId="37138"/>
    <cellStyle name="ჩვეულებრივი 8 2 2 3 3 5" xfId="27333"/>
    <cellStyle name="ჩვეულებრივი 8 2 2 3 3 5 2" xfId="32267"/>
    <cellStyle name="ჩვეულებრივი 8 2 2 3 3 5 3" xfId="37140"/>
    <cellStyle name="ჩვეულებრივი 8 2 2 3 3 6" xfId="32252"/>
    <cellStyle name="ჩვეულებრივი 8 2 2 3 3 7" xfId="37125"/>
    <cellStyle name="ჩვეულებრივი 8 2 2 3 4" xfId="27334"/>
    <cellStyle name="ჩვეულებრივი 8 2 2 3 4 2" xfId="27335"/>
    <cellStyle name="ჩვეულებრივი 8 2 2 3 4 2 2" xfId="27336"/>
    <cellStyle name="ჩვეულებრივი 8 2 2 3 4 2 2 2" xfId="27337"/>
    <cellStyle name="ჩვეულებრივი 8 2 2 3 4 2 2 2 2" xfId="32271"/>
    <cellStyle name="ჩვეულებრივი 8 2 2 3 4 2 2 2 3" xfId="37144"/>
    <cellStyle name="ჩვეულებრივი 8 2 2 3 4 2 2 3" xfId="32270"/>
    <cellStyle name="ჩვეულებრივი 8 2 2 3 4 2 2 4" xfId="37143"/>
    <cellStyle name="ჩვეულებრივი 8 2 2 3 4 2 3" xfId="27338"/>
    <cellStyle name="ჩვეულებრივი 8 2 2 3 4 2 3 2" xfId="32272"/>
    <cellStyle name="ჩვეულებრივი 8 2 2 3 4 2 3 3" xfId="37145"/>
    <cellStyle name="ჩვეულებრივი 8 2 2 3 4 2 4" xfId="32269"/>
    <cellStyle name="ჩვეულებრივი 8 2 2 3 4 2 5" xfId="37142"/>
    <cellStyle name="ჩვეულებრივი 8 2 2 3 4 3" xfId="27339"/>
    <cellStyle name="ჩვეულებრივი 8 2 2 3 4 3 2" xfId="27340"/>
    <cellStyle name="ჩვეულებრივი 8 2 2 3 4 3 2 2" xfId="32274"/>
    <cellStyle name="ჩვეულებრივი 8 2 2 3 4 3 2 3" xfId="37147"/>
    <cellStyle name="ჩვეულებრივი 8 2 2 3 4 3 3" xfId="32273"/>
    <cellStyle name="ჩვეულებრივი 8 2 2 3 4 3 4" xfId="37146"/>
    <cellStyle name="ჩვეულებრივი 8 2 2 3 4 4" xfId="27341"/>
    <cellStyle name="ჩვეულებრივი 8 2 2 3 4 4 2" xfId="32275"/>
    <cellStyle name="ჩვეულებრივი 8 2 2 3 4 4 3" xfId="37148"/>
    <cellStyle name="ჩვეულებრივი 8 2 2 3 4 5" xfId="32268"/>
    <cellStyle name="ჩვეულებრივი 8 2 2 3 4 6" xfId="37141"/>
    <cellStyle name="ჩვეულებრივი 8 2 2 3 5" xfId="27342"/>
    <cellStyle name="ჩვეულებრივი 8 2 2 3 5 2" xfId="27343"/>
    <cellStyle name="ჩვეულებრივი 8 2 2 3 5 2 2" xfId="27344"/>
    <cellStyle name="ჩვეულებრივი 8 2 2 3 5 2 2 2" xfId="32278"/>
    <cellStyle name="ჩვეულებრივი 8 2 2 3 5 2 2 3" xfId="37151"/>
    <cellStyle name="ჩვეულებრივი 8 2 2 3 5 2 3" xfId="32277"/>
    <cellStyle name="ჩვეულებრივი 8 2 2 3 5 2 4" xfId="37150"/>
    <cellStyle name="ჩვეულებრივი 8 2 2 3 5 3" xfId="27345"/>
    <cellStyle name="ჩვეულებრივი 8 2 2 3 5 3 2" xfId="32279"/>
    <cellStyle name="ჩვეულებრივი 8 2 2 3 5 3 3" xfId="37152"/>
    <cellStyle name="ჩვეულებრივი 8 2 2 3 5 4" xfId="32276"/>
    <cellStyle name="ჩვეულებრივი 8 2 2 3 5 5" xfId="37149"/>
    <cellStyle name="ჩვეულებრივი 8 2 2 3 6" xfId="27346"/>
    <cellStyle name="ჩვეულებრივი 8 2 2 3 6 2" xfId="27347"/>
    <cellStyle name="ჩვეულებრივი 8 2 2 3 6 2 2" xfId="32281"/>
    <cellStyle name="ჩვეულებრივი 8 2 2 3 6 2 3" xfId="37154"/>
    <cellStyle name="ჩვეულებრივი 8 2 2 3 6 3" xfId="32280"/>
    <cellStyle name="ჩვეულებრივი 8 2 2 3 6 4" xfId="37153"/>
    <cellStyle name="ჩვეულებრივი 8 2 2 3 7" xfId="27348"/>
    <cellStyle name="ჩვეულებრივი 8 2 2 3 7 2" xfId="32282"/>
    <cellStyle name="ჩვეულებრივი 8 2 2 3 7 3" xfId="37155"/>
    <cellStyle name="ჩვეულებრივი 8 2 2 3 8" xfId="32235"/>
    <cellStyle name="ჩვეულებრივი 8 2 2 3 9" xfId="37108"/>
    <cellStyle name="ჩვეულებრივი 8 2 2 4" xfId="27349"/>
    <cellStyle name="ჩვეულებრივი 8 2 2 4 2" xfId="27350"/>
    <cellStyle name="ჩვეულებრივი 8 2 2 4 2 2" xfId="27351"/>
    <cellStyle name="ჩვეულებრივი 8 2 2 4 2 2 2" xfId="27352"/>
    <cellStyle name="ჩვეულებრივი 8 2 2 4 2 2 2 2" xfId="27353"/>
    <cellStyle name="ჩვეულებრივი 8 2 2 4 2 2 2 2 2" xfId="32287"/>
    <cellStyle name="ჩვეულებრივი 8 2 2 4 2 2 2 2 3" xfId="37160"/>
    <cellStyle name="ჩვეულებრივი 8 2 2 4 2 2 2 3" xfId="32286"/>
    <cellStyle name="ჩვეულებრივი 8 2 2 4 2 2 2 4" xfId="37159"/>
    <cellStyle name="ჩვეულებრივი 8 2 2 4 2 2 3" xfId="27354"/>
    <cellStyle name="ჩვეულებრივი 8 2 2 4 2 2 3 2" xfId="32288"/>
    <cellStyle name="ჩვეულებრივი 8 2 2 4 2 2 3 3" xfId="37161"/>
    <cellStyle name="ჩვეულებრივი 8 2 2 4 2 2 4" xfId="32285"/>
    <cellStyle name="ჩვეულებრივი 8 2 2 4 2 2 5" xfId="37158"/>
    <cellStyle name="ჩვეულებრივი 8 2 2 4 2 3" xfId="27355"/>
    <cellStyle name="ჩვეულებრივი 8 2 2 4 2 3 2" xfId="27356"/>
    <cellStyle name="ჩვეულებრივი 8 2 2 4 2 3 2 2" xfId="32290"/>
    <cellStyle name="ჩვეულებრივი 8 2 2 4 2 3 2 3" xfId="37163"/>
    <cellStyle name="ჩვეულებრივი 8 2 2 4 2 3 3" xfId="32289"/>
    <cellStyle name="ჩვეულებრივი 8 2 2 4 2 3 4" xfId="37162"/>
    <cellStyle name="ჩვეულებრივი 8 2 2 4 2 4" xfId="27357"/>
    <cellStyle name="ჩვეულებრივი 8 2 2 4 2 4 2" xfId="32291"/>
    <cellStyle name="ჩვეულებრივი 8 2 2 4 2 4 3" xfId="37164"/>
    <cellStyle name="ჩვეულებრივი 8 2 2 4 2 5" xfId="32284"/>
    <cellStyle name="ჩვეულებრივი 8 2 2 4 2 6" xfId="37157"/>
    <cellStyle name="ჩვეულებრივი 8 2 2 4 3" xfId="27358"/>
    <cellStyle name="ჩვეულებრივი 8 2 2 4 3 2" xfId="27359"/>
    <cellStyle name="ჩვეულებრივი 8 2 2 4 3 2 2" xfId="27360"/>
    <cellStyle name="ჩვეულებრივი 8 2 2 4 3 2 2 2" xfId="32294"/>
    <cellStyle name="ჩვეულებრივი 8 2 2 4 3 2 2 3" xfId="37167"/>
    <cellStyle name="ჩვეულებრივი 8 2 2 4 3 2 3" xfId="32293"/>
    <cellStyle name="ჩვეულებრივი 8 2 2 4 3 2 4" xfId="37166"/>
    <cellStyle name="ჩვეულებრივი 8 2 2 4 3 3" xfId="27361"/>
    <cellStyle name="ჩვეულებრივი 8 2 2 4 3 3 2" xfId="32295"/>
    <cellStyle name="ჩვეულებრივი 8 2 2 4 3 3 3" xfId="37168"/>
    <cellStyle name="ჩვეულებრივი 8 2 2 4 3 4" xfId="32292"/>
    <cellStyle name="ჩვეულებრივი 8 2 2 4 3 5" xfId="37165"/>
    <cellStyle name="ჩვეულებრივი 8 2 2 4 4" xfId="27362"/>
    <cellStyle name="ჩვეულებრივი 8 2 2 4 4 2" xfId="27363"/>
    <cellStyle name="ჩვეულებრივი 8 2 2 4 4 2 2" xfId="32297"/>
    <cellStyle name="ჩვეულებრივი 8 2 2 4 4 2 3" xfId="37170"/>
    <cellStyle name="ჩვეულებრივი 8 2 2 4 4 3" xfId="32296"/>
    <cellStyle name="ჩვეულებრივი 8 2 2 4 4 4" xfId="37169"/>
    <cellStyle name="ჩვეულებრივი 8 2 2 4 5" xfId="27364"/>
    <cellStyle name="ჩვეულებრივი 8 2 2 4 5 2" xfId="32298"/>
    <cellStyle name="ჩვეულებრივი 8 2 2 4 5 3" xfId="37171"/>
    <cellStyle name="ჩვეულებრივი 8 2 2 4 6" xfId="32283"/>
    <cellStyle name="ჩვეულებრივი 8 2 2 4 7" xfId="37156"/>
    <cellStyle name="ჩვეულებრივი 8 2 2 5" xfId="27365"/>
    <cellStyle name="ჩვეულებრივი 8 2 2 5 2" xfId="27366"/>
    <cellStyle name="ჩვეულებრივი 8 2 2 5 2 2" xfId="27367"/>
    <cellStyle name="ჩვეულებრივი 8 2 2 5 2 2 2" xfId="27368"/>
    <cellStyle name="ჩვეულებრივი 8 2 2 5 2 2 2 2" xfId="27369"/>
    <cellStyle name="ჩვეულებრივი 8 2 2 5 2 2 2 2 2" xfId="32303"/>
    <cellStyle name="ჩვეულებრივი 8 2 2 5 2 2 2 2 3" xfId="37176"/>
    <cellStyle name="ჩვეულებრივი 8 2 2 5 2 2 2 3" xfId="32302"/>
    <cellStyle name="ჩვეულებრივი 8 2 2 5 2 2 2 4" xfId="37175"/>
    <cellStyle name="ჩვეულებრივი 8 2 2 5 2 2 3" xfId="27370"/>
    <cellStyle name="ჩვეულებრივი 8 2 2 5 2 2 3 2" xfId="32304"/>
    <cellStyle name="ჩვეულებრივი 8 2 2 5 2 2 3 3" xfId="37177"/>
    <cellStyle name="ჩვეულებრივი 8 2 2 5 2 2 4" xfId="32301"/>
    <cellStyle name="ჩვეულებრივი 8 2 2 5 2 2 5" xfId="37174"/>
    <cellStyle name="ჩვეულებრივი 8 2 2 5 2 3" xfId="27371"/>
    <cellStyle name="ჩვეულებრივი 8 2 2 5 2 3 2" xfId="27372"/>
    <cellStyle name="ჩვეულებრივი 8 2 2 5 2 3 2 2" xfId="32306"/>
    <cellStyle name="ჩვეულებრივი 8 2 2 5 2 3 2 3" xfId="37179"/>
    <cellStyle name="ჩვეულებრივი 8 2 2 5 2 3 3" xfId="32305"/>
    <cellStyle name="ჩვეულებრივი 8 2 2 5 2 3 4" xfId="37178"/>
    <cellStyle name="ჩვეულებრივი 8 2 2 5 2 4" xfId="27373"/>
    <cellStyle name="ჩვეულებრივი 8 2 2 5 2 4 2" xfId="32307"/>
    <cellStyle name="ჩვეულებრივი 8 2 2 5 2 4 3" xfId="37180"/>
    <cellStyle name="ჩვეულებრივი 8 2 2 5 2 5" xfId="32300"/>
    <cellStyle name="ჩვეულებრივი 8 2 2 5 2 6" xfId="37173"/>
    <cellStyle name="ჩვეულებრივი 8 2 2 5 3" xfId="27374"/>
    <cellStyle name="ჩვეულებრივი 8 2 2 5 3 2" xfId="27375"/>
    <cellStyle name="ჩვეულებრივი 8 2 2 5 3 2 2" xfId="27376"/>
    <cellStyle name="ჩვეულებრივი 8 2 2 5 3 2 2 2" xfId="32310"/>
    <cellStyle name="ჩვეულებრივი 8 2 2 5 3 2 2 3" xfId="37183"/>
    <cellStyle name="ჩვეულებრივი 8 2 2 5 3 2 3" xfId="32309"/>
    <cellStyle name="ჩვეულებრივი 8 2 2 5 3 2 4" xfId="37182"/>
    <cellStyle name="ჩვეულებრივი 8 2 2 5 3 3" xfId="27377"/>
    <cellStyle name="ჩვეულებრივი 8 2 2 5 3 3 2" xfId="32311"/>
    <cellStyle name="ჩვეულებრივი 8 2 2 5 3 3 3" xfId="37184"/>
    <cellStyle name="ჩვეულებრივი 8 2 2 5 3 4" xfId="32308"/>
    <cellStyle name="ჩვეულებრივი 8 2 2 5 3 5" xfId="37181"/>
    <cellStyle name="ჩვეულებრივი 8 2 2 5 4" xfId="27378"/>
    <cellStyle name="ჩვეულებრივი 8 2 2 5 4 2" xfId="27379"/>
    <cellStyle name="ჩვეულებრივი 8 2 2 5 4 2 2" xfId="32313"/>
    <cellStyle name="ჩვეულებრივი 8 2 2 5 4 2 3" xfId="37186"/>
    <cellStyle name="ჩვეულებრივი 8 2 2 5 4 3" xfId="32312"/>
    <cellStyle name="ჩვეულებრივი 8 2 2 5 4 4" xfId="37185"/>
    <cellStyle name="ჩვეულებრივი 8 2 2 5 5" xfId="27380"/>
    <cellStyle name="ჩვეულებრივი 8 2 2 5 5 2" xfId="32314"/>
    <cellStyle name="ჩვეულებრივი 8 2 2 5 5 3" xfId="37187"/>
    <cellStyle name="ჩვეულებრივი 8 2 2 5 6" xfId="32299"/>
    <cellStyle name="ჩვეულებრივი 8 2 2 5 7" xfId="37172"/>
    <cellStyle name="ჩვეულებრივი 8 2 2 6" xfId="27381"/>
    <cellStyle name="ჩვეულებრივი 8 2 2 6 2" xfId="27382"/>
    <cellStyle name="ჩვეულებრივი 8 2 2 6 2 2" xfId="27383"/>
    <cellStyle name="ჩვეულებრივი 8 2 2 6 2 2 2" xfId="27384"/>
    <cellStyle name="ჩვეულებრივი 8 2 2 6 2 2 2 2" xfId="32318"/>
    <cellStyle name="ჩვეულებრივი 8 2 2 6 2 2 2 3" xfId="37191"/>
    <cellStyle name="ჩვეულებრივი 8 2 2 6 2 2 3" xfId="32317"/>
    <cellStyle name="ჩვეულებრივი 8 2 2 6 2 2 4" xfId="37190"/>
    <cellStyle name="ჩვეულებრივი 8 2 2 6 2 3" xfId="27385"/>
    <cellStyle name="ჩვეულებრივი 8 2 2 6 2 3 2" xfId="32319"/>
    <cellStyle name="ჩვეულებრივი 8 2 2 6 2 3 3" xfId="37192"/>
    <cellStyle name="ჩვეულებრივი 8 2 2 6 2 4" xfId="32316"/>
    <cellStyle name="ჩვეულებრივი 8 2 2 6 2 5" xfId="37189"/>
    <cellStyle name="ჩვეულებრივი 8 2 2 6 3" xfId="27386"/>
    <cellStyle name="ჩვეულებრივი 8 2 2 6 3 2" xfId="27387"/>
    <cellStyle name="ჩვეულებრივი 8 2 2 6 3 2 2" xfId="32321"/>
    <cellStyle name="ჩვეულებრივი 8 2 2 6 3 2 3" xfId="37194"/>
    <cellStyle name="ჩვეულებრივი 8 2 2 6 3 3" xfId="32320"/>
    <cellStyle name="ჩვეულებრივი 8 2 2 6 3 4" xfId="37193"/>
    <cellStyle name="ჩვეულებრივი 8 2 2 6 4" xfId="27388"/>
    <cellStyle name="ჩვეულებრივი 8 2 2 6 4 2" xfId="32322"/>
    <cellStyle name="ჩვეულებრივი 8 2 2 6 4 3" xfId="37195"/>
    <cellStyle name="ჩვეულებრივი 8 2 2 6 5" xfId="32315"/>
    <cellStyle name="ჩვეულებრივი 8 2 2 6 6" xfId="37188"/>
    <cellStyle name="ჩვეულებრივი 8 2 2 7" xfId="27389"/>
    <cellStyle name="ჩვეულებრივი 8 2 2 7 2" xfId="27390"/>
    <cellStyle name="ჩვეულებრივი 8 2 2 7 2 2" xfId="27391"/>
    <cellStyle name="ჩვეულებრივი 8 2 2 7 2 2 2" xfId="32325"/>
    <cellStyle name="ჩვეულებრივი 8 2 2 7 2 2 3" xfId="37198"/>
    <cellStyle name="ჩვეულებრივი 8 2 2 7 2 3" xfId="32324"/>
    <cellStyle name="ჩვეულებრივი 8 2 2 7 2 4" xfId="37197"/>
    <cellStyle name="ჩვეულებრივი 8 2 2 7 3" xfId="27392"/>
    <cellStyle name="ჩვეულებრივი 8 2 2 7 3 2" xfId="32326"/>
    <cellStyle name="ჩვეულებრივი 8 2 2 7 3 3" xfId="37199"/>
    <cellStyle name="ჩვეულებრივი 8 2 2 7 4" xfId="32323"/>
    <cellStyle name="ჩვეულებრივი 8 2 2 7 5" xfId="37196"/>
    <cellStyle name="ჩვეულებრივი 8 2 2 8" xfId="27393"/>
    <cellStyle name="ჩვეულებრივი 8 2 2 8 2" xfId="27394"/>
    <cellStyle name="ჩვეულებრივი 8 2 2 8 2 2" xfId="32328"/>
    <cellStyle name="ჩვეულებრივი 8 2 2 8 2 3" xfId="37201"/>
    <cellStyle name="ჩვეულებრივი 8 2 2 8 3" xfId="32327"/>
    <cellStyle name="ჩვეულებრივი 8 2 2 8 4" xfId="37200"/>
    <cellStyle name="ჩვეულებრივი 8 2 2 9" xfId="27395"/>
    <cellStyle name="ჩვეულებრივი 8 2 2 9 2" xfId="32329"/>
    <cellStyle name="ჩვეულებრივი 8 2 2 9 3" xfId="37202"/>
    <cellStyle name="ჩვეულებრივი 8 2 3" xfId="27396"/>
    <cellStyle name="ჩვეულებრივი 8 2 3 10" xfId="37203"/>
    <cellStyle name="ჩვეულებრივი 8 2 3 2" xfId="27397"/>
    <cellStyle name="ჩვეულებრივი 8 2 3 2 2" xfId="27398"/>
    <cellStyle name="ჩვეულებრივი 8 2 3 2 2 2" xfId="27399"/>
    <cellStyle name="ჩვეულებრივი 8 2 3 2 2 2 2" xfId="27400"/>
    <cellStyle name="ჩვეულებრივი 8 2 3 2 2 2 2 2" xfId="27401"/>
    <cellStyle name="ჩვეულებრივი 8 2 3 2 2 2 2 2 2" xfId="27402"/>
    <cellStyle name="ჩვეულებრივი 8 2 3 2 2 2 2 2 2 2" xfId="32336"/>
    <cellStyle name="ჩვეულებრივი 8 2 3 2 2 2 2 2 2 3" xfId="37209"/>
    <cellStyle name="ჩვეულებრივი 8 2 3 2 2 2 2 2 3" xfId="32335"/>
    <cellStyle name="ჩვეულებრივი 8 2 3 2 2 2 2 2 4" xfId="37208"/>
    <cellStyle name="ჩვეულებრივი 8 2 3 2 2 2 2 3" xfId="27403"/>
    <cellStyle name="ჩვეულებრივი 8 2 3 2 2 2 2 3 2" xfId="32337"/>
    <cellStyle name="ჩვეულებრივი 8 2 3 2 2 2 2 3 3" xfId="37210"/>
    <cellStyle name="ჩვეულებრივი 8 2 3 2 2 2 2 4" xfId="32334"/>
    <cellStyle name="ჩვეულებრივი 8 2 3 2 2 2 2 5" xfId="37207"/>
    <cellStyle name="ჩვეულებრივი 8 2 3 2 2 2 3" xfId="27404"/>
    <cellStyle name="ჩვეულებრივი 8 2 3 2 2 2 3 2" xfId="27405"/>
    <cellStyle name="ჩვეულებრივი 8 2 3 2 2 2 3 2 2" xfId="32339"/>
    <cellStyle name="ჩვეულებრივი 8 2 3 2 2 2 3 2 3" xfId="37212"/>
    <cellStyle name="ჩვეულებრივი 8 2 3 2 2 2 3 3" xfId="32338"/>
    <cellStyle name="ჩვეულებრივი 8 2 3 2 2 2 3 4" xfId="37211"/>
    <cellStyle name="ჩვეულებრივი 8 2 3 2 2 2 4" xfId="27406"/>
    <cellStyle name="ჩვეულებრივი 8 2 3 2 2 2 4 2" xfId="32340"/>
    <cellStyle name="ჩვეულებრივი 8 2 3 2 2 2 4 3" xfId="37213"/>
    <cellStyle name="ჩვეულებრივი 8 2 3 2 2 2 5" xfId="32333"/>
    <cellStyle name="ჩვეულებრივი 8 2 3 2 2 2 6" xfId="37206"/>
    <cellStyle name="ჩვეულებრივი 8 2 3 2 2 3" xfId="27407"/>
    <cellStyle name="ჩვეულებრივი 8 2 3 2 2 3 2" xfId="27408"/>
    <cellStyle name="ჩვეულებრივი 8 2 3 2 2 3 2 2" xfId="27409"/>
    <cellStyle name="ჩვეულებრივი 8 2 3 2 2 3 2 2 2" xfId="32343"/>
    <cellStyle name="ჩვეულებრივი 8 2 3 2 2 3 2 2 3" xfId="37216"/>
    <cellStyle name="ჩვეულებრივი 8 2 3 2 2 3 2 3" xfId="32342"/>
    <cellStyle name="ჩვეულებრივი 8 2 3 2 2 3 2 4" xfId="37215"/>
    <cellStyle name="ჩვეულებრივი 8 2 3 2 2 3 3" xfId="27410"/>
    <cellStyle name="ჩვეულებრივი 8 2 3 2 2 3 3 2" xfId="32344"/>
    <cellStyle name="ჩვეულებრივი 8 2 3 2 2 3 3 3" xfId="37217"/>
    <cellStyle name="ჩვეულებრივი 8 2 3 2 2 3 4" xfId="32341"/>
    <cellStyle name="ჩვეულებრივი 8 2 3 2 2 3 5" xfId="37214"/>
    <cellStyle name="ჩვეულებრივი 8 2 3 2 2 4" xfId="27411"/>
    <cellStyle name="ჩვეულებრივი 8 2 3 2 2 4 2" xfId="27412"/>
    <cellStyle name="ჩვეულებრივი 8 2 3 2 2 4 2 2" xfId="32346"/>
    <cellStyle name="ჩვეულებრივი 8 2 3 2 2 4 2 3" xfId="37219"/>
    <cellStyle name="ჩვეულებრივი 8 2 3 2 2 4 3" xfId="32345"/>
    <cellStyle name="ჩვეულებრივი 8 2 3 2 2 4 4" xfId="37218"/>
    <cellStyle name="ჩვეულებრივი 8 2 3 2 2 5" xfId="27413"/>
    <cellStyle name="ჩვეულებრივი 8 2 3 2 2 5 2" xfId="32347"/>
    <cellStyle name="ჩვეულებრივი 8 2 3 2 2 5 3" xfId="37220"/>
    <cellStyle name="ჩვეულებრივი 8 2 3 2 2 6" xfId="32332"/>
    <cellStyle name="ჩვეულებრივი 8 2 3 2 2 7" xfId="37205"/>
    <cellStyle name="ჩვეულებრივი 8 2 3 2 3" xfId="27414"/>
    <cellStyle name="ჩვეულებრივი 8 2 3 2 3 2" xfId="27415"/>
    <cellStyle name="ჩვეულებრივი 8 2 3 2 3 2 2" xfId="27416"/>
    <cellStyle name="ჩვეულებრივი 8 2 3 2 3 2 2 2" xfId="27417"/>
    <cellStyle name="ჩვეულებრივი 8 2 3 2 3 2 2 2 2" xfId="27418"/>
    <cellStyle name="ჩვეულებრივი 8 2 3 2 3 2 2 2 2 2" xfId="32352"/>
    <cellStyle name="ჩვეულებრივი 8 2 3 2 3 2 2 2 2 3" xfId="37225"/>
    <cellStyle name="ჩვეულებრივი 8 2 3 2 3 2 2 2 3" xfId="32351"/>
    <cellStyle name="ჩვეულებრივი 8 2 3 2 3 2 2 2 4" xfId="37224"/>
    <cellStyle name="ჩვეულებრივი 8 2 3 2 3 2 2 3" xfId="27419"/>
    <cellStyle name="ჩვეულებრივი 8 2 3 2 3 2 2 3 2" xfId="32353"/>
    <cellStyle name="ჩვეულებრივი 8 2 3 2 3 2 2 3 3" xfId="37226"/>
    <cellStyle name="ჩვეულებრივი 8 2 3 2 3 2 2 4" xfId="32350"/>
    <cellStyle name="ჩვეულებრივი 8 2 3 2 3 2 2 5" xfId="37223"/>
    <cellStyle name="ჩვეულებრივი 8 2 3 2 3 2 3" xfId="27420"/>
    <cellStyle name="ჩვეულებრივი 8 2 3 2 3 2 3 2" xfId="27421"/>
    <cellStyle name="ჩვეულებრივი 8 2 3 2 3 2 3 2 2" xfId="32355"/>
    <cellStyle name="ჩვეულებრივი 8 2 3 2 3 2 3 2 3" xfId="37228"/>
    <cellStyle name="ჩვეულებრივი 8 2 3 2 3 2 3 3" xfId="32354"/>
    <cellStyle name="ჩვეულებრივი 8 2 3 2 3 2 3 4" xfId="37227"/>
    <cellStyle name="ჩვეულებრივი 8 2 3 2 3 2 4" xfId="27422"/>
    <cellStyle name="ჩვეულებრივი 8 2 3 2 3 2 4 2" xfId="32356"/>
    <cellStyle name="ჩვეულებრივი 8 2 3 2 3 2 4 3" xfId="37229"/>
    <cellStyle name="ჩვეულებრივი 8 2 3 2 3 2 5" xfId="32349"/>
    <cellStyle name="ჩვეულებრივი 8 2 3 2 3 2 6" xfId="37222"/>
    <cellStyle name="ჩვეულებრივი 8 2 3 2 3 3" xfId="27423"/>
    <cellStyle name="ჩვეულებრივი 8 2 3 2 3 3 2" xfId="27424"/>
    <cellStyle name="ჩვეულებრივი 8 2 3 2 3 3 2 2" xfId="27425"/>
    <cellStyle name="ჩვეულებრივი 8 2 3 2 3 3 2 2 2" xfId="32359"/>
    <cellStyle name="ჩვეულებრივი 8 2 3 2 3 3 2 2 3" xfId="37232"/>
    <cellStyle name="ჩვეულებრივი 8 2 3 2 3 3 2 3" xfId="32358"/>
    <cellStyle name="ჩვეულებრივი 8 2 3 2 3 3 2 4" xfId="37231"/>
    <cellStyle name="ჩვეულებრივი 8 2 3 2 3 3 3" xfId="27426"/>
    <cellStyle name="ჩვეულებრივი 8 2 3 2 3 3 3 2" xfId="32360"/>
    <cellStyle name="ჩვეულებრივი 8 2 3 2 3 3 3 3" xfId="37233"/>
    <cellStyle name="ჩვეულებრივი 8 2 3 2 3 3 4" xfId="32357"/>
    <cellStyle name="ჩვეულებრივი 8 2 3 2 3 3 5" xfId="37230"/>
    <cellStyle name="ჩვეულებრივი 8 2 3 2 3 4" xfId="27427"/>
    <cellStyle name="ჩვეულებრივი 8 2 3 2 3 4 2" xfId="27428"/>
    <cellStyle name="ჩვეულებრივი 8 2 3 2 3 4 2 2" xfId="32362"/>
    <cellStyle name="ჩვეულებრივი 8 2 3 2 3 4 2 3" xfId="37235"/>
    <cellStyle name="ჩვეულებრივი 8 2 3 2 3 4 3" xfId="32361"/>
    <cellStyle name="ჩვეულებრივი 8 2 3 2 3 4 4" xfId="37234"/>
    <cellStyle name="ჩვეულებრივი 8 2 3 2 3 5" xfId="27429"/>
    <cellStyle name="ჩვეულებრივი 8 2 3 2 3 5 2" xfId="32363"/>
    <cellStyle name="ჩვეულებრივი 8 2 3 2 3 5 3" xfId="37236"/>
    <cellStyle name="ჩვეულებრივი 8 2 3 2 3 6" xfId="32348"/>
    <cellStyle name="ჩვეულებრივი 8 2 3 2 3 7" xfId="37221"/>
    <cellStyle name="ჩვეულებრივი 8 2 3 2 4" xfId="27430"/>
    <cellStyle name="ჩვეულებრივი 8 2 3 2 4 2" xfId="27431"/>
    <cellStyle name="ჩვეულებრივი 8 2 3 2 4 2 2" xfId="27432"/>
    <cellStyle name="ჩვეულებრივი 8 2 3 2 4 2 2 2" xfId="27433"/>
    <cellStyle name="ჩვეულებრივი 8 2 3 2 4 2 2 2 2" xfId="32367"/>
    <cellStyle name="ჩვეულებრივი 8 2 3 2 4 2 2 2 3" xfId="37240"/>
    <cellStyle name="ჩვეულებრივი 8 2 3 2 4 2 2 3" xfId="32366"/>
    <cellStyle name="ჩვეულებრივი 8 2 3 2 4 2 2 4" xfId="37239"/>
    <cellStyle name="ჩვეულებრივი 8 2 3 2 4 2 3" xfId="27434"/>
    <cellStyle name="ჩვეულებრივი 8 2 3 2 4 2 3 2" xfId="32368"/>
    <cellStyle name="ჩვეულებრივი 8 2 3 2 4 2 3 3" xfId="37241"/>
    <cellStyle name="ჩვეულებრივი 8 2 3 2 4 2 4" xfId="32365"/>
    <cellStyle name="ჩვეულებრივი 8 2 3 2 4 2 5" xfId="37238"/>
    <cellStyle name="ჩვეულებრივი 8 2 3 2 4 3" xfId="27435"/>
    <cellStyle name="ჩვეულებრივი 8 2 3 2 4 3 2" xfId="27436"/>
    <cellStyle name="ჩვეულებრივი 8 2 3 2 4 3 2 2" xfId="32370"/>
    <cellStyle name="ჩვეულებრივი 8 2 3 2 4 3 2 3" xfId="37243"/>
    <cellStyle name="ჩვეულებრივი 8 2 3 2 4 3 3" xfId="32369"/>
    <cellStyle name="ჩვეულებრივი 8 2 3 2 4 3 4" xfId="37242"/>
    <cellStyle name="ჩვეულებრივი 8 2 3 2 4 4" xfId="27437"/>
    <cellStyle name="ჩვეულებრივი 8 2 3 2 4 4 2" xfId="32371"/>
    <cellStyle name="ჩვეულებრივი 8 2 3 2 4 4 3" xfId="37244"/>
    <cellStyle name="ჩვეულებრივი 8 2 3 2 4 5" xfId="32364"/>
    <cellStyle name="ჩვეულებრივი 8 2 3 2 4 6" xfId="37237"/>
    <cellStyle name="ჩვეულებრივი 8 2 3 2 5" xfId="27438"/>
    <cellStyle name="ჩვეულებრივი 8 2 3 2 5 2" xfId="27439"/>
    <cellStyle name="ჩვეულებრივი 8 2 3 2 5 2 2" xfId="27440"/>
    <cellStyle name="ჩვეულებრივი 8 2 3 2 5 2 2 2" xfId="32374"/>
    <cellStyle name="ჩვეულებრივი 8 2 3 2 5 2 2 3" xfId="37247"/>
    <cellStyle name="ჩვეულებრივი 8 2 3 2 5 2 3" xfId="32373"/>
    <cellStyle name="ჩვეულებრივი 8 2 3 2 5 2 4" xfId="37246"/>
    <cellStyle name="ჩვეულებრივი 8 2 3 2 5 3" xfId="27441"/>
    <cellStyle name="ჩვეულებრივი 8 2 3 2 5 3 2" xfId="32375"/>
    <cellStyle name="ჩვეულებრივი 8 2 3 2 5 3 3" xfId="37248"/>
    <cellStyle name="ჩვეულებრივი 8 2 3 2 5 4" xfId="32372"/>
    <cellStyle name="ჩვეულებრივი 8 2 3 2 5 5" xfId="37245"/>
    <cellStyle name="ჩვეულებრივი 8 2 3 2 6" xfId="27442"/>
    <cellStyle name="ჩვეულებრივი 8 2 3 2 6 2" xfId="27443"/>
    <cellStyle name="ჩვეულებრივი 8 2 3 2 6 2 2" xfId="32377"/>
    <cellStyle name="ჩვეულებრივი 8 2 3 2 6 2 3" xfId="37250"/>
    <cellStyle name="ჩვეულებრივი 8 2 3 2 6 3" xfId="32376"/>
    <cellStyle name="ჩვეულებრივი 8 2 3 2 6 4" xfId="37249"/>
    <cellStyle name="ჩვეულებრივი 8 2 3 2 7" xfId="27444"/>
    <cellStyle name="ჩვეულებრივი 8 2 3 2 7 2" xfId="32378"/>
    <cellStyle name="ჩვეულებრივი 8 2 3 2 7 3" xfId="37251"/>
    <cellStyle name="ჩვეულებრივი 8 2 3 2 8" xfId="32331"/>
    <cellStyle name="ჩვეულებრივი 8 2 3 2 9" xfId="37204"/>
    <cellStyle name="ჩვეულებრივი 8 2 3 3" xfId="27445"/>
    <cellStyle name="ჩვეულებრივი 8 2 3 3 2" xfId="27446"/>
    <cellStyle name="ჩვეულებრივი 8 2 3 3 2 2" xfId="27447"/>
    <cellStyle name="ჩვეულებრივი 8 2 3 3 2 2 2" xfId="27448"/>
    <cellStyle name="ჩვეულებრივი 8 2 3 3 2 2 2 2" xfId="27449"/>
    <cellStyle name="ჩვეულებრივი 8 2 3 3 2 2 2 2 2" xfId="32383"/>
    <cellStyle name="ჩვეულებრივი 8 2 3 3 2 2 2 2 3" xfId="37256"/>
    <cellStyle name="ჩვეულებრივი 8 2 3 3 2 2 2 3" xfId="32382"/>
    <cellStyle name="ჩვეულებრივი 8 2 3 3 2 2 2 4" xfId="37255"/>
    <cellStyle name="ჩვეულებრივი 8 2 3 3 2 2 3" xfId="27450"/>
    <cellStyle name="ჩვეულებრივი 8 2 3 3 2 2 3 2" xfId="32384"/>
    <cellStyle name="ჩვეულებრივი 8 2 3 3 2 2 3 3" xfId="37257"/>
    <cellStyle name="ჩვეულებრივი 8 2 3 3 2 2 4" xfId="32381"/>
    <cellStyle name="ჩვეულებრივი 8 2 3 3 2 2 5" xfId="37254"/>
    <cellStyle name="ჩვეულებრივი 8 2 3 3 2 3" xfId="27451"/>
    <cellStyle name="ჩვეულებრივი 8 2 3 3 2 3 2" xfId="27452"/>
    <cellStyle name="ჩვეულებრივი 8 2 3 3 2 3 2 2" xfId="32386"/>
    <cellStyle name="ჩვეულებრივი 8 2 3 3 2 3 2 3" xfId="37259"/>
    <cellStyle name="ჩვეულებრივი 8 2 3 3 2 3 3" xfId="32385"/>
    <cellStyle name="ჩვეულებრივი 8 2 3 3 2 3 4" xfId="37258"/>
    <cellStyle name="ჩვეულებრივი 8 2 3 3 2 4" xfId="27453"/>
    <cellStyle name="ჩვეულებრივი 8 2 3 3 2 4 2" xfId="32387"/>
    <cellStyle name="ჩვეულებრივი 8 2 3 3 2 4 3" xfId="37260"/>
    <cellStyle name="ჩვეულებრივი 8 2 3 3 2 5" xfId="32380"/>
    <cellStyle name="ჩვეულებრივი 8 2 3 3 2 6" xfId="37253"/>
    <cellStyle name="ჩვეულებრივი 8 2 3 3 3" xfId="27454"/>
    <cellStyle name="ჩვეულებრივი 8 2 3 3 3 2" xfId="27455"/>
    <cellStyle name="ჩვეულებრივი 8 2 3 3 3 2 2" xfId="27456"/>
    <cellStyle name="ჩვეულებრივი 8 2 3 3 3 2 2 2" xfId="32390"/>
    <cellStyle name="ჩვეულებრივი 8 2 3 3 3 2 2 3" xfId="37263"/>
    <cellStyle name="ჩვეულებრივი 8 2 3 3 3 2 3" xfId="32389"/>
    <cellStyle name="ჩვეულებრივი 8 2 3 3 3 2 4" xfId="37262"/>
    <cellStyle name="ჩვეულებრივი 8 2 3 3 3 3" xfId="27457"/>
    <cellStyle name="ჩვეულებრივი 8 2 3 3 3 3 2" xfId="32391"/>
    <cellStyle name="ჩვეულებრივი 8 2 3 3 3 3 3" xfId="37264"/>
    <cellStyle name="ჩვეულებრივი 8 2 3 3 3 4" xfId="32388"/>
    <cellStyle name="ჩვეულებრივი 8 2 3 3 3 5" xfId="37261"/>
    <cellStyle name="ჩვეულებრივი 8 2 3 3 4" xfId="27458"/>
    <cellStyle name="ჩვეულებრივი 8 2 3 3 4 2" xfId="27459"/>
    <cellStyle name="ჩვეულებრივი 8 2 3 3 4 2 2" xfId="32393"/>
    <cellStyle name="ჩვეულებრივი 8 2 3 3 4 2 3" xfId="37266"/>
    <cellStyle name="ჩვეულებრივი 8 2 3 3 4 3" xfId="32392"/>
    <cellStyle name="ჩვეულებრივი 8 2 3 3 4 4" xfId="37265"/>
    <cellStyle name="ჩვეულებრივი 8 2 3 3 5" xfId="27460"/>
    <cellStyle name="ჩვეულებრივი 8 2 3 3 5 2" xfId="32394"/>
    <cellStyle name="ჩვეულებრივი 8 2 3 3 5 3" xfId="37267"/>
    <cellStyle name="ჩვეულებრივი 8 2 3 3 6" xfId="32379"/>
    <cellStyle name="ჩვეულებრივი 8 2 3 3 7" xfId="37252"/>
    <cellStyle name="ჩვეულებრივი 8 2 3 4" xfId="27461"/>
    <cellStyle name="ჩვეულებრივი 8 2 3 4 2" xfId="27462"/>
    <cellStyle name="ჩვეულებრივი 8 2 3 4 2 2" xfId="27463"/>
    <cellStyle name="ჩვეულებრივი 8 2 3 4 2 2 2" xfId="27464"/>
    <cellStyle name="ჩვეულებრივი 8 2 3 4 2 2 2 2" xfId="27465"/>
    <cellStyle name="ჩვეულებრივი 8 2 3 4 2 2 2 2 2" xfId="32399"/>
    <cellStyle name="ჩვეულებრივი 8 2 3 4 2 2 2 2 3" xfId="37272"/>
    <cellStyle name="ჩვეულებრივი 8 2 3 4 2 2 2 3" xfId="32398"/>
    <cellStyle name="ჩვეულებრივი 8 2 3 4 2 2 2 4" xfId="37271"/>
    <cellStyle name="ჩვეულებრივი 8 2 3 4 2 2 3" xfId="27466"/>
    <cellStyle name="ჩვეულებრივი 8 2 3 4 2 2 3 2" xfId="32400"/>
    <cellStyle name="ჩვეულებრივი 8 2 3 4 2 2 3 3" xfId="37273"/>
    <cellStyle name="ჩვეულებრივი 8 2 3 4 2 2 4" xfId="32397"/>
    <cellStyle name="ჩვეულებრივი 8 2 3 4 2 2 5" xfId="37270"/>
    <cellStyle name="ჩვეულებრივი 8 2 3 4 2 3" xfId="27467"/>
    <cellStyle name="ჩვეულებრივი 8 2 3 4 2 3 2" xfId="27468"/>
    <cellStyle name="ჩვეულებრივი 8 2 3 4 2 3 2 2" xfId="32402"/>
    <cellStyle name="ჩვეულებრივი 8 2 3 4 2 3 2 3" xfId="37275"/>
    <cellStyle name="ჩვეულებრივი 8 2 3 4 2 3 3" xfId="32401"/>
    <cellStyle name="ჩვეულებრივი 8 2 3 4 2 3 4" xfId="37274"/>
    <cellStyle name="ჩვეულებრივი 8 2 3 4 2 4" xfId="27469"/>
    <cellStyle name="ჩვეულებრივი 8 2 3 4 2 4 2" xfId="32403"/>
    <cellStyle name="ჩვეულებრივი 8 2 3 4 2 4 3" xfId="37276"/>
    <cellStyle name="ჩვეულებრივი 8 2 3 4 2 5" xfId="32396"/>
    <cellStyle name="ჩვეულებრივი 8 2 3 4 2 6" xfId="37269"/>
    <cellStyle name="ჩვეულებრივი 8 2 3 4 3" xfId="27470"/>
    <cellStyle name="ჩვეულებრივი 8 2 3 4 3 2" xfId="27471"/>
    <cellStyle name="ჩვეულებრივი 8 2 3 4 3 2 2" xfId="27472"/>
    <cellStyle name="ჩვეულებრივი 8 2 3 4 3 2 2 2" xfId="32406"/>
    <cellStyle name="ჩვეულებრივი 8 2 3 4 3 2 2 3" xfId="37279"/>
    <cellStyle name="ჩვეულებრივი 8 2 3 4 3 2 3" xfId="32405"/>
    <cellStyle name="ჩვეულებრივი 8 2 3 4 3 2 4" xfId="37278"/>
    <cellStyle name="ჩვეულებრივი 8 2 3 4 3 3" xfId="27473"/>
    <cellStyle name="ჩვეულებრივი 8 2 3 4 3 3 2" xfId="32407"/>
    <cellStyle name="ჩვეულებრივი 8 2 3 4 3 3 3" xfId="37280"/>
    <cellStyle name="ჩვეულებრივი 8 2 3 4 3 4" xfId="32404"/>
    <cellStyle name="ჩვეულებრივი 8 2 3 4 3 5" xfId="37277"/>
    <cellStyle name="ჩვეულებრივი 8 2 3 4 4" xfId="27474"/>
    <cellStyle name="ჩვეულებრივი 8 2 3 4 4 2" xfId="27475"/>
    <cellStyle name="ჩვეულებრივი 8 2 3 4 4 2 2" xfId="32409"/>
    <cellStyle name="ჩვეულებრივი 8 2 3 4 4 2 3" xfId="37282"/>
    <cellStyle name="ჩვეულებრივი 8 2 3 4 4 3" xfId="32408"/>
    <cellStyle name="ჩვეულებრივი 8 2 3 4 4 4" xfId="37281"/>
    <cellStyle name="ჩვეულებრივი 8 2 3 4 5" xfId="27476"/>
    <cellStyle name="ჩვეულებრივი 8 2 3 4 5 2" xfId="32410"/>
    <cellStyle name="ჩვეულებრივი 8 2 3 4 5 3" xfId="37283"/>
    <cellStyle name="ჩვეულებრივი 8 2 3 4 6" xfId="32395"/>
    <cellStyle name="ჩვეულებრივი 8 2 3 4 7" xfId="37268"/>
    <cellStyle name="ჩვეულებრივი 8 2 3 5" xfId="27477"/>
    <cellStyle name="ჩვეულებრივი 8 2 3 5 2" xfId="27478"/>
    <cellStyle name="ჩვეულებრივი 8 2 3 5 2 2" xfId="27479"/>
    <cellStyle name="ჩვეულებრივი 8 2 3 5 2 2 2" xfId="27480"/>
    <cellStyle name="ჩვეულებრივი 8 2 3 5 2 2 2 2" xfId="32414"/>
    <cellStyle name="ჩვეულებრივი 8 2 3 5 2 2 2 3" xfId="37287"/>
    <cellStyle name="ჩვეულებრივი 8 2 3 5 2 2 3" xfId="32413"/>
    <cellStyle name="ჩვეულებრივი 8 2 3 5 2 2 4" xfId="37286"/>
    <cellStyle name="ჩვეულებრივი 8 2 3 5 2 3" xfId="27481"/>
    <cellStyle name="ჩვეულებრივი 8 2 3 5 2 3 2" xfId="32415"/>
    <cellStyle name="ჩვეულებრივი 8 2 3 5 2 3 3" xfId="37288"/>
    <cellStyle name="ჩვეულებრივი 8 2 3 5 2 4" xfId="32412"/>
    <cellStyle name="ჩვეულებრივი 8 2 3 5 2 5" xfId="37285"/>
    <cellStyle name="ჩვეულებრივი 8 2 3 5 3" xfId="27482"/>
    <cellStyle name="ჩვეულებრივი 8 2 3 5 3 2" xfId="27483"/>
    <cellStyle name="ჩვეულებრივი 8 2 3 5 3 2 2" xfId="32417"/>
    <cellStyle name="ჩვეულებრივი 8 2 3 5 3 2 3" xfId="37290"/>
    <cellStyle name="ჩვეულებრივი 8 2 3 5 3 3" xfId="32416"/>
    <cellStyle name="ჩვეულებრივი 8 2 3 5 3 4" xfId="37289"/>
    <cellStyle name="ჩვეულებრივი 8 2 3 5 4" xfId="27484"/>
    <cellStyle name="ჩვეულებრივი 8 2 3 5 4 2" xfId="32418"/>
    <cellStyle name="ჩვეულებრივი 8 2 3 5 4 3" xfId="37291"/>
    <cellStyle name="ჩვეულებრივი 8 2 3 5 5" xfId="32411"/>
    <cellStyle name="ჩვეულებრივი 8 2 3 5 6" xfId="37284"/>
    <cellStyle name="ჩვეულებრივი 8 2 3 6" xfId="27485"/>
    <cellStyle name="ჩვეულებრივი 8 2 3 6 2" xfId="27486"/>
    <cellStyle name="ჩვეულებრივი 8 2 3 6 2 2" xfId="27487"/>
    <cellStyle name="ჩვეულებრივი 8 2 3 6 2 2 2" xfId="32421"/>
    <cellStyle name="ჩვეულებრივი 8 2 3 6 2 2 3" xfId="37294"/>
    <cellStyle name="ჩვეულებრივი 8 2 3 6 2 3" xfId="32420"/>
    <cellStyle name="ჩვეულებრივი 8 2 3 6 2 4" xfId="37293"/>
    <cellStyle name="ჩვეულებრივი 8 2 3 6 3" xfId="27488"/>
    <cellStyle name="ჩვეულებრივი 8 2 3 6 3 2" xfId="32422"/>
    <cellStyle name="ჩვეულებრივი 8 2 3 6 3 3" xfId="37295"/>
    <cellStyle name="ჩვეულებრივი 8 2 3 6 4" xfId="32419"/>
    <cellStyle name="ჩვეულებრივი 8 2 3 6 5" xfId="37292"/>
    <cellStyle name="ჩვეულებრივი 8 2 3 7" xfId="27489"/>
    <cellStyle name="ჩვეულებრივი 8 2 3 7 2" xfId="27490"/>
    <cellStyle name="ჩვეულებრივი 8 2 3 7 2 2" xfId="32424"/>
    <cellStyle name="ჩვეულებრივი 8 2 3 7 2 3" xfId="37297"/>
    <cellStyle name="ჩვეულებრივი 8 2 3 7 3" xfId="32423"/>
    <cellStyle name="ჩვეულებრივი 8 2 3 7 4" xfId="37296"/>
    <cellStyle name="ჩვეულებრივი 8 2 3 8" xfId="27491"/>
    <cellStyle name="ჩვეულებრივი 8 2 3 8 2" xfId="32425"/>
    <cellStyle name="ჩვეულებრივი 8 2 3 8 3" xfId="37298"/>
    <cellStyle name="ჩვეულებრივი 8 2 3 9" xfId="32330"/>
    <cellStyle name="ჩვეულებრივი 8 2 4" xfId="27492"/>
    <cellStyle name="ჩვეულებრივი 8 2 4 2" xfId="27493"/>
    <cellStyle name="ჩვეულებრივი 8 2 4 2 2" xfId="27494"/>
    <cellStyle name="ჩვეულებრივი 8 2 4 2 2 2" xfId="27495"/>
    <cellStyle name="ჩვეულებრივი 8 2 4 2 2 2 2" xfId="27496"/>
    <cellStyle name="ჩვეულებრივი 8 2 4 2 2 2 2 2" xfId="27497"/>
    <cellStyle name="ჩვეულებრივი 8 2 4 2 2 2 2 2 2" xfId="32431"/>
    <cellStyle name="ჩვეულებრივი 8 2 4 2 2 2 2 2 3" xfId="37304"/>
    <cellStyle name="ჩვეულებრივი 8 2 4 2 2 2 2 3" xfId="32430"/>
    <cellStyle name="ჩვეულებრივი 8 2 4 2 2 2 2 4" xfId="37303"/>
    <cellStyle name="ჩვეულებრივი 8 2 4 2 2 2 3" xfId="27498"/>
    <cellStyle name="ჩვეულებრივი 8 2 4 2 2 2 3 2" xfId="32432"/>
    <cellStyle name="ჩვეულებრივი 8 2 4 2 2 2 3 3" xfId="37305"/>
    <cellStyle name="ჩვეულებრივი 8 2 4 2 2 2 4" xfId="32429"/>
    <cellStyle name="ჩვეულებრივი 8 2 4 2 2 2 5" xfId="37302"/>
    <cellStyle name="ჩვეულებრივი 8 2 4 2 2 3" xfId="27499"/>
    <cellStyle name="ჩვეულებრივი 8 2 4 2 2 3 2" xfId="27500"/>
    <cellStyle name="ჩვეულებრივი 8 2 4 2 2 3 2 2" xfId="32434"/>
    <cellStyle name="ჩვეულებრივი 8 2 4 2 2 3 2 3" xfId="37307"/>
    <cellStyle name="ჩვეულებრივი 8 2 4 2 2 3 3" xfId="32433"/>
    <cellStyle name="ჩვეულებრივი 8 2 4 2 2 3 4" xfId="37306"/>
    <cellStyle name="ჩვეულებრივი 8 2 4 2 2 4" xfId="27501"/>
    <cellStyle name="ჩვეულებრივი 8 2 4 2 2 4 2" xfId="32435"/>
    <cellStyle name="ჩვეულებრივი 8 2 4 2 2 4 3" xfId="37308"/>
    <cellStyle name="ჩვეულებრივი 8 2 4 2 2 5" xfId="32428"/>
    <cellStyle name="ჩვეულებრივი 8 2 4 2 2 6" xfId="37301"/>
    <cellStyle name="ჩვეულებრივი 8 2 4 2 3" xfId="27502"/>
    <cellStyle name="ჩვეულებრივი 8 2 4 2 3 2" xfId="27503"/>
    <cellStyle name="ჩვეულებრივი 8 2 4 2 3 2 2" xfId="27504"/>
    <cellStyle name="ჩვეულებრივი 8 2 4 2 3 2 2 2" xfId="32438"/>
    <cellStyle name="ჩვეულებრივი 8 2 4 2 3 2 2 3" xfId="37311"/>
    <cellStyle name="ჩვეულებრივი 8 2 4 2 3 2 3" xfId="32437"/>
    <cellStyle name="ჩვეულებრივი 8 2 4 2 3 2 4" xfId="37310"/>
    <cellStyle name="ჩვეულებრივი 8 2 4 2 3 3" xfId="27505"/>
    <cellStyle name="ჩვეულებრივი 8 2 4 2 3 3 2" xfId="32439"/>
    <cellStyle name="ჩვეულებრივი 8 2 4 2 3 3 3" xfId="37312"/>
    <cellStyle name="ჩვეულებრივი 8 2 4 2 3 4" xfId="32436"/>
    <cellStyle name="ჩვეულებრივი 8 2 4 2 3 5" xfId="37309"/>
    <cellStyle name="ჩვეულებრივი 8 2 4 2 4" xfId="27506"/>
    <cellStyle name="ჩვეულებრივი 8 2 4 2 4 2" xfId="27507"/>
    <cellStyle name="ჩვეულებრივი 8 2 4 2 4 2 2" xfId="32441"/>
    <cellStyle name="ჩვეულებრივი 8 2 4 2 4 2 3" xfId="37314"/>
    <cellStyle name="ჩვეულებრივი 8 2 4 2 4 3" xfId="32440"/>
    <cellStyle name="ჩვეულებრივი 8 2 4 2 4 4" xfId="37313"/>
    <cellStyle name="ჩვეულებრივი 8 2 4 2 5" xfId="27508"/>
    <cellStyle name="ჩვეულებრივი 8 2 4 2 5 2" xfId="32442"/>
    <cellStyle name="ჩვეულებრივი 8 2 4 2 5 3" xfId="37315"/>
    <cellStyle name="ჩვეულებრივი 8 2 4 2 6" xfId="32427"/>
    <cellStyle name="ჩვეულებრივი 8 2 4 2 7" xfId="37300"/>
    <cellStyle name="ჩვეულებრივი 8 2 4 3" xfId="27509"/>
    <cellStyle name="ჩვეულებრივი 8 2 4 3 2" xfId="27510"/>
    <cellStyle name="ჩვეულებრივი 8 2 4 3 2 2" xfId="27511"/>
    <cellStyle name="ჩვეულებრივი 8 2 4 3 2 2 2" xfId="27512"/>
    <cellStyle name="ჩვეულებრივი 8 2 4 3 2 2 2 2" xfId="27513"/>
    <cellStyle name="ჩვეულებრივი 8 2 4 3 2 2 2 2 2" xfId="32447"/>
    <cellStyle name="ჩვეულებრივი 8 2 4 3 2 2 2 2 3" xfId="37320"/>
    <cellStyle name="ჩვეულებრივი 8 2 4 3 2 2 2 3" xfId="32446"/>
    <cellStyle name="ჩვეულებრივი 8 2 4 3 2 2 2 4" xfId="37319"/>
    <cellStyle name="ჩვეულებრივი 8 2 4 3 2 2 3" xfId="27514"/>
    <cellStyle name="ჩვეულებრივი 8 2 4 3 2 2 3 2" xfId="32448"/>
    <cellStyle name="ჩვეულებრივი 8 2 4 3 2 2 3 3" xfId="37321"/>
    <cellStyle name="ჩვეულებრივი 8 2 4 3 2 2 4" xfId="32445"/>
    <cellStyle name="ჩვეულებრივი 8 2 4 3 2 2 5" xfId="37318"/>
    <cellStyle name="ჩვეულებრივი 8 2 4 3 2 3" xfId="27515"/>
    <cellStyle name="ჩვეულებრივი 8 2 4 3 2 3 2" xfId="27516"/>
    <cellStyle name="ჩვეულებრივი 8 2 4 3 2 3 2 2" xfId="32450"/>
    <cellStyle name="ჩვეულებრივი 8 2 4 3 2 3 2 3" xfId="37323"/>
    <cellStyle name="ჩვეულებრივი 8 2 4 3 2 3 3" xfId="32449"/>
    <cellStyle name="ჩვეულებრივი 8 2 4 3 2 3 4" xfId="37322"/>
    <cellStyle name="ჩვეულებრივი 8 2 4 3 2 4" xfId="27517"/>
    <cellStyle name="ჩვეულებრივი 8 2 4 3 2 4 2" xfId="32451"/>
    <cellStyle name="ჩვეულებრივი 8 2 4 3 2 4 3" xfId="37324"/>
    <cellStyle name="ჩვეულებრივი 8 2 4 3 2 5" xfId="32444"/>
    <cellStyle name="ჩვეულებრივი 8 2 4 3 2 6" xfId="37317"/>
    <cellStyle name="ჩვეულებრივი 8 2 4 3 3" xfId="27518"/>
    <cellStyle name="ჩვეულებრივი 8 2 4 3 3 2" xfId="27519"/>
    <cellStyle name="ჩვეულებრივი 8 2 4 3 3 2 2" xfId="27520"/>
    <cellStyle name="ჩვეულებრივი 8 2 4 3 3 2 2 2" xfId="32454"/>
    <cellStyle name="ჩვეულებრივი 8 2 4 3 3 2 2 3" xfId="37327"/>
    <cellStyle name="ჩვეულებრივი 8 2 4 3 3 2 3" xfId="32453"/>
    <cellStyle name="ჩვეულებრივი 8 2 4 3 3 2 4" xfId="37326"/>
    <cellStyle name="ჩვეულებრივი 8 2 4 3 3 3" xfId="27521"/>
    <cellStyle name="ჩვეულებრივი 8 2 4 3 3 3 2" xfId="32455"/>
    <cellStyle name="ჩვეულებრივი 8 2 4 3 3 3 3" xfId="37328"/>
    <cellStyle name="ჩვეულებრივი 8 2 4 3 3 4" xfId="32452"/>
    <cellStyle name="ჩვეულებრივი 8 2 4 3 3 5" xfId="37325"/>
    <cellStyle name="ჩვეულებრივი 8 2 4 3 4" xfId="27522"/>
    <cellStyle name="ჩვეულებრივი 8 2 4 3 4 2" xfId="27523"/>
    <cellStyle name="ჩვეულებრივი 8 2 4 3 4 2 2" xfId="32457"/>
    <cellStyle name="ჩვეულებრივი 8 2 4 3 4 2 3" xfId="37330"/>
    <cellStyle name="ჩვეულებრივი 8 2 4 3 4 3" xfId="32456"/>
    <cellStyle name="ჩვეულებრივი 8 2 4 3 4 4" xfId="37329"/>
    <cellStyle name="ჩვეულებრივი 8 2 4 3 5" xfId="27524"/>
    <cellStyle name="ჩვეულებრივი 8 2 4 3 5 2" xfId="32458"/>
    <cellStyle name="ჩვეულებრივი 8 2 4 3 5 3" xfId="37331"/>
    <cellStyle name="ჩვეულებრივი 8 2 4 3 6" xfId="32443"/>
    <cellStyle name="ჩვეულებრივი 8 2 4 3 7" xfId="37316"/>
    <cellStyle name="ჩვეულებრივი 8 2 4 4" xfId="27525"/>
    <cellStyle name="ჩვეულებრივი 8 2 4 4 2" xfId="27526"/>
    <cellStyle name="ჩვეულებრივი 8 2 4 4 2 2" xfId="27527"/>
    <cellStyle name="ჩვეულებრივი 8 2 4 4 2 2 2" xfId="27528"/>
    <cellStyle name="ჩვეულებრივი 8 2 4 4 2 2 2 2" xfId="32462"/>
    <cellStyle name="ჩვეულებრივი 8 2 4 4 2 2 2 3" xfId="37335"/>
    <cellStyle name="ჩვეულებრივი 8 2 4 4 2 2 3" xfId="32461"/>
    <cellStyle name="ჩვეულებრივი 8 2 4 4 2 2 4" xfId="37334"/>
    <cellStyle name="ჩვეულებრივი 8 2 4 4 2 3" xfId="27529"/>
    <cellStyle name="ჩვეულებრივი 8 2 4 4 2 3 2" xfId="32463"/>
    <cellStyle name="ჩვეულებრივი 8 2 4 4 2 3 3" xfId="37336"/>
    <cellStyle name="ჩვეულებრივი 8 2 4 4 2 4" xfId="32460"/>
    <cellStyle name="ჩვეულებრივი 8 2 4 4 2 5" xfId="37333"/>
    <cellStyle name="ჩვეულებრივი 8 2 4 4 3" xfId="27530"/>
    <cellStyle name="ჩვეულებრივი 8 2 4 4 3 2" xfId="27531"/>
    <cellStyle name="ჩვეულებრივი 8 2 4 4 3 2 2" xfId="32465"/>
    <cellStyle name="ჩვეულებრივი 8 2 4 4 3 2 3" xfId="37338"/>
    <cellStyle name="ჩვეულებრივი 8 2 4 4 3 3" xfId="32464"/>
    <cellStyle name="ჩვეულებრივი 8 2 4 4 3 4" xfId="37337"/>
    <cellStyle name="ჩვეულებრივი 8 2 4 4 4" xfId="27532"/>
    <cellStyle name="ჩვეულებრივი 8 2 4 4 4 2" xfId="32466"/>
    <cellStyle name="ჩვეულებრივი 8 2 4 4 4 3" xfId="37339"/>
    <cellStyle name="ჩვეულებრივი 8 2 4 4 5" xfId="32459"/>
    <cellStyle name="ჩვეულებრივი 8 2 4 4 6" xfId="37332"/>
    <cellStyle name="ჩვეულებრივი 8 2 4 5" xfId="27533"/>
    <cellStyle name="ჩვეულებრივი 8 2 4 5 2" xfId="27534"/>
    <cellStyle name="ჩვეულებრივი 8 2 4 5 2 2" xfId="27535"/>
    <cellStyle name="ჩვეულებრივი 8 2 4 5 2 2 2" xfId="32469"/>
    <cellStyle name="ჩვეულებრივი 8 2 4 5 2 2 3" xfId="37342"/>
    <cellStyle name="ჩვეულებრივი 8 2 4 5 2 3" xfId="32468"/>
    <cellStyle name="ჩვეულებრივი 8 2 4 5 2 4" xfId="37341"/>
    <cellStyle name="ჩვეულებრივი 8 2 4 5 3" xfId="27536"/>
    <cellStyle name="ჩვეულებრივი 8 2 4 5 3 2" xfId="32470"/>
    <cellStyle name="ჩვეულებრივი 8 2 4 5 3 3" xfId="37343"/>
    <cellStyle name="ჩვეულებრივი 8 2 4 5 4" xfId="32467"/>
    <cellStyle name="ჩვეულებრივი 8 2 4 5 5" xfId="37340"/>
    <cellStyle name="ჩვეულებრივი 8 2 4 6" xfId="27537"/>
    <cellStyle name="ჩვეულებრივი 8 2 4 6 2" xfId="27538"/>
    <cellStyle name="ჩვეულებრივი 8 2 4 6 2 2" xfId="32472"/>
    <cellStyle name="ჩვეულებრივი 8 2 4 6 2 3" xfId="37345"/>
    <cellStyle name="ჩვეულებრივი 8 2 4 6 3" xfId="32471"/>
    <cellStyle name="ჩვეულებრივი 8 2 4 6 4" xfId="37344"/>
    <cellStyle name="ჩვეულებრივი 8 2 4 7" xfId="27539"/>
    <cellStyle name="ჩვეულებრივი 8 2 4 7 2" xfId="32473"/>
    <cellStyle name="ჩვეულებრივი 8 2 4 7 3" xfId="37346"/>
    <cellStyle name="ჩვეულებრივი 8 2 4 8" xfId="32426"/>
    <cellStyle name="ჩვეულებრივი 8 2 4 9" xfId="37299"/>
    <cellStyle name="ჩვეულებრივი 8 2 5" xfId="27540"/>
    <cellStyle name="ჩვეულებრივი 8 2 5 2" xfId="27541"/>
    <cellStyle name="ჩვეულებრივი 8 2 5 2 2" xfId="27542"/>
    <cellStyle name="ჩვეულებრივი 8 2 5 2 2 2" xfId="27543"/>
    <cellStyle name="ჩვეულებრივი 8 2 5 2 2 2 2" xfId="27544"/>
    <cellStyle name="ჩვეულებრივი 8 2 5 2 2 2 2 2" xfId="32478"/>
    <cellStyle name="ჩვეულებრივი 8 2 5 2 2 2 2 3" xfId="37351"/>
    <cellStyle name="ჩვეულებრივი 8 2 5 2 2 2 3" xfId="32477"/>
    <cellStyle name="ჩვეულებრივი 8 2 5 2 2 2 4" xfId="37350"/>
    <cellStyle name="ჩვეულებრივი 8 2 5 2 2 3" xfId="27545"/>
    <cellStyle name="ჩვეულებრივი 8 2 5 2 2 3 2" xfId="32479"/>
    <cellStyle name="ჩვეულებრივი 8 2 5 2 2 3 3" xfId="37352"/>
    <cellStyle name="ჩვეულებრივი 8 2 5 2 2 4" xfId="32476"/>
    <cellStyle name="ჩვეულებრივი 8 2 5 2 2 5" xfId="37349"/>
    <cellStyle name="ჩვეულებრივი 8 2 5 2 3" xfId="27546"/>
    <cellStyle name="ჩვეულებრივი 8 2 5 2 3 2" xfId="27547"/>
    <cellStyle name="ჩვეულებრივი 8 2 5 2 3 2 2" xfId="32481"/>
    <cellStyle name="ჩვეულებრივი 8 2 5 2 3 2 3" xfId="37354"/>
    <cellStyle name="ჩვეულებრივი 8 2 5 2 3 3" xfId="32480"/>
    <cellStyle name="ჩვეულებრივი 8 2 5 2 3 4" xfId="37353"/>
    <cellStyle name="ჩვეულებრივი 8 2 5 2 4" xfId="27548"/>
    <cellStyle name="ჩვეულებრივი 8 2 5 2 4 2" xfId="32482"/>
    <cellStyle name="ჩვეულებრივი 8 2 5 2 4 3" xfId="37355"/>
    <cellStyle name="ჩვეულებრივი 8 2 5 2 5" xfId="32475"/>
    <cellStyle name="ჩვეულებრივი 8 2 5 2 6" xfId="37348"/>
    <cellStyle name="ჩვეულებრივი 8 2 5 3" xfId="27549"/>
    <cellStyle name="ჩვეულებრივი 8 2 5 3 2" xfId="27550"/>
    <cellStyle name="ჩვეულებრივი 8 2 5 3 2 2" xfId="27551"/>
    <cellStyle name="ჩვეულებრივი 8 2 5 3 2 2 2" xfId="32485"/>
    <cellStyle name="ჩვეულებრივი 8 2 5 3 2 2 3" xfId="37358"/>
    <cellStyle name="ჩვეულებრივი 8 2 5 3 2 3" xfId="32484"/>
    <cellStyle name="ჩვეულებრივი 8 2 5 3 2 4" xfId="37357"/>
    <cellStyle name="ჩვეულებრივი 8 2 5 3 3" xfId="27552"/>
    <cellStyle name="ჩვეულებრივი 8 2 5 3 3 2" xfId="32486"/>
    <cellStyle name="ჩვეულებრივი 8 2 5 3 3 3" xfId="37359"/>
    <cellStyle name="ჩვეულებრივი 8 2 5 3 4" xfId="32483"/>
    <cellStyle name="ჩვეულებრივი 8 2 5 3 5" xfId="37356"/>
    <cellStyle name="ჩვეულებრივი 8 2 5 4" xfId="27553"/>
    <cellStyle name="ჩვეულებრივი 8 2 5 4 2" xfId="27554"/>
    <cellStyle name="ჩვეულებრივი 8 2 5 4 2 2" xfId="32488"/>
    <cellStyle name="ჩვეულებრივი 8 2 5 4 2 3" xfId="37361"/>
    <cellStyle name="ჩვეულებრივი 8 2 5 4 3" xfId="32487"/>
    <cellStyle name="ჩვეულებრივი 8 2 5 4 4" xfId="37360"/>
    <cellStyle name="ჩვეულებრივი 8 2 5 5" xfId="27555"/>
    <cellStyle name="ჩვეულებრივი 8 2 5 5 2" xfId="32489"/>
    <cellStyle name="ჩვეულებრივი 8 2 5 5 3" xfId="37362"/>
    <cellStyle name="ჩვეულებრივი 8 2 5 6" xfId="32474"/>
    <cellStyle name="ჩვეულებრივი 8 2 5 7" xfId="37347"/>
    <cellStyle name="ჩვეულებრივი 8 2 6" xfId="27556"/>
    <cellStyle name="ჩვეულებრივი 8 2 6 2" xfId="27557"/>
    <cellStyle name="ჩვეულებრივი 8 2 6 2 2" xfId="27558"/>
    <cellStyle name="ჩვეულებრივი 8 2 6 2 2 2" xfId="27559"/>
    <cellStyle name="ჩვეულებრივი 8 2 6 2 2 2 2" xfId="27560"/>
    <cellStyle name="ჩვეულებრივი 8 2 6 2 2 2 2 2" xfId="32494"/>
    <cellStyle name="ჩვეულებრივი 8 2 6 2 2 2 2 3" xfId="37367"/>
    <cellStyle name="ჩვეულებრივი 8 2 6 2 2 2 3" xfId="32493"/>
    <cellStyle name="ჩვეულებრივი 8 2 6 2 2 2 4" xfId="37366"/>
    <cellStyle name="ჩვეულებრივი 8 2 6 2 2 3" xfId="27561"/>
    <cellStyle name="ჩვეულებრივი 8 2 6 2 2 3 2" xfId="32495"/>
    <cellStyle name="ჩვეულებრივი 8 2 6 2 2 3 3" xfId="37368"/>
    <cellStyle name="ჩვეულებრივი 8 2 6 2 2 4" xfId="32492"/>
    <cellStyle name="ჩვეულებრივი 8 2 6 2 2 5" xfId="37365"/>
    <cellStyle name="ჩვეულებრივი 8 2 6 2 3" xfId="27562"/>
    <cellStyle name="ჩვეულებრივი 8 2 6 2 3 2" xfId="27563"/>
    <cellStyle name="ჩვეულებრივი 8 2 6 2 3 2 2" xfId="32497"/>
    <cellStyle name="ჩვეულებრივი 8 2 6 2 3 2 3" xfId="37370"/>
    <cellStyle name="ჩვეულებრივი 8 2 6 2 3 3" xfId="32496"/>
    <cellStyle name="ჩვეულებრივი 8 2 6 2 3 4" xfId="37369"/>
    <cellStyle name="ჩვეულებრივი 8 2 6 2 4" xfId="27564"/>
    <cellStyle name="ჩვეულებრივი 8 2 6 2 4 2" xfId="32498"/>
    <cellStyle name="ჩვეულებრივი 8 2 6 2 4 3" xfId="37371"/>
    <cellStyle name="ჩვეულებრივი 8 2 6 2 5" xfId="32491"/>
    <cellStyle name="ჩვეულებრივი 8 2 6 2 6" xfId="37364"/>
    <cellStyle name="ჩვეულებრივი 8 2 6 3" xfId="27565"/>
    <cellStyle name="ჩვეულებრივი 8 2 6 3 2" xfId="27566"/>
    <cellStyle name="ჩვეულებრივი 8 2 6 3 2 2" xfId="27567"/>
    <cellStyle name="ჩვეულებრივი 8 2 6 3 2 2 2" xfId="32501"/>
    <cellStyle name="ჩვეულებრივი 8 2 6 3 2 2 3" xfId="37374"/>
    <cellStyle name="ჩვეულებრივი 8 2 6 3 2 3" xfId="32500"/>
    <cellStyle name="ჩვეულებრივი 8 2 6 3 2 4" xfId="37373"/>
    <cellStyle name="ჩვეულებრივი 8 2 6 3 3" xfId="27568"/>
    <cellStyle name="ჩვეულებრივი 8 2 6 3 3 2" xfId="32502"/>
    <cellStyle name="ჩვეულებრივი 8 2 6 3 3 3" xfId="37375"/>
    <cellStyle name="ჩვეულებრივი 8 2 6 3 4" xfId="32499"/>
    <cellStyle name="ჩვეულებრივი 8 2 6 3 5" xfId="37372"/>
    <cellStyle name="ჩვეულებრივი 8 2 6 4" xfId="27569"/>
    <cellStyle name="ჩვეულებრივი 8 2 6 4 2" xfId="27570"/>
    <cellStyle name="ჩვეულებრივი 8 2 6 4 2 2" xfId="32504"/>
    <cellStyle name="ჩვეულებრივი 8 2 6 4 2 3" xfId="37377"/>
    <cellStyle name="ჩვეულებრივი 8 2 6 4 3" xfId="32503"/>
    <cellStyle name="ჩვეულებრივი 8 2 6 4 4" xfId="37376"/>
    <cellStyle name="ჩვეულებრივი 8 2 6 5" xfId="27571"/>
    <cellStyle name="ჩვეულებრივი 8 2 6 5 2" xfId="32505"/>
    <cellStyle name="ჩვეულებრივი 8 2 6 5 3" xfId="37378"/>
    <cellStyle name="ჩვეულებრივი 8 2 6 6" xfId="32490"/>
    <cellStyle name="ჩვეულებრივი 8 2 6 7" xfId="37363"/>
    <cellStyle name="ჩვეულებრივი 8 2 7" xfId="27572"/>
    <cellStyle name="ჩვეულებრივი 8 2 7 2" xfId="27573"/>
    <cellStyle name="ჩვეულებრივი 8 2 7 2 2" xfId="27574"/>
    <cellStyle name="ჩვეულებრივი 8 2 7 2 2 2" xfId="27575"/>
    <cellStyle name="ჩვეულებრივი 8 2 7 2 2 2 2" xfId="32509"/>
    <cellStyle name="ჩვეულებრივი 8 2 7 2 2 2 3" xfId="37382"/>
    <cellStyle name="ჩვეულებრივი 8 2 7 2 2 3" xfId="32508"/>
    <cellStyle name="ჩვეულებრივი 8 2 7 2 2 4" xfId="37381"/>
    <cellStyle name="ჩვეულებრივი 8 2 7 2 3" xfId="27576"/>
    <cellStyle name="ჩვეულებრივი 8 2 7 2 3 2" xfId="32510"/>
    <cellStyle name="ჩვეულებრივი 8 2 7 2 3 3" xfId="37383"/>
    <cellStyle name="ჩვეულებრივი 8 2 7 2 4" xfId="32507"/>
    <cellStyle name="ჩვეულებრივი 8 2 7 2 5" xfId="37380"/>
    <cellStyle name="ჩვეულებრივი 8 2 7 3" xfId="27577"/>
    <cellStyle name="ჩვეულებრივი 8 2 7 3 2" xfId="27578"/>
    <cellStyle name="ჩვეულებრივი 8 2 7 3 2 2" xfId="32512"/>
    <cellStyle name="ჩვეულებრივი 8 2 7 3 2 3" xfId="37385"/>
    <cellStyle name="ჩვეულებრივი 8 2 7 3 3" xfId="32511"/>
    <cellStyle name="ჩვეულებრივი 8 2 7 3 4" xfId="37384"/>
    <cellStyle name="ჩვეულებრივი 8 2 7 4" xfId="27579"/>
    <cellStyle name="ჩვეულებრივი 8 2 7 4 2" xfId="32513"/>
    <cellStyle name="ჩვეულებრივი 8 2 7 4 3" xfId="37386"/>
    <cellStyle name="ჩვეულებრივი 8 2 7 5" xfId="32506"/>
    <cellStyle name="ჩვეულებრივი 8 2 7 6" xfId="37379"/>
    <cellStyle name="ჩვეულებრივი 8 2 8" xfId="27580"/>
    <cellStyle name="ჩვეულებრივი 8 2 8 2" xfId="27581"/>
    <cellStyle name="ჩვეულებრივი 8 2 8 2 2" xfId="27582"/>
    <cellStyle name="ჩვეულებრივი 8 2 8 2 2 2" xfId="32516"/>
    <cellStyle name="ჩვეულებრივი 8 2 8 2 2 3" xfId="37389"/>
    <cellStyle name="ჩვეულებრივი 8 2 8 2 3" xfId="32515"/>
    <cellStyle name="ჩვეულებრივი 8 2 8 2 4" xfId="37388"/>
    <cellStyle name="ჩვეულებრივი 8 2 8 3" xfId="27583"/>
    <cellStyle name="ჩვეულებრივი 8 2 8 3 2" xfId="32517"/>
    <cellStyle name="ჩვეულებრივი 8 2 8 3 3" xfId="37390"/>
    <cellStyle name="ჩვეულებრივი 8 2 8 4" xfId="32514"/>
    <cellStyle name="ჩვეულებრივი 8 2 8 5" xfId="37387"/>
    <cellStyle name="ჩვეულებრივი 8 2 9" xfId="27584"/>
    <cellStyle name="ჩვეულებრივი 8 2 9 2" xfId="27585"/>
    <cellStyle name="ჩვეულებრივი 8 2 9 2 2" xfId="32519"/>
    <cellStyle name="ჩვეულებრივი 8 2 9 2 3" xfId="37392"/>
    <cellStyle name="ჩვეულებრივი 8 2 9 3" xfId="32518"/>
    <cellStyle name="ჩვეულებრივი 8 2 9 4" xfId="37391"/>
    <cellStyle name="ჩვეულებრივი 8 3" xfId="27586"/>
    <cellStyle name="ჩვეულებრივი 8 3 10" xfId="32520"/>
    <cellStyle name="ჩვეულებრივი 8 3 11" xfId="37393"/>
    <cellStyle name="ჩვეულებრივი 8 3 2" xfId="27587"/>
    <cellStyle name="ჩვეულებრივი 8 3 2 10" xfId="37394"/>
    <cellStyle name="ჩვეულებრივი 8 3 2 2" xfId="27588"/>
    <cellStyle name="ჩვეულებრივი 8 3 2 2 2" xfId="27589"/>
    <cellStyle name="ჩვეულებრივი 8 3 2 2 2 2" xfId="27590"/>
    <cellStyle name="ჩვეულებრივი 8 3 2 2 2 2 2" xfId="27591"/>
    <cellStyle name="ჩვეულებრივი 8 3 2 2 2 2 2 2" xfId="27592"/>
    <cellStyle name="ჩვეულებრივი 8 3 2 2 2 2 2 2 2" xfId="27593"/>
    <cellStyle name="ჩვეულებრივი 8 3 2 2 2 2 2 2 2 2" xfId="32527"/>
    <cellStyle name="ჩვეულებრივი 8 3 2 2 2 2 2 2 2 3" xfId="37400"/>
    <cellStyle name="ჩვეულებრივი 8 3 2 2 2 2 2 2 3" xfId="32526"/>
    <cellStyle name="ჩვეულებრივი 8 3 2 2 2 2 2 2 4" xfId="37399"/>
    <cellStyle name="ჩვეულებრივი 8 3 2 2 2 2 2 3" xfId="27594"/>
    <cellStyle name="ჩვეულებრივი 8 3 2 2 2 2 2 3 2" xfId="32528"/>
    <cellStyle name="ჩვეულებრივი 8 3 2 2 2 2 2 3 3" xfId="37401"/>
    <cellStyle name="ჩვეულებრივი 8 3 2 2 2 2 2 4" xfId="32525"/>
    <cellStyle name="ჩვეულებრივი 8 3 2 2 2 2 2 5" xfId="37398"/>
    <cellStyle name="ჩვეულებრივი 8 3 2 2 2 2 3" xfId="27595"/>
    <cellStyle name="ჩვეულებრივი 8 3 2 2 2 2 3 2" xfId="27596"/>
    <cellStyle name="ჩვეულებრივი 8 3 2 2 2 2 3 2 2" xfId="32530"/>
    <cellStyle name="ჩვეულებრივი 8 3 2 2 2 2 3 2 3" xfId="37403"/>
    <cellStyle name="ჩვეულებრივი 8 3 2 2 2 2 3 3" xfId="32529"/>
    <cellStyle name="ჩვეულებრივი 8 3 2 2 2 2 3 4" xfId="37402"/>
    <cellStyle name="ჩვეულებრივი 8 3 2 2 2 2 4" xfId="27597"/>
    <cellStyle name="ჩვეულებრივი 8 3 2 2 2 2 4 2" xfId="32531"/>
    <cellStyle name="ჩვეულებრივი 8 3 2 2 2 2 4 3" xfId="37404"/>
    <cellStyle name="ჩვეულებრივი 8 3 2 2 2 2 5" xfId="32524"/>
    <cellStyle name="ჩვეულებრივი 8 3 2 2 2 2 6" xfId="37397"/>
    <cellStyle name="ჩვეულებრივი 8 3 2 2 2 3" xfId="27598"/>
    <cellStyle name="ჩვეულებრივი 8 3 2 2 2 3 2" xfId="27599"/>
    <cellStyle name="ჩვეულებრივი 8 3 2 2 2 3 2 2" xfId="27600"/>
    <cellStyle name="ჩვეულებრივი 8 3 2 2 2 3 2 2 2" xfId="32534"/>
    <cellStyle name="ჩვეულებრივი 8 3 2 2 2 3 2 2 3" xfId="37407"/>
    <cellStyle name="ჩვეულებრივი 8 3 2 2 2 3 2 3" xfId="32533"/>
    <cellStyle name="ჩვეულებრივი 8 3 2 2 2 3 2 4" xfId="37406"/>
    <cellStyle name="ჩვეულებრივი 8 3 2 2 2 3 3" xfId="27601"/>
    <cellStyle name="ჩვეულებრივი 8 3 2 2 2 3 3 2" xfId="32535"/>
    <cellStyle name="ჩვეულებრივი 8 3 2 2 2 3 3 3" xfId="37408"/>
    <cellStyle name="ჩვეულებრივი 8 3 2 2 2 3 4" xfId="32532"/>
    <cellStyle name="ჩვეულებრივი 8 3 2 2 2 3 5" xfId="37405"/>
    <cellStyle name="ჩვეულებრივი 8 3 2 2 2 4" xfId="27602"/>
    <cellStyle name="ჩვეულებრივი 8 3 2 2 2 4 2" xfId="27603"/>
    <cellStyle name="ჩვეულებრივი 8 3 2 2 2 4 2 2" xfId="32537"/>
    <cellStyle name="ჩვეულებრივი 8 3 2 2 2 4 2 3" xfId="37410"/>
    <cellStyle name="ჩვეულებრივი 8 3 2 2 2 4 3" xfId="32536"/>
    <cellStyle name="ჩვეულებრივი 8 3 2 2 2 4 4" xfId="37409"/>
    <cellStyle name="ჩვეულებრივი 8 3 2 2 2 5" xfId="27604"/>
    <cellStyle name="ჩვეულებრივი 8 3 2 2 2 5 2" xfId="32538"/>
    <cellStyle name="ჩვეულებრივი 8 3 2 2 2 5 3" xfId="37411"/>
    <cellStyle name="ჩვეულებრივი 8 3 2 2 2 6" xfId="32523"/>
    <cellStyle name="ჩვეულებრივი 8 3 2 2 2 7" xfId="37396"/>
    <cellStyle name="ჩვეულებრივი 8 3 2 2 3" xfId="27605"/>
    <cellStyle name="ჩვეულებრივი 8 3 2 2 3 2" xfId="27606"/>
    <cellStyle name="ჩვეულებრივი 8 3 2 2 3 2 2" xfId="27607"/>
    <cellStyle name="ჩვეულებრივი 8 3 2 2 3 2 2 2" xfId="27608"/>
    <cellStyle name="ჩვეულებრივი 8 3 2 2 3 2 2 2 2" xfId="27609"/>
    <cellStyle name="ჩვეულებრივი 8 3 2 2 3 2 2 2 2 2" xfId="32543"/>
    <cellStyle name="ჩვეულებრივი 8 3 2 2 3 2 2 2 2 3" xfId="37416"/>
    <cellStyle name="ჩვეულებრივი 8 3 2 2 3 2 2 2 3" xfId="32542"/>
    <cellStyle name="ჩვეულებრივი 8 3 2 2 3 2 2 2 4" xfId="37415"/>
    <cellStyle name="ჩვეულებრივი 8 3 2 2 3 2 2 3" xfId="27610"/>
    <cellStyle name="ჩვეულებრივი 8 3 2 2 3 2 2 3 2" xfId="32544"/>
    <cellStyle name="ჩვეულებრივი 8 3 2 2 3 2 2 3 3" xfId="37417"/>
    <cellStyle name="ჩვეულებრივი 8 3 2 2 3 2 2 4" xfId="32541"/>
    <cellStyle name="ჩვეულებრივი 8 3 2 2 3 2 2 5" xfId="37414"/>
    <cellStyle name="ჩვეულებრივი 8 3 2 2 3 2 3" xfId="27611"/>
    <cellStyle name="ჩვეულებრივი 8 3 2 2 3 2 3 2" xfId="27612"/>
    <cellStyle name="ჩვეულებრივი 8 3 2 2 3 2 3 2 2" xfId="32546"/>
    <cellStyle name="ჩვეულებრივი 8 3 2 2 3 2 3 2 3" xfId="37419"/>
    <cellStyle name="ჩვეულებრივი 8 3 2 2 3 2 3 3" xfId="32545"/>
    <cellStyle name="ჩვეულებრივი 8 3 2 2 3 2 3 4" xfId="37418"/>
    <cellStyle name="ჩვეულებრივი 8 3 2 2 3 2 4" xfId="27613"/>
    <cellStyle name="ჩვეულებრივი 8 3 2 2 3 2 4 2" xfId="32547"/>
    <cellStyle name="ჩვეულებრივი 8 3 2 2 3 2 4 3" xfId="37420"/>
    <cellStyle name="ჩვეულებრივი 8 3 2 2 3 2 5" xfId="32540"/>
    <cellStyle name="ჩვეულებრივი 8 3 2 2 3 2 6" xfId="37413"/>
    <cellStyle name="ჩვეულებრივი 8 3 2 2 3 3" xfId="27614"/>
    <cellStyle name="ჩვეულებრივი 8 3 2 2 3 3 2" xfId="27615"/>
    <cellStyle name="ჩვეულებრივი 8 3 2 2 3 3 2 2" xfId="27616"/>
    <cellStyle name="ჩვეულებრივი 8 3 2 2 3 3 2 2 2" xfId="32550"/>
    <cellStyle name="ჩვეულებრივი 8 3 2 2 3 3 2 2 3" xfId="37423"/>
    <cellStyle name="ჩვეულებრივი 8 3 2 2 3 3 2 3" xfId="32549"/>
    <cellStyle name="ჩვეულებრივი 8 3 2 2 3 3 2 4" xfId="37422"/>
    <cellStyle name="ჩვეულებრივი 8 3 2 2 3 3 3" xfId="27617"/>
    <cellStyle name="ჩვეულებრივი 8 3 2 2 3 3 3 2" xfId="32551"/>
    <cellStyle name="ჩვეულებრივი 8 3 2 2 3 3 3 3" xfId="37424"/>
    <cellStyle name="ჩვეულებრივი 8 3 2 2 3 3 4" xfId="32548"/>
    <cellStyle name="ჩვეულებრივი 8 3 2 2 3 3 5" xfId="37421"/>
    <cellStyle name="ჩვეულებრივი 8 3 2 2 3 4" xfId="27618"/>
    <cellStyle name="ჩვეულებრივი 8 3 2 2 3 4 2" xfId="27619"/>
    <cellStyle name="ჩვეულებრივი 8 3 2 2 3 4 2 2" xfId="32553"/>
    <cellStyle name="ჩვეულებრივი 8 3 2 2 3 4 2 3" xfId="37426"/>
    <cellStyle name="ჩვეულებრივი 8 3 2 2 3 4 3" xfId="32552"/>
    <cellStyle name="ჩვეულებრივი 8 3 2 2 3 4 4" xfId="37425"/>
    <cellStyle name="ჩვეულებრივი 8 3 2 2 3 5" xfId="27620"/>
    <cellStyle name="ჩვეულებრივი 8 3 2 2 3 5 2" xfId="32554"/>
    <cellStyle name="ჩვეულებრივი 8 3 2 2 3 5 3" xfId="37427"/>
    <cellStyle name="ჩვეულებრივი 8 3 2 2 3 6" xfId="32539"/>
    <cellStyle name="ჩვეულებრივი 8 3 2 2 3 7" xfId="37412"/>
    <cellStyle name="ჩვეულებრივი 8 3 2 2 4" xfId="27621"/>
    <cellStyle name="ჩვეულებრივი 8 3 2 2 4 2" xfId="27622"/>
    <cellStyle name="ჩვეულებრივი 8 3 2 2 4 2 2" xfId="27623"/>
    <cellStyle name="ჩვეულებრივი 8 3 2 2 4 2 2 2" xfId="27624"/>
    <cellStyle name="ჩვეულებრივი 8 3 2 2 4 2 2 2 2" xfId="32558"/>
    <cellStyle name="ჩვეულებრივი 8 3 2 2 4 2 2 2 3" xfId="37431"/>
    <cellStyle name="ჩვეულებრივი 8 3 2 2 4 2 2 3" xfId="32557"/>
    <cellStyle name="ჩვეულებრივი 8 3 2 2 4 2 2 4" xfId="37430"/>
    <cellStyle name="ჩვეულებრივი 8 3 2 2 4 2 3" xfId="27625"/>
    <cellStyle name="ჩვეულებრივი 8 3 2 2 4 2 3 2" xfId="32559"/>
    <cellStyle name="ჩვეულებრივი 8 3 2 2 4 2 3 3" xfId="37432"/>
    <cellStyle name="ჩვეულებრივი 8 3 2 2 4 2 4" xfId="32556"/>
    <cellStyle name="ჩვეულებრივი 8 3 2 2 4 2 5" xfId="37429"/>
    <cellStyle name="ჩვეულებრივი 8 3 2 2 4 3" xfId="27626"/>
    <cellStyle name="ჩვეულებრივი 8 3 2 2 4 3 2" xfId="27627"/>
    <cellStyle name="ჩვეულებრივი 8 3 2 2 4 3 2 2" xfId="32561"/>
    <cellStyle name="ჩვეულებრივი 8 3 2 2 4 3 2 3" xfId="37434"/>
    <cellStyle name="ჩვეულებრივი 8 3 2 2 4 3 3" xfId="32560"/>
    <cellStyle name="ჩვეულებრივი 8 3 2 2 4 3 4" xfId="37433"/>
    <cellStyle name="ჩვეულებრივი 8 3 2 2 4 4" xfId="27628"/>
    <cellStyle name="ჩვეულებრივი 8 3 2 2 4 4 2" xfId="32562"/>
    <cellStyle name="ჩვეულებრივი 8 3 2 2 4 4 3" xfId="37435"/>
    <cellStyle name="ჩვეულებრივი 8 3 2 2 4 5" xfId="32555"/>
    <cellStyle name="ჩვეულებრივი 8 3 2 2 4 6" xfId="37428"/>
    <cellStyle name="ჩვეულებრივი 8 3 2 2 5" xfId="27629"/>
    <cellStyle name="ჩვეულებრივი 8 3 2 2 5 2" xfId="27630"/>
    <cellStyle name="ჩვეულებრივი 8 3 2 2 5 2 2" xfId="27631"/>
    <cellStyle name="ჩვეულებრივი 8 3 2 2 5 2 2 2" xfId="32565"/>
    <cellStyle name="ჩვეულებრივი 8 3 2 2 5 2 2 3" xfId="37438"/>
    <cellStyle name="ჩვეულებრივი 8 3 2 2 5 2 3" xfId="32564"/>
    <cellStyle name="ჩვეულებრივი 8 3 2 2 5 2 4" xfId="37437"/>
    <cellStyle name="ჩვეულებრივი 8 3 2 2 5 3" xfId="27632"/>
    <cellStyle name="ჩვეულებრივი 8 3 2 2 5 3 2" xfId="32566"/>
    <cellStyle name="ჩვეულებრივი 8 3 2 2 5 3 3" xfId="37439"/>
    <cellStyle name="ჩვეულებრივი 8 3 2 2 5 4" xfId="32563"/>
    <cellStyle name="ჩვეულებრივი 8 3 2 2 5 5" xfId="37436"/>
    <cellStyle name="ჩვეულებრივი 8 3 2 2 6" xfId="27633"/>
    <cellStyle name="ჩვეულებრივი 8 3 2 2 6 2" xfId="27634"/>
    <cellStyle name="ჩვეულებრივი 8 3 2 2 6 2 2" xfId="32568"/>
    <cellStyle name="ჩვეულებრივი 8 3 2 2 6 2 3" xfId="37441"/>
    <cellStyle name="ჩვეულებრივი 8 3 2 2 6 3" xfId="32567"/>
    <cellStyle name="ჩვეულებრივი 8 3 2 2 6 4" xfId="37440"/>
    <cellStyle name="ჩვეულებრივი 8 3 2 2 7" xfId="27635"/>
    <cellStyle name="ჩვეულებრივი 8 3 2 2 7 2" xfId="32569"/>
    <cellStyle name="ჩვეულებრივი 8 3 2 2 7 3" xfId="37442"/>
    <cellStyle name="ჩვეულებრივი 8 3 2 2 8" xfId="32522"/>
    <cellStyle name="ჩვეულებრივი 8 3 2 2 9" xfId="37395"/>
    <cellStyle name="ჩვეულებრივი 8 3 2 3" xfId="27636"/>
    <cellStyle name="ჩვეულებრივი 8 3 2 3 2" xfId="27637"/>
    <cellStyle name="ჩვეულებრივი 8 3 2 3 2 2" xfId="27638"/>
    <cellStyle name="ჩვეულებრივი 8 3 2 3 2 2 2" xfId="27639"/>
    <cellStyle name="ჩვეულებრივი 8 3 2 3 2 2 2 2" xfId="27640"/>
    <cellStyle name="ჩვეულებრივი 8 3 2 3 2 2 2 2 2" xfId="32574"/>
    <cellStyle name="ჩვეულებრივი 8 3 2 3 2 2 2 2 3" xfId="37447"/>
    <cellStyle name="ჩვეულებრივი 8 3 2 3 2 2 2 3" xfId="32573"/>
    <cellStyle name="ჩვეულებრივი 8 3 2 3 2 2 2 4" xfId="37446"/>
    <cellStyle name="ჩვეულებრივი 8 3 2 3 2 2 3" xfId="27641"/>
    <cellStyle name="ჩვეულებრივი 8 3 2 3 2 2 3 2" xfId="32575"/>
    <cellStyle name="ჩვეულებრივი 8 3 2 3 2 2 3 3" xfId="37448"/>
    <cellStyle name="ჩვეულებრივი 8 3 2 3 2 2 4" xfId="32572"/>
    <cellStyle name="ჩვეულებრივი 8 3 2 3 2 2 5" xfId="37445"/>
    <cellStyle name="ჩვეულებრივი 8 3 2 3 2 3" xfId="27642"/>
    <cellStyle name="ჩვეულებრივი 8 3 2 3 2 3 2" xfId="27643"/>
    <cellStyle name="ჩვეულებრივი 8 3 2 3 2 3 2 2" xfId="32577"/>
    <cellStyle name="ჩვეულებრივი 8 3 2 3 2 3 2 3" xfId="37450"/>
    <cellStyle name="ჩვეულებრივი 8 3 2 3 2 3 3" xfId="32576"/>
    <cellStyle name="ჩვეულებრივი 8 3 2 3 2 3 4" xfId="37449"/>
    <cellStyle name="ჩვეულებრივი 8 3 2 3 2 4" xfId="27644"/>
    <cellStyle name="ჩვეულებრივი 8 3 2 3 2 4 2" xfId="32578"/>
    <cellStyle name="ჩვეულებრივი 8 3 2 3 2 4 3" xfId="37451"/>
    <cellStyle name="ჩვეულებრივი 8 3 2 3 2 5" xfId="32571"/>
    <cellStyle name="ჩვეულებრივი 8 3 2 3 2 6" xfId="37444"/>
    <cellStyle name="ჩვეულებრივი 8 3 2 3 3" xfId="27645"/>
    <cellStyle name="ჩვეულებრივი 8 3 2 3 3 2" xfId="27646"/>
    <cellStyle name="ჩვეულებრივი 8 3 2 3 3 2 2" xfId="27647"/>
    <cellStyle name="ჩვეულებრივი 8 3 2 3 3 2 2 2" xfId="32581"/>
    <cellStyle name="ჩვეულებრივი 8 3 2 3 3 2 2 3" xfId="37454"/>
    <cellStyle name="ჩვეულებრივი 8 3 2 3 3 2 3" xfId="32580"/>
    <cellStyle name="ჩვეულებრივი 8 3 2 3 3 2 4" xfId="37453"/>
    <cellStyle name="ჩვეულებრივი 8 3 2 3 3 3" xfId="27648"/>
    <cellStyle name="ჩვეულებრივი 8 3 2 3 3 3 2" xfId="32582"/>
    <cellStyle name="ჩვეულებრივი 8 3 2 3 3 3 3" xfId="37455"/>
    <cellStyle name="ჩვეულებრივი 8 3 2 3 3 4" xfId="32579"/>
    <cellStyle name="ჩვეულებრივი 8 3 2 3 3 5" xfId="37452"/>
    <cellStyle name="ჩვეულებრივი 8 3 2 3 4" xfId="27649"/>
    <cellStyle name="ჩვეულებრივი 8 3 2 3 4 2" xfId="27650"/>
    <cellStyle name="ჩვეულებრივი 8 3 2 3 4 2 2" xfId="32584"/>
    <cellStyle name="ჩვეულებრივი 8 3 2 3 4 2 3" xfId="37457"/>
    <cellStyle name="ჩვეულებრივი 8 3 2 3 4 3" xfId="32583"/>
    <cellStyle name="ჩვეულებრივი 8 3 2 3 4 4" xfId="37456"/>
    <cellStyle name="ჩვეულებრივი 8 3 2 3 5" xfId="27651"/>
    <cellStyle name="ჩვეულებრივი 8 3 2 3 5 2" xfId="32585"/>
    <cellStyle name="ჩვეულებრივი 8 3 2 3 5 3" xfId="37458"/>
    <cellStyle name="ჩვეულებრივი 8 3 2 3 6" xfId="32570"/>
    <cellStyle name="ჩვეულებრივი 8 3 2 3 7" xfId="37443"/>
    <cellStyle name="ჩვეულებრივი 8 3 2 4" xfId="27652"/>
    <cellStyle name="ჩვეულებრივი 8 3 2 4 2" xfId="27653"/>
    <cellStyle name="ჩვეულებრივი 8 3 2 4 2 2" xfId="27654"/>
    <cellStyle name="ჩვეულებრივი 8 3 2 4 2 2 2" xfId="27655"/>
    <cellStyle name="ჩვეულებრივი 8 3 2 4 2 2 2 2" xfId="27656"/>
    <cellStyle name="ჩვეულებრივი 8 3 2 4 2 2 2 2 2" xfId="32590"/>
    <cellStyle name="ჩვეულებრივი 8 3 2 4 2 2 2 2 3" xfId="37463"/>
    <cellStyle name="ჩვეულებრივი 8 3 2 4 2 2 2 3" xfId="32589"/>
    <cellStyle name="ჩვეულებრივი 8 3 2 4 2 2 2 4" xfId="37462"/>
    <cellStyle name="ჩვეულებრივი 8 3 2 4 2 2 3" xfId="27657"/>
    <cellStyle name="ჩვეულებრივი 8 3 2 4 2 2 3 2" xfId="32591"/>
    <cellStyle name="ჩვეულებრივი 8 3 2 4 2 2 3 3" xfId="37464"/>
    <cellStyle name="ჩვეულებრივი 8 3 2 4 2 2 4" xfId="32588"/>
    <cellStyle name="ჩვეულებრივი 8 3 2 4 2 2 5" xfId="37461"/>
    <cellStyle name="ჩვეულებრივი 8 3 2 4 2 3" xfId="27658"/>
    <cellStyle name="ჩვეულებრივი 8 3 2 4 2 3 2" xfId="27659"/>
    <cellStyle name="ჩვეულებრივი 8 3 2 4 2 3 2 2" xfId="32593"/>
    <cellStyle name="ჩვეულებრივი 8 3 2 4 2 3 2 3" xfId="37466"/>
    <cellStyle name="ჩვეულებრივი 8 3 2 4 2 3 3" xfId="32592"/>
    <cellStyle name="ჩვეულებრივი 8 3 2 4 2 3 4" xfId="37465"/>
    <cellStyle name="ჩვეულებრივი 8 3 2 4 2 4" xfId="27660"/>
    <cellStyle name="ჩვეულებრივი 8 3 2 4 2 4 2" xfId="32594"/>
    <cellStyle name="ჩვეულებრივი 8 3 2 4 2 4 3" xfId="37467"/>
    <cellStyle name="ჩვეულებრივი 8 3 2 4 2 5" xfId="32587"/>
    <cellStyle name="ჩვეულებრივი 8 3 2 4 2 6" xfId="37460"/>
    <cellStyle name="ჩვეულებრივი 8 3 2 4 3" xfId="27661"/>
    <cellStyle name="ჩვეულებრივი 8 3 2 4 3 2" xfId="27662"/>
    <cellStyle name="ჩვეულებრივი 8 3 2 4 3 2 2" xfId="27663"/>
    <cellStyle name="ჩვეულებრივი 8 3 2 4 3 2 2 2" xfId="32597"/>
    <cellStyle name="ჩვეულებრივი 8 3 2 4 3 2 2 3" xfId="37470"/>
    <cellStyle name="ჩვეულებრივი 8 3 2 4 3 2 3" xfId="32596"/>
    <cellStyle name="ჩვეულებრივი 8 3 2 4 3 2 4" xfId="37469"/>
    <cellStyle name="ჩვეულებრივი 8 3 2 4 3 3" xfId="27664"/>
    <cellStyle name="ჩვეულებრივი 8 3 2 4 3 3 2" xfId="32598"/>
    <cellStyle name="ჩვეულებრივი 8 3 2 4 3 3 3" xfId="37471"/>
    <cellStyle name="ჩვეულებრივი 8 3 2 4 3 4" xfId="32595"/>
    <cellStyle name="ჩვეულებრივი 8 3 2 4 3 5" xfId="37468"/>
    <cellStyle name="ჩვეულებრივი 8 3 2 4 4" xfId="27665"/>
    <cellStyle name="ჩვეულებრივი 8 3 2 4 4 2" xfId="27666"/>
    <cellStyle name="ჩვეულებრივი 8 3 2 4 4 2 2" xfId="32600"/>
    <cellStyle name="ჩვეულებრივი 8 3 2 4 4 2 3" xfId="37473"/>
    <cellStyle name="ჩვეულებრივი 8 3 2 4 4 3" xfId="32599"/>
    <cellStyle name="ჩვეულებრივი 8 3 2 4 4 4" xfId="37472"/>
    <cellStyle name="ჩვეულებრივი 8 3 2 4 5" xfId="27667"/>
    <cellStyle name="ჩვეულებრივი 8 3 2 4 5 2" xfId="32601"/>
    <cellStyle name="ჩვეულებრივი 8 3 2 4 5 3" xfId="37474"/>
    <cellStyle name="ჩვეულებრივი 8 3 2 4 6" xfId="32586"/>
    <cellStyle name="ჩვეულებრივი 8 3 2 4 7" xfId="37459"/>
    <cellStyle name="ჩვეულებრივი 8 3 2 5" xfId="27668"/>
    <cellStyle name="ჩვეულებრივი 8 3 2 5 2" xfId="27669"/>
    <cellStyle name="ჩვეულებრივი 8 3 2 5 2 2" xfId="27670"/>
    <cellStyle name="ჩვეულებრივი 8 3 2 5 2 2 2" xfId="27671"/>
    <cellStyle name="ჩვეულებრივი 8 3 2 5 2 2 2 2" xfId="32605"/>
    <cellStyle name="ჩვეულებრივი 8 3 2 5 2 2 2 3" xfId="37478"/>
    <cellStyle name="ჩვეულებრივი 8 3 2 5 2 2 3" xfId="32604"/>
    <cellStyle name="ჩვეულებრივი 8 3 2 5 2 2 4" xfId="37477"/>
    <cellStyle name="ჩვეულებრივი 8 3 2 5 2 3" xfId="27672"/>
    <cellStyle name="ჩვეულებრივი 8 3 2 5 2 3 2" xfId="32606"/>
    <cellStyle name="ჩვეულებრივი 8 3 2 5 2 3 3" xfId="37479"/>
    <cellStyle name="ჩვეულებრივი 8 3 2 5 2 4" xfId="32603"/>
    <cellStyle name="ჩვეულებრივი 8 3 2 5 2 5" xfId="37476"/>
    <cellStyle name="ჩვეულებრივი 8 3 2 5 3" xfId="27673"/>
    <cellStyle name="ჩვეულებრივი 8 3 2 5 3 2" xfId="27674"/>
    <cellStyle name="ჩვეულებრივი 8 3 2 5 3 2 2" xfId="32608"/>
    <cellStyle name="ჩვეულებრივი 8 3 2 5 3 2 3" xfId="37481"/>
    <cellStyle name="ჩვეულებრივი 8 3 2 5 3 3" xfId="32607"/>
    <cellStyle name="ჩვეულებრივი 8 3 2 5 3 4" xfId="37480"/>
    <cellStyle name="ჩვეულებრივი 8 3 2 5 4" xfId="27675"/>
    <cellStyle name="ჩვეულებრივი 8 3 2 5 4 2" xfId="32609"/>
    <cellStyle name="ჩვეულებრივი 8 3 2 5 4 3" xfId="37482"/>
    <cellStyle name="ჩვეულებრივი 8 3 2 5 5" xfId="32602"/>
    <cellStyle name="ჩვეულებრივი 8 3 2 5 6" xfId="37475"/>
    <cellStyle name="ჩვეულებრივი 8 3 2 6" xfId="27676"/>
    <cellStyle name="ჩვეულებრივი 8 3 2 6 2" xfId="27677"/>
    <cellStyle name="ჩვეულებრივი 8 3 2 6 2 2" xfId="27678"/>
    <cellStyle name="ჩვეულებრივი 8 3 2 6 2 2 2" xfId="32612"/>
    <cellStyle name="ჩვეულებრივი 8 3 2 6 2 2 3" xfId="37485"/>
    <cellStyle name="ჩვეულებრივი 8 3 2 6 2 3" xfId="32611"/>
    <cellStyle name="ჩვეულებრივი 8 3 2 6 2 4" xfId="37484"/>
    <cellStyle name="ჩვეულებრივი 8 3 2 6 3" xfId="27679"/>
    <cellStyle name="ჩვეულებრივი 8 3 2 6 3 2" xfId="32613"/>
    <cellStyle name="ჩვეულებრივი 8 3 2 6 3 3" xfId="37486"/>
    <cellStyle name="ჩვეულებრივი 8 3 2 6 4" xfId="32610"/>
    <cellStyle name="ჩვეულებრივი 8 3 2 6 5" xfId="37483"/>
    <cellStyle name="ჩვეულებრივი 8 3 2 7" xfId="27680"/>
    <cellStyle name="ჩვეულებრივი 8 3 2 7 2" xfId="27681"/>
    <cellStyle name="ჩვეულებრივი 8 3 2 7 2 2" xfId="32615"/>
    <cellStyle name="ჩვეულებრივი 8 3 2 7 2 3" xfId="37488"/>
    <cellStyle name="ჩვეულებრივი 8 3 2 7 3" xfId="32614"/>
    <cellStyle name="ჩვეულებრივი 8 3 2 7 4" xfId="37487"/>
    <cellStyle name="ჩვეულებრივი 8 3 2 8" xfId="27682"/>
    <cellStyle name="ჩვეულებრივი 8 3 2 8 2" xfId="32616"/>
    <cellStyle name="ჩვეულებრივი 8 3 2 8 3" xfId="37489"/>
    <cellStyle name="ჩვეულებრივი 8 3 2 9" xfId="32521"/>
    <cellStyle name="ჩვეულებრივი 8 3 3" xfId="27683"/>
    <cellStyle name="ჩვეულებრივი 8 3 3 2" xfId="27684"/>
    <cellStyle name="ჩვეულებრივი 8 3 3 2 2" xfId="27685"/>
    <cellStyle name="ჩვეულებრივი 8 3 3 2 2 2" xfId="27686"/>
    <cellStyle name="ჩვეულებრივი 8 3 3 2 2 2 2" xfId="27687"/>
    <cellStyle name="ჩვეულებრივი 8 3 3 2 2 2 2 2" xfId="27688"/>
    <cellStyle name="ჩვეულებრივი 8 3 3 2 2 2 2 2 2" xfId="32622"/>
    <cellStyle name="ჩვეულებრივი 8 3 3 2 2 2 2 2 3" xfId="37495"/>
    <cellStyle name="ჩვეულებრივი 8 3 3 2 2 2 2 3" xfId="32621"/>
    <cellStyle name="ჩვეულებრივი 8 3 3 2 2 2 2 4" xfId="37494"/>
    <cellStyle name="ჩვეულებრივი 8 3 3 2 2 2 3" xfId="27689"/>
    <cellStyle name="ჩვეულებრივი 8 3 3 2 2 2 3 2" xfId="32623"/>
    <cellStyle name="ჩვეულებრივი 8 3 3 2 2 2 3 3" xfId="37496"/>
    <cellStyle name="ჩვეულებრივი 8 3 3 2 2 2 4" xfId="32620"/>
    <cellStyle name="ჩვეულებრივი 8 3 3 2 2 2 5" xfId="37493"/>
    <cellStyle name="ჩვეულებრივი 8 3 3 2 2 3" xfId="27690"/>
    <cellStyle name="ჩვეულებრივი 8 3 3 2 2 3 2" xfId="27691"/>
    <cellStyle name="ჩვეულებრივი 8 3 3 2 2 3 2 2" xfId="32625"/>
    <cellStyle name="ჩვეულებრივი 8 3 3 2 2 3 2 3" xfId="37498"/>
    <cellStyle name="ჩვეულებრივი 8 3 3 2 2 3 3" xfId="32624"/>
    <cellStyle name="ჩვეულებრივი 8 3 3 2 2 3 4" xfId="37497"/>
    <cellStyle name="ჩვეულებრივი 8 3 3 2 2 4" xfId="27692"/>
    <cellStyle name="ჩვეულებრივი 8 3 3 2 2 4 2" xfId="32626"/>
    <cellStyle name="ჩვეულებრივი 8 3 3 2 2 4 3" xfId="37499"/>
    <cellStyle name="ჩვეულებრივი 8 3 3 2 2 5" xfId="32619"/>
    <cellStyle name="ჩვეულებრივი 8 3 3 2 2 6" xfId="37492"/>
    <cellStyle name="ჩვეულებრივი 8 3 3 2 3" xfId="27693"/>
    <cellStyle name="ჩვეულებრივი 8 3 3 2 3 2" xfId="27694"/>
    <cellStyle name="ჩვეულებრივი 8 3 3 2 3 2 2" xfId="27695"/>
    <cellStyle name="ჩვეულებრივი 8 3 3 2 3 2 2 2" xfId="32629"/>
    <cellStyle name="ჩვეულებრივი 8 3 3 2 3 2 2 3" xfId="37502"/>
    <cellStyle name="ჩვეულებრივი 8 3 3 2 3 2 3" xfId="32628"/>
    <cellStyle name="ჩვეულებრივი 8 3 3 2 3 2 4" xfId="37501"/>
    <cellStyle name="ჩვეულებრივი 8 3 3 2 3 3" xfId="27696"/>
    <cellStyle name="ჩვეულებრივი 8 3 3 2 3 3 2" xfId="32630"/>
    <cellStyle name="ჩვეულებრივი 8 3 3 2 3 3 3" xfId="37503"/>
    <cellStyle name="ჩვეულებრივი 8 3 3 2 3 4" xfId="32627"/>
    <cellStyle name="ჩვეულებრივი 8 3 3 2 3 5" xfId="37500"/>
    <cellStyle name="ჩვეულებრივი 8 3 3 2 4" xfId="27697"/>
    <cellStyle name="ჩვეულებრივი 8 3 3 2 4 2" xfId="27698"/>
    <cellStyle name="ჩვეულებრივი 8 3 3 2 4 2 2" xfId="32632"/>
    <cellStyle name="ჩვეულებრივი 8 3 3 2 4 2 3" xfId="37505"/>
    <cellStyle name="ჩვეულებრივი 8 3 3 2 4 3" xfId="32631"/>
    <cellStyle name="ჩვეულებრივი 8 3 3 2 4 4" xfId="37504"/>
    <cellStyle name="ჩვეულებრივი 8 3 3 2 5" xfId="27699"/>
    <cellStyle name="ჩვეულებრივი 8 3 3 2 5 2" xfId="32633"/>
    <cellStyle name="ჩვეულებრივი 8 3 3 2 5 3" xfId="37506"/>
    <cellStyle name="ჩვეულებრივი 8 3 3 2 6" xfId="32618"/>
    <cellStyle name="ჩვეულებრივი 8 3 3 2 7" xfId="37491"/>
    <cellStyle name="ჩვეულებრივი 8 3 3 3" xfId="27700"/>
    <cellStyle name="ჩვეულებრივი 8 3 3 3 2" xfId="27701"/>
    <cellStyle name="ჩვეულებრივი 8 3 3 3 2 2" xfId="27702"/>
    <cellStyle name="ჩვეულებრივი 8 3 3 3 2 2 2" xfId="27703"/>
    <cellStyle name="ჩვეულებრივი 8 3 3 3 2 2 2 2" xfId="27704"/>
    <cellStyle name="ჩვეულებრივი 8 3 3 3 2 2 2 2 2" xfId="32638"/>
    <cellStyle name="ჩვეულებრივი 8 3 3 3 2 2 2 2 3" xfId="37511"/>
    <cellStyle name="ჩვეულებრივი 8 3 3 3 2 2 2 3" xfId="32637"/>
    <cellStyle name="ჩვეულებრივი 8 3 3 3 2 2 2 4" xfId="37510"/>
    <cellStyle name="ჩვეულებრივი 8 3 3 3 2 2 3" xfId="27705"/>
    <cellStyle name="ჩვეულებრივი 8 3 3 3 2 2 3 2" xfId="32639"/>
    <cellStyle name="ჩვეულებრივი 8 3 3 3 2 2 3 3" xfId="37512"/>
    <cellStyle name="ჩვეულებრივი 8 3 3 3 2 2 4" xfId="32636"/>
    <cellStyle name="ჩვეულებრივი 8 3 3 3 2 2 5" xfId="37509"/>
    <cellStyle name="ჩვეულებრივი 8 3 3 3 2 3" xfId="27706"/>
    <cellStyle name="ჩვეულებრივი 8 3 3 3 2 3 2" xfId="27707"/>
    <cellStyle name="ჩვეულებრივი 8 3 3 3 2 3 2 2" xfId="32641"/>
    <cellStyle name="ჩვეულებრივი 8 3 3 3 2 3 2 3" xfId="37514"/>
    <cellStyle name="ჩვეულებრივი 8 3 3 3 2 3 3" xfId="32640"/>
    <cellStyle name="ჩვეულებრივი 8 3 3 3 2 3 4" xfId="37513"/>
    <cellStyle name="ჩვეულებრივი 8 3 3 3 2 4" xfId="27708"/>
    <cellStyle name="ჩვეულებრივი 8 3 3 3 2 4 2" xfId="32642"/>
    <cellStyle name="ჩვეულებრივი 8 3 3 3 2 4 3" xfId="37515"/>
    <cellStyle name="ჩვეულებრივი 8 3 3 3 2 5" xfId="32635"/>
    <cellStyle name="ჩვეულებრივი 8 3 3 3 2 6" xfId="37508"/>
    <cellStyle name="ჩვეულებრივი 8 3 3 3 3" xfId="27709"/>
    <cellStyle name="ჩვეულებრივი 8 3 3 3 3 2" xfId="27710"/>
    <cellStyle name="ჩვეულებრივი 8 3 3 3 3 2 2" xfId="27711"/>
    <cellStyle name="ჩვეულებრივი 8 3 3 3 3 2 2 2" xfId="32645"/>
    <cellStyle name="ჩვეულებრივი 8 3 3 3 3 2 2 3" xfId="37518"/>
    <cellStyle name="ჩვეულებრივი 8 3 3 3 3 2 3" xfId="32644"/>
    <cellStyle name="ჩვეულებრივი 8 3 3 3 3 2 4" xfId="37517"/>
    <cellStyle name="ჩვეულებრივი 8 3 3 3 3 3" xfId="27712"/>
    <cellStyle name="ჩვეულებრივი 8 3 3 3 3 3 2" xfId="32646"/>
    <cellStyle name="ჩვეულებრივი 8 3 3 3 3 3 3" xfId="37519"/>
    <cellStyle name="ჩვეულებრივი 8 3 3 3 3 4" xfId="32643"/>
    <cellStyle name="ჩვეულებრივი 8 3 3 3 3 5" xfId="37516"/>
    <cellStyle name="ჩვეულებრივი 8 3 3 3 4" xfId="27713"/>
    <cellStyle name="ჩვეულებრივი 8 3 3 3 4 2" xfId="27714"/>
    <cellStyle name="ჩვეულებრივი 8 3 3 3 4 2 2" xfId="32648"/>
    <cellStyle name="ჩვეულებრივი 8 3 3 3 4 2 3" xfId="37521"/>
    <cellStyle name="ჩვეულებრივი 8 3 3 3 4 3" xfId="32647"/>
    <cellStyle name="ჩვეულებრივი 8 3 3 3 4 4" xfId="37520"/>
    <cellStyle name="ჩვეულებრივი 8 3 3 3 5" xfId="27715"/>
    <cellStyle name="ჩვეულებრივი 8 3 3 3 5 2" xfId="32649"/>
    <cellStyle name="ჩვეულებრივი 8 3 3 3 5 3" xfId="37522"/>
    <cellStyle name="ჩვეულებრივი 8 3 3 3 6" xfId="32634"/>
    <cellStyle name="ჩვეულებრივი 8 3 3 3 7" xfId="37507"/>
    <cellStyle name="ჩვეულებრივი 8 3 3 4" xfId="27716"/>
    <cellStyle name="ჩვეულებრივი 8 3 3 4 2" xfId="27717"/>
    <cellStyle name="ჩვეულებრივი 8 3 3 4 2 2" xfId="27718"/>
    <cellStyle name="ჩვეულებრივი 8 3 3 4 2 2 2" xfId="27719"/>
    <cellStyle name="ჩვეულებრივი 8 3 3 4 2 2 2 2" xfId="32653"/>
    <cellStyle name="ჩვეულებრივი 8 3 3 4 2 2 2 3" xfId="37526"/>
    <cellStyle name="ჩვეულებრივი 8 3 3 4 2 2 3" xfId="32652"/>
    <cellStyle name="ჩვეულებრივი 8 3 3 4 2 2 4" xfId="37525"/>
    <cellStyle name="ჩვეულებრივი 8 3 3 4 2 3" xfId="27720"/>
    <cellStyle name="ჩვეულებრივი 8 3 3 4 2 3 2" xfId="32654"/>
    <cellStyle name="ჩვეულებრივი 8 3 3 4 2 3 3" xfId="37527"/>
    <cellStyle name="ჩვეულებრივი 8 3 3 4 2 4" xfId="32651"/>
    <cellStyle name="ჩვეულებრივი 8 3 3 4 2 5" xfId="37524"/>
    <cellStyle name="ჩვეულებრივი 8 3 3 4 3" xfId="27721"/>
    <cellStyle name="ჩვეულებრივი 8 3 3 4 3 2" xfId="27722"/>
    <cellStyle name="ჩვეულებრივი 8 3 3 4 3 2 2" xfId="32656"/>
    <cellStyle name="ჩვეულებრივი 8 3 3 4 3 2 3" xfId="37529"/>
    <cellStyle name="ჩვეულებრივი 8 3 3 4 3 3" xfId="32655"/>
    <cellStyle name="ჩვეულებრივი 8 3 3 4 3 4" xfId="37528"/>
    <cellStyle name="ჩვეულებრივი 8 3 3 4 4" xfId="27723"/>
    <cellStyle name="ჩვეულებრივი 8 3 3 4 4 2" xfId="32657"/>
    <cellStyle name="ჩვეულებრივი 8 3 3 4 4 3" xfId="37530"/>
    <cellStyle name="ჩვეულებრივი 8 3 3 4 5" xfId="32650"/>
    <cellStyle name="ჩვეულებრივი 8 3 3 4 6" xfId="37523"/>
    <cellStyle name="ჩვეულებრივი 8 3 3 5" xfId="27724"/>
    <cellStyle name="ჩვეულებრივი 8 3 3 5 2" xfId="27725"/>
    <cellStyle name="ჩვეულებრივი 8 3 3 5 2 2" xfId="27726"/>
    <cellStyle name="ჩვეულებრივი 8 3 3 5 2 2 2" xfId="32660"/>
    <cellStyle name="ჩვეულებრივი 8 3 3 5 2 2 3" xfId="37533"/>
    <cellStyle name="ჩვეულებრივი 8 3 3 5 2 3" xfId="32659"/>
    <cellStyle name="ჩვეულებრივი 8 3 3 5 2 4" xfId="37532"/>
    <cellStyle name="ჩვეულებრივი 8 3 3 5 3" xfId="27727"/>
    <cellStyle name="ჩვეულებრივი 8 3 3 5 3 2" xfId="32661"/>
    <cellStyle name="ჩვეულებრივი 8 3 3 5 3 3" xfId="37534"/>
    <cellStyle name="ჩვეულებრივი 8 3 3 5 4" xfId="32658"/>
    <cellStyle name="ჩვეულებრივი 8 3 3 5 5" xfId="37531"/>
    <cellStyle name="ჩვეულებრივი 8 3 3 6" xfId="27728"/>
    <cellStyle name="ჩვეულებრივი 8 3 3 6 2" xfId="27729"/>
    <cellStyle name="ჩვეულებრივი 8 3 3 6 2 2" xfId="32663"/>
    <cellStyle name="ჩვეულებრივი 8 3 3 6 2 3" xfId="37536"/>
    <cellStyle name="ჩვეულებრივი 8 3 3 6 3" xfId="32662"/>
    <cellStyle name="ჩვეულებრივი 8 3 3 6 4" xfId="37535"/>
    <cellStyle name="ჩვეულებრივი 8 3 3 7" xfId="27730"/>
    <cellStyle name="ჩვეულებრივი 8 3 3 7 2" xfId="32664"/>
    <cellStyle name="ჩვეულებრივი 8 3 3 7 3" xfId="37537"/>
    <cellStyle name="ჩვეულებრივი 8 3 3 8" xfId="32617"/>
    <cellStyle name="ჩვეულებრივი 8 3 3 9" xfId="37490"/>
    <cellStyle name="ჩვეულებრივი 8 3 4" xfId="27731"/>
    <cellStyle name="ჩვეულებრივი 8 3 4 2" xfId="27732"/>
    <cellStyle name="ჩვეულებრივი 8 3 4 2 2" xfId="27733"/>
    <cellStyle name="ჩვეულებრივი 8 3 4 2 2 2" xfId="27734"/>
    <cellStyle name="ჩვეულებრივი 8 3 4 2 2 2 2" xfId="27735"/>
    <cellStyle name="ჩვეულებრივი 8 3 4 2 2 2 2 2" xfId="32669"/>
    <cellStyle name="ჩვეულებრივი 8 3 4 2 2 2 2 3" xfId="37542"/>
    <cellStyle name="ჩვეულებრივი 8 3 4 2 2 2 3" xfId="32668"/>
    <cellStyle name="ჩვეულებრივი 8 3 4 2 2 2 4" xfId="37541"/>
    <cellStyle name="ჩვეულებრივი 8 3 4 2 2 3" xfId="27736"/>
    <cellStyle name="ჩვეულებრივი 8 3 4 2 2 3 2" xfId="32670"/>
    <cellStyle name="ჩვეულებრივი 8 3 4 2 2 3 3" xfId="37543"/>
    <cellStyle name="ჩვეულებრივი 8 3 4 2 2 4" xfId="32667"/>
    <cellStyle name="ჩვეულებრივი 8 3 4 2 2 5" xfId="37540"/>
    <cellStyle name="ჩვეულებრივი 8 3 4 2 3" xfId="27737"/>
    <cellStyle name="ჩვეულებრივი 8 3 4 2 3 2" xfId="27738"/>
    <cellStyle name="ჩვეულებრივი 8 3 4 2 3 2 2" xfId="32672"/>
    <cellStyle name="ჩვეულებრივი 8 3 4 2 3 2 3" xfId="37545"/>
    <cellStyle name="ჩვეულებრივი 8 3 4 2 3 3" xfId="32671"/>
    <cellStyle name="ჩვეულებრივი 8 3 4 2 3 4" xfId="37544"/>
    <cellStyle name="ჩვეულებრივი 8 3 4 2 4" xfId="27739"/>
    <cellStyle name="ჩვეულებრივი 8 3 4 2 4 2" xfId="32673"/>
    <cellStyle name="ჩვეულებრივი 8 3 4 2 4 3" xfId="37546"/>
    <cellStyle name="ჩვეულებრივი 8 3 4 2 5" xfId="32666"/>
    <cellStyle name="ჩვეულებრივი 8 3 4 2 6" xfId="37539"/>
    <cellStyle name="ჩვეულებრივი 8 3 4 3" xfId="27740"/>
    <cellStyle name="ჩვეულებრივი 8 3 4 3 2" xfId="27741"/>
    <cellStyle name="ჩვეულებრივი 8 3 4 3 2 2" xfId="27742"/>
    <cellStyle name="ჩვეულებრივი 8 3 4 3 2 2 2" xfId="32676"/>
    <cellStyle name="ჩვეულებრივი 8 3 4 3 2 2 3" xfId="37549"/>
    <cellStyle name="ჩვეულებრივი 8 3 4 3 2 3" xfId="32675"/>
    <cellStyle name="ჩვეულებრივი 8 3 4 3 2 4" xfId="37548"/>
    <cellStyle name="ჩვეულებრივი 8 3 4 3 3" xfId="27743"/>
    <cellStyle name="ჩვეულებრივი 8 3 4 3 3 2" xfId="32677"/>
    <cellStyle name="ჩვეულებრივი 8 3 4 3 3 3" xfId="37550"/>
    <cellStyle name="ჩვეულებრივი 8 3 4 3 4" xfId="32674"/>
    <cellStyle name="ჩვეულებრივი 8 3 4 3 5" xfId="37547"/>
    <cellStyle name="ჩვეულებრივი 8 3 4 4" xfId="27744"/>
    <cellStyle name="ჩვეულებრივი 8 3 4 4 2" xfId="27745"/>
    <cellStyle name="ჩვეულებრივი 8 3 4 4 2 2" xfId="32679"/>
    <cellStyle name="ჩვეულებრივი 8 3 4 4 2 3" xfId="37552"/>
    <cellStyle name="ჩვეულებრივი 8 3 4 4 3" xfId="32678"/>
    <cellStyle name="ჩვეულებრივი 8 3 4 4 4" xfId="37551"/>
    <cellStyle name="ჩვეულებრივი 8 3 4 5" xfId="27746"/>
    <cellStyle name="ჩვეულებრივი 8 3 4 5 2" xfId="32680"/>
    <cellStyle name="ჩვეულებრივი 8 3 4 5 3" xfId="37553"/>
    <cellStyle name="ჩვეულებრივი 8 3 4 6" xfId="32665"/>
    <cellStyle name="ჩვეულებრივი 8 3 4 7" xfId="37538"/>
    <cellStyle name="ჩვეულებრივი 8 3 5" xfId="27747"/>
    <cellStyle name="ჩვეულებრივი 8 3 5 2" xfId="27748"/>
    <cellStyle name="ჩვეულებრივი 8 3 5 2 2" xfId="27749"/>
    <cellStyle name="ჩვეულებრივი 8 3 5 2 2 2" xfId="27750"/>
    <cellStyle name="ჩვეულებრივი 8 3 5 2 2 2 2" xfId="27751"/>
    <cellStyle name="ჩვეულებრივი 8 3 5 2 2 2 2 2" xfId="32685"/>
    <cellStyle name="ჩვეულებრივი 8 3 5 2 2 2 2 3" xfId="37558"/>
    <cellStyle name="ჩვეულებრივი 8 3 5 2 2 2 3" xfId="32684"/>
    <cellStyle name="ჩვეულებრივი 8 3 5 2 2 2 4" xfId="37557"/>
    <cellStyle name="ჩვეულებრივი 8 3 5 2 2 3" xfId="27752"/>
    <cellStyle name="ჩვეულებრივი 8 3 5 2 2 3 2" xfId="32686"/>
    <cellStyle name="ჩვეულებრივი 8 3 5 2 2 3 3" xfId="37559"/>
    <cellStyle name="ჩვეულებრივი 8 3 5 2 2 4" xfId="32683"/>
    <cellStyle name="ჩვეულებრივი 8 3 5 2 2 5" xfId="37556"/>
    <cellStyle name="ჩვეულებრივი 8 3 5 2 3" xfId="27753"/>
    <cellStyle name="ჩვეულებრივი 8 3 5 2 3 2" xfId="27754"/>
    <cellStyle name="ჩვეულებრივი 8 3 5 2 3 2 2" xfId="32688"/>
    <cellStyle name="ჩვეულებრივი 8 3 5 2 3 2 3" xfId="37561"/>
    <cellStyle name="ჩვეულებრივი 8 3 5 2 3 3" xfId="32687"/>
    <cellStyle name="ჩვეულებრივი 8 3 5 2 3 4" xfId="37560"/>
    <cellStyle name="ჩვეულებრივი 8 3 5 2 4" xfId="27755"/>
    <cellStyle name="ჩვეულებრივი 8 3 5 2 4 2" xfId="32689"/>
    <cellStyle name="ჩვეულებრივი 8 3 5 2 4 3" xfId="37562"/>
    <cellStyle name="ჩვეულებრივი 8 3 5 2 5" xfId="32682"/>
    <cellStyle name="ჩვეულებრივი 8 3 5 2 6" xfId="37555"/>
    <cellStyle name="ჩვეულებრივი 8 3 5 3" xfId="27756"/>
    <cellStyle name="ჩვეულებრივი 8 3 5 3 2" xfId="27757"/>
    <cellStyle name="ჩვეულებრივი 8 3 5 3 2 2" xfId="27758"/>
    <cellStyle name="ჩვეულებრივი 8 3 5 3 2 2 2" xfId="32692"/>
    <cellStyle name="ჩვეულებრივი 8 3 5 3 2 2 3" xfId="37565"/>
    <cellStyle name="ჩვეულებრივი 8 3 5 3 2 3" xfId="32691"/>
    <cellStyle name="ჩვეულებრივი 8 3 5 3 2 4" xfId="37564"/>
    <cellStyle name="ჩვეულებრივი 8 3 5 3 3" xfId="27759"/>
    <cellStyle name="ჩვეულებრივი 8 3 5 3 3 2" xfId="32693"/>
    <cellStyle name="ჩვეულებრივი 8 3 5 3 3 3" xfId="37566"/>
    <cellStyle name="ჩვეულებრივი 8 3 5 3 4" xfId="32690"/>
    <cellStyle name="ჩვეულებრივი 8 3 5 3 5" xfId="37563"/>
    <cellStyle name="ჩვეულებრივი 8 3 5 4" xfId="27760"/>
    <cellStyle name="ჩვეულებრივი 8 3 5 4 2" xfId="27761"/>
    <cellStyle name="ჩვეულებრივი 8 3 5 4 2 2" xfId="32695"/>
    <cellStyle name="ჩვეულებრივი 8 3 5 4 2 3" xfId="37568"/>
    <cellStyle name="ჩვეულებრივი 8 3 5 4 3" xfId="32694"/>
    <cellStyle name="ჩვეულებრივი 8 3 5 4 4" xfId="37567"/>
    <cellStyle name="ჩვეულებრივი 8 3 5 5" xfId="27762"/>
    <cellStyle name="ჩვეულებრივი 8 3 5 5 2" xfId="32696"/>
    <cellStyle name="ჩვეულებრივი 8 3 5 5 3" xfId="37569"/>
    <cellStyle name="ჩვეულებრივი 8 3 5 6" xfId="32681"/>
    <cellStyle name="ჩვეულებრივი 8 3 5 7" xfId="37554"/>
    <cellStyle name="ჩვეულებრივი 8 3 6" xfId="27763"/>
    <cellStyle name="ჩვეულებრივი 8 3 6 2" xfId="27764"/>
    <cellStyle name="ჩვეულებრივი 8 3 6 2 2" xfId="27765"/>
    <cellStyle name="ჩვეულებრივი 8 3 6 2 2 2" xfId="27766"/>
    <cellStyle name="ჩვეულებრივი 8 3 6 2 2 2 2" xfId="32700"/>
    <cellStyle name="ჩვეულებრივი 8 3 6 2 2 2 3" xfId="37573"/>
    <cellStyle name="ჩვეულებრივი 8 3 6 2 2 3" xfId="32699"/>
    <cellStyle name="ჩვეულებრივი 8 3 6 2 2 4" xfId="37572"/>
    <cellStyle name="ჩვეულებრივი 8 3 6 2 3" xfId="27767"/>
    <cellStyle name="ჩვეულებრივი 8 3 6 2 3 2" xfId="32701"/>
    <cellStyle name="ჩვეულებრივი 8 3 6 2 3 3" xfId="37574"/>
    <cellStyle name="ჩვეულებრივი 8 3 6 2 4" xfId="32698"/>
    <cellStyle name="ჩვეულებრივი 8 3 6 2 5" xfId="37571"/>
    <cellStyle name="ჩვეულებრივი 8 3 6 3" xfId="27768"/>
    <cellStyle name="ჩვეულებრივი 8 3 6 3 2" xfId="27769"/>
    <cellStyle name="ჩვეულებრივი 8 3 6 3 2 2" xfId="32703"/>
    <cellStyle name="ჩვეულებრივი 8 3 6 3 2 3" xfId="37576"/>
    <cellStyle name="ჩვეულებრივი 8 3 6 3 3" xfId="32702"/>
    <cellStyle name="ჩვეულებრივი 8 3 6 3 4" xfId="37575"/>
    <cellStyle name="ჩვეულებრივი 8 3 6 4" xfId="27770"/>
    <cellStyle name="ჩვეულებრივი 8 3 6 4 2" xfId="32704"/>
    <cellStyle name="ჩვეულებრივი 8 3 6 4 3" xfId="37577"/>
    <cellStyle name="ჩვეულებრივი 8 3 6 5" xfId="32697"/>
    <cellStyle name="ჩვეულებრივი 8 3 6 6" xfId="37570"/>
    <cellStyle name="ჩვეულებრივი 8 3 7" xfId="27771"/>
    <cellStyle name="ჩვეულებრივი 8 3 7 2" xfId="27772"/>
    <cellStyle name="ჩვეულებრივი 8 3 7 2 2" xfId="27773"/>
    <cellStyle name="ჩვეულებრივი 8 3 7 2 2 2" xfId="32707"/>
    <cellStyle name="ჩვეულებრივი 8 3 7 2 2 3" xfId="37580"/>
    <cellStyle name="ჩვეულებრივი 8 3 7 2 3" xfId="32706"/>
    <cellStyle name="ჩვეულებრივი 8 3 7 2 4" xfId="37579"/>
    <cellStyle name="ჩვეულებრივი 8 3 7 3" xfId="27774"/>
    <cellStyle name="ჩვეულებრივი 8 3 7 3 2" xfId="32708"/>
    <cellStyle name="ჩვეულებრივი 8 3 7 3 3" xfId="37581"/>
    <cellStyle name="ჩვეულებრივი 8 3 7 4" xfId="32705"/>
    <cellStyle name="ჩვეულებრივი 8 3 7 5" xfId="37578"/>
    <cellStyle name="ჩვეულებრივი 8 3 8" xfId="27775"/>
    <cellStyle name="ჩვეულებრივი 8 3 8 2" xfId="27776"/>
    <cellStyle name="ჩვეულებრივი 8 3 8 2 2" xfId="32710"/>
    <cellStyle name="ჩვეულებრივი 8 3 8 2 3" xfId="37583"/>
    <cellStyle name="ჩვეულებრივი 8 3 8 3" xfId="32709"/>
    <cellStyle name="ჩვეულებრივი 8 3 8 4" xfId="37582"/>
    <cellStyle name="ჩვეულებრივი 8 3 9" xfId="27777"/>
    <cellStyle name="ჩვეულებრივი 8 3 9 2" xfId="32711"/>
    <cellStyle name="ჩვეულებრივი 8 3 9 3" xfId="37584"/>
    <cellStyle name="ჩვეულებრივი 8 4" xfId="27778"/>
    <cellStyle name="ჩვეულებრივი 8 4 10" xfId="32712"/>
    <cellStyle name="ჩვეულებრივი 8 4 11" xfId="37585"/>
    <cellStyle name="ჩვეულებრივი 8 4 2" xfId="27779"/>
    <cellStyle name="ჩვეულებრივი 8 4 2 10" xfId="37586"/>
    <cellStyle name="ჩვეულებრივი 8 4 2 2" xfId="27780"/>
    <cellStyle name="ჩვეულებრივი 8 4 2 2 2" xfId="27781"/>
    <cellStyle name="ჩვეულებრივი 8 4 2 2 2 2" xfId="27782"/>
    <cellStyle name="ჩვეულებრივი 8 4 2 2 2 2 2" xfId="27783"/>
    <cellStyle name="ჩვეულებრივი 8 4 2 2 2 2 2 2" xfId="27784"/>
    <cellStyle name="ჩვეულებრივი 8 4 2 2 2 2 2 2 2" xfId="27785"/>
    <cellStyle name="ჩვეულებრივი 8 4 2 2 2 2 2 2 2 2" xfId="32719"/>
    <cellStyle name="ჩვეულებრივი 8 4 2 2 2 2 2 2 2 3" xfId="37592"/>
    <cellStyle name="ჩვეულებრივი 8 4 2 2 2 2 2 2 3" xfId="32718"/>
    <cellStyle name="ჩვეულებრივი 8 4 2 2 2 2 2 2 4" xfId="37591"/>
    <cellStyle name="ჩვეულებრივი 8 4 2 2 2 2 2 3" xfId="27786"/>
    <cellStyle name="ჩვეულებრივი 8 4 2 2 2 2 2 3 2" xfId="32720"/>
    <cellStyle name="ჩვეულებრივი 8 4 2 2 2 2 2 3 3" xfId="37593"/>
    <cellStyle name="ჩვეულებრივი 8 4 2 2 2 2 2 4" xfId="32717"/>
    <cellStyle name="ჩვეულებრივი 8 4 2 2 2 2 2 5" xfId="37590"/>
    <cellStyle name="ჩვეულებრივი 8 4 2 2 2 2 3" xfId="27787"/>
    <cellStyle name="ჩვეულებრივი 8 4 2 2 2 2 3 2" xfId="27788"/>
    <cellStyle name="ჩვეულებრივი 8 4 2 2 2 2 3 2 2" xfId="32722"/>
    <cellStyle name="ჩვეულებრივი 8 4 2 2 2 2 3 2 3" xfId="37595"/>
    <cellStyle name="ჩვეულებრივი 8 4 2 2 2 2 3 3" xfId="32721"/>
    <cellStyle name="ჩვეულებრივი 8 4 2 2 2 2 3 4" xfId="37594"/>
    <cellStyle name="ჩვეულებრივი 8 4 2 2 2 2 4" xfId="27789"/>
    <cellStyle name="ჩვეულებრივი 8 4 2 2 2 2 4 2" xfId="32723"/>
    <cellStyle name="ჩვეულებრივი 8 4 2 2 2 2 4 3" xfId="37596"/>
    <cellStyle name="ჩვეულებრივი 8 4 2 2 2 2 5" xfId="32716"/>
    <cellStyle name="ჩვეულებრივი 8 4 2 2 2 2 6" xfId="37589"/>
    <cellStyle name="ჩვეულებრივი 8 4 2 2 2 3" xfId="27790"/>
    <cellStyle name="ჩვეულებრივი 8 4 2 2 2 3 2" xfId="27791"/>
    <cellStyle name="ჩვეულებრივი 8 4 2 2 2 3 2 2" xfId="27792"/>
    <cellStyle name="ჩვეულებრივი 8 4 2 2 2 3 2 2 2" xfId="32726"/>
    <cellStyle name="ჩვეულებრივი 8 4 2 2 2 3 2 2 3" xfId="37599"/>
    <cellStyle name="ჩვეულებრივი 8 4 2 2 2 3 2 3" xfId="32725"/>
    <cellStyle name="ჩვეულებრივი 8 4 2 2 2 3 2 4" xfId="37598"/>
    <cellStyle name="ჩვეულებრივი 8 4 2 2 2 3 3" xfId="27793"/>
    <cellStyle name="ჩვეულებრივი 8 4 2 2 2 3 3 2" xfId="32727"/>
    <cellStyle name="ჩვეულებრივი 8 4 2 2 2 3 3 3" xfId="37600"/>
    <cellStyle name="ჩვეულებრივი 8 4 2 2 2 3 4" xfId="32724"/>
    <cellStyle name="ჩვეულებრივი 8 4 2 2 2 3 5" xfId="37597"/>
    <cellStyle name="ჩვეულებრივი 8 4 2 2 2 4" xfId="27794"/>
    <cellStyle name="ჩვეულებრივი 8 4 2 2 2 4 2" xfId="27795"/>
    <cellStyle name="ჩვეულებრივი 8 4 2 2 2 4 2 2" xfId="32729"/>
    <cellStyle name="ჩვეულებრივი 8 4 2 2 2 4 2 3" xfId="37602"/>
    <cellStyle name="ჩვეულებრივი 8 4 2 2 2 4 3" xfId="32728"/>
    <cellStyle name="ჩვეულებრივი 8 4 2 2 2 4 4" xfId="37601"/>
    <cellStyle name="ჩვეულებრივი 8 4 2 2 2 5" xfId="27796"/>
    <cellStyle name="ჩვეულებრივი 8 4 2 2 2 5 2" xfId="32730"/>
    <cellStyle name="ჩვეულებრივი 8 4 2 2 2 5 3" xfId="37603"/>
    <cellStyle name="ჩვეულებრივი 8 4 2 2 2 6" xfId="32715"/>
    <cellStyle name="ჩვეულებრივი 8 4 2 2 2 7" xfId="37588"/>
    <cellStyle name="ჩვეულებრივი 8 4 2 2 3" xfId="27797"/>
    <cellStyle name="ჩვეულებრივი 8 4 2 2 3 2" xfId="27798"/>
    <cellStyle name="ჩვეულებრივი 8 4 2 2 3 2 2" xfId="27799"/>
    <cellStyle name="ჩვეულებრივი 8 4 2 2 3 2 2 2" xfId="27800"/>
    <cellStyle name="ჩვეულებრივი 8 4 2 2 3 2 2 2 2" xfId="27801"/>
    <cellStyle name="ჩვეულებრივი 8 4 2 2 3 2 2 2 2 2" xfId="32735"/>
    <cellStyle name="ჩვეულებრივი 8 4 2 2 3 2 2 2 2 3" xfId="37608"/>
    <cellStyle name="ჩვეულებრივი 8 4 2 2 3 2 2 2 3" xfId="32734"/>
    <cellStyle name="ჩვეულებრივი 8 4 2 2 3 2 2 2 4" xfId="37607"/>
    <cellStyle name="ჩვეულებრივი 8 4 2 2 3 2 2 3" xfId="27802"/>
    <cellStyle name="ჩვეულებრივი 8 4 2 2 3 2 2 3 2" xfId="32736"/>
    <cellStyle name="ჩვეულებრივი 8 4 2 2 3 2 2 3 3" xfId="37609"/>
    <cellStyle name="ჩვეულებრივი 8 4 2 2 3 2 2 4" xfId="32733"/>
    <cellStyle name="ჩვეულებრივი 8 4 2 2 3 2 2 5" xfId="37606"/>
    <cellStyle name="ჩვეულებრივი 8 4 2 2 3 2 3" xfId="27803"/>
    <cellStyle name="ჩვეულებრივი 8 4 2 2 3 2 3 2" xfId="27804"/>
    <cellStyle name="ჩვეულებრივი 8 4 2 2 3 2 3 2 2" xfId="32738"/>
    <cellStyle name="ჩვეულებრივი 8 4 2 2 3 2 3 2 3" xfId="37611"/>
    <cellStyle name="ჩვეულებრივი 8 4 2 2 3 2 3 3" xfId="32737"/>
    <cellStyle name="ჩვეულებრივი 8 4 2 2 3 2 3 4" xfId="37610"/>
    <cellStyle name="ჩვეულებრივი 8 4 2 2 3 2 4" xfId="27805"/>
    <cellStyle name="ჩვეულებრივი 8 4 2 2 3 2 4 2" xfId="32739"/>
    <cellStyle name="ჩვეულებრივი 8 4 2 2 3 2 4 3" xfId="37612"/>
    <cellStyle name="ჩვეულებრივი 8 4 2 2 3 2 5" xfId="32732"/>
    <cellStyle name="ჩვეულებრივი 8 4 2 2 3 2 6" xfId="37605"/>
    <cellStyle name="ჩვეულებრივი 8 4 2 2 3 3" xfId="27806"/>
    <cellStyle name="ჩვეულებრივი 8 4 2 2 3 3 2" xfId="27807"/>
    <cellStyle name="ჩვეულებრივი 8 4 2 2 3 3 2 2" xfId="27808"/>
    <cellStyle name="ჩვეულებრივი 8 4 2 2 3 3 2 2 2" xfId="32742"/>
    <cellStyle name="ჩვეულებრივი 8 4 2 2 3 3 2 2 3" xfId="37615"/>
    <cellStyle name="ჩვეულებრივი 8 4 2 2 3 3 2 3" xfId="32741"/>
    <cellStyle name="ჩვეულებრივი 8 4 2 2 3 3 2 4" xfId="37614"/>
    <cellStyle name="ჩვეულებრივი 8 4 2 2 3 3 3" xfId="27809"/>
    <cellStyle name="ჩვეულებრივი 8 4 2 2 3 3 3 2" xfId="32743"/>
    <cellStyle name="ჩვეულებრივი 8 4 2 2 3 3 3 3" xfId="37616"/>
    <cellStyle name="ჩვეულებრივი 8 4 2 2 3 3 4" xfId="32740"/>
    <cellStyle name="ჩვეულებრივი 8 4 2 2 3 3 5" xfId="37613"/>
    <cellStyle name="ჩვეულებრივი 8 4 2 2 3 4" xfId="27810"/>
    <cellStyle name="ჩვეულებრივი 8 4 2 2 3 4 2" xfId="27811"/>
    <cellStyle name="ჩვეულებრივი 8 4 2 2 3 4 2 2" xfId="32745"/>
    <cellStyle name="ჩვეულებრივი 8 4 2 2 3 4 2 3" xfId="37618"/>
    <cellStyle name="ჩვეულებრივი 8 4 2 2 3 4 3" xfId="32744"/>
    <cellStyle name="ჩვეულებრივი 8 4 2 2 3 4 4" xfId="37617"/>
    <cellStyle name="ჩვეულებრივი 8 4 2 2 3 5" xfId="27812"/>
    <cellStyle name="ჩვეულებრივი 8 4 2 2 3 5 2" xfId="32746"/>
    <cellStyle name="ჩვეულებრივი 8 4 2 2 3 5 3" xfId="37619"/>
    <cellStyle name="ჩვეულებრივი 8 4 2 2 3 6" xfId="32731"/>
    <cellStyle name="ჩვეულებრივი 8 4 2 2 3 7" xfId="37604"/>
    <cellStyle name="ჩვეულებრივი 8 4 2 2 4" xfId="27813"/>
    <cellStyle name="ჩვეულებრივი 8 4 2 2 4 2" xfId="27814"/>
    <cellStyle name="ჩვეულებრივი 8 4 2 2 4 2 2" xfId="27815"/>
    <cellStyle name="ჩვეულებრივი 8 4 2 2 4 2 2 2" xfId="27816"/>
    <cellStyle name="ჩვეულებრივი 8 4 2 2 4 2 2 2 2" xfId="32750"/>
    <cellStyle name="ჩვეულებრივი 8 4 2 2 4 2 2 2 3" xfId="37623"/>
    <cellStyle name="ჩვეულებრივი 8 4 2 2 4 2 2 3" xfId="32749"/>
    <cellStyle name="ჩვეულებრივი 8 4 2 2 4 2 2 4" xfId="37622"/>
    <cellStyle name="ჩვეულებრივი 8 4 2 2 4 2 3" xfId="27817"/>
    <cellStyle name="ჩვეულებრივი 8 4 2 2 4 2 3 2" xfId="32751"/>
    <cellStyle name="ჩვეულებრივი 8 4 2 2 4 2 3 3" xfId="37624"/>
    <cellStyle name="ჩვეულებრივი 8 4 2 2 4 2 4" xfId="32748"/>
    <cellStyle name="ჩვეულებრივი 8 4 2 2 4 2 5" xfId="37621"/>
    <cellStyle name="ჩვეულებრივი 8 4 2 2 4 3" xfId="27818"/>
    <cellStyle name="ჩვეულებრივი 8 4 2 2 4 3 2" xfId="27819"/>
    <cellStyle name="ჩვეულებრივი 8 4 2 2 4 3 2 2" xfId="32753"/>
    <cellStyle name="ჩვეულებრივი 8 4 2 2 4 3 2 3" xfId="37626"/>
    <cellStyle name="ჩვეულებრივი 8 4 2 2 4 3 3" xfId="32752"/>
    <cellStyle name="ჩვეულებრივი 8 4 2 2 4 3 4" xfId="37625"/>
    <cellStyle name="ჩვეულებრივი 8 4 2 2 4 4" xfId="27820"/>
    <cellStyle name="ჩვეულებრივი 8 4 2 2 4 4 2" xfId="32754"/>
    <cellStyle name="ჩვეულებრივი 8 4 2 2 4 4 3" xfId="37627"/>
    <cellStyle name="ჩვეულებრივი 8 4 2 2 4 5" xfId="32747"/>
    <cellStyle name="ჩვეულებრივი 8 4 2 2 4 6" xfId="37620"/>
    <cellStyle name="ჩვეულებრივი 8 4 2 2 5" xfId="27821"/>
    <cellStyle name="ჩვეულებრივი 8 4 2 2 5 2" xfId="27822"/>
    <cellStyle name="ჩვეულებრივი 8 4 2 2 5 2 2" xfId="27823"/>
    <cellStyle name="ჩვეულებრივი 8 4 2 2 5 2 2 2" xfId="32757"/>
    <cellStyle name="ჩვეულებრივი 8 4 2 2 5 2 2 3" xfId="37630"/>
    <cellStyle name="ჩვეულებრივი 8 4 2 2 5 2 3" xfId="32756"/>
    <cellStyle name="ჩვეულებრივი 8 4 2 2 5 2 4" xfId="37629"/>
    <cellStyle name="ჩვეულებრივი 8 4 2 2 5 3" xfId="27824"/>
    <cellStyle name="ჩვეულებრივი 8 4 2 2 5 3 2" xfId="32758"/>
    <cellStyle name="ჩვეულებრივი 8 4 2 2 5 3 3" xfId="37631"/>
    <cellStyle name="ჩვეულებრივი 8 4 2 2 5 4" xfId="32755"/>
    <cellStyle name="ჩვეულებრივი 8 4 2 2 5 5" xfId="37628"/>
    <cellStyle name="ჩვეულებრივი 8 4 2 2 6" xfId="27825"/>
    <cellStyle name="ჩვეულებრივი 8 4 2 2 6 2" xfId="27826"/>
    <cellStyle name="ჩვეულებრივი 8 4 2 2 6 2 2" xfId="32760"/>
    <cellStyle name="ჩვეულებრივი 8 4 2 2 6 2 3" xfId="37633"/>
    <cellStyle name="ჩვეულებრივი 8 4 2 2 6 3" xfId="32759"/>
    <cellStyle name="ჩვეულებრივი 8 4 2 2 6 4" xfId="37632"/>
    <cellStyle name="ჩვეულებრივი 8 4 2 2 7" xfId="27827"/>
    <cellStyle name="ჩვეულებრივი 8 4 2 2 7 2" xfId="32761"/>
    <cellStyle name="ჩვეულებრივი 8 4 2 2 7 3" xfId="37634"/>
    <cellStyle name="ჩვეულებრივი 8 4 2 2 8" xfId="32714"/>
    <cellStyle name="ჩვეულებრივი 8 4 2 2 9" xfId="37587"/>
    <cellStyle name="ჩვეულებრივი 8 4 2 3" xfId="27828"/>
    <cellStyle name="ჩვეულებრივი 8 4 2 3 2" xfId="27829"/>
    <cellStyle name="ჩვეულებრივი 8 4 2 3 2 2" xfId="27830"/>
    <cellStyle name="ჩვეულებრივი 8 4 2 3 2 2 2" xfId="27831"/>
    <cellStyle name="ჩვეულებრივი 8 4 2 3 2 2 2 2" xfId="27832"/>
    <cellStyle name="ჩვეულებრივი 8 4 2 3 2 2 2 2 2" xfId="32766"/>
    <cellStyle name="ჩვეულებრივი 8 4 2 3 2 2 2 2 3" xfId="37639"/>
    <cellStyle name="ჩვეულებრივი 8 4 2 3 2 2 2 3" xfId="32765"/>
    <cellStyle name="ჩვეულებრივი 8 4 2 3 2 2 2 4" xfId="37638"/>
    <cellStyle name="ჩვეულებრივი 8 4 2 3 2 2 3" xfId="27833"/>
    <cellStyle name="ჩვეულებრივი 8 4 2 3 2 2 3 2" xfId="32767"/>
    <cellStyle name="ჩვეულებრივი 8 4 2 3 2 2 3 3" xfId="37640"/>
    <cellStyle name="ჩვეულებრივი 8 4 2 3 2 2 4" xfId="32764"/>
    <cellStyle name="ჩვეულებრივი 8 4 2 3 2 2 5" xfId="37637"/>
    <cellStyle name="ჩვეულებრივი 8 4 2 3 2 3" xfId="27834"/>
    <cellStyle name="ჩვეულებრივი 8 4 2 3 2 3 2" xfId="27835"/>
    <cellStyle name="ჩვეულებრივი 8 4 2 3 2 3 2 2" xfId="32769"/>
    <cellStyle name="ჩვეულებრივი 8 4 2 3 2 3 2 3" xfId="37642"/>
    <cellStyle name="ჩვეულებრივი 8 4 2 3 2 3 3" xfId="32768"/>
    <cellStyle name="ჩვეულებრივი 8 4 2 3 2 3 4" xfId="37641"/>
    <cellStyle name="ჩვეულებრივი 8 4 2 3 2 4" xfId="27836"/>
    <cellStyle name="ჩვეულებრივი 8 4 2 3 2 4 2" xfId="32770"/>
    <cellStyle name="ჩვეულებრივი 8 4 2 3 2 4 3" xfId="37643"/>
    <cellStyle name="ჩვეულებრივი 8 4 2 3 2 5" xfId="32763"/>
    <cellStyle name="ჩვეულებრივი 8 4 2 3 2 6" xfId="37636"/>
    <cellStyle name="ჩვეულებრივი 8 4 2 3 3" xfId="27837"/>
    <cellStyle name="ჩვეულებრივი 8 4 2 3 3 2" xfId="27838"/>
    <cellStyle name="ჩვეულებრივი 8 4 2 3 3 2 2" xfId="27839"/>
    <cellStyle name="ჩვეულებრივი 8 4 2 3 3 2 2 2" xfId="32773"/>
    <cellStyle name="ჩვეულებრივი 8 4 2 3 3 2 2 3" xfId="37646"/>
    <cellStyle name="ჩვეულებრივი 8 4 2 3 3 2 3" xfId="32772"/>
    <cellStyle name="ჩვეულებრივი 8 4 2 3 3 2 4" xfId="37645"/>
    <cellStyle name="ჩვეულებრივი 8 4 2 3 3 3" xfId="27840"/>
    <cellStyle name="ჩვეულებრივი 8 4 2 3 3 3 2" xfId="32774"/>
    <cellStyle name="ჩვეულებრივი 8 4 2 3 3 3 3" xfId="37647"/>
    <cellStyle name="ჩვეულებრივი 8 4 2 3 3 4" xfId="32771"/>
    <cellStyle name="ჩვეულებრივი 8 4 2 3 3 5" xfId="37644"/>
    <cellStyle name="ჩვეულებრივი 8 4 2 3 4" xfId="27841"/>
    <cellStyle name="ჩვეულებრივი 8 4 2 3 4 2" xfId="27842"/>
    <cellStyle name="ჩვეულებრივი 8 4 2 3 4 2 2" xfId="32776"/>
    <cellStyle name="ჩვეულებრივი 8 4 2 3 4 2 3" xfId="37649"/>
    <cellStyle name="ჩვეულებრივი 8 4 2 3 4 3" xfId="32775"/>
    <cellStyle name="ჩვეულებრივი 8 4 2 3 4 4" xfId="37648"/>
    <cellStyle name="ჩვეულებრივი 8 4 2 3 5" xfId="27843"/>
    <cellStyle name="ჩვეულებრივი 8 4 2 3 5 2" xfId="32777"/>
    <cellStyle name="ჩვეულებრივი 8 4 2 3 5 3" xfId="37650"/>
    <cellStyle name="ჩვეულებრივი 8 4 2 3 6" xfId="32762"/>
    <cellStyle name="ჩვეულებრივი 8 4 2 3 7" xfId="37635"/>
    <cellStyle name="ჩვეულებრივი 8 4 2 4" xfId="27844"/>
    <cellStyle name="ჩვეულებრივი 8 4 2 4 2" xfId="27845"/>
    <cellStyle name="ჩვეულებრივი 8 4 2 4 2 2" xfId="27846"/>
    <cellStyle name="ჩვეულებრივი 8 4 2 4 2 2 2" xfId="27847"/>
    <cellStyle name="ჩვეულებრივი 8 4 2 4 2 2 2 2" xfId="27848"/>
    <cellStyle name="ჩვეულებრივი 8 4 2 4 2 2 2 2 2" xfId="32782"/>
    <cellStyle name="ჩვეულებრივი 8 4 2 4 2 2 2 2 3" xfId="37655"/>
    <cellStyle name="ჩვეულებრივი 8 4 2 4 2 2 2 3" xfId="32781"/>
    <cellStyle name="ჩვეულებრივი 8 4 2 4 2 2 2 4" xfId="37654"/>
    <cellStyle name="ჩვეულებრივი 8 4 2 4 2 2 3" xfId="27849"/>
    <cellStyle name="ჩვეულებრივი 8 4 2 4 2 2 3 2" xfId="32783"/>
    <cellStyle name="ჩვეულებრივი 8 4 2 4 2 2 3 3" xfId="37656"/>
    <cellStyle name="ჩვეულებრივი 8 4 2 4 2 2 4" xfId="32780"/>
    <cellStyle name="ჩვეულებრივი 8 4 2 4 2 2 5" xfId="37653"/>
    <cellStyle name="ჩვეულებრივი 8 4 2 4 2 3" xfId="27850"/>
    <cellStyle name="ჩვეულებრივი 8 4 2 4 2 3 2" xfId="27851"/>
    <cellStyle name="ჩვეულებრივი 8 4 2 4 2 3 2 2" xfId="32785"/>
    <cellStyle name="ჩვეულებრივი 8 4 2 4 2 3 2 3" xfId="37658"/>
    <cellStyle name="ჩვეულებრივი 8 4 2 4 2 3 3" xfId="32784"/>
    <cellStyle name="ჩვეულებრივი 8 4 2 4 2 3 4" xfId="37657"/>
    <cellStyle name="ჩვეულებრივი 8 4 2 4 2 4" xfId="27852"/>
    <cellStyle name="ჩვეულებრივი 8 4 2 4 2 4 2" xfId="32786"/>
    <cellStyle name="ჩვეულებრივი 8 4 2 4 2 4 3" xfId="37659"/>
    <cellStyle name="ჩვეულებრივი 8 4 2 4 2 5" xfId="32779"/>
    <cellStyle name="ჩვეულებრივი 8 4 2 4 2 6" xfId="37652"/>
    <cellStyle name="ჩვეულებრივი 8 4 2 4 3" xfId="27853"/>
    <cellStyle name="ჩვეულებრივი 8 4 2 4 3 2" xfId="27854"/>
    <cellStyle name="ჩვეულებრივი 8 4 2 4 3 2 2" xfId="27855"/>
    <cellStyle name="ჩვეულებრივი 8 4 2 4 3 2 2 2" xfId="32789"/>
    <cellStyle name="ჩვეულებრივი 8 4 2 4 3 2 2 3" xfId="37662"/>
    <cellStyle name="ჩვეულებრივი 8 4 2 4 3 2 3" xfId="32788"/>
    <cellStyle name="ჩვეულებრივი 8 4 2 4 3 2 4" xfId="37661"/>
    <cellStyle name="ჩვეულებრივი 8 4 2 4 3 3" xfId="27856"/>
    <cellStyle name="ჩვეულებრივი 8 4 2 4 3 3 2" xfId="32790"/>
    <cellStyle name="ჩვეულებრივი 8 4 2 4 3 3 3" xfId="37663"/>
    <cellStyle name="ჩვეულებრივი 8 4 2 4 3 4" xfId="32787"/>
    <cellStyle name="ჩვეულებრივი 8 4 2 4 3 5" xfId="37660"/>
    <cellStyle name="ჩვეულებრივი 8 4 2 4 4" xfId="27857"/>
    <cellStyle name="ჩვეულებრივი 8 4 2 4 4 2" xfId="27858"/>
    <cellStyle name="ჩვეულებრივი 8 4 2 4 4 2 2" xfId="32792"/>
    <cellStyle name="ჩვეულებრივი 8 4 2 4 4 2 3" xfId="37665"/>
    <cellStyle name="ჩვეულებრივი 8 4 2 4 4 3" xfId="32791"/>
    <cellStyle name="ჩვეულებრივი 8 4 2 4 4 4" xfId="37664"/>
    <cellStyle name="ჩვეულებრივი 8 4 2 4 5" xfId="27859"/>
    <cellStyle name="ჩვეულებრივი 8 4 2 4 5 2" xfId="32793"/>
    <cellStyle name="ჩვეულებრივი 8 4 2 4 5 3" xfId="37666"/>
    <cellStyle name="ჩვეულებრივი 8 4 2 4 6" xfId="32778"/>
    <cellStyle name="ჩვეულებრივი 8 4 2 4 7" xfId="37651"/>
    <cellStyle name="ჩვეულებრივი 8 4 2 5" xfId="27860"/>
    <cellStyle name="ჩვეულებრივი 8 4 2 5 2" xfId="27861"/>
    <cellStyle name="ჩვეულებრივი 8 4 2 5 2 2" xfId="27862"/>
    <cellStyle name="ჩვეულებრივი 8 4 2 5 2 2 2" xfId="27863"/>
    <cellStyle name="ჩვეულებრივი 8 4 2 5 2 2 2 2" xfId="32797"/>
    <cellStyle name="ჩვეულებრივი 8 4 2 5 2 2 2 3" xfId="37670"/>
    <cellStyle name="ჩვეულებრივი 8 4 2 5 2 2 3" xfId="32796"/>
    <cellStyle name="ჩვეულებრივი 8 4 2 5 2 2 4" xfId="37669"/>
    <cellStyle name="ჩვეულებრივი 8 4 2 5 2 3" xfId="27864"/>
    <cellStyle name="ჩვეულებრივი 8 4 2 5 2 3 2" xfId="32798"/>
    <cellStyle name="ჩვეულებრივი 8 4 2 5 2 3 3" xfId="37671"/>
    <cellStyle name="ჩვეულებრივი 8 4 2 5 2 4" xfId="32795"/>
    <cellStyle name="ჩვეულებრივი 8 4 2 5 2 5" xfId="37668"/>
    <cellStyle name="ჩვეულებრივი 8 4 2 5 3" xfId="27865"/>
    <cellStyle name="ჩვეულებრივი 8 4 2 5 3 2" xfId="27866"/>
    <cellStyle name="ჩვეულებრივი 8 4 2 5 3 2 2" xfId="32800"/>
    <cellStyle name="ჩვეულებრივი 8 4 2 5 3 2 3" xfId="37673"/>
    <cellStyle name="ჩვეულებრივი 8 4 2 5 3 3" xfId="32799"/>
    <cellStyle name="ჩვეულებრივი 8 4 2 5 3 4" xfId="37672"/>
    <cellStyle name="ჩვეულებრივი 8 4 2 5 4" xfId="27867"/>
    <cellStyle name="ჩვეულებრივი 8 4 2 5 4 2" xfId="32801"/>
    <cellStyle name="ჩვეულებრივი 8 4 2 5 4 3" xfId="37674"/>
    <cellStyle name="ჩვეულებრივი 8 4 2 5 5" xfId="32794"/>
    <cellStyle name="ჩვეულებრივი 8 4 2 5 6" xfId="37667"/>
    <cellStyle name="ჩვეულებრივი 8 4 2 6" xfId="27868"/>
    <cellStyle name="ჩვეულებრივი 8 4 2 6 2" xfId="27869"/>
    <cellStyle name="ჩვეულებრივი 8 4 2 6 2 2" xfId="27870"/>
    <cellStyle name="ჩვეულებრივი 8 4 2 6 2 2 2" xfId="32804"/>
    <cellStyle name="ჩვეულებრივი 8 4 2 6 2 2 3" xfId="37677"/>
    <cellStyle name="ჩვეულებრივი 8 4 2 6 2 3" xfId="32803"/>
    <cellStyle name="ჩვეულებრივი 8 4 2 6 2 4" xfId="37676"/>
    <cellStyle name="ჩვეულებრივი 8 4 2 6 3" xfId="27871"/>
    <cellStyle name="ჩვეულებრივი 8 4 2 6 3 2" xfId="32805"/>
    <cellStyle name="ჩვეულებრივი 8 4 2 6 3 3" xfId="37678"/>
    <cellStyle name="ჩვეულებრივი 8 4 2 6 4" xfId="32802"/>
    <cellStyle name="ჩვეულებრივი 8 4 2 6 5" xfId="37675"/>
    <cellStyle name="ჩვეულებრივი 8 4 2 7" xfId="27872"/>
    <cellStyle name="ჩვეულებრივი 8 4 2 7 2" xfId="27873"/>
    <cellStyle name="ჩვეულებრივი 8 4 2 7 2 2" xfId="32807"/>
    <cellStyle name="ჩვეულებრივი 8 4 2 7 2 3" xfId="37680"/>
    <cellStyle name="ჩვეულებრივი 8 4 2 7 3" xfId="32806"/>
    <cellStyle name="ჩვეულებრივი 8 4 2 7 4" xfId="37679"/>
    <cellStyle name="ჩვეულებრივი 8 4 2 8" xfId="27874"/>
    <cellStyle name="ჩვეულებრივი 8 4 2 8 2" xfId="32808"/>
    <cellStyle name="ჩვეულებრივი 8 4 2 8 3" xfId="37681"/>
    <cellStyle name="ჩვეულებრივი 8 4 2 9" xfId="32713"/>
    <cellStyle name="ჩვეულებრივი 8 4 3" xfId="27875"/>
    <cellStyle name="ჩვეულებრივი 8 4 3 2" xfId="27876"/>
    <cellStyle name="ჩვეულებრივი 8 4 3 2 2" xfId="27877"/>
    <cellStyle name="ჩვეულებრივი 8 4 3 2 2 2" xfId="27878"/>
    <cellStyle name="ჩვეულებრივი 8 4 3 2 2 2 2" xfId="27879"/>
    <cellStyle name="ჩვეულებრივი 8 4 3 2 2 2 2 2" xfId="27880"/>
    <cellStyle name="ჩვეულებრივი 8 4 3 2 2 2 2 2 2" xfId="32814"/>
    <cellStyle name="ჩვეულებრივი 8 4 3 2 2 2 2 2 3" xfId="37687"/>
    <cellStyle name="ჩვეულებრივი 8 4 3 2 2 2 2 3" xfId="32813"/>
    <cellStyle name="ჩვეულებრივი 8 4 3 2 2 2 2 4" xfId="37686"/>
    <cellStyle name="ჩვეულებრივი 8 4 3 2 2 2 3" xfId="27881"/>
    <cellStyle name="ჩვეულებრივი 8 4 3 2 2 2 3 2" xfId="32815"/>
    <cellStyle name="ჩვეულებრივი 8 4 3 2 2 2 3 3" xfId="37688"/>
    <cellStyle name="ჩვეულებრივი 8 4 3 2 2 2 4" xfId="32812"/>
    <cellStyle name="ჩვეულებრივი 8 4 3 2 2 2 5" xfId="37685"/>
    <cellStyle name="ჩვეულებრივი 8 4 3 2 2 3" xfId="27882"/>
    <cellStyle name="ჩვეულებრივი 8 4 3 2 2 3 2" xfId="27883"/>
    <cellStyle name="ჩვეულებრივი 8 4 3 2 2 3 2 2" xfId="32817"/>
    <cellStyle name="ჩვეულებრივი 8 4 3 2 2 3 2 3" xfId="37690"/>
    <cellStyle name="ჩვეულებრივი 8 4 3 2 2 3 3" xfId="32816"/>
    <cellStyle name="ჩვეულებრივი 8 4 3 2 2 3 4" xfId="37689"/>
    <cellStyle name="ჩვეულებრივი 8 4 3 2 2 4" xfId="27884"/>
    <cellStyle name="ჩვეულებრივი 8 4 3 2 2 4 2" xfId="32818"/>
    <cellStyle name="ჩვეულებრივი 8 4 3 2 2 4 3" xfId="37691"/>
    <cellStyle name="ჩვეულებრივი 8 4 3 2 2 5" xfId="32811"/>
    <cellStyle name="ჩვეულებრივი 8 4 3 2 2 6" xfId="37684"/>
    <cellStyle name="ჩვეულებრივი 8 4 3 2 3" xfId="27885"/>
    <cellStyle name="ჩვეულებრივი 8 4 3 2 3 2" xfId="27886"/>
    <cellStyle name="ჩვეულებრივი 8 4 3 2 3 2 2" xfId="27887"/>
    <cellStyle name="ჩვეულებრივი 8 4 3 2 3 2 2 2" xfId="32821"/>
    <cellStyle name="ჩვეულებრივი 8 4 3 2 3 2 2 3" xfId="37694"/>
    <cellStyle name="ჩვეულებრივი 8 4 3 2 3 2 3" xfId="32820"/>
    <cellStyle name="ჩვეულებრივი 8 4 3 2 3 2 4" xfId="37693"/>
    <cellStyle name="ჩვეულებრივი 8 4 3 2 3 3" xfId="27888"/>
    <cellStyle name="ჩვეულებრივი 8 4 3 2 3 3 2" xfId="32822"/>
    <cellStyle name="ჩვეულებრივი 8 4 3 2 3 3 3" xfId="37695"/>
    <cellStyle name="ჩვეულებრივი 8 4 3 2 3 4" xfId="32819"/>
    <cellStyle name="ჩვეულებრივი 8 4 3 2 3 5" xfId="37692"/>
    <cellStyle name="ჩვეულებრივი 8 4 3 2 4" xfId="27889"/>
    <cellStyle name="ჩვეულებრივი 8 4 3 2 4 2" xfId="27890"/>
    <cellStyle name="ჩვეულებრივი 8 4 3 2 4 2 2" xfId="32824"/>
    <cellStyle name="ჩვეულებრივი 8 4 3 2 4 2 3" xfId="37697"/>
    <cellStyle name="ჩვეულებრივი 8 4 3 2 4 3" xfId="32823"/>
    <cellStyle name="ჩვეულებრივი 8 4 3 2 4 4" xfId="37696"/>
    <cellStyle name="ჩვეულებრივი 8 4 3 2 5" xfId="27891"/>
    <cellStyle name="ჩვეულებრივი 8 4 3 2 5 2" xfId="32825"/>
    <cellStyle name="ჩვეულებრივი 8 4 3 2 5 3" xfId="37698"/>
    <cellStyle name="ჩვეულებრივი 8 4 3 2 6" xfId="32810"/>
    <cellStyle name="ჩვეულებრივი 8 4 3 2 7" xfId="37683"/>
    <cellStyle name="ჩვეულებრივი 8 4 3 3" xfId="27892"/>
    <cellStyle name="ჩვეულებრივი 8 4 3 3 2" xfId="27893"/>
    <cellStyle name="ჩვეულებრივი 8 4 3 3 2 2" xfId="27894"/>
    <cellStyle name="ჩვეულებრივი 8 4 3 3 2 2 2" xfId="27895"/>
    <cellStyle name="ჩვეულებრივი 8 4 3 3 2 2 2 2" xfId="27896"/>
    <cellStyle name="ჩვეულებრივი 8 4 3 3 2 2 2 2 2" xfId="32830"/>
    <cellStyle name="ჩვეულებრივი 8 4 3 3 2 2 2 2 3" xfId="37703"/>
    <cellStyle name="ჩვეულებრივი 8 4 3 3 2 2 2 3" xfId="32829"/>
    <cellStyle name="ჩვეულებრივი 8 4 3 3 2 2 2 4" xfId="37702"/>
    <cellStyle name="ჩვეულებრივი 8 4 3 3 2 2 3" xfId="27897"/>
    <cellStyle name="ჩვეულებრივი 8 4 3 3 2 2 3 2" xfId="32831"/>
    <cellStyle name="ჩვეულებრივი 8 4 3 3 2 2 3 3" xfId="37704"/>
    <cellStyle name="ჩვეულებრივი 8 4 3 3 2 2 4" xfId="32828"/>
    <cellStyle name="ჩვეულებრივი 8 4 3 3 2 2 5" xfId="37701"/>
    <cellStyle name="ჩვეულებრივი 8 4 3 3 2 3" xfId="27898"/>
    <cellStyle name="ჩვეულებრივი 8 4 3 3 2 3 2" xfId="27899"/>
    <cellStyle name="ჩვეულებრივი 8 4 3 3 2 3 2 2" xfId="32833"/>
    <cellStyle name="ჩვეულებრივი 8 4 3 3 2 3 2 3" xfId="37706"/>
    <cellStyle name="ჩვეულებრივი 8 4 3 3 2 3 3" xfId="32832"/>
    <cellStyle name="ჩვეულებრივი 8 4 3 3 2 3 4" xfId="37705"/>
    <cellStyle name="ჩვეულებრივი 8 4 3 3 2 4" xfId="27900"/>
    <cellStyle name="ჩვეულებრივი 8 4 3 3 2 4 2" xfId="32834"/>
    <cellStyle name="ჩვეულებრივი 8 4 3 3 2 4 3" xfId="37707"/>
    <cellStyle name="ჩვეულებრივი 8 4 3 3 2 5" xfId="32827"/>
    <cellStyle name="ჩვეულებრივი 8 4 3 3 2 6" xfId="37700"/>
    <cellStyle name="ჩვეულებრივი 8 4 3 3 3" xfId="27901"/>
    <cellStyle name="ჩვეულებრივი 8 4 3 3 3 2" xfId="27902"/>
    <cellStyle name="ჩვეულებრივი 8 4 3 3 3 2 2" xfId="27903"/>
    <cellStyle name="ჩვეულებრივი 8 4 3 3 3 2 2 2" xfId="32837"/>
    <cellStyle name="ჩვეულებრივი 8 4 3 3 3 2 2 3" xfId="37710"/>
    <cellStyle name="ჩვეულებრივი 8 4 3 3 3 2 3" xfId="32836"/>
    <cellStyle name="ჩვეულებრივი 8 4 3 3 3 2 4" xfId="37709"/>
    <cellStyle name="ჩვეულებრივი 8 4 3 3 3 3" xfId="27904"/>
    <cellStyle name="ჩვეულებრივი 8 4 3 3 3 3 2" xfId="32838"/>
    <cellStyle name="ჩვეულებრივი 8 4 3 3 3 3 3" xfId="37711"/>
    <cellStyle name="ჩვეულებრივი 8 4 3 3 3 4" xfId="32835"/>
    <cellStyle name="ჩვეულებრივი 8 4 3 3 3 5" xfId="37708"/>
    <cellStyle name="ჩვეულებრივი 8 4 3 3 4" xfId="27905"/>
    <cellStyle name="ჩვეულებრივი 8 4 3 3 4 2" xfId="27906"/>
    <cellStyle name="ჩვეულებრივი 8 4 3 3 4 2 2" xfId="32840"/>
    <cellStyle name="ჩვეულებრივი 8 4 3 3 4 2 3" xfId="37713"/>
    <cellStyle name="ჩვეულებრივი 8 4 3 3 4 3" xfId="32839"/>
    <cellStyle name="ჩვეულებრივი 8 4 3 3 4 4" xfId="37712"/>
    <cellStyle name="ჩვეულებრივი 8 4 3 3 5" xfId="27907"/>
    <cellStyle name="ჩვეულებრივი 8 4 3 3 5 2" xfId="32841"/>
    <cellStyle name="ჩვეულებრივი 8 4 3 3 5 3" xfId="37714"/>
    <cellStyle name="ჩვეულებრივი 8 4 3 3 6" xfId="32826"/>
    <cellStyle name="ჩვეულებრივი 8 4 3 3 7" xfId="37699"/>
    <cellStyle name="ჩვეულებრივი 8 4 3 4" xfId="27908"/>
    <cellStyle name="ჩვეულებრივი 8 4 3 4 2" xfId="27909"/>
    <cellStyle name="ჩვეულებრივი 8 4 3 4 2 2" xfId="27910"/>
    <cellStyle name="ჩვეულებრივი 8 4 3 4 2 2 2" xfId="27911"/>
    <cellStyle name="ჩვეულებრივი 8 4 3 4 2 2 2 2" xfId="32845"/>
    <cellStyle name="ჩვეულებრივი 8 4 3 4 2 2 2 3" xfId="37718"/>
    <cellStyle name="ჩვეულებრივი 8 4 3 4 2 2 3" xfId="32844"/>
    <cellStyle name="ჩვეულებრივი 8 4 3 4 2 2 4" xfId="37717"/>
    <cellStyle name="ჩვეულებრივი 8 4 3 4 2 3" xfId="27912"/>
    <cellStyle name="ჩვეულებრივი 8 4 3 4 2 3 2" xfId="32846"/>
    <cellStyle name="ჩვეულებრივი 8 4 3 4 2 3 3" xfId="37719"/>
    <cellStyle name="ჩვეულებრივი 8 4 3 4 2 4" xfId="32843"/>
    <cellStyle name="ჩვეულებრივი 8 4 3 4 2 5" xfId="37716"/>
    <cellStyle name="ჩვეულებრივი 8 4 3 4 3" xfId="27913"/>
    <cellStyle name="ჩვეულებრივი 8 4 3 4 3 2" xfId="27914"/>
    <cellStyle name="ჩვეულებრივი 8 4 3 4 3 2 2" xfId="32848"/>
    <cellStyle name="ჩვეულებრივი 8 4 3 4 3 2 3" xfId="37721"/>
    <cellStyle name="ჩვეულებრივი 8 4 3 4 3 3" xfId="32847"/>
    <cellStyle name="ჩვეულებრივი 8 4 3 4 3 4" xfId="37720"/>
    <cellStyle name="ჩვეულებრივი 8 4 3 4 4" xfId="27915"/>
    <cellStyle name="ჩვეულებრივი 8 4 3 4 4 2" xfId="32849"/>
    <cellStyle name="ჩვეულებრივი 8 4 3 4 4 3" xfId="37722"/>
    <cellStyle name="ჩვეულებრივი 8 4 3 4 5" xfId="32842"/>
    <cellStyle name="ჩვეულებრივი 8 4 3 4 6" xfId="37715"/>
    <cellStyle name="ჩვეულებრივი 8 4 3 5" xfId="27916"/>
    <cellStyle name="ჩვეულებრივი 8 4 3 5 2" xfId="27917"/>
    <cellStyle name="ჩვეულებრივი 8 4 3 5 2 2" xfId="27918"/>
    <cellStyle name="ჩვეულებრივი 8 4 3 5 2 2 2" xfId="32852"/>
    <cellStyle name="ჩვეულებრივი 8 4 3 5 2 2 3" xfId="37725"/>
    <cellStyle name="ჩვეულებრივი 8 4 3 5 2 3" xfId="32851"/>
    <cellStyle name="ჩვეულებრივი 8 4 3 5 2 4" xfId="37724"/>
    <cellStyle name="ჩვეულებრივი 8 4 3 5 3" xfId="27919"/>
    <cellStyle name="ჩვეულებრივი 8 4 3 5 3 2" xfId="32853"/>
    <cellStyle name="ჩვეულებრივი 8 4 3 5 3 3" xfId="37726"/>
    <cellStyle name="ჩვეულებრივი 8 4 3 5 4" xfId="32850"/>
    <cellStyle name="ჩვეულებრივი 8 4 3 5 5" xfId="37723"/>
    <cellStyle name="ჩვეულებრივი 8 4 3 6" xfId="27920"/>
    <cellStyle name="ჩვეულებრივი 8 4 3 6 2" xfId="27921"/>
    <cellStyle name="ჩვეულებრივი 8 4 3 6 2 2" xfId="32855"/>
    <cellStyle name="ჩვეულებრივი 8 4 3 6 2 3" xfId="37728"/>
    <cellStyle name="ჩვეულებრივი 8 4 3 6 3" xfId="32854"/>
    <cellStyle name="ჩვეულებრივი 8 4 3 6 4" xfId="37727"/>
    <cellStyle name="ჩვეულებრივი 8 4 3 7" xfId="27922"/>
    <cellStyle name="ჩვეულებრივი 8 4 3 7 2" xfId="32856"/>
    <cellStyle name="ჩვეულებრივი 8 4 3 7 3" xfId="37729"/>
    <cellStyle name="ჩვეულებრივი 8 4 3 8" xfId="32809"/>
    <cellStyle name="ჩვეულებრივი 8 4 3 9" xfId="37682"/>
    <cellStyle name="ჩვეულებრივი 8 4 4" xfId="27923"/>
    <cellStyle name="ჩვეულებრივი 8 4 4 2" xfId="27924"/>
    <cellStyle name="ჩვეულებრივი 8 4 4 2 2" xfId="27925"/>
    <cellStyle name="ჩვეულებრივი 8 4 4 2 2 2" xfId="27926"/>
    <cellStyle name="ჩვეულებრივი 8 4 4 2 2 2 2" xfId="27927"/>
    <cellStyle name="ჩვეულებრივი 8 4 4 2 2 2 2 2" xfId="32861"/>
    <cellStyle name="ჩვეულებრივი 8 4 4 2 2 2 2 3" xfId="37734"/>
    <cellStyle name="ჩვეულებრივი 8 4 4 2 2 2 3" xfId="32860"/>
    <cellStyle name="ჩვეულებრივი 8 4 4 2 2 2 4" xfId="37733"/>
    <cellStyle name="ჩვეულებრივი 8 4 4 2 2 3" xfId="27928"/>
    <cellStyle name="ჩვეულებრივი 8 4 4 2 2 3 2" xfId="32862"/>
    <cellStyle name="ჩვეულებრივი 8 4 4 2 2 3 3" xfId="37735"/>
    <cellStyle name="ჩვეულებრივი 8 4 4 2 2 4" xfId="32859"/>
    <cellStyle name="ჩვეულებრივი 8 4 4 2 2 5" xfId="37732"/>
    <cellStyle name="ჩვეულებრივი 8 4 4 2 3" xfId="27929"/>
    <cellStyle name="ჩვეულებრივი 8 4 4 2 3 2" xfId="27930"/>
    <cellStyle name="ჩვეულებრივი 8 4 4 2 3 2 2" xfId="32864"/>
    <cellStyle name="ჩვეულებრივი 8 4 4 2 3 2 3" xfId="37737"/>
    <cellStyle name="ჩვეულებრივი 8 4 4 2 3 3" xfId="32863"/>
    <cellStyle name="ჩვეულებრივი 8 4 4 2 3 4" xfId="37736"/>
    <cellStyle name="ჩვეულებრივი 8 4 4 2 4" xfId="27931"/>
    <cellStyle name="ჩვეულებრივი 8 4 4 2 4 2" xfId="32865"/>
    <cellStyle name="ჩვეულებრივი 8 4 4 2 4 3" xfId="37738"/>
    <cellStyle name="ჩვეულებრივი 8 4 4 2 5" xfId="32858"/>
    <cellStyle name="ჩვეულებრივი 8 4 4 2 6" xfId="37731"/>
    <cellStyle name="ჩვეულებრივი 8 4 4 3" xfId="27932"/>
    <cellStyle name="ჩვეულებრივი 8 4 4 3 2" xfId="27933"/>
    <cellStyle name="ჩვეულებრივი 8 4 4 3 2 2" xfId="27934"/>
    <cellStyle name="ჩვეულებრივი 8 4 4 3 2 2 2" xfId="32868"/>
    <cellStyle name="ჩვეულებრივი 8 4 4 3 2 2 3" xfId="37741"/>
    <cellStyle name="ჩვეულებრივი 8 4 4 3 2 3" xfId="32867"/>
    <cellStyle name="ჩვეულებრივი 8 4 4 3 2 4" xfId="37740"/>
    <cellStyle name="ჩვეულებრივი 8 4 4 3 3" xfId="27935"/>
    <cellStyle name="ჩვეულებრივი 8 4 4 3 3 2" xfId="32869"/>
    <cellStyle name="ჩვეულებრივი 8 4 4 3 3 3" xfId="37742"/>
    <cellStyle name="ჩვეულებრივი 8 4 4 3 4" xfId="32866"/>
    <cellStyle name="ჩვეულებრივი 8 4 4 3 5" xfId="37739"/>
    <cellStyle name="ჩვეულებრივი 8 4 4 4" xfId="27936"/>
    <cellStyle name="ჩვეულებრივი 8 4 4 4 2" xfId="27937"/>
    <cellStyle name="ჩვეულებრივი 8 4 4 4 2 2" xfId="32871"/>
    <cellStyle name="ჩვეულებრივი 8 4 4 4 2 3" xfId="37744"/>
    <cellStyle name="ჩვეულებრივი 8 4 4 4 3" xfId="32870"/>
    <cellStyle name="ჩვეულებრივი 8 4 4 4 4" xfId="37743"/>
    <cellStyle name="ჩვეულებრივი 8 4 4 5" xfId="27938"/>
    <cellStyle name="ჩვეულებრივი 8 4 4 5 2" xfId="32872"/>
    <cellStyle name="ჩვეულებრივი 8 4 4 5 3" xfId="37745"/>
    <cellStyle name="ჩვეულებრივი 8 4 4 6" xfId="32857"/>
    <cellStyle name="ჩვეულებრივი 8 4 4 7" xfId="37730"/>
    <cellStyle name="ჩვეულებრივი 8 4 5" xfId="27939"/>
    <cellStyle name="ჩვეულებრივი 8 4 5 2" xfId="27940"/>
    <cellStyle name="ჩვეულებრივი 8 4 5 2 2" xfId="27941"/>
    <cellStyle name="ჩვეულებრივი 8 4 5 2 2 2" xfId="27942"/>
    <cellStyle name="ჩვეულებრივი 8 4 5 2 2 2 2" xfId="27943"/>
    <cellStyle name="ჩვეულებრივი 8 4 5 2 2 2 2 2" xfId="32877"/>
    <cellStyle name="ჩვეულებრივი 8 4 5 2 2 2 2 3" xfId="37750"/>
    <cellStyle name="ჩვეულებრივი 8 4 5 2 2 2 3" xfId="32876"/>
    <cellStyle name="ჩვეულებრივი 8 4 5 2 2 2 4" xfId="37749"/>
    <cellStyle name="ჩვეულებრივი 8 4 5 2 2 3" xfId="27944"/>
    <cellStyle name="ჩვეულებრივი 8 4 5 2 2 3 2" xfId="32878"/>
    <cellStyle name="ჩვეულებრივი 8 4 5 2 2 3 3" xfId="37751"/>
    <cellStyle name="ჩვეულებრივი 8 4 5 2 2 4" xfId="32875"/>
    <cellStyle name="ჩვეულებრივი 8 4 5 2 2 5" xfId="37748"/>
    <cellStyle name="ჩვეულებრივი 8 4 5 2 3" xfId="27945"/>
    <cellStyle name="ჩვეულებრივი 8 4 5 2 3 2" xfId="27946"/>
    <cellStyle name="ჩვეულებრივი 8 4 5 2 3 2 2" xfId="32880"/>
    <cellStyle name="ჩვეულებრივი 8 4 5 2 3 2 3" xfId="37753"/>
    <cellStyle name="ჩვეულებრივი 8 4 5 2 3 3" xfId="32879"/>
    <cellStyle name="ჩვეულებრივი 8 4 5 2 3 4" xfId="37752"/>
    <cellStyle name="ჩვეულებრივი 8 4 5 2 4" xfId="27947"/>
    <cellStyle name="ჩვეულებრივი 8 4 5 2 4 2" xfId="32881"/>
    <cellStyle name="ჩვეულებრივი 8 4 5 2 4 3" xfId="37754"/>
    <cellStyle name="ჩვეულებრივი 8 4 5 2 5" xfId="32874"/>
    <cellStyle name="ჩვეულებრივი 8 4 5 2 6" xfId="37747"/>
    <cellStyle name="ჩვეულებრივი 8 4 5 3" xfId="27948"/>
    <cellStyle name="ჩვეულებრივი 8 4 5 3 2" xfId="27949"/>
    <cellStyle name="ჩვეულებრივი 8 4 5 3 2 2" xfId="27950"/>
    <cellStyle name="ჩვეულებრივი 8 4 5 3 2 2 2" xfId="32884"/>
    <cellStyle name="ჩვეულებრივი 8 4 5 3 2 2 3" xfId="37757"/>
    <cellStyle name="ჩვეულებრივი 8 4 5 3 2 3" xfId="32883"/>
    <cellStyle name="ჩვეულებრივი 8 4 5 3 2 4" xfId="37756"/>
    <cellStyle name="ჩვეულებრივი 8 4 5 3 3" xfId="27951"/>
    <cellStyle name="ჩვეულებრივი 8 4 5 3 3 2" xfId="32885"/>
    <cellStyle name="ჩვეულებრივი 8 4 5 3 3 3" xfId="37758"/>
    <cellStyle name="ჩვეულებრივი 8 4 5 3 4" xfId="32882"/>
    <cellStyle name="ჩვეულებრივი 8 4 5 3 5" xfId="37755"/>
    <cellStyle name="ჩვეულებრივი 8 4 5 4" xfId="27952"/>
    <cellStyle name="ჩვეულებრივი 8 4 5 4 2" xfId="27953"/>
    <cellStyle name="ჩვეულებრივი 8 4 5 4 2 2" xfId="32887"/>
    <cellStyle name="ჩვეულებრივი 8 4 5 4 2 3" xfId="37760"/>
    <cellStyle name="ჩვეულებრივი 8 4 5 4 3" xfId="32886"/>
    <cellStyle name="ჩვეულებრივი 8 4 5 4 4" xfId="37759"/>
    <cellStyle name="ჩვეულებრივი 8 4 5 5" xfId="27954"/>
    <cellStyle name="ჩვეულებრივი 8 4 5 5 2" xfId="32888"/>
    <cellStyle name="ჩვეულებრივი 8 4 5 5 3" xfId="37761"/>
    <cellStyle name="ჩვეულებრივი 8 4 5 6" xfId="32873"/>
    <cellStyle name="ჩვეულებრივი 8 4 5 7" xfId="37746"/>
    <cellStyle name="ჩვეულებრივი 8 4 6" xfId="27955"/>
    <cellStyle name="ჩვეულებრივი 8 4 6 2" xfId="27956"/>
    <cellStyle name="ჩვეულებრივი 8 4 6 2 2" xfId="27957"/>
    <cellStyle name="ჩვეულებრივი 8 4 6 2 2 2" xfId="27958"/>
    <cellStyle name="ჩვეულებრივი 8 4 6 2 2 2 2" xfId="32892"/>
    <cellStyle name="ჩვეულებრივი 8 4 6 2 2 2 3" xfId="37765"/>
    <cellStyle name="ჩვეულებრივი 8 4 6 2 2 3" xfId="32891"/>
    <cellStyle name="ჩვეულებრივი 8 4 6 2 2 4" xfId="37764"/>
    <cellStyle name="ჩვეულებრივი 8 4 6 2 3" xfId="27959"/>
    <cellStyle name="ჩვეულებრივი 8 4 6 2 3 2" xfId="32893"/>
    <cellStyle name="ჩვეულებრივი 8 4 6 2 3 3" xfId="37766"/>
    <cellStyle name="ჩვეულებრივი 8 4 6 2 4" xfId="32890"/>
    <cellStyle name="ჩვეულებრივი 8 4 6 2 5" xfId="37763"/>
    <cellStyle name="ჩვეულებრივი 8 4 6 3" xfId="27960"/>
    <cellStyle name="ჩვეულებრივი 8 4 6 3 2" xfId="27961"/>
    <cellStyle name="ჩვეულებრივი 8 4 6 3 2 2" xfId="32895"/>
    <cellStyle name="ჩვეულებრივი 8 4 6 3 2 3" xfId="37768"/>
    <cellStyle name="ჩვეულებრივი 8 4 6 3 3" xfId="32894"/>
    <cellStyle name="ჩვეულებრივი 8 4 6 3 4" xfId="37767"/>
    <cellStyle name="ჩვეულებრივი 8 4 6 4" xfId="27962"/>
    <cellStyle name="ჩვეულებრივი 8 4 6 4 2" xfId="32896"/>
    <cellStyle name="ჩვეულებრივი 8 4 6 4 3" xfId="37769"/>
    <cellStyle name="ჩვეულებრივი 8 4 6 5" xfId="32889"/>
    <cellStyle name="ჩვეულებრივი 8 4 6 6" xfId="37762"/>
    <cellStyle name="ჩვეულებრივი 8 4 7" xfId="27963"/>
    <cellStyle name="ჩვეულებრივი 8 4 7 2" xfId="27964"/>
    <cellStyle name="ჩვეულებრივი 8 4 7 2 2" xfId="27965"/>
    <cellStyle name="ჩვეულებრივი 8 4 7 2 2 2" xfId="32899"/>
    <cellStyle name="ჩვეულებრივი 8 4 7 2 2 3" xfId="37772"/>
    <cellStyle name="ჩვეულებრივი 8 4 7 2 3" xfId="32898"/>
    <cellStyle name="ჩვეულებრივი 8 4 7 2 4" xfId="37771"/>
    <cellStyle name="ჩვეულებრივი 8 4 7 3" xfId="27966"/>
    <cellStyle name="ჩვეულებრივი 8 4 7 3 2" xfId="32900"/>
    <cellStyle name="ჩვეულებრივი 8 4 7 3 3" xfId="37773"/>
    <cellStyle name="ჩვეულებრივი 8 4 7 4" xfId="32897"/>
    <cellStyle name="ჩვეულებრივი 8 4 7 5" xfId="37770"/>
    <cellStyle name="ჩვეულებრივი 8 4 8" xfId="27967"/>
    <cellStyle name="ჩვეულებრივი 8 4 8 2" xfId="27968"/>
    <cellStyle name="ჩვეულებრივი 8 4 8 2 2" xfId="32902"/>
    <cellStyle name="ჩვეულებრივი 8 4 8 2 3" xfId="37775"/>
    <cellStyle name="ჩვეულებრივი 8 4 8 3" xfId="32901"/>
    <cellStyle name="ჩვეულებრივი 8 4 8 4" xfId="37774"/>
    <cellStyle name="ჩვეულებრივი 8 4 9" xfId="27969"/>
    <cellStyle name="ჩვეულებრივი 8 4 9 2" xfId="32903"/>
    <cellStyle name="ჩვეულებრივი 8 4 9 3" xfId="37776"/>
    <cellStyle name="ჩვეულებრივი 8 5" xfId="27970"/>
    <cellStyle name="ჩვეულებრივი 8 5 10" xfId="37777"/>
    <cellStyle name="ჩვეულებრივი 8 5 2" xfId="27971"/>
    <cellStyle name="ჩვეულებრივი 8 5 2 2" xfId="27972"/>
    <cellStyle name="ჩვეულებრივი 8 5 2 2 2" xfId="27973"/>
    <cellStyle name="ჩვეულებრივი 8 5 2 2 2 2" xfId="27974"/>
    <cellStyle name="ჩვეულებრივი 8 5 2 2 2 2 2" xfId="27975"/>
    <cellStyle name="ჩვეულებრივი 8 5 2 2 2 2 2 2" xfId="27976"/>
    <cellStyle name="ჩვეულებრივი 8 5 2 2 2 2 2 2 2" xfId="32910"/>
    <cellStyle name="ჩვეულებრივი 8 5 2 2 2 2 2 2 3" xfId="37783"/>
    <cellStyle name="ჩვეულებრივი 8 5 2 2 2 2 2 3" xfId="32909"/>
    <cellStyle name="ჩვეულებრივი 8 5 2 2 2 2 2 4" xfId="37782"/>
    <cellStyle name="ჩვეულებრივი 8 5 2 2 2 2 3" xfId="27977"/>
    <cellStyle name="ჩვეულებრივი 8 5 2 2 2 2 3 2" xfId="32911"/>
    <cellStyle name="ჩვეულებრივი 8 5 2 2 2 2 3 3" xfId="37784"/>
    <cellStyle name="ჩვეულებრივი 8 5 2 2 2 2 4" xfId="32908"/>
    <cellStyle name="ჩვეულებრივი 8 5 2 2 2 2 5" xfId="37781"/>
    <cellStyle name="ჩვეულებრივი 8 5 2 2 2 3" xfId="27978"/>
    <cellStyle name="ჩვეულებრივი 8 5 2 2 2 3 2" xfId="27979"/>
    <cellStyle name="ჩვეულებრივი 8 5 2 2 2 3 2 2" xfId="32913"/>
    <cellStyle name="ჩვეულებრივი 8 5 2 2 2 3 2 3" xfId="37786"/>
    <cellStyle name="ჩვეულებრივი 8 5 2 2 2 3 3" xfId="32912"/>
    <cellStyle name="ჩვეულებრივი 8 5 2 2 2 3 4" xfId="37785"/>
    <cellStyle name="ჩვეულებრივი 8 5 2 2 2 4" xfId="27980"/>
    <cellStyle name="ჩვეულებრივი 8 5 2 2 2 4 2" xfId="32914"/>
    <cellStyle name="ჩვეულებრივი 8 5 2 2 2 4 3" xfId="37787"/>
    <cellStyle name="ჩვეულებრივი 8 5 2 2 2 5" xfId="32907"/>
    <cellStyle name="ჩვეულებრივი 8 5 2 2 2 6" xfId="37780"/>
    <cellStyle name="ჩვეულებრივი 8 5 2 2 3" xfId="27981"/>
    <cellStyle name="ჩვეულებრივი 8 5 2 2 3 2" xfId="27982"/>
    <cellStyle name="ჩვეულებრივი 8 5 2 2 3 2 2" xfId="27983"/>
    <cellStyle name="ჩვეულებრივი 8 5 2 2 3 2 2 2" xfId="32917"/>
    <cellStyle name="ჩვეულებრივი 8 5 2 2 3 2 2 3" xfId="37790"/>
    <cellStyle name="ჩვეულებრივი 8 5 2 2 3 2 3" xfId="32916"/>
    <cellStyle name="ჩვეულებრივი 8 5 2 2 3 2 4" xfId="37789"/>
    <cellStyle name="ჩვეულებრივი 8 5 2 2 3 3" xfId="27984"/>
    <cellStyle name="ჩვეულებრივი 8 5 2 2 3 3 2" xfId="32918"/>
    <cellStyle name="ჩვეულებრივი 8 5 2 2 3 3 3" xfId="37791"/>
    <cellStyle name="ჩვეულებრივი 8 5 2 2 3 4" xfId="32915"/>
    <cellStyle name="ჩვეულებრივი 8 5 2 2 3 5" xfId="37788"/>
    <cellStyle name="ჩვეულებრივი 8 5 2 2 4" xfId="27985"/>
    <cellStyle name="ჩვეულებრივი 8 5 2 2 4 2" xfId="27986"/>
    <cellStyle name="ჩვეულებრივი 8 5 2 2 4 2 2" xfId="32920"/>
    <cellStyle name="ჩვეულებრივი 8 5 2 2 4 2 3" xfId="37793"/>
    <cellStyle name="ჩვეულებრივი 8 5 2 2 4 3" xfId="32919"/>
    <cellStyle name="ჩვეულებრივი 8 5 2 2 4 4" xfId="37792"/>
    <cellStyle name="ჩვეულებრივი 8 5 2 2 5" xfId="27987"/>
    <cellStyle name="ჩვეულებრივი 8 5 2 2 5 2" xfId="32921"/>
    <cellStyle name="ჩვეულებრივი 8 5 2 2 5 3" xfId="37794"/>
    <cellStyle name="ჩვეულებრივი 8 5 2 2 6" xfId="32906"/>
    <cellStyle name="ჩვეულებრივი 8 5 2 2 7" xfId="37779"/>
    <cellStyle name="ჩვეულებრივი 8 5 2 3" xfId="27988"/>
    <cellStyle name="ჩვეულებრივი 8 5 2 3 2" xfId="27989"/>
    <cellStyle name="ჩვეულებრივი 8 5 2 3 2 2" xfId="27990"/>
    <cellStyle name="ჩვეულებრივი 8 5 2 3 2 2 2" xfId="27991"/>
    <cellStyle name="ჩვეულებრივი 8 5 2 3 2 2 2 2" xfId="27992"/>
    <cellStyle name="ჩვეულებრივი 8 5 2 3 2 2 2 2 2" xfId="32926"/>
    <cellStyle name="ჩვეულებრივი 8 5 2 3 2 2 2 2 3" xfId="37799"/>
    <cellStyle name="ჩვეულებრივი 8 5 2 3 2 2 2 3" xfId="32925"/>
    <cellStyle name="ჩვეულებრივი 8 5 2 3 2 2 2 4" xfId="37798"/>
    <cellStyle name="ჩვეულებრივი 8 5 2 3 2 2 3" xfId="27993"/>
    <cellStyle name="ჩვეულებრივი 8 5 2 3 2 2 3 2" xfId="32927"/>
    <cellStyle name="ჩვეულებრივი 8 5 2 3 2 2 3 3" xfId="37800"/>
    <cellStyle name="ჩვეულებრივი 8 5 2 3 2 2 4" xfId="32924"/>
    <cellStyle name="ჩვეულებრივი 8 5 2 3 2 2 5" xfId="37797"/>
    <cellStyle name="ჩვეულებრივი 8 5 2 3 2 3" xfId="27994"/>
    <cellStyle name="ჩვეულებრივი 8 5 2 3 2 3 2" xfId="27995"/>
    <cellStyle name="ჩვეულებრივი 8 5 2 3 2 3 2 2" xfId="32929"/>
    <cellStyle name="ჩვეულებრივი 8 5 2 3 2 3 2 3" xfId="37802"/>
    <cellStyle name="ჩვეულებრივი 8 5 2 3 2 3 3" xfId="32928"/>
    <cellStyle name="ჩვეულებრივი 8 5 2 3 2 3 4" xfId="37801"/>
    <cellStyle name="ჩვეულებრივი 8 5 2 3 2 4" xfId="27996"/>
    <cellStyle name="ჩვეულებრივი 8 5 2 3 2 4 2" xfId="32930"/>
    <cellStyle name="ჩვეულებრივი 8 5 2 3 2 4 3" xfId="37803"/>
    <cellStyle name="ჩვეულებრივი 8 5 2 3 2 5" xfId="32923"/>
    <cellStyle name="ჩვეულებრივი 8 5 2 3 2 6" xfId="37796"/>
    <cellStyle name="ჩვეულებრივი 8 5 2 3 3" xfId="27997"/>
    <cellStyle name="ჩვეულებრივი 8 5 2 3 3 2" xfId="27998"/>
    <cellStyle name="ჩვეულებრივი 8 5 2 3 3 2 2" xfId="27999"/>
    <cellStyle name="ჩვეულებრივი 8 5 2 3 3 2 2 2" xfId="32933"/>
    <cellStyle name="ჩვეულებრივი 8 5 2 3 3 2 2 3" xfId="37806"/>
    <cellStyle name="ჩვეულებრივი 8 5 2 3 3 2 3" xfId="32932"/>
    <cellStyle name="ჩვეულებრივი 8 5 2 3 3 2 4" xfId="37805"/>
    <cellStyle name="ჩვეულებრივი 8 5 2 3 3 3" xfId="28000"/>
    <cellStyle name="ჩვეულებრივი 8 5 2 3 3 3 2" xfId="32934"/>
    <cellStyle name="ჩვეულებრივი 8 5 2 3 3 3 3" xfId="37807"/>
    <cellStyle name="ჩვეულებრივი 8 5 2 3 3 4" xfId="32931"/>
    <cellStyle name="ჩვეულებრივი 8 5 2 3 3 5" xfId="37804"/>
    <cellStyle name="ჩვეულებრივი 8 5 2 3 4" xfId="28001"/>
    <cellStyle name="ჩვეულებრივი 8 5 2 3 4 2" xfId="28002"/>
    <cellStyle name="ჩვეულებრივი 8 5 2 3 4 2 2" xfId="32936"/>
    <cellStyle name="ჩვეულებრივი 8 5 2 3 4 2 3" xfId="37809"/>
    <cellStyle name="ჩვეულებრივი 8 5 2 3 4 3" xfId="32935"/>
    <cellStyle name="ჩვეულებრივი 8 5 2 3 4 4" xfId="37808"/>
    <cellStyle name="ჩვეულებრივი 8 5 2 3 5" xfId="28003"/>
    <cellStyle name="ჩვეულებრივი 8 5 2 3 5 2" xfId="32937"/>
    <cellStyle name="ჩვეულებრივი 8 5 2 3 5 3" xfId="37810"/>
    <cellStyle name="ჩვეულებრივი 8 5 2 3 6" xfId="32922"/>
    <cellStyle name="ჩვეულებრივი 8 5 2 3 7" xfId="37795"/>
    <cellStyle name="ჩვეულებრივი 8 5 2 4" xfId="28004"/>
    <cellStyle name="ჩვეულებრივი 8 5 2 4 2" xfId="28005"/>
    <cellStyle name="ჩვეულებრივი 8 5 2 4 2 2" xfId="28006"/>
    <cellStyle name="ჩვეულებრივი 8 5 2 4 2 2 2" xfId="28007"/>
    <cellStyle name="ჩვეულებრივი 8 5 2 4 2 2 2 2" xfId="32941"/>
    <cellStyle name="ჩვეულებრივი 8 5 2 4 2 2 2 3" xfId="37814"/>
    <cellStyle name="ჩვეულებრივი 8 5 2 4 2 2 3" xfId="32940"/>
    <cellStyle name="ჩვეულებრივი 8 5 2 4 2 2 4" xfId="37813"/>
    <cellStyle name="ჩვეულებრივი 8 5 2 4 2 3" xfId="28008"/>
    <cellStyle name="ჩვეულებრივი 8 5 2 4 2 3 2" xfId="32942"/>
    <cellStyle name="ჩვეულებრივი 8 5 2 4 2 3 3" xfId="37815"/>
    <cellStyle name="ჩვეულებრივი 8 5 2 4 2 4" xfId="32939"/>
    <cellStyle name="ჩვეულებრივი 8 5 2 4 2 5" xfId="37812"/>
    <cellStyle name="ჩვეულებრივი 8 5 2 4 3" xfId="28009"/>
    <cellStyle name="ჩვეულებრივი 8 5 2 4 3 2" xfId="28010"/>
    <cellStyle name="ჩვეულებრივი 8 5 2 4 3 2 2" xfId="32944"/>
    <cellStyle name="ჩვეულებრივი 8 5 2 4 3 2 3" xfId="37817"/>
    <cellStyle name="ჩვეულებრივი 8 5 2 4 3 3" xfId="32943"/>
    <cellStyle name="ჩვეულებრივი 8 5 2 4 3 4" xfId="37816"/>
    <cellStyle name="ჩვეულებრივი 8 5 2 4 4" xfId="28011"/>
    <cellStyle name="ჩვეულებრივი 8 5 2 4 4 2" xfId="32945"/>
    <cellStyle name="ჩვეულებრივი 8 5 2 4 4 3" xfId="37818"/>
    <cellStyle name="ჩვეულებრივი 8 5 2 4 5" xfId="32938"/>
    <cellStyle name="ჩვეულებრივი 8 5 2 4 6" xfId="37811"/>
    <cellStyle name="ჩვეულებრივი 8 5 2 5" xfId="28012"/>
    <cellStyle name="ჩვეულებრივი 8 5 2 5 2" xfId="28013"/>
    <cellStyle name="ჩვეულებრივი 8 5 2 5 2 2" xfId="28014"/>
    <cellStyle name="ჩვეულებრივი 8 5 2 5 2 2 2" xfId="32948"/>
    <cellStyle name="ჩვეულებრივი 8 5 2 5 2 2 3" xfId="37821"/>
    <cellStyle name="ჩვეულებრივი 8 5 2 5 2 3" xfId="32947"/>
    <cellStyle name="ჩვეულებრივი 8 5 2 5 2 4" xfId="37820"/>
    <cellStyle name="ჩვეულებრივი 8 5 2 5 3" xfId="28015"/>
    <cellStyle name="ჩვეულებრივი 8 5 2 5 3 2" xfId="32949"/>
    <cellStyle name="ჩვეულებრივი 8 5 2 5 3 3" xfId="37822"/>
    <cellStyle name="ჩვეულებრივი 8 5 2 5 4" xfId="32946"/>
    <cellStyle name="ჩვეულებრივი 8 5 2 5 5" xfId="37819"/>
    <cellStyle name="ჩვეულებრივი 8 5 2 6" xfId="28016"/>
    <cellStyle name="ჩვეულებრივი 8 5 2 6 2" xfId="28017"/>
    <cellStyle name="ჩვეულებრივი 8 5 2 6 2 2" xfId="32951"/>
    <cellStyle name="ჩვეულებრივი 8 5 2 6 2 3" xfId="37824"/>
    <cellStyle name="ჩვეულებრივი 8 5 2 6 3" xfId="32950"/>
    <cellStyle name="ჩვეულებრივი 8 5 2 6 4" xfId="37823"/>
    <cellStyle name="ჩვეულებრივი 8 5 2 7" xfId="28018"/>
    <cellStyle name="ჩვეულებრივი 8 5 2 7 2" xfId="32952"/>
    <cellStyle name="ჩვეულებრივი 8 5 2 7 3" xfId="37825"/>
    <cellStyle name="ჩვეულებრივი 8 5 2 8" xfId="32905"/>
    <cellStyle name="ჩვეულებრივი 8 5 2 9" xfId="37778"/>
    <cellStyle name="ჩვეულებრივი 8 5 3" xfId="28019"/>
    <cellStyle name="ჩვეულებრივი 8 5 3 2" xfId="28020"/>
    <cellStyle name="ჩვეულებრივი 8 5 3 2 2" xfId="28021"/>
    <cellStyle name="ჩვეულებრივი 8 5 3 2 2 2" xfId="28022"/>
    <cellStyle name="ჩვეულებრივი 8 5 3 2 2 2 2" xfId="28023"/>
    <cellStyle name="ჩვეულებრივი 8 5 3 2 2 2 2 2" xfId="32957"/>
    <cellStyle name="ჩვეულებრივი 8 5 3 2 2 2 2 3" xfId="37830"/>
    <cellStyle name="ჩვეულებრივი 8 5 3 2 2 2 3" xfId="32956"/>
    <cellStyle name="ჩვეულებრივი 8 5 3 2 2 2 4" xfId="37829"/>
    <cellStyle name="ჩვეულებრივი 8 5 3 2 2 3" xfId="28024"/>
    <cellStyle name="ჩვეულებრივი 8 5 3 2 2 3 2" xfId="32958"/>
    <cellStyle name="ჩვეულებრივი 8 5 3 2 2 3 3" xfId="37831"/>
    <cellStyle name="ჩვეულებრივი 8 5 3 2 2 4" xfId="32955"/>
    <cellStyle name="ჩვეულებრივი 8 5 3 2 2 5" xfId="37828"/>
    <cellStyle name="ჩვეულებრივი 8 5 3 2 3" xfId="28025"/>
    <cellStyle name="ჩვეულებრივი 8 5 3 2 3 2" xfId="28026"/>
    <cellStyle name="ჩვეულებრივი 8 5 3 2 3 2 2" xfId="32960"/>
    <cellStyle name="ჩვეულებრივი 8 5 3 2 3 2 3" xfId="37833"/>
    <cellStyle name="ჩვეულებრივი 8 5 3 2 3 3" xfId="32959"/>
    <cellStyle name="ჩვეულებრივი 8 5 3 2 3 4" xfId="37832"/>
    <cellStyle name="ჩვეულებრივი 8 5 3 2 4" xfId="28027"/>
    <cellStyle name="ჩვეულებრივი 8 5 3 2 4 2" xfId="32961"/>
    <cellStyle name="ჩვეულებრივი 8 5 3 2 4 3" xfId="37834"/>
    <cellStyle name="ჩვეულებრივი 8 5 3 2 5" xfId="32954"/>
    <cellStyle name="ჩვეულებრივი 8 5 3 2 6" xfId="37827"/>
    <cellStyle name="ჩვეულებრივი 8 5 3 3" xfId="28028"/>
    <cellStyle name="ჩვეულებრივი 8 5 3 3 2" xfId="28029"/>
    <cellStyle name="ჩვეულებრივი 8 5 3 3 2 2" xfId="28030"/>
    <cellStyle name="ჩვეულებრივი 8 5 3 3 2 2 2" xfId="32964"/>
    <cellStyle name="ჩვეულებრივი 8 5 3 3 2 2 3" xfId="37837"/>
    <cellStyle name="ჩვეულებრივი 8 5 3 3 2 3" xfId="32963"/>
    <cellStyle name="ჩვეულებრივი 8 5 3 3 2 4" xfId="37836"/>
    <cellStyle name="ჩვეულებრივი 8 5 3 3 3" xfId="28031"/>
    <cellStyle name="ჩვეულებრივი 8 5 3 3 3 2" xfId="32965"/>
    <cellStyle name="ჩვეულებრივი 8 5 3 3 3 3" xfId="37838"/>
    <cellStyle name="ჩვეულებრივი 8 5 3 3 4" xfId="32962"/>
    <cellStyle name="ჩვეულებრივი 8 5 3 3 5" xfId="37835"/>
    <cellStyle name="ჩვეულებრივი 8 5 3 4" xfId="28032"/>
    <cellStyle name="ჩვეულებრივი 8 5 3 4 2" xfId="28033"/>
    <cellStyle name="ჩვეულებრივი 8 5 3 4 2 2" xfId="32967"/>
    <cellStyle name="ჩვეულებრივი 8 5 3 4 2 3" xfId="37840"/>
    <cellStyle name="ჩვეულებრივი 8 5 3 4 3" xfId="32966"/>
    <cellStyle name="ჩვეულებრივი 8 5 3 4 4" xfId="37839"/>
    <cellStyle name="ჩვეულებრივი 8 5 3 5" xfId="28034"/>
    <cellStyle name="ჩვეულებრივი 8 5 3 5 2" xfId="32968"/>
    <cellStyle name="ჩვეულებრივი 8 5 3 5 3" xfId="37841"/>
    <cellStyle name="ჩვეულებრივი 8 5 3 6" xfId="32953"/>
    <cellStyle name="ჩვეულებრივი 8 5 3 7" xfId="37826"/>
    <cellStyle name="ჩვეულებრივი 8 5 4" xfId="28035"/>
    <cellStyle name="ჩვეულებრივი 8 5 4 2" xfId="28036"/>
    <cellStyle name="ჩვეულებრივი 8 5 4 2 2" xfId="28037"/>
    <cellStyle name="ჩვეულებრივი 8 5 4 2 2 2" xfId="28038"/>
    <cellStyle name="ჩვეულებრივი 8 5 4 2 2 2 2" xfId="28039"/>
    <cellStyle name="ჩვეულებრივი 8 5 4 2 2 2 2 2" xfId="32973"/>
    <cellStyle name="ჩვეულებრივი 8 5 4 2 2 2 2 3" xfId="37846"/>
    <cellStyle name="ჩვეულებრივი 8 5 4 2 2 2 3" xfId="32972"/>
    <cellStyle name="ჩვეულებრივი 8 5 4 2 2 2 4" xfId="37845"/>
    <cellStyle name="ჩვეულებრივი 8 5 4 2 2 3" xfId="28040"/>
    <cellStyle name="ჩვეულებრივი 8 5 4 2 2 3 2" xfId="32974"/>
    <cellStyle name="ჩვეულებრივი 8 5 4 2 2 3 3" xfId="37847"/>
    <cellStyle name="ჩვეულებრივი 8 5 4 2 2 4" xfId="32971"/>
    <cellStyle name="ჩვეულებრივი 8 5 4 2 2 5" xfId="37844"/>
    <cellStyle name="ჩვეულებრივი 8 5 4 2 3" xfId="28041"/>
    <cellStyle name="ჩვეულებრივი 8 5 4 2 3 2" xfId="28042"/>
    <cellStyle name="ჩვეულებრივი 8 5 4 2 3 2 2" xfId="32976"/>
    <cellStyle name="ჩვეულებრივი 8 5 4 2 3 2 3" xfId="37849"/>
    <cellStyle name="ჩვეულებრივი 8 5 4 2 3 3" xfId="32975"/>
    <cellStyle name="ჩვეულებრივი 8 5 4 2 3 4" xfId="37848"/>
    <cellStyle name="ჩვეულებრივი 8 5 4 2 4" xfId="28043"/>
    <cellStyle name="ჩვეულებრივი 8 5 4 2 4 2" xfId="32977"/>
    <cellStyle name="ჩვეულებრივი 8 5 4 2 4 3" xfId="37850"/>
    <cellStyle name="ჩვეულებრივი 8 5 4 2 5" xfId="32970"/>
    <cellStyle name="ჩვეულებრივი 8 5 4 2 6" xfId="37843"/>
    <cellStyle name="ჩვეულებრივი 8 5 4 3" xfId="28044"/>
    <cellStyle name="ჩვეულებრივი 8 5 4 3 2" xfId="28045"/>
    <cellStyle name="ჩვეულებრივი 8 5 4 3 2 2" xfId="28046"/>
    <cellStyle name="ჩვეულებრივი 8 5 4 3 2 2 2" xfId="32980"/>
    <cellStyle name="ჩვეულებრივი 8 5 4 3 2 2 3" xfId="37853"/>
    <cellStyle name="ჩვეულებრივი 8 5 4 3 2 3" xfId="32979"/>
    <cellStyle name="ჩვეულებრივი 8 5 4 3 2 4" xfId="37852"/>
    <cellStyle name="ჩვეულებრივი 8 5 4 3 3" xfId="28047"/>
    <cellStyle name="ჩვეულებრივი 8 5 4 3 3 2" xfId="32981"/>
    <cellStyle name="ჩვეულებრივი 8 5 4 3 3 3" xfId="37854"/>
    <cellStyle name="ჩვეულებრივი 8 5 4 3 4" xfId="32978"/>
    <cellStyle name="ჩვეულებრივი 8 5 4 3 5" xfId="37851"/>
    <cellStyle name="ჩვეულებრივი 8 5 4 4" xfId="28048"/>
    <cellStyle name="ჩვეულებრივი 8 5 4 4 2" xfId="28049"/>
    <cellStyle name="ჩვეულებრივი 8 5 4 4 2 2" xfId="32983"/>
    <cellStyle name="ჩვეულებრივი 8 5 4 4 2 3" xfId="37856"/>
    <cellStyle name="ჩვეულებრივი 8 5 4 4 3" xfId="32982"/>
    <cellStyle name="ჩვეულებრივი 8 5 4 4 4" xfId="37855"/>
    <cellStyle name="ჩვეულებრივი 8 5 4 5" xfId="28050"/>
    <cellStyle name="ჩვეულებრივი 8 5 4 5 2" xfId="32984"/>
    <cellStyle name="ჩვეულებრივი 8 5 4 5 3" xfId="37857"/>
    <cellStyle name="ჩვეულებრივი 8 5 4 6" xfId="32969"/>
    <cellStyle name="ჩვეულებრივი 8 5 4 7" xfId="37842"/>
    <cellStyle name="ჩვეულებრივი 8 5 5" xfId="28051"/>
    <cellStyle name="ჩვეულებრივი 8 5 5 2" xfId="28052"/>
    <cellStyle name="ჩვეულებრივი 8 5 5 2 2" xfId="28053"/>
    <cellStyle name="ჩვეულებრივი 8 5 5 2 2 2" xfId="28054"/>
    <cellStyle name="ჩვეულებრივი 8 5 5 2 2 2 2" xfId="32988"/>
    <cellStyle name="ჩვეულებრივი 8 5 5 2 2 2 3" xfId="37861"/>
    <cellStyle name="ჩვეულებრივი 8 5 5 2 2 3" xfId="32987"/>
    <cellStyle name="ჩვეულებრივი 8 5 5 2 2 4" xfId="37860"/>
    <cellStyle name="ჩვეულებრივი 8 5 5 2 3" xfId="28055"/>
    <cellStyle name="ჩვეულებრივი 8 5 5 2 3 2" xfId="32989"/>
    <cellStyle name="ჩვეულებრივი 8 5 5 2 3 3" xfId="37862"/>
    <cellStyle name="ჩვეულებრივი 8 5 5 2 4" xfId="32986"/>
    <cellStyle name="ჩვეულებრივი 8 5 5 2 5" xfId="37859"/>
    <cellStyle name="ჩვეულებრივი 8 5 5 3" xfId="28056"/>
    <cellStyle name="ჩვეულებრივი 8 5 5 3 2" xfId="28057"/>
    <cellStyle name="ჩვეულებრივი 8 5 5 3 2 2" xfId="32991"/>
    <cellStyle name="ჩვეულებრივი 8 5 5 3 2 3" xfId="37864"/>
    <cellStyle name="ჩვეულებრივი 8 5 5 3 3" xfId="32990"/>
    <cellStyle name="ჩვეულებრივი 8 5 5 3 4" xfId="37863"/>
    <cellStyle name="ჩვეულებრივი 8 5 5 4" xfId="28058"/>
    <cellStyle name="ჩვეულებრივი 8 5 5 4 2" xfId="32992"/>
    <cellStyle name="ჩვეულებრივი 8 5 5 4 3" xfId="37865"/>
    <cellStyle name="ჩვეულებრივი 8 5 5 5" xfId="32985"/>
    <cellStyle name="ჩვეულებრივი 8 5 5 6" xfId="37858"/>
    <cellStyle name="ჩვეულებრივი 8 5 6" xfId="28059"/>
    <cellStyle name="ჩვეულებრივი 8 5 6 2" xfId="28060"/>
    <cellStyle name="ჩვეულებრივი 8 5 6 2 2" xfId="28061"/>
    <cellStyle name="ჩვეულებრივი 8 5 6 2 2 2" xfId="32995"/>
    <cellStyle name="ჩვეულებრივი 8 5 6 2 2 3" xfId="37868"/>
    <cellStyle name="ჩვეულებრივი 8 5 6 2 3" xfId="32994"/>
    <cellStyle name="ჩვეულებრივი 8 5 6 2 4" xfId="37867"/>
    <cellStyle name="ჩვეულებრივი 8 5 6 3" xfId="28062"/>
    <cellStyle name="ჩვეულებრივი 8 5 6 3 2" xfId="32996"/>
    <cellStyle name="ჩვეულებრივი 8 5 6 3 3" xfId="37869"/>
    <cellStyle name="ჩვეულებრივი 8 5 6 4" xfId="32993"/>
    <cellStyle name="ჩვეულებრივი 8 5 6 5" xfId="37866"/>
    <cellStyle name="ჩვეულებრივი 8 5 7" xfId="28063"/>
    <cellStyle name="ჩვეულებრივი 8 5 7 2" xfId="28064"/>
    <cellStyle name="ჩვეულებრივი 8 5 7 2 2" xfId="32998"/>
    <cellStyle name="ჩვეულებრივი 8 5 7 2 3" xfId="37871"/>
    <cellStyle name="ჩვეულებრივი 8 5 7 3" xfId="32997"/>
    <cellStyle name="ჩვეულებრივი 8 5 7 4" xfId="37870"/>
    <cellStyle name="ჩვეულებრივი 8 5 8" xfId="28065"/>
    <cellStyle name="ჩვეულებრივი 8 5 8 2" xfId="32999"/>
    <cellStyle name="ჩვეულებრივი 8 5 8 3" xfId="37872"/>
    <cellStyle name="ჩვეულებრივი 8 5 9" xfId="32904"/>
    <cellStyle name="ჩვეულებრივი 8 6" xfId="28066"/>
    <cellStyle name="ჩვეულებრივი 8 6 2" xfId="28067"/>
    <cellStyle name="ჩვეულებრივი 8 6 2 2" xfId="28068"/>
    <cellStyle name="ჩვეულებრივი 8 6 2 2 2" xfId="28069"/>
    <cellStyle name="ჩვეულებრივი 8 6 2 2 2 2" xfId="28070"/>
    <cellStyle name="ჩვეულებრივი 8 6 2 2 2 2 2" xfId="28071"/>
    <cellStyle name="ჩვეულებრივი 8 6 2 2 2 2 2 2" xfId="33005"/>
    <cellStyle name="ჩვეულებრივი 8 6 2 2 2 2 2 3" xfId="37878"/>
    <cellStyle name="ჩვეულებრივი 8 6 2 2 2 2 3" xfId="33004"/>
    <cellStyle name="ჩვეულებრივი 8 6 2 2 2 2 4" xfId="37877"/>
    <cellStyle name="ჩვეულებრივი 8 6 2 2 2 3" xfId="28072"/>
    <cellStyle name="ჩვეულებრივი 8 6 2 2 2 3 2" xfId="33006"/>
    <cellStyle name="ჩვეულებრივი 8 6 2 2 2 3 3" xfId="37879"/>
    <cellStyle name="ჩვეულებრივი 8 6 2 2 2 4" xfId="33003"/>
    <cellStyle name="ჩვეულებრივი 8 6 2 2 2 5" xfId="37876"/>
    <cellStyle name="ჩვეულებრივი 8 6 2 2 3" xfId="28073"/>
    <cellStyle name="ჩვეულებრივი 8 6 2 2 3 2" xfId="28074"/>
    <cellStyle name="ჩვეულებრივი 8 6 2 2 3 2 2" xfId="33008"/>
    <cellStyle name="ჩვეულებრივი 8 6 2 2 3 2 3" xfId="37881"/>
    <cellStyle name="ჩვეულებრივი 8 6 2 2 3 3" xfId="33007"/>
    <cellStyle name="ჩვეულებრივი 8 6 2 2 3 4" xfId="37880"/>
    <cellStyle name="ჩვეულებრივი 8 6 2 2 4" xfId="28075"/>
    <cellStyle name="ჩვეულებრივი 8 6 2 2 4 2" xfId="33009"/>
    <cellStyle name="ჩვეულებრივი 8 6 2 2 4 3" xfId="37882"/>
    <cellStyle name="ჩვეულებრივი 8 6 2 2 5" xfId="33002"/>
    <cellStyle name="ჩვეულებრივი 8 6 2 2 6" xfId="37875"/>
    <cellStyle name="ჩვეულებრივი 8 6 2 3" xfId="28076"/>
    <cellStyle name="ჩვეულებრივი 8 6 2 3 2" xfId="28077"/>
    <cellStyle name="ჩვეულებრივი 8 6 2 3 2 2" xfId="28078"/>
    <cellStyle name="ჩვეულებრივი 8 6 2 3 2 2 2" xfId="33012"/>
    <cellStyle name="ჩვეულებრივი 8 6 2 3 2 2 3" xfId="37885"/>
    <cellStyle name="ჩვეულებრივი 8 6 2 3 2 3" xfId="33011"/>
    <cellStyle name="ჩვეულებრივი 8 6 2 3 2 4" xfId="37884"/>
    <cellStyle name="ჩვეულებრივი 8 6 2 3 3" xfId="28079"/>
    <cellStyle name="ჩვეულებრივი 8 6 2 3 3 2" xfId="33013"/>
    <cellStyle name="ჩვეულებრივი 8 6 2 3 3 3" xfId="37886"/>
    <cellStyle name="ჩვეულებრივი 8 6 2 3 4" xfId="33010"/>
    <cellStyle name="ჩვეულებრივი 8 6 2 3 5" xfId="37883"/>
    <cellStyle name="ჩვეულებრივი 8 6 2 4" xfId="28080"/>
    <cellStyle name="ჩვეულებრივი 8 6 2 4 2" xfId="28081"/>
    <cellStyle name="ჩვეულებრივი 8 6 2 4 2 2" xfId="33015"/>
    <cellStyle name="ჩვეულებრივი 8 6 2 4 2 3" xfId="37888"/>
    <cellStyle name="ჩვეულებრივი 8 6 2 4 3" xfId="33014"/>
    <cellStyle name="ჩვეულებრივი 8 6 2 4 4" xfId="37887"/>
    <cellStyle name="ჩვეულებრივი 8 6 2 5" xfId="28082"/>
    <cellStyle name="ჩვეულებრივი 8 6 2 5 2" xfId="33016"/>
    <cellStyle name="ჩვეულებრივი 8 6 2 5 3" xfId="37889"/>
    <cellStyle name="ჩვეულებრივი 8 6 2 6" xfId="33001"/>
    <cellStyle name="ჩვეულებრივი 8 6 2 7" xfId="37874"/>
    <cellStyle name="ჩვეულებრივი 8 6 3" xfId="28083"/>
    <cellStyle name="ჩვეულებრივი 8 6 3 2" xfId="28084"/>
    <cellStyle name="ჩვეულებრივი 8 6 3 2 2" xfId="28085"/>
    <cellStyle name="ჩვეულებრივი 8 6 3 2 2 2" xfId="28086"/>
    <cellStyle name="ჩვეულებრივი 8 6 3 2 2 2 2" xfId="28087"/>
    <cellStyle name="ჩვეულებრივი 8 6 3 2 2 2 2 2" xfId="33021"/>
    <cellStyle name="ჩვეულებრივი 8 6 3 2 2 2 2 3" xfId="37894"/>
    <cellStyle name="ჩვეულებრივი 8 6 3 2 2 2 3" xfId="33020"/>
    <cellStyle name="ჩვეულებრივი 8 6 3 2 2 2 4" xfId="37893"/>
    <cellStyle name="ჩვეულებრივი 8 6 3 2 2 3" xfId="28088"/>
    <cellStyle name="ჩვეულებრივი 8 6 3 2 2 3 2" xfId="33022"/>
    <cellStyle name="ჩვეულებრივი 8 6 3 2 2 3 3" xfId="37895"/>
    <cellStyle name="ჩვეულებრივი 8 6 3 2 2 4" xfId="33019"/>
    <cellStyle name="ჩვეულებრივი 8 6 3 2 2 5" xfId="37892"/>
    <cellStyle name="ჩვეულებრივი 8 6 3 2 3" xfId="28089"/>
    <cellStyle name="ჩვეულებრივი 8 6 3 2 3 2" xfId="28090"/>
    <cellStyle name="ჩვეულებრივი 8 6 3 2 3 2 2" xfId="33024"/>
    <cellStyle name="ჩვეულებრივი 8 6 3 2 3 2 3" xfId="37897"/>
    <cellStyle name="ჩვეულებრივი 8 6 3 2 3 3" xfId="33023"/>
    <cellStyle name="ჩვეულებრივი 8 6 3 2 3 4" xfId="37896"/>
    <cellStyle name="ჩვეულებრივი 8 6 3 2 4" xfId="28091"/>
    <cellStyle name="ჩვეულებრივი 8 6 3 2 4 2" xfId="33025"/>
    <cellStyle name="ჩვეულებრივი 8 6 3 2 4 3" xfId="37898"/>
    <cellStyle name="ჩვეულებრივი 8 6 3 2 5" xfId="33018"/>
    <cellStyle name="ჩვეულებრივი 8 6 3 2 6" xfId="37891"/>
    <cellStyle name="ჩვეულებრივი 8 6 3 3" xfId="28092"/>
    <cellStyle name="ჩვეულებრივი 8 6 3 3 2" xfId="28093"/>
    <cellStyle name="ჩვეულებრივი 8 6 3 3 2 2" xfId="28094"/>
    <cellStyle name="ჩვეულებრივი 8 6 3 3 2 2 2" xfId="33028"/>
    <cellStyle name="ჩვეულებრივი 8 6 3 3 2 2 3" xfId="37901"/>
    <cellStyle name="ჩვეულებრივი 8 6 3 3 2 3" xfId="33027"/>
    <cellStyle name="ჩვეულებრივი 8 6 3 3 2 4" xfId="37900"/>
    <cellStyle name="ჩვეულებრივი 8 6 3 3 3" xfId="28095"/>
    <cellStyle name="ჩვეულებრივი 8 6 3 3 3 2" xfId="33029"/>
    <cellStyle name="ჩვეულებრივი 8 6 3 3 3 3" xfId="37902"/>
    <cellStyle name="ჩვეულებრივი 8 6 3 3 4" xfId="33026"/>
    <cellStyle name="ჩვეულებრივი 8 6 3 3 5" xfId="37899"/>
    <cellStyle name="ჩვეულებრივი 8 6 3 4" xfId="28096"/>
    <cellStyle name="ჩვეულებრივი 8 6 3 4 2" xfId="28097"/>
    <cellStyle name="ჩვეულებრივი 8 6 3 4 2 2" xfId="33031"/>
    <cellStyle name="ჩვეულებრივი 8 6 3 4 2 3" xfId="37904"/>
    <cellStyle name="ჩვეულებრივი 8 6 3 4 3" xfId="33030"/>
    <cellStyle name="ჩვეულებრივი 8 6 3 4 4" xfId="37903"/>
    <cellStyle name="ჩვეულებრივი 8 6 3 5" xfId="28098"/>
    <cellStyle name="ჩვეულებრივი 8 6 3 5 2" xfId="33032"/>
    <cellStyle name="ჩვეულებრივი 8 6 3 5 3" xfId="37905"/>
    <cellStyle name="ჩვეულებრივი 8 6 3 6" xfId="33017"/>
    <cellStyle name="ჩვეულებრივი 8 6 3 7" xfId="37890"/>
    <cellStyle name="ჩვეულებრივი 8 6 4" xfId="28099"/>
    <cellStyle name="ჩვეულებრივი 8 6 4 2" xfId="28100"/>
    <cellStyle name="ჩვეულებრივი 8 6 4 2 2" xfId="28101"/>
    <cellStyle name="ჩვეულებრივი 8 6 4 2 2 2" xfId="28102"/>
    <cellStyle name="ჩვეულებრივი 8 6 4 2 2 2 2" xfId="33036"/>
    <cellStyle name="ჩვეულებრივი 8 6 4 2 2 2 3" xfId="37909"/>
    <cellStyle name="ჩვეულებრივი 8 6 4 2 2 3" xfId="33035"/>
    <cellStyle name="ჩვეულებრივი 8 6 4 2 2 4" xfId="37908"/>
    <cellStyle name="ჩვეულებრივი 8 6 4 2 3" xfId="28103"/>
    <cellStyle name="ჩვეულებრივი 8 6 4 2 3 2" xfId="33037"/>
    <cellStyle name="ჩვეულებრივი 8 6 4 2 3 3" xfId="37910"/>
    <cellStyle name="ჩვეულებრივი 8 6 4 2 4" xfId="33034"/>
    <cellStyle name="ჩვეულებრივი 8 6 4 2 5" xfId="37907"/>
    <cellStyle name="ჩვეულებრივი 8 6 4 3" xfId="28104"/>
    <cellStyle name="ჩვეულებრივი 8 6 4 3 2" xfId="28105"/>
    <cellStyle name="ჩვეულებრივი 8 6 4 3 2 2" xfId="33039"/>
    <cellStyle name="ჩვეულებრივი 8 6 4 3 2 3" xfId="37912"/>
    <cellStyle name="ჩვეულებრივი 8 6 4 3 3" xfId="33038"/>
    <cellStyle name="ჩვეულებრივი 8 6 4 3 4" xfId="37911"/>
    <cellStyle name="ჩვეულებრივი 8 6 4 4" xfId="28106"/>
    <cellStyle name="ჩვეულებრივი 8 6 4 4 2" xfId="33040"/>
    <cellStyle name="ჩვეულებრივი 8 6 4 4 3" xfId="37913"/>
    <cellStyle name="ჩვეულებრივი 8 6 4 5" xfId="33033"/>
    <cellStyle name="ჩვეულებრივი 8 6 4 6" xfId="37906"/>
    <cellStyle name="ჩვეულებრივი 8 6 5" xfId="28107"/>
    <cellStyle name="ჩვეულებრივი 8 6 5 2" xfId="28108"/>
    <cellStyle name="ჩვეულებრივი 8 6 5 2 2" xfId="28109"/>
    <cellStyle name="ჩვეულებრივი 8 6 5 2 2 2" xfId="33043"/>
    <cellStyle name="ჩვეულებრივი 8 6 5 2 2 3" xfId="37916"/>
    <cellStyle name="ჩვეულებრივი 8 6 5 2 3" xfId="33042"/>
    <cellStyle name="ჩვეულებრივი 8 6 5 2 4" xfId="37915"/>
    <cellStyle name="ჩვეულებრივი 8 6 5 3" xfId="28110"/>
    <cellStyle name="ჩვეულებრივი 8 6 5 3 2" xfId="33044"/>
    <cellStyle name="ჩვეულებრივი 8 6 5 3 3" xfId="37917"/>
    <cellStyle name="ჩვეულებრივი 8 6 5 4" xfId="33041"/>
    <cellStyle name="ჩვეულებრივი 8 6 5 5" xfId="37914"/>
    <cellStyle name="ჩვეულებრივი 8 6 6" xfId="28111"/>
    <cellStyle name="ჩვეულებრივი 8 6 6 2" xfId="28112"/>
    <cellStyle name="ჩვეულებრივი 8 6 6 2 2" xfId="33046"/>
    <cellStyle name="ჩვეულებრივი 8 6 6 2 3" xfId="37919"/>
    <cellStyle name="ჩვეულებრივი 8 6 6 3" xfId="33045"/>
    <cellStyle name="ჩვეულებრივი 8 6 6 4" xfId="37918"/>
    <cellStyle name="ჩვეულებრივი 8 6 7" xfId="28113"/>
    <cellStyle name="ჩვეულებრივი 8 6 7 2" xfId="33047"/>
    <cellStyle name="ჩვეულებრივი 8 6 7 3" xfId="37920"/>
    <cellStyle name="ჩვეულებრივი 8 6 8" xfId="33000"/>
    <cellStyle name="ჩვეულებრივი 8 6 9" xfId="37873"/>
    <cellStyle name="ჩვეულებრივი 8 7" xfId="28114"/>
    <cellStyle name="ჩვეულებრივი 8 7 2" xfId="28115"/>
    <cellStyle name="ჩვეულებრივი 8 7 2 2" xfId="28116"/>
    <cellStyle name="ჩვეულებრივი 8 7 2 2 2" xfId="28117"/>
    <cellStyle name="ჩვეულებრივი 8 7 2 2 2 2" xfId="28118"/>
    <cellStyle name="ჩვეულებრივი 8 7 2 2 2 2 2" xfId="33052"/>
    <cellStyle name="ჩვეულებრივი 8 7 2 2 2 2 3" xfId="37925"/>
    <cellStyle name="ჩვეულებრივი 8 7 2 2 2 3" xfId="33051"/>
    <cellStyle name="ჩვეულებრივი 8 7 2 2 2 4" xfId="37924"/>
    <cellStyle name="ჩვეულებრივი 8 7 2 2 3" xfId="28119"/>
    <cellStyle name="ჩვეულებრივი 8 7 2 2 3 2" xfId="33053"/>
    <cellStyle name="ჩვეულებრივი 8 7 2 2 3 3" xfId="37926"/>
    <cellStyle name="ჩვეულებრივი 8 7 2 2 4" xfId="33050"/>
    <cellStyle name="ჩვეულებრივი 8 7 2 2 5" xfId="37923"/>
    <cellStyle name="ჩვეულებრივი 8 7 2 3" xfId="28120"/>
    <cellStyle name="ჩვეულებრივი 8 7 2 3 2" xfId="28121"/>
    <cellStyle name="ჩვეულებრივი 8 7 2 3 2 2" xfId="33055"/>
    <cellStyle name="ჩვეულებრივი 8 7 2 3 2 3" xfId="37928"/>
    <cellStyle name="ჩვეულებრივი 8 7 2 3 3" xfId="33054"/>
    <cellStyle name="ჩვეულებრივი 8 7 2 3 4" xfId="37927"/>
    <cellStyle name="ჩვეულებრივი 8 7 2 4" xfId="28122"/>
    <cellStyle name="ჩვეულებრივი 8 7 2 4 2" xfId="33056"/>
    <cellStyle name="ჩვეულებრივი 8 7 2 4 3" xfId="37929"/>
    <cellStyle name="ჩვეულებრივი 8 7 2 5" xfId="33049"/>
    <cellStyle name="ჩვეულებრივი 8 7 2 6" xfId="37922"/>
    <cellStyle name="ჩვეულებრივი 8 7 3" xfId="28123"/>
    <cellStyle name="ჩვეულებრივი 8 7 3 2" xfId="28124"/>
    <cellStyle name="ჩვეულებრივი 8 7 3 2 2" xfId="28125"/>
    <cellStyle name="ჩვეულებრივი 8 7 3 2 2 2" xfId="33059"/>
    <cellStyle name="ჩვეულებრივი 8 7 3 2 2 3" xfId="37932"/>
    <cellStyle name="ჩვეულებრივი 8 7 3 2 3" xfId="33058"/>
    <cellStyle name="ჩვეულებრივი 8 7 3 2 4" xfId="37931"/>
    <cellStyle name="ჩვეულებრივი 8 7 3 3" xfId="28126"/>
    <cellStyle name="ჩვეულებრივი 8 7 3 3 2" xfId="33060"/>
    <cellStyle name="ჩვეულებრივი 8 7 3 3 3" xfId="37933"/>
    <cellStyle name="ჩვეულებრივი 8 7 3 4" xfId="33057"/>
    <cellStyle name="ჩვეულებრივი 8 7 3 5" xfId="37930"/>
    <cellStyle name="ჩვეულებრივი 8 7 4" xfId="28127"/>
    <cellStyle name="ჩვეულებრივი 8 7 4 2" xfId="28128"/>
    <cellStyle name="ჩვეულებრივი 8 7 4 2 2" xfId="33062"/>
    <cellStyle name="ჩვეულებრივი 8 7 4 2 3" xfId="37935"/>
    <cellStyle name="ჩვეულებრივი 8 7 4 3" xfId="33061"/>
    <cellStyle name="ჩვეულებრივი 8 7 4 4" xfId="37934"/>
    <cellStyle name="ჩვეულებრივი 8 7 5" xfId="28129"/>
    <cellStyle name="ჩვეულებრივი 8 7 5 2" xfId="33063"/>
    <cellStyle name="ჩვეულებრივი 8 7 5 3" xfId="37936"/>
    <cellStyle name="ჩვეულებრივი 8 7 6" xfId="33048"/>
    <cellStyle name="ჩვეულებრივი 8 7 7" xfId="37921"/>
    <cellStyle name="ჩვეულებრივი 8 8" xfId="28130"/>
    <cellStyle name="ჩვეულებრივი 8 8 2" xfId="28131"/>
    <cellStyle name="ჩვეულებრივი 8 8 2 2" xfId="28132"/>
    <cellStyle name="ჩვეულებრივი 8 8 2 2 2" xfId="28133"/>
    <cellStyle name="ჩვეულებრივი 8 8 2 2 2 2" xfId="28134"/>
    <cellStyle name="ჩვეულებრივი 8 8 2 2 2 2 2" xfId="33068"/>
    <cellStyle name="ჩვეულებრივი 8 8 2 2 2 2 3" xfId="37941"/>
    <cellStyle name="ჩვეულებრივი 8 8 2 2 2 3" xfId="33067"/>
    <cellStyle name="ჩვეულებრივი 8 8 2 2 2 4" xfId="37940"/>
    <cellStyle name="ჩვეულებრივი 8 8 2 2 3" xfId="28135"/>
    <cellStyle name="ჩვეულებრივი 8 8 2 2 3 2" xfId="33069"/>
    <cellStyle name="ჩვეულებრივი 8 8 2 2 3 3" xfId="37942"/>
    <cellStyle name="ჩვეულებრივი 8 8 2 2 4" xfId="33066"/>
    <cellStyle name="ჩვეულებრივი 8 8 2 2 5" xfId="37939"/>
    <cellStyle name="ჩვეულებრივი 8 8 2 3" xfId="28136"/>
    <cellStyle name="ჩვეულებრივი 8 8 2 3 2" xfId="28137"/>
    <cellStyle name="ჩვეულებრივი 8 8 2 3 2 2" xfId="33071"/>
    <cellStyle name="ჩვეულებრივი 8 8 2 3 2 3" xfId="37944"/>
    <cellStyle name="ჩვეულებრივი 8 8 2 3 3" xfId="33070"/>
    <cellStyle name="ჩვეულებრივი 8 8 2 3 4" xfId="37943"/>
    <cellStyle name="ჩვეულებრივი 8 8 2 4" xfId="28138"/>
    <cellStyle name="ჩვეულებრივი 8 8 2 4 2" xfId="33072"/>
    <cellStyle name="ჩვეულებრივი 8 8 2 4 3" xfId="37945"/>
    <cellStyle name="ჩვეულებრივი 8 8 2 5" xfId="33065"/>
    <cellStyle name="ჩვეულებრივი 8 8 2 6" xfId="37938"/>
    <cellStyle name="ჩვეულებრივი 8 8 3" xfId="28139"/>
    <cellStyle name="ჩვეულებრივი 8 8 3 2" xfId="28140"/>
    <cellStyle name="ჩვეულებრივი 8 8 3 2 2" xfId="28141"/>
    <cellStyle name="ჩვეულებრივი 8 8 3 2 2 2" xfId="33075"/>
    <cellStyle name="ჩვეულებრივი 8 8 3 2 2 3" xfId="37948"/>
    <cellStyle name="ჩვეულებრივი 8 8 3 2 3" xfId="33074"/>
    <cellStyle name="ჩვეულებრივი 8 8 3 2 4" xfId="37947"/>
    <cellStyle name="ჩვეულებრივი 8 8 3 3" xfId="28142"/>
    <cellStyle name="ჩვეულებრივი 8 8 3 3 2" xfId="33076"/>
    <cellStyle name="ჩვეულებრივი 8 8 3 3 3" xfId="37949"/>
    <cellStyle name="ჩვეულებრივი 8 8 3 4" xfId="33073"/>
    <cellStyle name="ჩვეულებრივი 8 8 3 5" xfId="37946"/>
    <cellStyle name="ჩვეულებრივი 8 8 4" xfId="28143"/>
    <cellStyle name="ჩვეულებრივი 8 8 4 2" xfId="28144"/>
    <cellStyle name="ჩვეულებრივი 8 8 4 2 2" xfId="33078"/>
    <cellStyle name="ჩვეულებრივი 8 8 4 2 3" xfId="37951"/>
    <cellStyle name="ჩვეულებრივი 8 8 4 3" xfId="33077"/>
    <cellStyle name="ჩვეულებრივი 8 8 4 4" xfId="37950"/>
    <cellStyle name="ჩვეულებრივი 8 8 5" xfId="28145"/>
    <cellStyle name="ჩვეულებრივი 8 8 5 2" xfId="33079"/>
    <cellStyle name="ჩვეულებრივი 8 8 5 3" xfId="37952"/>
    <cellStyle name="ჩვეულებრივი 8 8 6" xfId="33064"/>
    <cellStyle name="ჩვეულებრივი 8 8 7" xfId="37937"/>
    <cellStyle name="ჩვეულებრივი 8 9" xfId="28146"/>
    <cellStyle name="ჩვეულებრივი 8 9 2" xfId="28147"/>
    <cellStyle name="ჩვეულებრივი 8 9 2 2" xfId="28148"/>
    <cellStyle name="ჩვეულებრივი 8 9 2 2 2" xfId="28149"/>
    <cellStyle name="ჩვეულებრივი 8 9 2 2 2 2" xfId="33083"/>
    <cellStyle name="ჩვეულებრივი 8 9 2 2 2 3" xfId="37956"/>
    <cellStyle name="ჩვეულებრივი 8 9 2 2 3" xfId="33082"/>
    <cellStyle name="ჩვეულებრივი 8 9 2 2 4" xfId="37955"/>
    <cellStyle name="ჩვეულებრივი 8 9 2 3" xfId="28150"/>
    <cellStyle name="ჩვეულებრივი 8 9 2 3 2" xfId="33084"/>
    <cellStyle name="ჩვეულებრივი 8 9 2 3 3" xfId="37957"/>
    <cellStyle name="ჩვეულებრივი 8 9 2 4" xfId="33081"/>
    <cellStyle name="ჩვეულებრივი 8 9 2 5" xfId="37954"/>
    <cellStyle name="ჩვეულებრივი 8 9 3" xfId="28151"/>
    <cellStyle name="ჩვეულებრივი 8 9 3 2" xfId="28152"/>
    <cellStyle name="ჩვეულებრივი 8 9 3 2 2" xfId="33086"/>
    <cellStyle name="ჩვეულებრივი 8 9 3 2 3" xfId="37959"/>
    <cellStyle name="ჩვეულებრივი 8 9 3 3" xfId="33085"/>
    <cellStyle name="ჩვეულებრივი 8 9 3 4" xfId="37958"/>
    <cellStyle name="ჩვეულებრივი 8 9 4" xfId="28153"/>
    <cellStyle name="ჩვეულებრივი 8 9 4 2" xfId="33087"/>
    <cellStyle name="ჩვეულებრივი 8 9 4 3" xfId="37960"/>
    <cellStyle name="ჩვეულებრივი 8 9 5" xfId="33080"/>
    <cellStyle name="ჩვეულებრივი 8 9 6" xfId="37953"/>
    <cellStyle name="ჩვეულებრივი 9" xfId="28154"/>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a:extLst>
            <a:ext uri="{FF2B5EF4-FFF2-40B4-BE49-F238E27FC236}">
              <a16:creationId xmlns:a16="http://schemas.microsoft.com/office/drawing/2014/main" id="{00000000-0008-0000-0C00-000002000000}"/>
            </a:ext>
          </a:extLst>
        </xdr:cNvPr>
        <xdr:cNvCxnSpPr/>
      </xdr:nvCxnSpPr>
      <xdr:spPr>
        <a:xfrm>
          <a:off x="704850" y="1143000"/>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tu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C25"/>
  <sheetViews>
    <sheetView workbookViewId="0">
      <pane xSplit="1" ySplit="7" topLeftCell="B8" activePane="bottomRight" state="frozen"/>
      <selection pane="topRight"/>
      <selection pane="bottomLeft"/>
      <selection pane="bottomRight"/>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6"/>
      <c r="B1" s="182" t="s">
        <v>290</v>
      </c>
      <c r="C1" s="90"/>
    </row>
    <row r="2" spans="1:3" s="179" customFormat="1" ht="15.75">
      <c r="A2" s="244">
        <v>1</v>
      </c>
      <c r="B2" s="180" t="s">
        <v>291</v>
      </c>
      <c r="C2" s="177" t="s">
        <v>751</v>
      </c>
    </row>
    <row r="3" spans="1:3" s="179" customFormat="1" ht="15.75">
      <c r="A3" s="244">
        <v>2</v>
      </c>
      <c r="B3" s="181" t="s">
        <v>292</v>
      </c>
      <c r="C3" s="177" t="s">
        <v>752</v>
      </c>
    </row>
    <row r="4" spans="1:3" s="179" customFormat="1" ht="15.75">
      <c r="A4" s="244">
        <v>3</v>
      </c>
      <c r="B4" s="181" t="s">
        <v>293</v>
      </c>
      <c r="C4" s="177" t="s">
        <v>753</v>
      </c>
    </row>
    <row r="5" spans="1:3" s="179" customFormat="1" ht="15.75">
      <c r="A5" s="245">
        <v>4</v>
      </c>
      <c r="B5" s="184" t="s">
        <v>294</v>
      </c>
      <c r="C5" s="314" t="s">
        <v>754</v>
      </c>
    </row>
    <row r="6" spans="1:3" s="183" customFormat="1" ht="65.25" customHeight="1">
      <c r="A6" s="560" t="s">
        <v>886</v>
      </c>
      <c r="B6" s="561"/>
      <c r="C6" s="561"/>
    </row>
    <row r="7" spans="1:3">
      <c r="A7" s="243" t="s">
        <v>647</v>
      </c>
      <c r="B7" s="182" t="s">
        <v>295</v>
      </c>
    </row>
    <row r="8" spans="1:3">
      <c r="A8" s="513">
        <v>1</v>
      </c>
      <c r="B8" s="514" t="s">
        <v>262</v>
      </c>
    </row>
    <row r="9" spans="1:3">
      <c r="A9" s="513">
        <v>2</v>
      </c>
      <c r="B9" s="514" t="s">
        <v>296</v>
      </c>
    </row>
    <row r="10" spans="1:3">
      <c r="A10" s="513">
        <v>3</v>
      </c>
      <c r="B10" s="514" t="s">
        <v>297</v>
      </c>
    </row>
    <row r="11" spans="1:3">
      <c r="A11" s="513">
        <v>4</v>
      </c>
      <c r="B11" s="514" t="s">
        <v>298</v>
      </c>
      <c r="C11" s="178"/>
    </row>
    <row r="12" spans="1:3">
      <c r="A12" s="513">
        <v>5</v>
      </c>
      <c r="B12" s="514" t="s">
        <v>226</v>
      </c>
    </row>
    <row r="13" spans="1:3">
      <c r="A13" s="513">
        <v>6</v>
      </c>
      <c r="B13" s="515" t="s">
        <v>187</v>
      </c>
    </row>
    <row r="14" spans="1:3">
      <c r="A14" s="513">
        <v>7</v>
      </c>
      <c r="B14" s="514" t="s">
        <v>299</v>
      </c>
    </row>
    <row r="15" spans="1:3">
      <c r="A15" s="513">
        <v>8</v>
      </c>
      <c r="B15" s="514" t="s">
        <v>303</v>
      </c>
    </row>
    <row r="16" spans="1:3">
      <c r="A16" s="513">
        <v>9</v>
      </c>
      <c r="B16" s="514" t="s">
        <v>89</v>
      </c>
    </row>
    <row r="17" spans="1:2">
      <c r="A17" s="516" t="s">
        <v>948</v>
      </c>
      <c r="B17" s="514" t="s">
        <v>858</v>
      </c>
    </row>
    <row r="18" spans="1:2">
      <c r="A18" s="513">
        <v>10</v>
      </c>
      <c r="B18" s="514" t="s">
        <v>308</v>
      </c>
    </row>
    <row r="19" spans="1:2">
      <c r="A19" s="513">
        <v>11</v>
      </c>
      <c r="B19" s="515" t="s">
        <v>286</v>
      </c>
    </row>
    <row r="20" spans="1:2">
      <c r="A20" s="513">
        <v>12</v>
      </c>
      <c r="B20" s="515" t="s">
        <v>283</v>
      </c>
    </row>
    <row r="21" spans="1:2">
      <c r="A21" s="513">
        <v>13</v>
      </c>
      <c r="B21" s="517" t="s">
        <v>949</v>
      </c>
    </row>
    <row r="22" spans="1:2">
      <c r="A22" s="513">
        <v>14</v>
      </c>
      <c r="B22" s="518" t="s">
        <v>809</v>
      </c>
    </row>
    <row r="23" spans="1:2">
      <c r="A23" s="519">
        <v>15</v>
      </c>
      <c r="B23" s="515" t="s">
        <v>78</v>
      </c>
    </row>
    <row r="24" spans="1:2">
      <c r="A24" s="519">
        <v>15.1</v>
      </c>
      <c r="B24" s="514" t="s">
        <v>896</v>
      </c>
    </row>
    <row r="25" spans="1:2">
      <c r="A25" s="5"/>
      <c r="B25" s="3"/>
    </row>
  </sheetData>
  <mergeCells count="1">
    <mergeCell ref="A6:C6"/>
  </mergeCells>
  <hyperlinks>
    <hyperlink ref="C5" r:id="rId1"/>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F55"/>
  <sheetViews>
    <sheetView zoomScaleNormal="100" workbookViewId="0">
      <pane xSplit="1" ySplit="5" topLeftCell="B6" activePane="bottomRight" state="frozen"/>
      <selection pane="topRight"/>
      <selection pane="bottomLeft"/>
      <selection pane="bottomRight" activeCell="B6" sqref="B6"/>
    </sheetView>
  </sheetViews>
  <sheetFormatPr defaultRowHeight="15"/>
  <cols>
    <col min="1" max="1" width="9.5703125" style="5" bestFit="1" customWidth="1"/>
    <col min="2" max="2" width="132.42578125" style="2" customWidth="1"/>
    <col min="3" max="3" width="16.5703125" style="2" customWidth="1"/>
    <col min="4" max="4" width="10.28515625" bestFit="1" customWidth="1"/>
  </cols>
  <sheetData>
    <row r="1" spans="1:6" ht="15.75">
      <c r="A1" s="11" t="s">
        <v>227</v>
      </c>
      <c r="B1" s="313" t="s">
        <v>751</v>
      </c>
      <c r="D1" s="2"/>
      <c r="E1" s="2"/>
      <c r="F1" s="2"/>
    </row>
    <row r="2" spans="1:6" s="15" customFormat="1" ht="15.75" customHeight="1">
      <c r="A2" s="15" t="s">
        <v>228</v>
      </c>
      <c r="B2" s="316">
        <f>'1. key ratios'!B2</f>
        <v>44104</v>
      </c>
    </row>
    <row r="3" spans="1:6" s="15" customFormat="1" ht="15.75" customHeight="1"/>
    <row r="4" spans="1:6" ht="15.75" thickBot="1">
      <c r="A4" s="5" t="s">
        <v>656</v>
      </c>
      <c r="B4" s="54" t="s">
        <v>89</v>
      </c>
    </row>
    <row r="5" spans="1:6">
      <c r="A5" s="135" t="s">
        <v>27</v>
      </c>
      <c r="B5" s="136"/>
      <c r="C5" s="137" t="s">
        <v>28</v>
      </c>
    </row>
    <row r="6" spans="1:6">
      <c r="A6" s="138">
        <v>1</v>
      </c>
      <c r="B6" s="80" t="s">
        <v>29</v>
      </c>
      <c r="C6" s="287">
        <f>SUM(C7:C11)</f>
        <v>173471749</v>
      </c>
    </row>
    <row r="7" spans="1:6">
      <c r="A7" s="138">
        <v>2</v>
      </c>
      <c r="B7" s="77" t="s">
        <v>30</v>
      </c>
      <c r="C7" s="288">
        <v>114430000</v>
      </c>
    </row>
    <row r="8" spans="1:6">
      <c r="A8" s="138">
        <v>3</v>
      </c>
      <c r="B8" s="71" t="s">
        <v>31</v>
      </c>
      <c r="C8" s="288"/>
    </row>
    <row r="9" spans="1:6">
      <c r="A9" s="138">
        <v>4</v>
      </c>
      <c r="B9" s="71" t="s">
        <v>32</v>
      </c>
      <c r="C9" s="288"/>
    </row>
    <row r="10" spans="1:6">
      <c r="A10" s="138">
        <v>5</v>
      </c>
      <c r="B10" s="71" t="s">
        <v>33</v>
      </c>
      <c r="C10" s="288">
        <v>6838034</v>
      </c>
    </row>
    <row r="11" spans="1:6">
      <c r="A11" s="138">
        <v>6</v>
      </c>
      <c r="B11" s="78" t="s">
        <v>34</v>
      </c>
      <c r="C11" s="288">
        <v>52203715</v>
      </c>
    </row>
    <row r="12" spans="1:6" s="4" customFormat="1">
      <c r="A12" s="138">
        <v>7</v>
      </c>
      <c r="B12" s="80" t="s">
        <v>35</v>
      </c>
      <c r="C12" s="289">
        <f>SUM(C13:C27)</f>
        <v>9355550</v>
      </c>
    </row>
    <row r="13" spans="1:6" s="4" customFormat="1">
      <c r="A13" s="138">
        <v>8</v>
      </c>
      <c r="B13" s="79" t="s">
        <v>36</v>
      </c>
      <c r="C13" s="290"/>
    </row>
    <row r="14" spans="1:6" s="4" customFormat="1" ht="25.5">
      <c r="A14" s="138">
        <v>9</v>
      </c>
      <c r="B14" s="72" t="s">
        <v>37</v>
      </c>
      <c r="C14" s="290"/>
    </row>
    <row r="15" spans="1:6" s="4" customFormat="1">
      <c r="A15" s="138">
        <v>10</v>
      </c>
      <c r="B15" s="73" t="s">
        <v>38</v>
      </c>
      <c r="C15" s="290">
        <v>3736435</v>
      </c>
    </row>
    <row r="16" spans="1:6" s="4" customFormat="1">
      <c r="A16" s="138">
        <v>11</v>
      </c>
      <c r="B16" s="74" t="s">
        <v>39</v>
      </c>
      <c r="C16" s="290"/>
    </row>
    <row r="17" spans="1:3" s="4" customFormat="1">
      <c r="A17" s="138">
        <v>12</v>
      </c>
      <c r="B17" s="73" t="s">
        <v>40</v>
      </c>
      <c r="C17" s="290"/>
    </row>
    <row r="18" spans="1:3" s="4" customFormat="1">
      <c r="A18" s="138">
        <v>13</v>
      </c>
      <c r="B18" s="73" t="s">
        <v>41</v>
      </c>
      <c r="C18" s="290"/>
    </row>
    <row r="19" spans="1:3" s="4" customFormat="1">
      <c r="A19" s="138">
        <v>14</v>
      </c>
      <c r="B19" s="73" t="s">
        <v>42</v>
      </c>
      <c r="C19" s="290"/>
    </row>
    <row r="20" spans="1:3" s="4" customFormat="1" ht="25.5">
      <c r="A20" s="138">
        <v>15</v>
      </c>
      <c r="B20" s="73" t="s">
        <v>43</v>
      </c>
      <c r="C20" s="290">
        <v>5619115</v>
      </c>
    </row>
    <row r="21" spans="1:3" s="4" customFormat="1" ht="25.5">
      <c r="A21" s="138">
        <v>16</v>
      </c>
      <c r="B21" s="72" t="s">
        <v>44</v>
      </c>
      <c r="C21" s="290"/>
    </row>
    <row r="22" spans="1:3" s="4" customFormat="1">
      <c r="A22" s="138">
        <v>17</v>
      </c>
      <c r="B22" s="139" t="s">
        <v>45</v>
      </c>
      <c r="C22" s="290"/>
    </row>
    <row r="23" spans="1:3" s="4" customFormat="1" ht="25.5">
      <c r="A23" s="138">
        <v>18</v>
      </c>
      <c r="B23" s="72" t="s">
        <v>46</v>
      </c>
      <c r="C23" s="290"/>
    </row>
    <row r="24" spans="1:3" s="4" customFormat="1" ht="25.5">
      <c r="A24" s="138">
        <v>19</v>
      </c>
      <c r="B24" s="72" t="s">
        <v>47</v>
      </c>
      <c r="C24" s="290"/>
    </row>
    <row r="25" spans="1:3" s="4" customFormat="1" ht="25.5">
      <c r="A25" s="138">
        <v>20</v>
      </c>
      <c r="B25" s="75" t="s">
        <v>48</v>
      </c>
      <c r="C25" s="290"/>
    </row>
    <row r="26" spans="1:3" s="4" customFormat="1">
      <c r="A26" s="138">
        <v>21</v>
      </c>
      <c r="B26" s="75" t="s">
        <v>49</v>
      </c>
      <c r="C26" s="290"/>
    </row>
    <row r="27" spans="1:3" s="4" customFormat="1" ht="25.5">
      <c r="A27" s="138">
        <v>22</v>
      </c>
      <c r="B27" s="75" t="s">
        <v>50</v>
      </c>
      <c r="C27" s="290"/>
    </row>
    <row r="28" spans="1:3" s="4" customFormat="1">
      <c r="A28" s="138">
        <v>23</v>
      </c>
      <c r="B28" s="81" t="s">
        <v>24</v>
      </c>
      <c r="C28" s="289">
        <f>C6-C12</f>
        <v>164116199</v>
      </c>
    </row>
    <row r="29" spans="1:3" s="4" customFormat="1">
      <c r="A29" s="140"/>
      <c r="B29" s="76"/>
      <c r="C29" s="290"/>
    </row>
    <row r="30" spans="1:3" s="4" customFormat="1">
      <c r="A30" s="140">
        <v>24</v>
      </c>
      <c r="B30" s="81" t="s">
        <v>51</v>
      </c>
      <c r="C30" s="289">
        <f>C31+C34</f>
        <v>23014600</v>
      </c>
    </row>
    <row r="31" spans="1:3" s="4" customFormat="1">
      <c r="A31" s="140">
        <v>25</v>
      </c>
      <c r="B31" s="71" t="s">
        <v>52</v>
      </c>
      <c r="C31" s="291">
        <f>C32+C33</f>
        <v>23014600</v>
      </c>
    </row>
    <row r="32" spans="1:3" s="4" customFormat="1">
      <c r="A32" s="140">
        <v>26</v>
      </c>
      <c r="B32" s="174" t="s">
        <v>53</v>
      </c>
      <c r="C32" s="290"/>
    </row>
    <row r="33" spans="1:4" s="4" customFormat="1">
      <c r="A33" s="140">
        <v>27</v>
      </c>
      <c r="B33" s="174" t="s">
        <v>54</v>
      </c>
      <c r="C33" s="290">
        <v>23014600</v>
      </c>
    </row>
    <row r="34" spans="1:4" s="4" customFormat="1">
      <c r="A34" s="140">
        <v>28</v>
      </c>
      <c r="B34" s="71" t="s">
        <v>55</v>
      </c>
      <c r="C34" s="290"/>
    </row>
    <row r="35" spans="1:4" s="4" customFormat="1">
      <c r="A35" s="140">
        <v>29</v>
      </c>
      <c r="B35" s="81" t="s">
        <v>56</v>
      </c>
      <c r="C35" s="289">
        <f>SUM(C36:C40)</f>
        <v>0</v>
      </c>
    </row>
    <row r="36" spans="1:4" s="4" customFormat="1">
      <c r="A36" s="140">
        <v>30</v>
      </c>
      <c r="B36" s="72" t="s">
        <v>57</v>
      </c>
      <c r="C36" s="290"/>
    </row>
    <row r="37" spans="1:4" s="4" customFormat="1">
      <c r="A37" s="140">
        <v>31</v>
      </c>
      <c r="B37" s="73" t="s">
        <v>58</v>
      </c>
      <c r="C37" s="290"/>
    </row>
    <row r="38" spans="1:4" s="4" customFormat="1" ht="25.5">
      <c r="A38" s="140">
        <v>32</v>
      </c>
      <c r="B38" s="72" t="s">
        <v>59</v>
      </c>
      <c r="C38" s="290"/>
    </row>
    <row r="39" spans="1:4" s="4" customFormat="1" ht="25.5">
      <c r="A39" s="140">
        <v>33</v>
      </c>
      <c r="B39" s="72" t="s">
        <v>47</v>
      </c>
      <c r="C39" s="290"/>
    </row>
    <row r="40" spans="1:4" s="4" customFormat="1" ht="25.5">
      <c r="A40" s="140">
        <v>34</v>
      </c>
      <c r="B40" s="75" t="s">
        <v>60</v>
      </c>
      <c r="C40" s="290"/>
    </row>
    <row r="41" spans="1:4" s="4" customFormat="1">
      <c r="A41" s="140">
        <v>35</v>
      </c>
      <c r="B41" s="81" t="s">
        <v>25</v>
      </c>
      <c r="C41" s="289">
        <f>C30-C35</f>
        <v>23014600</v>
      </c>
    </row>
    <row r="42" spans="1:4" s="4" customFormat="1">
      <c r="A42" s="140"/>
      <c r="B42" s="76"/>
      <c r="C42" s="290"/>
    </row>
    <row r="43" spans="1:4" s="4" customFormat="1">
      <c r="A43" s="140">
        <v>36</v>
      </c>
      <c r="B43" s="82" t="s">
        <v>61</v>
      </c>
      <c r="C43" s="289">
        <f>SUM(C44:C46)</f>
        <v>238607070</v>
      </c>
    </row>
    <row r="44" spans="1:4" s="4" customFormat="1">
      <c r="A44" s="140">
        <v>37</v>
      </c>
      <c r="B44" s="71" t="s">
        <v>62</v>
      </c>
      <c r="C44" s="290">
        <v>226143080</v>
      </c>
    </row>
    <row r="45" spans="1:4" s="4" customFormat="1">
      <c r="A45" s="140">
        <v>38</v>
      </c>
      <c r="B45" s="71" t="s">
        <v>63</v>
      </c>
      <c r="C45" s="290"/>
    </row>
    <row r="46" spans="1:4" s="4" customFormat="1">
      <c r="A46" s="140">
        <v>39</v>
      </c>
      <c r="B46" s="71" t="s">
        <v>64</v>
      </c>
      <c r="C46" s="290">
        <v>12463990</v>
      </c>
      <c r="D46" s="399"/>
    </row>
    <row r="47" spans="1:4" s="4" customFormat="1">
      <c r="A47" s="140">
        <v>40</v>
      </c>
      <c r="B47" s="82" t="s">
        <v>65</v>
      </c>
      <c r="C47" s="289">
        <f>SUM(C48:C51)</f>
        <v>0</v>
      </c>
    </row>
    <row r="48" spans="1:4" s="4" customFormat="1">
      <c r="A48" s="140">
        <v>41</v>
      </c>
      <c r="B48" s="72" t="s">
        <v>66</v>
      </c>
      <c r="C48" s="290"/>
    </row>
    <row r="49" spans="1:3" s="4" customFormat="1">
      <c r="A49" s="140">
        <v>42</v>
      </c>
      <c r="B49" s="73" t="s">
        <v>67</v>
      </c>
      <c r="C49" s="290"/>
    </row>
    <row r="50" spans="1:3" s="4" customFormat="1" ht="25.5">
      <c r="A50" s="140">
        <v>43</v>
      </c>
      <c r="B50" s="72" t="s">
        <v>68</v>
      </c>
      <c r="C50" s="290"/>
    </row>
    <row r="51" spans="1:3" s="4" customFormat="1" ht="25.5">
      <c r="A51" s="140">
        <v>44</v>
      </c>
      <c r="B51" s="72" t="s">
        <v>47</v>
      </c>
      <c r="C51" s="290"/>
    </row>
    <row r="52" spans="1:3" s="4" customFormat="1" ht="15.75" thickBot="1">
      <c r="A52" s="141">
        <v>45</v>
      </c>
      <c r="B52" s="142" t="s">
        <v>26</v>
      </c>
      <c r="C52" s="292">
        <f>C43-C47</f>
        <v>238607070</v>
      </c>
    </row>
    <row r="53" spans="1:3">
      <c r="C53" s="310"/>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sheetPr>
  <dimension ref="A1:F22"/>
  <sheetViews>
    <sheetView workbookViewId="0">
      <selection activeCell="B2" sqref="B2"/>
    </sheetView>
  </sheetViews>
  <sheetFormatPr defaultColWidth="9.140625" defaultRowHeight="12.75"/>
  <cols>
    <col min="1" max="1" width="10.85546875" style="2" bestFit="1" customWidth="1"/>
    <col min="2" max="2" width="59" style="2" customWidth="1"/>
    <col min="3" max="3" width="16.7109375" style="2" bestFit="1" customWidth="1"/>
    <col min="4" max="4" width="14.28515625" style="2" bestFit="1" customWidth="1"/>
    <col min="5" max="16384" width="9.140625" style="2"/>
  </cols>
  <sheetData>
    <row r="1" spans="1:4" ht="15.75">
      <c r="A1" s="11" t="s">
        <v>227</v>
      </c>
      <c r="B1" s="313" t="s">
        <v>751</v>
      </c>
    </row>
    <row r="2" spans="1:4" s="15" customFormat="1" ht="15.75" customHeight="1">
      <c r="A2" s="15" t="s">
        <v>228</v>
      </c>
      <c r="B2" s="316">
        <f>'1. key ratios'!B2</f>
        <v>44104</v>
      </c>
    </row>
    <row r="3" spans="1:4" s="15" customFormat="1" ht="15.75" customHeight="1"/>
    <row r="4" spans="1:4" ht="13.5" thickBot="1">
      <c r="A4" s="5" t="s">
        <v>857</v>
      </c>
      <c r="B4" s="424" t="s">
        <v>858</v>
      </c>
    </row>
    <row r="5" spans="1:4" s="427" customFormat="1">
      <c r="A5" s="583" t="s">
        <v>859</v>
      </c>
      <c r="B5" s="584"/>
      <c r="C5" s="425" t="s">
        <v>860</v>
      </c>
      <c r="D5" s="426" t="s">
        <v>861</v>
      </c>
    </row>
    <row r="6" spans="1:4" s="430" customFormat="1">
      <c r="A6" s="428">
        <v>1</v>
      </c>
      <c r="B6" s="429" t="s">
        <v>862</v>
      </c>
      <c r="C6" s="429"/>
      <c r="D6" s="442"/>
    </row>
    <row r="7" spans="1:4" s="430" customFormat="1">
      <c r="A7" s="431" t="s">
        <v>863</v>
      </c>
      <c r="B7" s="432" t="s">
        <v>864</v>
      </c>
      <c r="C7" s="476">
        <v>4.4999999999999998E-2</v>
      </c>
      <c r="D7" s="441">
        <f>C7*'5. RWA'!$C$13</f>
        <v>65348440.285656042</v>
      </c>
    </row>
    <row r="8" spans="1:4" s="430" customFormat="1">
      <c r="A8" s="431" t="s">
        <v>865</v>
      </c>
      <c r="B8" s="432" t="s">
        <v>866</v>
      </c>
      <c r="C8" s="476">
        <v>0.06</v>
      </c>
      <c r="D8" s="441">
        <f>C8*'5. RWA'!$C$13</f>
        <v>87131253.714208052</v>
      </c>
    </row>
    <row r="9" spans="1:4" s="430" customFormat="1">
      <c r="A9" s="431" t="s">
        <v>867</v>
      </c>
      <c r="B9" s="432" t="s">
        <v>868</v>
      </c>
      <c r="C9" s="476">
        <v>0.08</v>
      </c>
      <c r="D9" s="441">
        <f>C9*'5. RWA'!$C$13</f>
        <v>116175004.95227742</v>
      </c>
    </row>
    <row r="10" spans="1:4" s="430" customFormat="1">
      <c r="A10" s="428" t="s">
        <v>869</v>
      </c>
      <c r="B10" s="429" t="s">
        <v>870</v>
      </c>
      <c r="C10" s="477"/>
      <c r="D10" s="442"/>
    </row>
    <row r="11" spans="1:4" s="435" customFormat="1">
      <c r="A11" s="433" t="s">
        <v>871</v>
      </c>
      <c r="B11" s="434" t="s">
        <v>872</v>
      </c>
      <c r="C11" s="478">
        <v>0</v>
      </c>
      <c r="D11" s="443">
        <f>C11*'5. RWA'!$C$13</f>
        <v>0</v>
      </c>
    </row>
    <row r="12" spans="1:4" s="435" customFormat="1">
      <c r="A12" s="433" t="s">
        <v>873</v>
      </c>
      <c r="B12" s="434" t="s">
        <v>874</v>
      </c>
      <c r="C12" s="478">
        <v>0</v>
      </c>
      <c r="D12" s="443">
        <f>C12*'5. RWA'!$C$13</f>
        <v>0</v>
      </c>
    </row>
    <row r="13" spans="1:4" s="435" customFormat="1">
      <c r="A13" s="433" t="s">
        <v>875</v>
      </c>
      <c r="B13" s="434" t="s">
        <v>876</v>
      </c>
      <c r="C13" s="478"/>
      <c r="D13" s="443">
        <f>C13*'5. RWA'!$C$13</f>
        <v>0</v>
      </c>
    </row>
    <row r="14" spans="1:4" s="430" customFormat="1">
      <c r="A14" s="428" t="s">
        <v>877</v>
      </c>
      <c r="B14" s="429" t="s">
        <v>934</v>
      </c>
      <c r="C14" s="446"/>
      <c r="D14" s="442"/>
    </row>
    <row r="15" spans="1:4" s="430" customFormat="1">
      <c r="A15" s="436" t="s">
        <v>878</v>
      </c>
      <c r="B15" s="434" t="s">
        <v>879</v>
      </c>
      <c r="C15" s="559">
        <v>1.5826666475946178E-2</v>
      </c>
      <c r="D15" s="443">
        <f>C15*'5. RWA'!$C$13</f>
        <v>22983288.202763628</v>
      </c>
    </row>
    <row r="16" spans="1:4" s="430" customFormat="1">
      <c r="A16" s="436" t="s">
        <v>880</v>
      </c>
      <c r="B16" s="434" t="s">
        <v>881</v>
      </c>
      <c r="C16" s="559">
        <v>2.1128086050692996E-2</v>
      </c>
      <c r="D16" s="443">
        <f>C16*'5. RWA'!$C$13</f>
        <v>30681943.769642524</v>
      </c>
    </row>
    <row r="17" spans="1:6" s="430" customFormat="1">
      <c r="A17" s="436" t="s">
        <v>882</v>
      </c>
      <c r="B17" s="434" t="s">
        <v>935</v>
      </c>
      <c r="C17" s="559">
        <v>8.4302561972540241E-2</v>
      </c>
      <c r="D17" s="443">
        <f>C17*'5. RWA'!$C$13</f>
        <v>122423131.93311919</v>
      </c>
    </row>
    <row r="18" spans="1:6" s="427" customFormat="1" ht="13.9" customHeight="1">
      <c r="A18" s="585" t="s">
        <v>933</v>
      </c>
      <c r="B18" s="586"/>
      <c r="C18" s="437" t="s">
        <v>860</v>
      </c>
      <c r="D18" s="444" t="s">
        <v>861</v>
      </c>
    </row>
    <row r="19" spans="1:6" s="430" customFormat="1">
      <c r="A19" s="438">
        <v>4</v>
      </c>
      <c r="B19" s="434" t="s">
        <v>24</v>
      </c>
      <c r="C19" s="474">
        <f>C7+C11+C12+C13+C15</f>
        <v>6.0826666475946173E-2</v>
      </c>
      <c r="D19" s="441">
        <f>C19*'5. RWA'!$C$13</f>
        <v>88331728.488419667</v>
      </c>
    </row>
    <row r="20" spans="1:6" s="430" customFormat="1">
      <c r="A20" s="438">
        <v>5</v>
      </c>
      <c r="B20" s="434" t="s">
        <v>125</v>
      </c>
      <c r="C20" s="474">
        <f>C8+C11+C12+C13+C16</f>
        <v>8.1128086050692994E-2</v>
      </c>
      <c r="D20" s="441">
        <f>C20*'5. RWA'!$C$13</f>
        <v>117813197.48385058</v>
      </c>
    </row>
    <row r="21" spans="1:6" s="430" customFormat="1" ht="13.5" thickBot="1">
      <c r="A21" s="439" t="s">
        <v>883</v>
      </c>
      <c r="B21" s="440" t="s">
        <v>89</v>
      </c>
      <c r="C21" s="475">
        <f>C9+C11+C12+C13+C17</f>
        <v>0.16430256197254023</v>
      </c>
      <c r="D21" s="445">
        <f>C21*'5. RWA'!$C$13</f>
        <v>238598136.8853966</v>
      </c>
    </row>
    <row r="22" spans="1:6">
      <c r="F22" s="5"/>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9.9978637043366805E-2"/>
  </sheetPr>
  <dimension ref="A1:E55"/>
  <sheetViews>
    <sheetView zoomScaleNormal="100" workbookViewId="0">
      <pane xSplit="1" ySplit="5" topLeftCell="B6" activePane="bottomRight" state="frozen"/>
      <selection pane="topRight"/>
      <selection pane="bottomLeft"/>
      <selection pane="bottomRight" activeCell="B6" sqref="B6"/>
    </sheetView>
  </sheetViews>
  <sheetFormatPr defaultRowHeight="15.75"/>
  <cols>
    <col min="1" max="1" width="10.7109375" style="67" customWidth="1"/>
    <col min="2" max="2" width="82.85546875" style="67" customWidth="1"/>
    <col min="3" max="3" width="39" style="13" customWidth="1"/>
    <col min="4" max="4" width="32.28515625" style="67" customWidth="1"/>
  </cols>
  <sheetData>
    <row r="1" spans="1:5">
      <c r="A1" s="20" t="s">
        <v>227</v>
      </c>
      <c r="B1" s="313" t="s">
        <v>751</v>
      </c>
      <c r="E1" s="2"/>
    </row>
    <row r="2" spans="1:5" s="15" customFormat="1" ht="15.75" customHeight="1">
      <c r="A2" s="19" t="s">
        <v>228</v>
      </c>
      <c r="B2" s="316">
        <f>'1. key ratios'!B2</f>
        <v>44104</v>
      </c>
    </row>
    <row r="3" spans="1:5" s="15" customFormat="1" ht="15.75" customHeight="1">
      <c r="A3" s="19"/>
    </row>
    <row r="4" spans="1:5" s="15" customFormat="1" ht="15.75" customHeight="1" thickBot="1">
      <c r="A4" s="15" t="s">
        <v>657</v>
      </c>
      <c r="B4" s="339" t="s">
        <v>308</v>
      </c>
      <c r="D4" s="200" t="s">
        <v>130</v>
      </c>
    </row>
    <row r="5" spans="1:5" ht="64.900000000000006" customHeight="1">
      <c r="A5" s="153" t="s">
        <v>27</v>
      </c>
      <c r="B5" s="154" t="s">
        <v>270</v>
      </c>
      <c r="C5" s="539" t="s">
        <v>274</v>
      </c>
      <c r="D5" s="199" t="s">
        <v>309</v>
      </c>
    </row>
    <row r="6" spans="1:5">
      <c r="A6" s="143">
        <v>1</v>
      </c>
      <c r="B6" s="83" t="s">
        <v>192</v>
      </c>
      <c r="C6" s="540">
        <v>31680231</v>
      </c>
      <c r="D6" s="144"/>
    </row>
    <row r="7" spans="1:5">
      <c r="A7" s="143">
        <v>2</v>
      </c>
      <c r="B7" s="84" t="s">
        <v>193</v>
      </c>
      <c r="C7" s="540">
        <v>195621737</v>
      </c>
      <c r="D7" s="145"/>
    </row>
    <row r="8" spans="1:5">
      <c r="A8" s="143">
        <v>3</v>
      </c>
      <c r="B8" s="84" t="s">
        <v>194</v>
      </c>
      <c r="C8" s="540">
        <v>168383987</v>
      </c>
      <c r="D8" s="145"/>
    </row>
    <row r="9" spans="1:5">
      <c r="A9" s="143">
        <v>4</v>
      </c>
      <c r="B9" s="84" t="s">
        <v>223</v>
      </c>
      <c r="C9" s="540">
        <v>0</v>
      </c>
      <c r="D9" s="145"/>
    </row>
    <row r="10" spans="1:5">
      <c r="A10" s="143">
        <v>5</v>
      </c>
      <c r="B10" s="84" t="s">
        <v>195</v>
      </c>
      <c r="C10" s="540">
        <v>62771032</v>
      </c>
      <c r="D10" s="145"/>
    </row>
    <row r="11" spans="1:5">
      <c r="A11" s="506">
        <v>5.0999999999999996</v>
      </c>
      <c r="B11" s="338" t="s">
        <v>936</v>
      </c>
      <c r="C11" s="541">
        <v>-388780</v>
      </c>
      <c r="D11" s="252" t="s">
        <v>769</v>
      </c>
    </row>
    <row r="12" spans="1:5">
      <c r="A12" s="506">
        <v>5.2</v>
      </c>
      <c r="B12" s="507" t="s">
        <v>937</v>
      </c>
      <c r="C12" s="541">
        <v>62382252</v>
      </c>
      <c r="D12" s="146"/>
    </row>
    <row r="13" spans="1:5">
      <c r="A13" s="143">
        <v>6.1</v>
      </c>
      <c r="B13" s="84" t="s">
        <v>196</v>
      </c>
      <c r="C13" s="540">
        <v>1032689447</v>
      </c>
      <c r="D13" s="146"/>
    </row>
    <row r="14" spans="1:5">
      <c r="A14" s="143">
        <v>6.2</v>
      </c>
      <c r="B14" s="85" t="s">
        <v>197</v>
      </c>
      <c r="C14" s="340">
        <v>-177415245</v>
      </c>
      <c r="D14" s="146"/>
    </row>
    <row r="15" spans="1:5">
      <c r="A15" s="143" t="s">
        <v>768</v>
      </c>
      <c r="B15" s="511" t="s">
        <v>772</v>
      </c>
      <c r="C15" s="542">
        <v>-11644396</v>
      </c>
      <c r="D15" s="252" t="s">
        <v>769</v>
      </c>
    </row>
    <row r="16" spans="1:5">
      <c r="A16" s="506" t="s">
        <v>768</v>
      </c>
      <c r="B16" s="512" t="s">
        <v>947</v>
      </c>
      <c r="C16" s="543">
        <v>-6415855</v>
      </c>
      <c r="D16" s="146"/>
    </row>
    <row r="17" spans="1:4">
      <c r="A17" s="143">
        <v>6</v>
      </c>
      <c r="B17" s="84" t="s">
        <v>198</v>
      </c>
      <c r="C17" s="544">
        <v>855274202</v>
      </c>
      <c r="D17" s="146"/>
    </row>
    <row r="18" spans="1:4">
      <c r="A18" s="143">
        <v>7</v>
      </c>
      <c r="B18" s="84" t="s">
        <v>199</v>
      </c>
      <c r="C18" s="540">
        <v>14762986</v>
      </c>
      <c r="D18" s="145"/>
    </row>
    <row r="19" spans="1:4">
      <c r="A19" s="143">
        <v>8</v>
      </c>
      <c r="B19" s="84" t="s">
        <v>200</v>
      </c>
      <c r="C19" s="540">
        <v>6013426</v>
      </c>
      <c r="D19" s="145"/>
    </row>
    <row r="20" spans="1:4">
      <c r="A20" s="143">
        <v>9</v>
      </c>
      <c r="B20" s="84" t="s">
        <v>773</v>
      </c>
      <c r="C20" s="544">
        <v>7793239</v>
      </c>
      <c r="D20" s="145"/>
    </row>
    <row r="21" spans="1:4">
      <c r="A21" s="143">
        <v>9.1</v>
      </c>
      <c r="B21" s="337" t="s">
        <v>775</v>
      </c>
      <c r="C21" s="543">
        <v>9372300</v>
      </c>
      <c r="D21" s="145"/>
    </row>
    <row r="22" spans="1:4">
      <c r="A22" s="143">
        <v>9.1999999999999993</v>
      </c>
      <c r="B22" s="338" t="s">
        <v>779</v>
      </c>
      <c r="C22" s="543">
        <v>-1634921</v>
      </c>
      <c r="D22" s="145"/>
    </row>
    <row r="23" spans="1:4">
      <c r="A23" s="143">
        <v>9.3000000000000007</v>
      </c>
      <c r="B23" s="337" t="s">
        <v>774</v>
      </c>
      <c r="C23" s="543">
        <v>57000</v>
      </c>
      <c r="D23" s="145"/>
    </row>
    <row r="24" spans="1:4">
      <c r="A24" s="143">
        <v>9.4</v>
      </c>
      <c r="B24" s="338" t="s">
        <v>777</v>
      </c>
      <c r="C24" s="543">
        <v>-1140</v>
      </c>
      <c r="D24" s="252" t="s">
        <v>769</v>
      </c>
    </row>
    <row r="25" spans="1:4">
      <c r="A25" s="143">
        <v>10</v>
      </c>
      <c r="B25" s="84" t="s">
        <v>202</v>
      </c>
      <c r="C25" s="543">
        <v>21313841</v>
      </c>
      <c r="D25" s="145"/>
    </row>
    <row r="26" spans="1:4">
      <c r="A26" s="143">
        <v>10.1</v>
      </c>
      <c r="B26" s="336" t="s">
        <v>273</v>
      </c>
      <c r="C26" s="543">
        <v>3736435</v>
      </c>
      <c r="D26" s="252" t="s">
        <v>699</v>
      </c>
    </row>
    <row r="27" spans="1:4">
      <c r="A27" s="143">
        <v>11</v>
      </c>
      <c r="B27" s="86" t="s">
        <v>203</v>
      </c>
      <c r="C27" s="545">
        <v>45573988</v>
      </c>
      <c r="D27" s="147"/>
    </row>
    <row r="28" spans="1:4">
      <c r="A28" s="506">
        <v>11.1</v>
      </c>
      <c r="B28" s="334" t="s">
        <v>957</v>
      </c>
      <c r="C28" s="545">
        <v>5619115</v>
      </c>
      <c r="D28" s="252" t="s">
        <v>956</v>
      </c>
    </row>
    <row r="29" spans="1:4">
      <c r="A29" s="143">
        <v>11.2</v>
      </c>
      <c r="B29" s="338" t="s">
        <v>806</v>
      </c>
      <c r="C29" s="543">
        <v>0</v>
      </c>
      <c r="D29" s="252" t="s">
        <v>769</v>
      </c>
    </row>
    <row r="30" spans="1:4">
      <c r="A30" s="143">
        <v>11.3</v>
      </c>
      <c r="B30" s="338" t="s">
        <v>808</v>
      </c>
      <c r="C30" s="543">
        <v>-1521286</v>
      </c>
      <c r="D30" s="145"/>
    </row>
    <row r="31" spans="1:4">
      <c r="A31" s="143"/>
      <c r="B31" s="86" t="s">
        <v>807</v>
      </c>
      <c r="C31" s="546">
        <v>44052702</v>
      </c>
      <c r="D31" s="375"/>
    </row>
    <row r="32" spans="1:4">
      <c r="A32" s="143">
        <v>12</v>
      </c>
      <c r="B32" s="88" t="s">
        <v>204</v>
      </c>
      <c r="C32" s="547">
        <f>SUM(C6:C9,C12,C17:C20,C25,C31)</f>
        <v>1407278603</v>
      </c>
      <c r="D32" s="148"/>
    </row>
    <row r="33" spans="1:4">
      <c r="A33" s="143">
        <v>13</v>
      </c>
      <c r="B33" s="84" t="s">
        <v>205</v>
      </c>
      <c r="C33" s="548">
        <v>162070</v>
      </c>
      <c r="D33" s="149"/>
    </row>
    <row r="34" spans="1:4">
      <c r="A34" s="143">
        <v>14</v>
      </c>
      <c r="B34" s="84" t="s">
        <v>206</v>
      </c>
      <c r="C34" s="548">
        <v>380286783</v>
      </c>
      <c r="D34" s="145"/>
    </row>
    <row r="35" spans="1:4">
      <c r="A35" s="143">
        <v>15</v>
      </c>
      <c r="B35" s="84" t="s">
        <v>207</v>
      </c>
      <c r="C35" s="548">
        <v>78677051</v>
      </c>
      <c r="D35" s="145"/>
    </row>
    <row r="36" spans="1:4">
      <c r="A36" s="143">
        <v>16</v>
      </c>
      <c r="B36" s="84" t="s">
        <v>208</v>
      </c>
      <c r="C36" s="548">
        <v>482760905</v>
      </c>
      <c r="D36" s="145"/>
    </row>
    <row r="37" spans="1:4">
      <c r="A37" s="143">
        <v>17</v>
      </c>
      <c r="B37" s="84" t="s">
        <v>209</v>
      </c>
      <c r="C37" s="548">
        <v>0</v>
      </c>
      <c r="D37" s="145"/>
    </row>
    <row r="38" spans="1:4">
      <c r="A38" s="143">
        <v>18</v>
      </c>
      <c r="B38" s="84" t="s">
        <v>210</v>
      </c>
      <c r="C38" s="548">
        <v>0</v>
      </c>
      <c r="D38" s="145"/>
    </row>
    <row r="39" spans="1:4">
      <c r="A39" s="143">
        <v>19</v>
      </c>
      <c r="B39" s="84" t="s">
        <v>211</v>
      </c>
      <c r="C39" s="548">
        <v>11023131</v>
      </c>
      <c r="D39" s="145"/>
    </row>
    <row r="40" spans="1:4">
      <c r="A40" s="143">
        <v>20</v>
      </c>
      <c r="B40" s="84" t="s">
        <v>133</v>
      </c>
      <c r="C40" s="548">
        <v>31739234</v>
      </c>
      <c r="D40" s="145"/>
    </row>
    <row r="41" spans="1:4">
      <c r="A41" s="143">
        <v>20.100000000000001</v>
      </c>
      <c r="B41" s="334" t="s">
        <v>776</v>
      </c>
      <c r="C41" s="548">
        <v>429674</v>
      </c>
      <c r="D41" s="252" t="s">
        <v>769</v>
      </c>
    </row>
    <row r="42" spans="1:4">
      <c r="A42" s="143">
        <v>21</v>
      </c>
      <c r="B42" s="86" t="s">
        <v>212</v>
      </c>
      <c r="C42" s="548">
        <v>248557680</v>
      </c>
      <c r="D42" s="145"/>
    </row>
    <row r="43" spans="1:4">
      <c r="A43" s="143">
        <v>21.1</v>
      </c>
      <c r="B43" s="87" t="s">
        <v>272</v>
      </c>
      <c r="C43" s="545">
        <v>248557680</v>
      </c>
      <c r="D43" s="252" t="s">
        <v>771</v>
      </c>
    </row>
    <row r="44" spans="1:4">
      <c r="A44" s="143">
        <v>22</v>
      </c>
      <c r="B44" s="88" t="s">
        <v>213</v>
      </c>
      <c r="C44" s="547">
        <f>SUM(C33:C40,C42)</f>
        <v>1233206854</v>
      </c>
      <c r="D44" s="148"/>
    </row>
    <row r="45" spans="1:4">
      <c r="A45" s="143">
        <v>23</v>
      </c>
      <c r="B45" s="86" t="s">
        <v>214</v>
      </c>
      <c r="C45" s="543">
        <v>114430000</v>
      </c>
      <c r="D45" s="252" t="s">
        <v>765</v>
      </c>
    </row>
    <row r="46" spans="1:4">
      <c r="A46" s="143">
        <v>24</v>
      </c>
      <c r="B46" s="86" t="s">
        <v>215</v>
      </c>
      <c r="C46" s="543">
        <v>0</v>
      </c>
      <c r="D46" s="145"/>
    </row>
    <row r="47" spans="1:4">
      <c r="A47" s="143">
        <v>25</v>
      </c>
      <c r="B47" s="335" t="s">
        <v>271</v>
      </c>
      <c r="C47" s="543">
        <v>0</v>
      </c>
      <c r="D47" s="145"/>
    </row>
    <row r="48" spans="1:4">
      <c r="A48" s="143">
        <v>26</v>
      </c>
      <c r="B48" s="86" t="s">
        <v>217</v>
      </c>
      <c r="C48" s="543">
        <v>0</v>
      </c>
      <c r="D48" s="145"/>
    </row>
    <row r="49" spans="1:4">
      <c r="A49" s="143">
        <v>27</v>
      </c>
      <c r="B49" s="86" t="s">
        <v>218</v>
      </c>
      <c r="C49" s="543">
        <v>7438034</v>
      </c>
      <c r="D49" s="145"/>
    </row>
    <row r="50" spans="1:4">
      <c r="A50" s="143">
        <v>27.1</v>
      </c>
      <c r="B50" s="334" t="s">
        <v>766</v>
      </c>
      <c r="C50" s="543">
        <v>6838034</v>
      </c>
      <c r="D50" s="252" t="s">
        <v>767</v>
      </c>
    </row>
    <row r="51" spans="1:4">
      <c r="A51" s="143">
        <v>27.2</v>
      </c>
      <c r="B51" s="334" t="s">
        <v>770</v>
      </c>
      <c r="C51" s="543">
        <v>600000</v>
      </c>
      <c r="D51" s="252" t="s">
        <v>771</v>
      </c>
    </row>
    <row r="52" spans="1:4">
      <c r="A52" s="143">
        <v>28</v>
      </c>
      <c r="B52" s="86" t="s">
        <v>219</v>
      </c>
      <c r="C52" s="543">
        <v>52203715</v>
      </c>
      <c r="D52" s="252" t="s">
        <v>781</v>
      </c>
    </row>
    <row r="53" spans="1:4">
      <c r="A53" s="143">
        <v>29</v>
      </c>
      <c r="B53" s="86" t="s">
        <v>36</v>
      </c>
      <c r="C53" s="543">
        <v>0</v>
      </c>
      <c r="D53" s="145"/>
    </row>
    <row r="54" spans="1:4" ht="16.5" thickBot="1">
      <c r="A54" s="150">
        <v>30</v>
      </c>
      <c r="B54" s="151" t="s">
        <v>220</v>
      </c>
      <c r="C54" s="549">
        <f>SUM(C45:C49,C52:C53)</f>
        <v>174071749</v>
      </c>
      <c r="D54" s="152"/>
    </row>
    <row r="55" spans="1:4">
      <c r="C55" s="550">
        <f>C32-C44-C54</f>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2" tint="-9.9978637043366805E-2"/>
  </sheetPr>
  <dimension ref="A1:S23"/>
  <sheetViews>
    <sheetView zoomScale="96" zoomScaleNormal="96" workbookViewId="0">
      <pane xSplit="2" ySplit="7" topLeftCell="C8" activePane="bottomRight" state="frozen"/>
      <selection pane="topRight"/>
      <selection pane="bottomLeft"/>
      <selection pane="bottomRight" activeCell="C8" sqref="C8"/>
    </sheetView>
  </sheetViews>
  <sheetFormatPr defaultColWidth="9.140625" defaultRowHeight="12.75"/>
  <cols>
    <col min="1" max="1" width="10.5703125" style="2" bestFit="1" customWidth="1"/>
    <col min="2" max="2" width="83.5703125" style="2" customWidth="1"/>
    <col min="3" max="3" width="12.85546875" style="2" customWidth="1"/>
    <col min="4" max="4" width="13.28515625" style="2" bestFit="1" customWidth="1"/>
    <col min="5" max="5" width="12.5703125" style="2" customWidth="1"/>
    <col min="6" max="6" width="13.28515625" style="2" bestFit="1" customWidth="1"/>
    <col min="7" max="7" width="12.28515625" style="2" customWidth="1"/>
    <col min="8" max="8" width="13.28515625" style="2" bestFit="1" customWidth="1"/>
    <col min="9" max="9" width="11.85546875" style="2" customWidth="1"/>
    <col min="10" max="10" width="13.28515625" style="2" bestFit="1" customWidth="1"/>
    <col min="11" max="11" width="10.5703125" style="2" customWidth="1"/>
    <col min="12" max="12" width="13.28515625" style="2" bestFit="1" customWidth="1"/>
    <col min="13" max="13" width="13.42578125" style="2" customWidth="1"/>
    <col min="14" max="14" width="13.28515625" style="10" bestFit="1" customWidth="1"/>
    <col min="15" max="15" width="11" style="2" customWidth="1"/>
    <col min="16" max="16" width="13.28515625" style="2" bestFit="1" customWidth="1"/>
    <col min="17" max="17" width="11.140625" style="2" customWidth="1"/>
    <col min="18" max="18" width="10.7109375" style="2" customWidth="1"/>
    <col min="19" max="19" width="18" style="2" customWidth="1"/>
    <col min="20" max="16384" width="9.140625" style="8"/>
  </cols>
  <sheetData>
    <row r="1" spans="1:19">
      <c r="A1" s="2" t="s">
        <v>227</v>
      </c>
      <c r="B1" s="2" t="s">
        <v>751</v>
      </c>
    </row>
    <row r="2" spans="1:19">
      <c r="A2" s="2" t="s">
        <v>228</v>
      </c>
      <c r="B2" s="316">
        <f>'1. key ratios'!B2</f>
        <v>44104</v>
      </c>
    </row>
    <row r="4" spans="1:19" ht="39" thickBot="1">
      <c r="A4" s="66" t="s">
        <v>658</v>
      </c>
      <c r="B4" s="348" t="s">
        <v>789</v>
      </c>
      <c r="C4" s="468">
        <v>0</v>
      </c>
      <c r="D4" s="468">
        <v>0</v>
      </c>
      <c r="E4" s="468">
        <v>0.2</v>
      </c>
      <c r="F4" s="468">
        <v>0.2</v>
      </c>
      <c r="G4" s="468">
        <v>0.35</v>
      </c>
      <c r="H4" s="468">
        <v>0.35</v>
      </c>
      <c r="I4" s="468">
        <v>0.5</v>
      </c>
      <c r="J4" s="468">
        <v>0.5</v>
      </c>
      <c r="K4" s="468">
        <v>0.75</v>
      </c>
      <c r="L4" s="468">
        <v>0.75</v>
      </c>
      <c r="M4" s="468">
        <v>1</v>
      </c>
      <c r="N4" s="551">
        <v>1</v>
      </c>
      <c r="O4" s="468">
        <v>1.5</v>
      </c>
      <c r="P4" s="468">
        <v>1.5</v>
      </c>
      <c r="Q4" s="468">
        <v>2.5</v>
      </c>
      <c r="R4" s="468">
        <v>2.5</v>
      </c>
    </row>
    <row r="5" spans="1:19">
      <c r="A5" s="132"/>
      <c r="B5" s="134"/>
      <c r="C5" s="114" t="s">
        <v>0</v>
      </c>
      <c r="D5" s="114" t="s">
        <v>1</v>
      </c>
      <c r="E5" s="114" t="s">
        <v>2</v>
      </c>
      <c r="F5" s="114" t="s">
        <v>3</v>
      </c>
      <c r="G5" s="114" t="s">
        <v>4</v>
      </c>
      <c r="H5" s="114" t="s">
        <v>5</v>
      </c>
      <c r="I5" s="114" t="s">
        <v>275</v>
      </c>
      <c r="J5" s="114" t="s">
        <v>276</v>
      </c>
      <c r="K5" s="114" t="s">
        <v>277</v>
      </c>
      <c r="L5" s="114" t="s">
        <v>278</v>
      </c>
      <c r="M5" s="114" t="s">
        <v>279</v>
      </c>
      <c r="N5" s="552" t="s">
        <v>280</v>
      </c>
      <c r="O5" s="114" t="s">
        <v>782</v>
      </c>
      <c r="P5" s="114" t="s">
        <v>783</v>
      </c>
      <c r="Q5" s="114" t="s">
        <v>784</v>
      </c>
      <c r="R5" s="346" t="s">
        <v>785</v>
      </c>
      <c r="S5" s="115" t="s">
        <v>790</v>
      </c>
    </row>
    <row r="6" spans="1:19" ht="76.5" customHeight="1">
      <c r="A6" s="156"/>
      <c r="B6" s="591" t="s">
        <v>786</v>
      </c>
      <c r="C6" s="587">
        <v>0</v>
      </c>
      <c r="D6" s="588"/>
      <c r="E6" s="587">
        <v>0.2</v>
      </c>
      <c r="F6" s="588"/>
      <c r="G6" s="587">
        <v>0.35</v>
      </c>
      <c r="H6" s="588"/>
      <c r="I6" s="587">
        <v>0.5</v>
      </c>
      <c r="J6" s="588"/>
      <c r="K6" s="587">
        <v>0.75</v>
      </c>
      <c r="L6" s="588"/>
      <c r="M6" s="587">
        <v>1</v>
      </c>
      <c r="N6" s="588"/>
      <c r="O6" s="587">
        <v>1.5</v>
      </c>
      <c r="P6" s="588"/>
      <c r="Q6" s="587">
        <v>2.5</v>
      </c>
      <c r="R6" s="588"/>
      <c r="S6" s="589" t="s">
        <v>287</v>
      </c>
    </row>
    <row r="7" spans="1:19">
      <c r="A7" s="156"/>
      <c r="B7" s="592"/>
      <c r="C7" s="347" t="s">
        <v>787</v>
      </c>
      <c r="D7" s="347" t="s">
        <v>788</v>
      </c>
      <c r="E7" s="347" t="s">
        <v>787</v>
      </c>
      <c r="F7" s="347" t="s">
        <v>788</v>
      </c>
      <c r="G7" s="347" t="s">
        <v>787</v>
      </c>
      <c r="H7" s="347" t="s">
        <v>788</v>
      </c>
      <c r="I7" s="347" t="s">
        <v>787</v>
      </c>
      <c r="J7" s="347" t="s">
        <v>788</v>
      </c>
      <c r="K7" s="347" t="s">
        <v>787</v>
      </c>
      <c r="L7" s="347" t="s">
        <v>788</v>
      </c>
      <c r="M7" s="347" t="s">
        <v>787</v>
      </c>
      <c r="N7" s="553" t="s">
        <v>788</v>
      </c>
      <c r="O7" s="347" t="s">
        <v>787</v>
      </c>
      <c r="P7" s="347" t="s">
        <v>788</v>
      </c>
      <c r="Q7" s="347" t="s">
        <v>787</v>
      </c>
      <c r="R7" s="347" t="s">
        <v>788</v>
      </c>
      <c r="S7" s="590"/>
    </row>
    <row r="8" spans="1:19" s="159" customFormat="1" ht="25.5">
      <c r="A8" s="118">
        <v>1</v>
      </c>
      <c r="B8" s="72" t="s">
        <v>255</v>
      </c>
      <c r="C8" s="293">
        <v>44460115</v>
      </c>
      <c r="D8" s="293"/>
      <c r="E8" s="293"/>
      <c r="F8" s="349"/>
      <c r="G8" s="293"/>
      <c r="H8" s="293"/>
      <c r="I8" s="293"/>
      <c r="J8" s="293"/>
      <c r="K8" s="293"/>
      <c r="L8" s="293"/>
      <c r="M8" s="293">
        <v>195118342</v>
      </c>
      <c r="N8" s="554"/>
      <c r="O8" s="293"/>
      <c r="P8" s="293"/>
      <c r="Q8" s="293"/>
      <c r="R8" s="349"/>
      <c r="S8" s="350">
        <f>SUMPRODUCT($C$4:$R$4,C8:R8)</f>
        <v>195118342</v>
      </c>
    </row>
    <row r="9" spans="1:19" s="159" customFormat="1" ht="25.5">
      <c r="A9" s="118">
        <v>2</v>
      </c>
      <c r="B9" s="72" t="s">
        <v>256</v>
      </c>
      <c r="C9" s="293"/>
      <c r="D9" s="293"/>
      <c r="E9" s="293"/>
      <c r="F9" s="293"/>
      <c r="G9" s="293"/>
      <c r="H9" s="293"/>
      <c r="I9" s="293"/>
      <c r="J9" s="293"/>
      <c r="K9" s="293"/>
      <c r="L9" s="293"/>
      <c r="M9" s="293">
        <v>0</v>
      </c>
      <c r="N9" s="554"/>
      <c r="O9" s="293"/>
      <c r="P9" s="293"/>
      <c r="Q9" s="293"/>
      <c r="R9" s="349"/>
      <c r="S9" s="350">
        <f t="shared" ref="S9:S21" si="0">SUMPRODUCT($C$4:$R$4,C9:R9)</f>
        <v>0</v>
      </c>
    </row>
    <row r="10" spans="1:19" s="159" customFormat="1">
      <c r="A10" s="118">
        <v>3</v>
      </c>
      <c r="B10" s="72" t="s">
        <v>257</v>
      </c>
      <c r="C10" s="293"/>
      <c r="D10" s="293"/>
      <c r="E10" s="293"/>
      <c r="F10" s="293"/>
      <c r="G10" s="293"/>
      <c r="H10" s="293"/>
      <c r="I10" s="293"/>
      <c r="J10" s="293"/>
      <c r="K10" s="293"/>
      <c r="L10" s="293"/>
      <c r="M10" s="293">
        <v>0</v>
      </c>
      <c r="N10" s="554"/>
      <c r="O10" s="293"/>
      <c r="P10" s="293"/>
      <c r="Q10" s="293"/>
      <c r="R10" s="349"/>
      <c r="S10" s="350">
        <f t="shared" si="0"/>
        <v>0</v>
      </c>
    </row>
    <row r="11" spans="1:19" s="159" customFormat="1">
      <c r="A11" s="118">
        <v>4</v>
      </c>
      <c r="B11" s="72" t="s">
        <v>258</v>
      </c>
      <c r="C11" s="293"/>
      <c r="D11" s="293"/>
      <c r="E11" s="293"/>
      <c r="F11" s="293"/>
      <c r="G11" s="293"/>
      <c r="H11" s="293"/>
      <c r="I11" s="293"/>
      <c r="J11" s="293"/>
      <c r="K11" s="293"/>
      <c r="L11" s="293"/>
      <c r="M11" s="293">
        <v>0</v>
      </c>
      <c r="N11" s="554"/>
      <c r="O11" s="293"/>
      <c r="P11" s="293"/>
      <c r="Q11" s="293"/>
      <c r="R11" s="349"/>
      <c r="S11" s="350">
        <f t="shared" si="0"/>
        <v>0</v>
      </c>
    </row>
    <row r="12" spans="1:19" s="159" customFormat="1">
      <c r="A12" s="118">
        <v>5</v>
      </c>
      <c r="B12" s="72" t="s">
        <v>259</v>
      </c>
      <c r="C12" s="293"/>
      <c r="D12" s="293"/>
      <c r="E12" s="293"/>
      <c r="F12" s="293"/>
      <c r="G12" s="293"/>
      <c r="H12" s="293"/>
      <c r="I12" s="293"/>
      <c r="J12" s="293"/>
      <c r="K12" s="293"/>
      <c r="L12" s="293"/>
      <c r="M12" s="293">
        <v>0</v>
      </c>
      <c r="N12" s="554"/>
      <c r="O12" s="293"/>
      <c r="P12" s="293"/>
      <c r="Q12" s="293"/>
      <c r="R12" s="349"/>
      <c r="S12" s="350">
        <f t="shared" si="0"/>
        <v>0</v>
      </c>
    </row>
    <row r="13" spans="1:19" s="159" customFormat="1">
      <c r="A13" s="118">
        <v>6</v>
      </c>
      <c r="B13" s="72" t="s">
        <v>260</v>
      </c>
      <c r="C13" s="293">
        <v>0</v>
      </c>
      <c r="D13" s="293"/>
      <c r="E13" s="293">
        <v>133711230.87</v>
      </c>
      <c r="F13" s="293"/>
      <c r="G13" s="293"/>
      <c r="H13" s="293"/>
      <c r="I13" s="293">
        <v>34518585.710000001</v>
      </c>
      <c r="J13" s="293"/>
      <c r="K13" s="293"/>
      <c r="L13" s="293"/>
      <c r="M13" s="293">
        <v>154170.41999999434</v>
      </c>
      <c r="N13" s="554"/>
      <c r="O13" s="293"/>
      <c r="P13" s="293"/>
      <c r="Q13" s="293"/>
      <c r="R13" s="376"/>
      <c r="S13" s="350">
        <f t="shared" si="0"/>
        <v>44155709.448999994</v>
      </c>
    </row>
    <row r="14" spans="1:19" s="159" customFormat="1">
      <c r="A14" s="118">
        <v>7</v>
      </c>
      <c r="B14" s="72" t="s">
        <v>74</v>
      </c>
      <c r="C14" s="293"/>
      <c r="D14" s="293"/>
      <c r="E14" s="293"/>
      <c r="F14" s="293"/>
      <c r="G14" s="293"/>
      <c r="H14" s="293"/>
      <c r="I14" s="293"/>
      <c r="J14" s="293"/>
      <c r="K14" s="293"/>
      <c r="L14" s="293"/>
      <c r="M14" s="293">
        <v>691882881.6875118</v>
      </c>
      <c r="N14" s="554">
        <v>36511434.891657673</v>
      </c>
      <c r="O14" s="293">
        <v>58909245.640693992</v>
      </c>
      <c r="P14" s="293"/>
      <c r="Q14" s="293">
        <v>0</v>
      </c>
      <c r="R14" s="376">
        <v>0</v>
      </c>
      <c r="S14" s="350">
        <f t="shared" si="0"/>
        <v>816758185.04021049</v>
      </c>
    </row>
    <row r="15" spans="1:19" s="159" customFormat="1">
      <c r="A15" s="118">
        <v>8</v>
      </c>
      <c r="B15" s="72" t="s">
        <v>75</v>
      </c>
      <c r="C15" s="293"/>
      <c r="D15" s="293"/>
      <c r="E15" s="293"/>
      <c r="F15" s="293"/>
      <c r="G15" s="293"/>
      <c r="H15" s="293"/>
      <c r="I15" s="293"/>
      <c r="J15" s="293"/>
      <c r="K15" s="293"/>
      <c r="L15" s="293"/>
      <c r="M15" s="293">
        <v>0</v>
      </c>
      <c r="N15" s="554"/>
      <c r="O15" s="293"/>
      <c r="P15" s="293"/>
      <c r="Q15" s="293"/>
      <c r="R15" s="349"/>
      <c r="S15" s="350">
        <f t="shared" si="0"/>
        <v>0</v>
      </c>
    </row>
    <row r="16" spans="1:19" s="159" customFormat="1" ht="25.5">
      <c r="A16" s="118">
        <v>9</v>
      </c>
      <c r="B16" s="72" t="s">
        <v>76</v>
      </c>
      <c r="C16" s="293"/>
      <c r="D16" s="293"/>
      <c r="E16" s="293"/>
      <c r="F16" s="293"/>
      <c r="G16" s="293"/>
      <c r="H16" s="293"/>
      <c r="I16" s="293"/>
      <c r="J16" s="293"/>
      <c r="K16" s="293"/>
      <c r="L16" s="293"/>
      <c r="M16" s="293">
        <v>0</v>
      </c>
      <c r="N16" s="554"/>
      <c r="O16" s="293"/>
      <c r="P16" s="293"/>
      <c r="Q16" s="293"/>
      <c r="R16" s="349"/>
      <c r="S16" s="350">
        <f t="shared" si="0"/>
        <v>0</v>
      </c>
    </row>
    <row r="17" spans="1:19" s="159" customFormat="1">
      <c r="A17" s="118">
        <v>10</v>
      </c>
      <c r="B17" s="72" t="s">
        <v>70</v>
      </c>
      <c r="C17" s="293"/>
      <c r="D17" s="293"/>
      <c r="E17" s="293"/>
      <c r="F17" s="293"/>
      <c r="G17" s="293"/>
      <c r="H17" s="293"/>
      <c r="I17" s="293"/>
      <c r="J17" s="293"/>
      <c r="K17" s="293"/>
      <c r="L17" s="293"/>
      <c r="M17" s="293">
        <v>126884083.02146693</v>
      </c>
      <c r="N17" s="554">
        <v>486177.05299999524</v>
      </c>
      <c r="O17" s="293">
        <v>0</v>
      </c>
      <c r="P17" s="293"/>
      <c r="Q17" s="293">
        <v>0</v>
      </c>
      <c r="R17" s="349"/>
      <c r="S17" s="350">
        <f t="shared" si="0"/>
        <v>127370260.07446691</v>
      </c>
    </row>
    <row r="18" spans="1:19" s="159" customFormat="1">
      <c r="A18" s="118">
        <v>11</v>
      </c>
      <c r="B18" s="72" t="s">
        <v>71</v>
      </c>
      <c r="C18" s="293"/>
      <c r="D18" s="293"/>
      <c r="E18" s="293"/>
      <c r="F18" s="293"/>
      <c r="G18" s="293"/>
      <c r="H18" s="293"/>
      <c r="I18" s="293"/>
      <c r="J18" s="293"/>
      <c r="K18" s="293"/>
      <c r="L18" s="293"/>
      <c r="M18" s="293">
        <v>0</v>
      </c>
      <c r="N18" s="554"/>
      <c r="O18" s="293"/>
      <c r="P18" s="293"/>
      <c r="Q18" s="293"/>
      <c r="R18" s="349"/>
      <c r="S18" s="350">
        <f t="shared" si="0"/>
        <v>0</v>
      </c>
    </row>
    <row r="19" spans="1:19" s="159" customFormat="1">
      <c r="A19" s="118">
        <v>12</v>
      </c>
      <c r="B19" s="72" t="s">
        <v>72</v>
      </c>
      <c r="C19" s="293"/>
      <c r="D19" s="293"/>
      <c r="E19" s="293"/>
      <c r="F19" s="293"/>
      <c r="G19" s="293"/>
      <c r="H19" s="293"/>
      <c r="I19" s="293"/>
      <c r="J19" s="293"/>
      <c r="K19" s="293"/>
      <c r="L19" s="293"/>
      <c r="M19" s="293">
        <v>0</v>
      </c>
      <c r="N19" s="554"/>
      <c r="O19" s="293"/>
      <c r="P19" s="293"/>
      <c r="Q19" s="293"/>
      <c r="R19" s="349"/>
      <c r="S19" s="350">
        <f t="shared" si="0"/>
        <v>0</v>
      </c>
    </row>
    <row r="20" spans="1:19" s="159" customFormat="1">
      <c r="A20" s="118">
        <v>13</v>
      </c>
      <c r="B20" s="72" t="s">
        <v>73</v>
      </c>
      <c r="C20" s="293"/>
      <c r="D20" s="293"/>
      <c r="E20" s="293"/>
      <c r="F20" s="293"/>
      <c r="G20" s="293"/>
      <c r="H20" s="293"/>
      <c r="I20" s="293"/>
      <c r="J20" s="293"/>
      <c r="K20" s="293"/>
      <c r="L20" s="293"/>
      <c r="M20" s="293">
        <v>0</v>
      </c>
      <c r="N20" s="554"/>
      <c r="O20" s="293"/>
      <c r="P20" s="293"/>
      <c r="Q20" s="293"/>
      <c r="R20" s="349"/>
      <c r="S20" s="350">
        <f t="shared" si="0"/>
        <v>0</v>
      </c>
    </row>
    <row r="21" spans="1:19" s="159" customFormat="1">
      <c r="A21" s="118">
        <v>14</v>
      </c>
      <c r="B21" s="72" t="s">
        <v>285</v>
      </c>
      <c r="C21" s="293">
        <v>36266611</v>
      </c>
      <c r="D21" s="293"/>
      <c r="E21" s="293">
        <v>0</v>
      </c>
      <c r="F21" s="293"/>
      <c r="G21" s="293"/>
      <c r="H21" s="293">
        <v>0</v>
      </c>
      <c r="I21" s="293">
        <v>0</v>
      </c>
      <c r="J21" s="293"/>
      <c r="K21" s="293"/>
      <c r="L21" s="293"/>
      <c r="M21" s="293">
        <v>75306990.399174988</v>
      </c>
      <c r="N21" s="554">
        <v>895638.90344999742</v>
      </c>
      <c r="O21" s="293">
        <v>0</v>
      </c>
      <c r="P21" s="293"/>
      <c r="Q21" s="293">
        <v>19160965.009999998</v>
      </c>
      <c r="R21" s="349"/>
      <c r="S21" s="350">
        <f t="shared" si="0"/>
        <v>124105041.82762498</v>
      </c>
    </row>
    <row r="22" spans="1:19" ht="13.5" thickBot="1">
      <c r="A22" s="100"/>
      <c r="B22" s="161" t="s">
        <v>69</v>
      </c>
      <c r="C22" s="294">
        <f>SUM(C8:C21)</f>
        <v>80726726</v>
      </c>
      <c r="D22" s="294">
        <f t="shared" ref="D22:S22" si="1">SUM(D8:D21)</f>
        <v>0</v>
      </c>
      <c r="E22" s="294">
        <f t="shared" si="1"/>
        <v>133711230.87</v>
      </c>
      <c r="F22" s="294">
        <f t="shared" si="1"/>
        <v>0</v>
      </c>
      <c r="G22" s="294">
        <f t="shared" si="1"/>
        <v>0</v>
      </c>
      <c r="H22" s="294">
        <f t="shared" si="1"/>
        <v>0</v>
      </c>
      <c r="I22" s="294">
        <f t="shared" si="1"/>
        <v>34518585.710000001</v>
      </c>
      <c r="J22" s="294">
        <f t="shared" si="1"/>
        <v>0</v>
      </c>
      <c r="K22" s="294">
        <f t="shared" si="1"/>
        <v>0</v>
      </c>
      <c r="L22" s="294">
        <f t="shared" si="1"/>
        <v>0</v>
      </c>
      <c r="M22" s="294">
        <f t="shared" si="1"/>
        <v>1089346467.5281537</v>
      </c>
      <c r="N22" s="555">
        <f t="shared" si="1"/>
        <v>37893250.848107666</v>
      </c>
      <c r="O22" s="294">
        <f t="shared" si="1"/>
        <v>58909245.640693992</v>
      </c>
      <c r="P22" s="294">
        <f t="shared" si="1"/>
        <v>0</v>
      </c>
      <c r="Q22" s="294">
        <f t="shared" si="1"/>
        <v>19160965.009999998</v>
      </c>
      <c r="R22" s="294">
        <f t="shared" si="1"/>
        <v>0</v>
      </c>
      <c r="S22" s="362">
        <f t="shared" si="1"/>
        <v>1307507538.3913023</v>
      </c>
    </row>
    <row r="23" spans="1:19">
      <c r="S23" s="310"/>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sheetPr>
  <dimension ref="A1:V28"/>
  <sheetViews>
    <sheetView workbookViewId="0">
      <pane xSplit="2" ySplit="6" topLeftCell="C7" activePane="bottomRight" state="frozen"/>
      <selection pane="topRight"/>
      <selection pane="bottomLeft"/>
      <selection pane="bottomRight" activeCell="C7" sqref="C7"/>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24.7109375" style="2" customWidth="1"/>
    <col min="20" max="20" width="19.42578125" style="2" customWidth="1"/>
    <col min="21" max="21" width="19.140625" style="2" customWidth="1"/>
    <col min="22" max="22" width="18" style="2" customWidth="1"/>
    <col min="23" max="16384" width="9.140625" style="8"/>
  </cols>
  <sheetData>
    <row r="1" spans="1:22">
      <c r="A1" s="2" t="s">
        <v>227</v>
      </c>
      <c r="B1" s="2" t="s">
        <v>751</v>
      </c>
    </row>
    <row r="2" spans="1:22">
      <c r="A2" s="2" t="s">
        <v>228</v>
      </c>
      <c r="B2" s="316">
        <f>'1. key ratios'!B2</f>
        <v>44104</v>
      </c>
    </row>
    <row r="4" spans="1:22" ht="27.75" thickBot="1">
      <c r="A4" s="2" t="s">
        <v>659</v>
      </c>
      <c r="B4" s="351" t="s">
        <v>791</v>
      </c>
      <c r="V4" s="200" t="s">
        <v>130</v>
      </c>
    </row>
    <row r="5" spans="1:22">
      <c r="A5" s="98"/>
      <c r="B5" s="99"/>
      <c r="C5" s="593" t="s">
        <v>237</v>
      </c>
      <c r="D5" s="594"/>
      <c r="E5" s="594"/>
      <c r="F5" s="594"/>
      <c r="G5" s="594"/>
      <c r="H5" s="594"/>
      <c r="I5" s="594"/>
      <c r="J5" s="594"/>
      <c r="K5" s="594"/>
      <c r="L5" s="595"/>
      <c r="M5" s="593" t="s">
        <v>238</v>
      </c>
      <c r="N5" s="594"/>
      <c r="O5" s="594"/>
      <c r="P5" s="594"/>
      <c r="Q5" s="594"/>
      <c r="R5" s="594"/>
      <c r="S5" s="595"/>
      <c r="T5" s="596" t="s">
        <v>792</v>
      </c>
      <c r="U5" s="596" t="s">
        <v>793</v>
      </c>
      <c r="V5" s="598" t="s">
        <v>239</v>
      </c>
    </row>
    <row r="6" spans="1:22" s="66" customFormat="1" ht="140.25">
      <c r="A6" s="116"/>
      <c r="B6" s="175"/>
      <c r="C6" s="96" t="s">
        <v>240</v>
      </c>
      <c r="D6" s="95" t="s">
        <v>241</v>
      </c>
      <c r="E6" s="92" t="s">
        <v>242</v>
      </c>
      <c r="F6" s="352" t="s">
        <v>794</v>
      </c>
      <c r="G6" s="95" t="s">
        <v>243</v>
      </c>
      <c r="H6" s="95" t="s">
        <v>244</v>
      </c>
      <c r="I6" s="95" t="s">
        <v>245</v>
      </c>
      <c r="J6" s="95" t="s">
        <v>284</v>
      </c>
      <c r="K6" s="95" t="s">
        <v>246</v>
      </c>
      <c r="L6" s="97" t="s">
        <v>247</v>
      </c>
      <c r="M6" s="96" t="s">
        <v>248</v>
      </c>
      <c r="N6" s="95" t="s">
        <v>249</v>
      </c>
      <c r="O6" s="95" t="s">
        <v>250</v>
      </c>
      <c r="P6" s="95" t="s">
        <v>251</v>
      </c>
      <c r="Q6" s="95" t="s">
        <v>252</v>
      </c>
      <c r="R6" s="95" t="s">
        <v>253</v>
      </c>
      <c r="S6" s="97" t="s">
        <v>254</v>
      </c>
      <c r="T6" s="597"/>
      <c r="U6" s="597"/>
      <c r="V6" s="599"/>
    </row>
    <row r="7" spans="1:22" s="159" customFormat="1" ht="25.5">
      <c r="A7" s="160">
        <v>1</v>
      </c>
      <c r="B7" s="72" t="s">
        <v>255</v>
      </c>
      <c r="C7" s="295"/>
      <c r="D7" s="293"/>
      <c r="E7" s="293"/>
      <c r="F7" s="293"/>
      <c r="G7" s="293"/>
      <c r="H7" s="293"/>
      <c r="I7" s="293"/>
      <c r="J7" s="293"/>
      <c r="K7" s="293"/>
      <c r="L7" s="296"/>
      <c r="M7" s="295"/>
      <c r="N7" s="293"/>
      <c r="O7" s="293"/>
      <c r="P7" s="293"/>
      <c r="Q7" s="293"/>
      <c r="R7" s="293"/>
      <c r="S7" s="296"/>
      <c r="T7" s="353"/>
      <c r="U7" s="354"/>
      <c r="V7" s="297">
        <f>SUM(C7:S7)</f>
        <v>0</v>
      </c>
    </row>
    <row r="8" spans="1:22" s="159" customFormat="1" ht="25.5">
      <c r="A8" s="160">
        <v>2</v>
      </c>
      <c r="B8" s="72" t="s">
        <v>256</v>
      </c>
      <c r="C8" s="295"/>
      <c r="D8" s="293"/>
      <c r="E8" s="293"/>
      <c r="F8" s="293"/>
      <c r="G8" s="293"/>
      <c r="H8" s="293"/>
      <c r="I8" s="293"/>
      <c r="J8" s="293"/>
      <c r="K8" s="293"/>
      <c r="L8" s="296"/>
      <c r="M8" s="295"/>
      <c r="N8" s="293"/>
      <c r="O8" s="293"/>
      <c r="P8" s="293"/>
      <c r="Q8" s="293"/>
      <c r="R8" s="293"/>
      <c r="S8" s="296"/>
      <c r="T8" s="354"/>
      <c r="U8" s="354"/>
      <c r="V8" s="297">
        <f t="shared" ref="V8:V20" si="0">SUM(C8:S8)</f>
        <v>0</v>
      </c>
    </row>
    <row r="9" spans="1:22" s="159" customFormat="1">
      <c r="A9" s="160">
        <v>3</v>
      </c>
      <c r="B9" s="72" t="s">
        <v>257</v>
      </c>
      <c r="C9" s="295"/>
      <c r="D9" s="293"/>
      <c r="E9" s="293"/>
      <c r="F9" s="293"/>
      <c r="G9" s="293"/>
      <c r="H9" s="293"/>
      <c r="I9" s="293"/>
      <c r="J9" s="293"/>
      <c r="K9" s="293"/>
      <c r="L9" s="296"/>
      <c r="M9" s="295"/>
      <c r="N9" s="293"/>
      <c r="O9" s="293"/>
      <c r="P9" s="293"/>
      <c r="Q9" s="293"/>
      <c r="R9" s="293"/>
      <c r="S9" s="296"/>
      <c r="T9" s="354"/>
      <c r="U9" s="354"/>
      <c r="V9" s="297">
        <f>SUM(C9:S9)</f>
        <v>0</v>
      </c>
    </row>
    <row r="10" spans="1:22" s="159" customFormat="1" ht="25.5">
      <c r="A10" s="160">
        <v>4</v>
      </c>
      <c r="B10" s="72" t="s">
        <v>258</v>
      </c>
      <c r="C10" s="295"/>
      <c r="D10" s="293"/>
      <c r="E10" s="293"/>
      <c r="F10" s="293"/>
      <c r="G10" s="293"/>
      <c r="H10" s="293"/>
      <c r="I10" s="293"/>
      <c r="J10" s="293"/>
      <c r="K10" s="293"/>
      <c r="L10" s="296"/>
      <c r="M10" s="295"/>
      <c r="N10" s="293"/>
      <c r="O10" s="293"/>
      <c r="P10" s="293"/>
      <c r="Q10" s="293"/>
      <c r="R10" s="293"/>
      <c r="S10" s="296"/>
      <c r="T10" s="354"/>
      <c r="U10" s="354"/>
      <c r="V10" s="297">
        <f t="shared" si="0"/>
        <v>0</v>
      </c>
    </row>
    <row r="11" spans="1:22" s="159" customFormat="1">
      <c r="A11" s="160">
        <v>5</v>
      </c>
      <c r="B11" s="72" t="s">
        <v>259</v>
      </c>
      <c r="C11" s="295"/>
      <c r="D11" s="293"/>
      <c r="E11" s="293"/>
      <c r="F11" s="293"/>
      <c r="G11" s="293"/>
      <c r="H11" s="293"/>
      <c r="I11" s="293"/>
      <c r="J11" s="293"/>
      <c r="K11" s="293"/>
      <c r="L11" s="296"/>
      <c r="M11" s="295"/>
      <c r="N11" s="293"/>
      <c r="O11" s="293"/>
      <c r="P11" s="293"/>
      <c r="Q11" s="293"/>
      <c r="R11" s="293"/>
      <c r="S11" s="296"/>
      <c r="T11" s="354"/>
      <c r="U11" s="354"/>
      <c r="V11" s="297">
        <f t="shared" si="0"/>
        <v>0</v>
      </c>
    </row>
    <row r="12" spans="1:22" s="159" customFormat="1">
      <c r="A12" s="160">
        <v>6</v>
      </c>
      <c r="B12" s="72" t="s">
        <v>260</v>
      </c>
      <c r="C12" s="295"/>
      <c r="D12" s="293"/>
      <c r="E12" s="293"/>
      <c r="F12" s="293"/>
      <c r="G12" s="293"/>
      <c r="H12" s="293"/>
      <c r="I12" s="293"/>
      <c r="J12" s="293"/>
      <c r="K12" s="293"/>
      <c r="L12" s="296"/>
      <c r="M12" s="295"/>
      <c r="N12" s="293"/>
      <c r="O12" s="293"/>
      <c r="P12" s="293"/>
      <c r="Q12" s="293"/>
      <c r="R12" s="293"/>
      <c r="S12" s="296"/>
      <c r="T12" s="354"/>
      <c r="U12" s="354"/>
      <c r="V12" s="297">
        <f t="shared" si="0"/>
        <v>0</v>
      </c>
    </row>
    <row r="13" spans="1:22" s="159" customFormat="1">
      <c r="A13" s="160">
        <v>7</v>
      </c>
      <c r="B13" s="72" t="s">
        <v>74</v>
      </c>
      <c r="C13" s="295"/>
      <c r="D13" s="293">
        <f>T13+U13</f>
        <v>29175327.865933023</v>
      </c>
      <c r="E13" s="293"/>
      <c r="F13" s="293"/>
      <c r="G13" s="293"/>
      <c r="H13" s="293"/>
      <c r="I13" s="293"/>
      <c r="J13" s="293"/>
      <c r="K13" s="293"/>
      <c r="L13" s="296"/>
      <c r="M13" s="295"/>
      <c r="N13" s="293"/>
      <c r="O13" s="293"/>
      <c r="P13" s="293"/>
      <c r="Q13" s="293"/>
      <c r="R13" s="293"/>
      <c r="S13" s="296"/>
      <c r="T13" s="354">
        <v>27743513.191118464</v>
      </c>
      <c r="U13" s="354">
        <v>1431814.6748145614</v>
      </c>
      <c r="V13" s="297">
        <f t="shared" si="0"/>
        <v>29175327.865933023</v>
      </c>
    </row>
    <row r="14" spans="1:22" s="159" customFormat="1">
      <c r="A14" s="160">
        <v>8</v>
      </c>
      <c r="B14" s="72" t="s">
        <v>75</v>
      </c>
      <c r="C14" s="295"/>
      <c r="D14" s="293"/>
      <c r="E14" s="293"/>
      <c r="F14" s="293"/>
      <c r="G14" s="293"/>
      <c r="H14" s="293"/>
      <c r="I14" s="293"/>
      <c r="J14" s="293"/>
      <c r="K14" s="293"/>
      <c r="L14" s="296"/>
      <c r="M14" s="295"/>
      <c r="N14" s="293"/>
      <c r="O14" s="293"/>
      <c r="P14" s="293"/>
      <c r="Q14" s="293"/>
      <c r="R14" s="293"/>
      <c r="S14" s="296"/>
      <c r="T14" s="354"/>
      <c r="U14" s="354"/>
      <c r="V14" s="297">
        <f t="shared" si="0"/>
        <v>0</v>
      </c>
    </row>
    <row r="15" spans="1:22" s="159" customFormat="1" ht="25.5">
      <c r="A15" s="160">
        <v>9</v>
      </c>
      <c r="B15" s="72" t="s">
        <v>76</v>
      </c>
      <c r="C15" s="295"/>
      <c r="D15" s="293"/>
      <c r="E15" s="293"/>
      <c r="F15" s="293"/>
      <c r="G15" s="293"/>
      <c r="H15" s="293"/>
      <c r="I15" s="293"/>
      <c r="J15" s="293"/>
      <c r="K15" s="293"/>
      <c r="L15" s="296"/>
      <c r="M15" s="295"/>
      <c r="N15" s="293"/>
      <c r="O15" s="293"/>
      <c r="P15" s="293"/>
      <c r="Q15" s="293"/>
      <c r="R15" s="293"/>
      <c r="S15" s="296"/>
      <c r="T15" s="354"/>
      <c r="U15" s="354"/>
      <c r="V15" s="297">
        <f t="shared" si="0"/>
        <v>0</v>
      </c>
    </row>
    <row r="16" spans="1:22" s="159" customFormat="1">
      <c r="A16" s="160">
        <v>10</v>
      </c>
      <c r="B16" s="72" t="s">
        <v>70</v>
      </c>
      <c r="C16" s="295"/>
      <c r="D16" s="293">
        <f>T16+U16</f>
        <v>0</v>
      </c>
      <c r="E16" s="293"/>
      <c r="F16" s="293"/>
      <c r="G16" s="293"/>
      <c r="H16" s="293"/>
      <c r="I16" s="293"/>
      <c r="J16" s="293"/>
      <c r="K16" s="293"/>
      <c r="L16" s="296"/>
      <c r="M16" s="295"/>
      <c r="N16" s="293"/>
      <c r="O16" s="293"/>
      <c r="P16" s="293"/>
      <c r="Q16" s="293"/>
      <c r="R16" s="293"/>
      <c r="S16" s="296"/>
      <c r="T16" s="354">
        <v>0</v>
      </c>
      <c r="U16" s="354"/>
      <c r="V16" s="297">
        <f t="shared" si="0"/>
        <v>0</v>
      </c>
    </row>
    <row r="17" spans="1:22" s="159" customFormat="1">
      <c r="A17" s="160">
        <v>11</v>
      </c>
      <c r="B17" s="72" t="s">
        <v>71</v>
      </c>
      <c r="C17" s="295"/>
      <c r="D17" s="293"/>
      <c r="E17" s="293"/>
      <c r="F17" s="293"/>
      <c r="G17" s="293"/>
      <c r="H17" s="293"/>
      <c r="I17" s="293"/>
      <c r="J17" s="293"/>
      <c r="K17" s="293"/>
      <c r="L17" s="296"/>
      <c r="M17" s="295"/>
      <c r="N17" s="293"/>
      <c r="O17" s="293"/>
      <c r="P17" s="293"/>
      <c r="Q17" s="293"/>
      <c r="R17" s="293"/>
      <c r="S17" s="296"/>
      <c r="T17" s="354"/>
      <c r="U17" s="354"/>
      <c r="V17" s="297">
        <f t="shared" si="0"/>
        <v>0</v>
      </c>
    </row>
    <row r="18" spans="1:22" s="159" customFormat="1">
      <c r="A18" s="160">
        <v>12</v>
      </c>
      <c r="B18" s="72" t="s">
        <v>72</v>
      </c>
      <c r="C18" s="295"/>
      <c r="D18" s="293"/>
      <c r="E18" s="293"/>
      <c r="F18" s="293"/>
      <c r="G18" s="293"/>
      <c r="H18" s="293"/>
      <c r="I18" s="293"/>
      <c r="J18" s="293"/>
      <c r="K18" s="293"/>
      <c r="L18" s="296"/>
      <c r="M18" s="295"/>
      <c r="N18" s="293"/>
      <c r="O18" s="293"/>
      <c r="P18" s="293"/>
      <c r="Q18" s="293"/>
      <c r="R18" s="293"/>
      <c r="S18" s="296"/>
      <c r="T18" s="354"/>
      <c r="U18" s="354"/>
      <c r="V18" s="297">
        <f t="shared" si="0"/>
        <v>0</v>
      </c>
    </row>
    <row r="19" spans="1:22" s="159" customFormat="1">
      <c r="A19" s="160">
        <v>13</v>
      </c>
      <c r="B19" s="72" t="s">
        <v>73</v>
      </c>
      <c r="C19" s="295"/>
      <c r="D19" s="293"/>
      <c r="E19" s="293"/>
      <c r="F19" s="293"/>
      <c r="G19" s="293"/>
      <c r="H19" s="293"/>
      <c r="I19" s="293"/>
      <c r="J19" s="293"/>
      <c r="K19" s="293"/>
      <c r="L19" s="296"/>
      <c r="M19" s="295"/>
      <c r="N19" s="293"/>
      <c r="O19" s="293"/>
      <c r="P19" s="293"/>
      <c r="Q19" s="293"/>
      <c r="R19" s="293"/>
      <c r="S19" s="296"/>
      <c r="T19" s="354"/>
      <c r="U19" s="354"/>
      <c r="V19" s="297">
        <f t="shared" si="0"/>
        <v>0</v>
      </c>
    </row>
    <row r="20" spans="1:22" s="159" customFormat="1">
      <c r="A20" s="160">
        <v>14</v>
      </c>
      <c r="B20" s="72" t="s">
        <v>285</v>
      </c>
      <c r="C20" s="295"/>
      <c r="D20" s="293">
        <f>T20+U20</f>
        <v>272601.4054254106</v>
      </c>
      <c r="E20" s="293"/>
      <c r="F20" s="293"/>
      <c r="G20" s="293"/>
      <c r="H20" s="293"/>
      <c r="I20" s="293"/>
      <c r="J20" s="293"/>
      <c r="K20" s="293"/>
      <c r="L20" s="296"/>
      <c r="M20" s="295"/>
      <c r="N20" s="293"/>
      <c r="O20" s="293"/>
      <c r="P20" s="293"/>
      <c r="Q20" s="293"/>
      <c r="R20" s="293"/>
      <c r="S20" s="296"/>
      <c r="T20" s="354">
        <v>272101.2804254106</v>
      </c>
      <c r="U20" s="505">
        <v>500.125</v>
      </c>
      <c r="V20" s="297">
        <f t="shared" si="0"/>
        <v>272601.4054254106</v>
      </c>
    </row>
    <row r="21" spans="1:22" ht="13.5" thickBot="1">
      <c r="A21" s="100"/>
      <c r="B21" s="101" t="s">
        <v>69</v>
      </c>
      <c r="C21" s="298">
        <f>SUM(C7:C20)</f>
        <v>0</v>
      </c>
      <c r="D21" s="294">
        <f t="shared" ref="D21:V21" si="1">SUM(D7:D20)</f>
        <v>29447929.271358434</v>
      </c>
      <c r="E21" s="294">
        <f t="shared" si="1"/>
        <v>0</v>
      </c>
      <c r="F21" s="294">
        <f t="shared" si="1"/>
        <v>0</v>
      </c>
      <c r="G21" s="294">
        <f t="shared" si="1"/>
        <v>0</v>
      </c>
      <c r="H21" s="294">
        <f t="shared" si="1"/>
        <v>0</v>
      </c>
      <c r="I21" s="294">
        <f t="shared" si="1"/>
        <v>0</v>
      </c>
      <c r="J21" s="294">
        <f t="shared" si="1"/>
        <v>0</v>
      </c>
      <c r="K21" s="294">
        <f t="shared" si="1"/>
        <v>0</v>
      </c>
      <c r="L21" s="299">
        <f t="shared" si="1"/>
        <v>0</v>
      </c>
      <c r="M21" s="298">
        <f t="shared" si="1"/>
        <v>0</v>
      </c>
      <c r="N21" s="294">
        <f t="shared" si="1"/>
        <v>0</v>
      </c>
      <c r="O21" s="294">
        <f t="shared" si="1"/>
        <v>0</v>
      </c>
      <c r="P21" s="294">
        <f t="shared" si="1"/>
        <v>0</v>
      </c>
      <c r="Q21" s="294">
        <f t="shared" si="1"/>
        <v>0</v>
      </c>
      <c r="R21" s="294">
        <f t="shared" si="1"/>
        <v>0</v>
      </c>
      <c r="S21" s="299">
        <f t="shared" si="1"/>
        <v>0</v>
      </c>
      <c r="T21" s="299">
        <f>SUM(T7:T20)</f>
        <v>28015614.471543875</v>
      </c>
      <c r="U21" s="299">
        <f t="shared" si="1"/>
        <v>1432314.7998145614</v>
      </c>
      <c r="V21" s="300">
        <f t="shared" si="1"/>
        <v>29447929.271358434</v>
      </c>
    </row>
    <row r="22" spans="1:22">
      <c r="V22" s="508"/>
    </row>
    <row r="24" spans="1:22">
      <c r="A24" s="12"/>
      <c r="B24" s="12"/>
      <c r="C24" s="70"/>
      <c r="D24" s="70"/>
      <c r="E24" s="70"/>
    </row>
    <row r="25" spans="1:22">
      <c r="A25" s="93"/>
      <c r="B25" s="93"/>
      <c r="C25" s="12"/>
      <c r="D25" s="70"/>
      <c r="E25" s="70"/>
    </row>
    <row r="26" spans="1:22">
      <c r="A26" s="93"/>
      <c r="B26" s="94"/>
      <c r="C26" s="12"/>
      <c r="D26" s="70"/>
      <c r="E26" s="70"/>
    </row>
    <row r="27" spans="1:22">
      <c r="A27" s="93"/>
      <c r="B27" s="93"/>
      <c r="C27" s="12"/>
      <c r="D27" s="70"/>
      <c r="E27" s="70"/>
    </row>
    <row r="28" spans="1:22">
      <c r="A28" s="93"/>
      <c r="B28" s="94"/>
      <c r="C28" s="12"/>
      <c r="D28" s="70"/>
      <c r="E28" s="70"/>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9.9978637043366805E-2"/>
  </sheetPr>
  <dimension ref="A1:I28"/>
  <sheetViews>
    <sheetView zoomScaleNormal="100" workbookViewId="0">
      <pane xSplit="1" ySplit="7" topLeftCell="B8" activePane="bottomRight" state="frozen"/>
      <selection pane="topRight"/>
      <selection pane="bottomLeft"/>
      <selection pane="bottomRight" activeCell="B8" sqref="B8"/>
    </sheetView>
  </sheetViews>
  <sheetFormatPr defaultColWidth="9.140625" defaultRowHeight="12.75"/>
  <cols>
    <col min="1" max="1" width="10.5703125" style="2" bestFit="1" customWidth="1"/>
    <col min="2" max="2" width="101.85546875" style="2" customWidth="1"/>
    <col min="3" max="3" width="16.28515625" style="2" customWidth="1"/>
    <col min="4" max="4" width="16" style="10" customWidth="1"/>
    <col min="5" max="5" width="17.7109375" style="2" customWidth="1"/>
    <col min="6" max="6" width="15.85546875" style="2" customWidth="1"/>
    <col min="7" max="7" width="17.42578125" style="2" customWidth="1"/>
    <col min="8" max="8" width="15.28515625" style="2" customWidth="1"/>
    <col min="9" max="16384" width="9.140625" style="8"/>
  </cols>
  <sheetData>
    <row r="1" spans="1:9">
      <c r="A1" s="2" t="s">
        <v>227</v>
      </c>
      <c r="B1" s="2" t="s">
        <v>751</v>
      </c>
    </row>
    <row r="2" spans="1:9">
      <c r="A2" s="2" t="s">
        <v>228</v>
      </c>
      <c r="B2" s="316">
        <f>'1. key ratios'!B2</f>
        <v>44104</v>
      </c>
    </row>
    <row r="4" spans="1:9" ht="13.5" thickBot="1">
      <c r="A4" s="2" t="s">
        <v>660</v>
      </c>
      <c r="B4" s="355" t="s">
        <v>795</v>
      </c>
    </row>
    <row r="5" spans="1:9">
      <c r="A5" s="98"/>
      <c r="B5" s="157"/>
      <c r="C5" s="356" t="s">
        <v>0</v>
      </c>
      <c r="D5" s="556" t="s">
        <v>1</v>
      </c>
      <c r="E5" s="356" t="s">
        <v>2</v>
      </c>
      <c r="F5" s="356" t="s">
        <v>3</v>
      </c>
      <c r="G5" s="357" t="s">
        <v>4</v>
      </c>
      <c r="H5" s="358" t="s">
        <v>5</v>
      </c>
      <c r="I5" s="17"/>
    </row>
    <row r="6" spans="1:9" ht="15" customHeight="1">
      <c r="A6" s="156"/>
      <c r="B6" s="16"/>
      <c r="C6" s="600" t="s">
        <v>796</v>
      </c>
      <c r="D6" s="602" t="s">
        <v>797</v>
      </c>
      <c r="E6" s="603"/>
      <c r="F6" s="600" t="s">
        <v>798</v>
      </c>
      <c r="G6" s="600" t="s">
        <v>799</v>
      </c>
      <c r="H6" s="604" t="s">
        <v>800</v>
      </c>
      <c r="I6" s="17"/>
    </row>
    <row r="7" spans="1:9" ht="82.15" customHeight="1">
      <c r="A7" s="156"/>
      <c r="B7" s="16"/>
      <c r="C7" s="601"/>
      <c r="D7" s="557" t="s">
        <v>801</v>
      </c>
      <c r="E7" s="345" t="s">
        <v>802</v>
      </c>
      <c r="F7" s="601"/>
      <c r="G7" s="601"/>
      <c r="H7" s="605"/>
      <c r="I7" s="17"/>
    </row>
    <row r="8" spans="1:9">
      <c r="A8" s="89">
        <v>1</v>
      </c>
      <c r="B8" s="72" t="s">
        <v>255</v>
      </c>
      <c r="C8" s="301">
        <f>SUM('11. CRWA'!C8:R8)-E8</f>
        <v>239578457</v>
      </c>
      <c r="D8" s="558"/>
      <c r="E8" s="301"/>
      <c r="F8" s="301">
        <f>'11. CRWA'!S8</f>
        <v>195118342</v>
      </c>
      <c r="G8" s="359">
        <f>'11. CRWA'!S8-'12. CRM'!V7</f>
        <v>195118342</v>
      </c>
      <c r="H8" s="360">
        <f>IFERROR(G8/(C8+E8),0)</f>
        <v>0.814423568977239</v>
      </c>
    </row>
    <row r="9" spans="1:9" ht="15" customHeight="1">
      <c r="A9" s="89">
        <v>2</v>
      </c>
      <c r="B9" s="72" t="s">
        <v>256</v>
      </c>
      <c r="C9" s="301">
        <f>SUM('11. CRWA'!C9:R9)-E9</f>
        <v>0</v>
      </c>
      <c r="D9" s="558"/>
      <c r="E9" s="301"/>
      <c r="F9" s="301">
        <f>'11. CRWA'!S9</f>
        <v>0</v>
      </c>
      <c r="G9" s="359">
        <f>'11. CRWA'!S9-'12. CRM'!V8</f>
        <v>0</v>
      </c>
      <c r="H9" s="360">
        <f t="shared" ref="H9:H22" si="0">IFERROR(G9/(C9+E9),0)</f>
        <v>0</v>
      </c>
    </row>
    <row r="10" spans="1:9">
      <c r="A10" s="89">
        <v>3</v>
      </c>
      <c r="B10" s="72" t="s">
        <v>257</v>
      </c>
      <c r="C10" s="301">
        <f>SUM('11. CRWA'!C10:R10)-E10</f>
        <v>0</v>
      </c>
      <c r="D10" s="558"/>
      <c r="E10" s="301"/>
      <c r="F10" s="301">
        <f>'11. CRWA'!S10</f>
        <v>0</v>
      </c>
      <c r="G10" s="359">
        <f>'11. CRWA'!S10-'12. CRM'!V9</f>
        <v>0</v>
      </c>
      <c r="H10" s="360">
        <f t="shared" si="0"/>
        <v>0</v>
      </c>
    </row>
    <row r="11" spans="1:9">
      <c r="A11" s="89">
        <v>4</v>
      </c>
      <c r="B11" s="72" t="s">
        <v>258</v>
      </c>
      <c r="C11" s="301">
        <f>SUM('11. CRWA'!C11:R11)-E11</f>
        <v>0</v>
      </c>
      <c r="D11" s="558"/>
      <c r="E11" s="301"/>
      <c r="F11" s="301">
        <f>'11. CRWA'!S11</f>
        <v>0</v>
      </c>
      <c r="G11" s="359">
        <f>'11. CRWA'!S11-'12. CRM'!V10</f>
        <v>0</v>
      </c>
      <c r="H11" s="360">
        <f t="shared" si="0"/>
        <v>0</v>
      </c>
    </row>
    <row r="12" spans="1:9">
      <c r="A12" s="89">
        <v>5</v>
      </c>
      <c r="B12" s="72" t="s">
        <v>259</v>
      </c>
      <c r="C12" s="301">
        <f>SUM('11. CRWA'!C12:R12)-E12</f>
        <v>0</v>
      </c>
      <c r="D12" s="558"/>
      <c r="E12" s="301"/>
      <c r="F12" s="301">
        <f>'11. CRWA'!S12</f>
        <v>0</v>
      </c>
      <c r="G12" s="359">
        <f>'11. CRWA'!S12-'12. CRM'!V11</f>
        <v>0</v>
      </c>
      <c r="H12" s="360">
        <f t="shared" si="0"/>
        <v>0</v>
      </c>
    </row>
    <row r="13" spans="1:9">
      <c r="A13" s="89">
        <v>6</v>
      </c>
      <c r="B13" s="72" t="s">
        <v>260</v>
      </c>
      <c r="C13" s="301">
        <f>SUM('11. CRWA'!C13:R13)-E13</f>
        <v>168383987</v>
      </c>
      <c r="D13" s="558"/>
      <c r="E13" s="301"/>
      <c r="F13" s="301">
        <f>'11. CRWA'!S13</f>
        <v>44155709.448999994</v>
      </c>
      <c r="G13" s="359">
        <f>'11. CRWA'!S13-'12. CRM'!V12</f>
        <v>44155709.448999994</v>
      </c>
      <c r="H13" s="360">
        <f t="shared" si="0"/>
        <v>0.2622322361864492</v>
      </c>
    </row>
    <row r="14" spans="1:9">
      <c r="A14" s="89">
        <v>7</v>
      </c>
      <c r="B14" s="72" t="s">
        <v>74</v>
      </c>
      <c r="C14" s="301">
        <f>SUM('11. CRWA'!C14:R14)-E14</f>
        <v>750792127.32820582</v>
      </c>
      <c r="D14" s="558">
        <v>71216985.590107352</v>
      </c>
      <c r="E14" s="301">
        <f>'11. CRWA'!N14+'11. CRWA'!R14</f>
        <v>36511434.891657673</v>
      </c>
      <c r="F14" s="301">
        <f>'11. CRWA'!S14</f>
        <v>816758185.04021049</v>
      </c>
      <c r="G14" s="359">
        <f>'11. CRWA'!S14-'12. CRM'!V13</f>
        <v>787582857.17427742</v>
      </c>
      <c r="H14" s="360">
        <f t="shared" si="0"/>
        <v>1.0003547487498041</v>
      </c>
    </row>
    <row r="15" spans="1:9">
      <c r="A15" s="89">
        <v>8</v>
      </c>
      <c r="B15" s="72" t="s">
        <v>75</v>
      </c>
      <c r="C15" s="301">
        <f>SUM('11. CRWA'!C15:R15)-E15</f>
        <v>0</v>
      </c>
      <c r="D15" s="558"/>
      <c r="E15" s="301">
        <f>'11. CRWA'!N15</f>
        <v>0</v>
      </c>
      <c r="F15" s="301">
        <f>'11. CRWA'!S15</f>
        <v>0</v>
      </c>
      <c r="G15" s="359">
        <f>'11. CRWA'!S15-'12. CRM'!V14</f>
        <v>0</v>
      </c>
      <c r="H15" s="360">
        <f t="shared" si="0"/>
        <v>0</v>
      </c>
    </row>
    <row r="16" spans="1:9">
      <c r="A16" s="89">
        <v>9</v>
      </c>
      <c r="B16" s="72" t="s">
        <v>76</v>
      </c>
      <c r="C16" s="301">
        <f>SUM('11. CRWA'!C16:R16)-E16</f>
        <v>0</v>
      </c>
      <c r="D16" s="558"/>
      <c r="E16" s="301">
        <f>'11. CRWA'!N16</f>
        <v>0</v>
      </c>
      <c r="F16" s="301">
        <f>'11. CRWA'!S16</f>
        <v>0</v>
      </c>
      <c r="G16" s="359">
        <f>'11. CRWA'!S16-'12. CRM'!V15</f>
        <v>0</v>
      </c>
      <c r="H16" s="360">
        <f t="shared" si="0"/>
        <v>0</v>
      </c>
    </row>
    <row r="17" spans="1:8">
      <c r="A17" s="89">
        <v>10</v>
      </c>
      <c r="B17" s="72" t="s">
        <v>70</v>
      </c>
      <c r="C17" s="301">
        <f>SUM('11. CRWA'!C17:R17)-E17</f>
        <v>126884083.02146693</v>
      </c>
      <c r="D17" s="558">
        <v>972354.10599999048</v>
      </c>
      <c r="E17" s="301">
        <f>'11. CRWA'!N17</f>
        <v>486177.05299999524</v>
      </c>
      <c r="F17" s="301">
        <f>'11. CRWA'!S17</f>
        <v>127370260.07446691</v>
      </c>
      <c r="G17" s="359">
        <f>'11. CRWA'!S17-'12. CRM'!V16</f>
        <v>127370260.07446691</v>
      </c>
      <c r="H17" s="360">
        <f t="shared" si="0"/>
        <v>1</v>
      </c>
    </row>
    <row r="18" spans="1:8">
      <c r="A18" s="89">
        <v>11</v>
      </c>
      <c r="B18" s="72" t="s">
        <v>71</v>
      </c>
      <c r="C18" s="301">
        <f>SUM('11. CRWA'!C18:R18)-E18</f>
        <v>0</v>
      </c>
      <c r="D18" s="558"/>
      <c r="E18" s="301">
        <f>'11. CRWA'!N18</f>
        <v>0</v>
      </c>
      <c r="F18" s="301">
        <f>'11. CRWA'!S18</f>
        <v>0</v>
      </c>
      <c r="G18" s="359">
        <f>'11. CRWA'!S18-'12. CRM'!V17</f>
        <v>0</v>
      </c>
      <c r="H18" s="360">
        <f t="shared" si="0"/>
        <v>0</v>
      </c>
    </row>
    <row r="19" spans="1:8">
      <c r="A19" s="89">
        <v>12</v>
      </c>
      <c r="B19" s="72" t="s">
        <v>72</v>
      </c>
      <c r="C19" s="301">
        <f>SUM('11. CRWA'!C19:R19)-E19</f>
        <v>0</v>
      </c>
      <c r="D19" s="558"/>
      <c r="E19" s="301">
        <f>'11. CRWA'!N19</f>
        <v>0</v>
      </c>
      <c r="F19" s="301">
        <f>'11. CRWA'!S19</f>
        <v>0</v>
      </c>
      <c r="G19" s="359">
        <f>'11. CRWA'!S19-'12. CRM'!V18</f>
        <v>0</v>
      </c>
      <c r="H19" s="360">
        <f t="shared" si="0"/>
        <v>0</v>
      </c>
    </row>
    <row r="20" spans="1:8">
      <c r="A20" s="89">
        <v>13</v>
      </c>
      <c r="B20" s="72" t="s">
        <v>73</v>
      </c>
      <c r="C20" s="301">
        <f>SUM('11. CRWA'!C20:R20)-E20</f>
        <v>0</v>
      </c>
      <c r="D20" s="558"/>
      <c r="E20" s="301">
        <f>'11. CRWA'!N20</f>
        <v>0</v>
      </c>
      <c r="F20" s="301">
        <f>'11. CRWA'!S20</f>
        <v>0</v>
      </c>
      <c r="G20" s="359">
        <f>'11. CRWA'!S20-'12. CRM'!V19</f>
        <v>0</v>
      </c>
      <c r="H20" s="360">
        <f t="shared" si="0"/>
        <v>0</v>
      </c>
    </row>
    <row r="21" spans="1:8">
      <c r="A21" s="89">
        <v>14</v>
      </c>
      <c r="B21" s="72" t="s">
        <v>285</v>
      </c>
      <c r="C21" s="301">
        <f>SUM('11. CRWA'!C21:R21)-E21</f>
        <v>130734566.40917499</v>
      </c>
      <c r="D21" s="558">
        <v>1791277.8068999948</v>
      </c>
      <c r="E21" s="301">
        <f>'11. CRWA'!N21</f>
        <v>895638.90344999742</v>
      </c>
      <c r="F21" s="301">
        <f>'11. CRWA'!S21</f>
        <v>124105041.82762498</v>
      </c>
      <c r="G21" s="359">
        <f>'11. CRWA'!S21-'12. CRM'!V20</f>
        <v>123832440.42219956</v>
      </c>
      <c r="H21" s="360">
        <f t="shared" si="0"/>
        <v>0.94076006436436421</v>
      </c>
    </row>
    <row r="22" spans="1:8" ht="13.5" thickBot="1">
      <c r="A22" s="158"/>
      <c r="B22" s="162" t="s">
        <v>69</v>
      </c>
      <c r="C22" s="294">
        <f t="shared" ref="C22:E22" si="1">SUM(C8:C21)</f>
        <v>1416373220.7588477</v>
      </c>
      <c r="D22" s="555">
        <f t="shared" si="1"/>
        <v>73980617.503007337</v>
      </c>
      <c r="E22" s="294">
        <f t="shared" si="1"/>
        <v>37893250.848107666</v>
      </c>
      <c r="F22" s="294">
        <f>SUM(F8:F21)</f>
        <v>1307507538.3913023</v>
      </c>
      <c r="G22" s="294">
        <f>SUM(G8:G21)</f>
        <v>1278059609.1199439</v>
      </c>
      <c r="H22" s="361">
        <f t="shared" si="0"/>
        <v>0.87883454241209047</v>
      </c>
    </row>
    <row r="23" spans="1:8">
      <c r="G23" s="310"/>
    </row>
    <row r="28" spans="1:8" ht="10.5" customHeight="1"/>
  </sheetData>
  <mergeCells count="5">
    <mergeCell ref="C6:C7"/>
    <mergeCell ref="D6:E6"/>
    <mergeCell ref="F6:F7"/>
    <mergeCell ref="G6:G7"/>
    <mergeCell ref="H6:H7"/>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sheetPr>
  <dimension ref="A1:K28"/>
  <sheetViews>
    <sheetView zoomScale="115" zoomScaleNormal="115" workbookViewId="0">
      <pane xSplit="1" ySplit="6" topLeftCell="B7" activePane="bottomRight" state="frozen"/>
      <selection pane="topRight"/>
      <selection pane="bottomLeft"/>
      <selection pane="bottomRight" activeCell="B7" sqref="B7"/>
    </sheetView>
  </sheetViews>
  <sheetFormatPr defaultColWidth="9.140625" defaultRowHeight="12.75"/>
  <cols>
    <col min="1" max="1" width="10.5703125" style="2" bestFit="1" customWidth="1"/>
    <col min="2" max="2" width="73.28515625" style="2" customWidth="1"/>
    <col min="3" max="3" width="12.7109375" style="2" customWidth="1"/>
    <col min="4" max="4" width="14.5703125" style="2" customWidth="1"/>
    <col min="5" max="5" width="13.5703125" style="2" bestFit="1" customWidth="1"/>
    <col min="6" max="11" width="12.7109375" style="2" customWidth="1"/>
    <col min="12" max="16384" width="9.140625" style="2"/>
  </cols>
  <sheetData>
    <row r="1" spans="1:11">
      <c r="A1" s="2" t="s">
        <v>227</v>
      </c>
      <c r="B1" s="2" t="s">
        <v>751</v>
      </c>
    </row>
    <row r="2" spans="1:11">
      <c r="A2" s="2" t="s">
        <v>228</v>
      </c>
      <c r="B2" s="316">
        <f>'1. key ratios'!B2</f>
        <v>44104</v>
      </c>
      <c r="C2" s="5"/>
      <c r="D2" s="5"/>
    </row>
    <row r="3" spans="1:11">
      <c r="B3" s="5"/>
      <c r="C3" s="5"/>
      <c r="D3" s="5"/>
    </row>
    <row r="4" spans="1:11" ht="13.5" thickBot="1">
      <c r="A4" s="2" t="s">
        <v>661</v>
      </c>
      <c r="B4" s="355" t="s">
        <v>809</v>
      </c>
      <c r="C4" s="5"/>
      <c r="D4" s="5"/>
    </row>
    <row r="5" spans="1:11" ht="33" customHeight="1">
      <c r="A5" s="606"/>
      <c r="B5" s="607"/>
      <c r="C5" s="608" t="s">
        <v>889</v>
      </c>
      <c r="D5" s="608"/>
      <c r="E5" s="608"/>
      <c r="F5" s="608" t="s">
        <v>887</v>
      </c>
      <c r="G5" s="608"/>
      <c r="H5" s="608"/>
      <c r="I5" s="608" t="s">
        <v>890</v>
      </c>
      <c r="J5" s="608"/>
      <c r="K5" s="609"/>
    </row>
    <row r="6" spans="1:11">
      <c r="A6" s="377"/>
      <c r="B6" s="378"/>
      <c r="C6" s="379" t="s">
        <v>28</v>
      </c>
      <c r="D6" s="379" t="s">
        <v>134</v>
      </c>
      <c r="E6" s="379" t="s">
        <v>69</v>
      </c>
      <c r="F6" s="379" t="s">
        <v>28</v>
      </c>
      <c r="G6" s="379" t="s">
        <v>134</v>
      </c>
      <c r="H6" s="379" t="s">
        <v>69</v>
      </c>
      <c r="I6" s="379" t="s">
        <v>28</v>
      </c>
      <c r="J6" s="379" t="s">
        <v>134</v>
      </c>
      <c r="K6" s="380" t="s">
        <v>69</v>
      </c>
    </row>
    <row r="7" spans="1:11">
      <c r="A7" s="381" t="s">
        <v>810</v>
      </c>
      <c r="B7" s="382"/>
      <c r="C7" s="382"/>
      <c r="D7" s="382"/>
      <c r="E7" s="382"/>
      <c r="F7" s="382"/>
      <c r="G7" s="382"/>
      <c r="H7" s="382"/>
      <c r="I7" s="382"/>
      <c r="J7" s="382"/>
      <c r="K7" s="383"/>
    </row>
    <row r="8" spans="1:11">
      <c r="A8" s="384">
        <v>1</v>
      </c>
      <c r="B8" s="385" t="s">
        <v>810</v>
      </c>
      <c r="C8" s="366"/>
      <c r="D8" s="366"/>
      <c r="E8" s="366"/>
      <c r="F8" s="406">
        <v>76515147.035494521</v>
      </c>
      <c r="G8" s="407">
        <v>277052499.61565983</v>
      </c>
      <c r="H8" s="407">
        <v>353567646.6511544</v>
      </c>
      <c r="I8" s="407">
        <v>56816023.059670322</v>
      </c>
      <c r="J8" s="407">
        <v>188935065.15609929</v>
      </c>
      <c r="K8" s="411">
        <v>245751088.21576959</v>
      </c>
    </row>
    <row r="9" spans="1:11">
      <c r="A9" s="381" t="s">
        <v>811</v>
      </c>
      <c r="B9" s="382"/>
      <c r="C9" s="382"/>
      <c r="D9" s="382"/>
      <c r="E9" s="382"/>
      <c r="F9" s="382"/>
      <c r="G9" s="382"/>
      <c r="H9" s="382"/>
      <c r="I9" s="382"/>
      <c r="J9" s="382"/>
      <c r="K9" s="383"/>
    </row>
    <row r="10" spans="1:11">
      <c r="A10" s="410">
        <v>2</v>
      </c>
      <c r="B10" s="386" t="s">
        <v>812</v>
      </c>
      <c r="C10" s="406">
        <v>16720257.802763766</v>
      </c>
      <c r="D10" s="407">
        <v>228007306.46292967</v>
      </c>
      <c r="E10" s="407">
        <v>244727564.26569343</v>
      </c>
      <c r="F10" s="406">
        <v>3180805.5793582494</v>
      </c>
      <c r="G10" s="407">
        <v>34572038.098100103</v>
      </c>
      <c r="H10" s="407">
        <v>37752843.677458361</v>
      </c>
      <c r="I10" s="406">
        <v>677935.16178104572</v>
      </c>
      <c r="J10" s="407">
        <v>3933279.5266926051</v>
      </c>
      <c r="K10" s="411">
        <v>4611214.6884736521</v>
      </c>
    </row>
    <row r="11" spans="1:11">
      <c r="A11" s="410">
        <v>3</v>
      </c>
      <c r="B11" s="386" t="s">
        <v>813</v>
      </c>
      <c r="C11" s="406">
        <v>111207098.32356045</v>
      </c>
      <c r="D11" s="407">
        <v>715362417.67547166</v>
      </c>
      <c r="E11" s="407">
        <v>826569515.99903202</v>
      </c>
      <c r="F11" s="406">
        <v>28578477.915879112</v>
      </c>
      <c r="G11" s="407">
        <v>120955464.34629934</v>
      </c>
      <c r="H11" s="407">
        <v>149533942.26217851</v>
      </c>
      <c r="I11" s="406">
        <v>19758289.133296702</v>
      </c>
      <c r="J11" s="407">
        <v>58925434.134178936</v>
      </c>
      <c r="K11" s="411">
        <v>78683723.267475635</v>
      </c>
    </row>
    <row r="12" spans="1:11">
      <c r="A12" s="410">
        <v>4</v>
      </c>
      <c r="B12" s="386" t="s">
        <v>814</v>
      </c>
      <c r="C12" s="406">
        <v>0</v>
      </c>
      <c r="D12" s="407">
        <v>0</v>
      </c>
      <c r="E12" s="407">
        <v>0</v>
      </c>
      <c r="F12" s="406">
        <v>0</v>
      </c>
      <c r="G12" s="407">
        <v>0</v>
      </c>
      <c r="H12" s="407">
        <v>0</v>
      </c>
      <c r="I12" s="406">
        <v>0</v>
      </c>
      <c r="J12" s="407">
        <v>0</v>
      </c>
      <c r="K12" s="411">
        <v>0</v>
      </c>
    </row>
    <row r="13" spans="1:11" ht="25.5">
      <c r="A13" s="410">
        <v>5</v>
      </c>
      <c r="B13" s="398" t="s">
        <v>815</v>
      </c>
      <c r="C13" s="406">
        <v>36927206.108791202</v>
      </c>
      <c r="D13" s="407">
        <v>26652788.124790836</v>
      </c>
      <c r="E13" s="407">
        <v>63579994.233582035</v>
      </c>
      <c r="F13" s="406">
        <v>8231816.3250615411</v>
      </c>
      <c r="G13" s="407">
        <v>6356061.5735016391</v>
      </c>
      <c r="H13" s="407">
        <v>14587877.898563171</v>
      </c>
      <c r="I13" s="406">
        <v>2828739.994406593</v>
      </c>
      <c r="J13" s="407">
        <v>2120979.8839648967</v>
      </c>
      <c r="K13" s="411">
        <v>4949719.8783714911</v>
      </c>
    </row>
    <row r="14" spans="1:11" ht="38.25">
      <c r="A14" s="410">
        <v>6</v>
      </c>
      <c r="B14" s="398" t="s">
        <v>816</v>
      </c>
      <c r="C14" s="406"/>
      <c r="D14" s="407"/>
      <c r="E14" s="407"/>
      <c r="F14" s="406"/>
      <c r="G14" s="407"/>
      <c r="H14" s="407"/>
      <c r="I14" s="406"/>
      <c r="J14" s="407"/>
      <c r="K14" s="411"/>
    </row>
    <row r="15" spans="1:11">
      <c r="A15" s="410">
        <v>7</v>
      </c>
      <c r="B15" s="386" t="s">
        <v>817</v>
      </c>
      <c r="C15" s="406">
        <v>22358617.476923082</v>
      </c>
      <c r="D15" s="407">
        <v>11999990.336483516</v>
      </c>
      <c r="E15" s="407">
        <v>34358607.813406609</v>
      </c>
      <c r="F15" s="406">
        <v>4232155.2167413048</v>
      </c>
      <c r="G15" s="407">
        <v>3330832.1654578638</v>
      </c>
      <c r="H15" s="407">
        <v>7562987.3821991803</v>
      </c>
      <c r="I15" s="406">
        <v>4232155.2167413048</v>
      </c>
      <c r="J15" s="407">
        <v>3330832.1654578638</v>
      </c>
      <c r="K15" s="411">
        <v>7562987.3821991803</v>
      </c>
    </row>
    <row r="16" spans="1:11">
      <c r="A16" s="410">
        <v>8</v>
      </c>
      <c r="B16" s="387" t="s">
        <v>818</v>
      </c>
      <c r="C16" s="408">
        <f>SUM(C10:C15)</f>
        <v>187213179.71203849</v>
      </c>
      <c r="D16" s="408">
        <f t="shared" ref="D16:E16" si="0">SUM(D10:D15)</f>
        <v>982022502.59967554</v>
      </c>
      <c r="E16" s="408">
        <f t="shared" si="0"/>
        <v>1169235682.3117142</v>
      </c>
      <c r="F16" s="408">
        <f t="shared" ref="F16" si="1">SUM(F10:F15)</f>
        <v>44223255.037040204</v>
      </c>
      <c r="G16" s="408">
        <f t="shared" ref="G16" si="2">SUM(G10:G15)</f>
        <v>165214396.18335897</v>
      </c>
      <c r="H16" s="408">
        <f t="shared" ref="H16" si="3">SUM(H10:H15)</f>
        <v>209437651.22039923</v>
      </c>
      <c r="I16" s="408">
        <f t="shared" ref="I16" si="4">SUM(I10:I15)</f>
        <v>27497119.506225646</v>
      </c>
      <c r="J16" s="408">
        <f t="shared" ref="J16" si="5">SUM(J10:J15)</f>
        <v>68310525.710294306</v>
      </c>
      <c r="K16" s="412">
        <f t="shared" ref="K16" si="6">SUM(K10:K15)</f>
        <v>95807645.216519967</v>
      </c>
    </row>
    <row r="17" spans="1:11">
      <c r="A17" s="381" t="s">
        <v>819</v>
      </c>
      <c r="B17" s="382"/>
      <c r="C17" s="406"/>
      <c r="D17" s="407"/>
      <c r="E17" s="407"/>
      <c r="F17" s="406"/>
      <c r="G17" s="407"/>
      <c r="H17" s="407"/>
      <c r="I17" s="406"/>
      <c r="J17" s="407"/>
      <c r="K17" s="411"/>
    </row>
    <row r="18" spans="1:11">
      <c r="A18" s="410">
        <v>9</v>
      </c>
      <c r="B18" s="386" t="s">
        <v>820</v>
      </c>
      <c r="C18" s="406">
        <v>0</v>
      </c>
      <c r="D18" s="407">
        <v>0</v>
      </c>
      <c r="E18" s="407">
        <v>0</v>
      </c>
      <c r="F18" s="406">
        <v>0</v>
      </c>
      <c r="G18" s="407">
        <v>0</v>
      </c>
      <c r="H18" s="407">
        <v>0</v>
      </c>
      <c r="I18" s="406">
        <v>0</v>
      </c>
      <c r="J18" s="407">
        <v>0</v>
      </c>
      <c r="K18" s="411">
        <v>0</v>
      </c>
    </row>
    <row r="19" spans="1:11">
      <c r="A19" s="410">
        <v>10</v>
      </c>
      <c r="B19" s="386" t="s">
        <v>821</v>
      </c>
      <c r="C19" s="406">
        <v>220520831.92589447</v>
      </c>
      <c r="D19" s="407">
        <v>465362511.34714037</v>
      </c>
      <c r="E19" s="407">
        <v>685883343.27303493</v>
      </c>
      <c r="F19" s="406">
        <v>9845771.4521465488</v>
      </c>
      <c r="G19" s="407">
        <v>7576617.198698842</v>
      </c>
      <c r="H19" s="407">
        <v>17422388.650845394</v>
      </c>
      <c r="I19" s="406">
        <v>29617838.737970728</v>
      </c>
      <c r="J19" s="407">
        <v>98567409.055512041</v>
      </c>
      <c r="K19" s="411">
        <v>128185247.79348275</v>
      </c>
    </row>
    <row r="20" spans="1:11">
      <c r="A20" s="410">
        <v>11</v>
      </c>
      <c r="B20" s="386" t="s">
        <v>822</v>
      </c>
      <c r="C20" s="406">
        <v>17500603.292862069</v>
      </c>
      <c r="D20" s="407">
        <v>18470733.178461552</v>
      </c>
      <c r="E20" s="407">
        <v>35971336.471323617</v>
      </c>
      <c r="F20" s="406">
        <v>64088.859780219762</v>
      </c>
      <c r="G20" s="407">
        <v>249342.57142857142</v>
      </c>
      <c r="H20" s="407">
        <v>313431.43120879121</v>
      </c>
      <c r="I20" s="406">
        <v>64088.859780219762</v>
      </c>
      <c r="J20" s="407">
        <v>249342.57142857142</v>
      </c>
      <c r="K20" s="411">
        <v>313431.43120879121</v>
      </c>
    </row>
    <row r="21" spans="1:11" ht="13.5" thickBot="1">
      <c r="A21" s="216">
        <v>12</v>
      </c>
      <c r="B21" s="413" t="s">
        <v>823</v>
      </c>
      <c r="C21" s="409">
        <f>SUM(C18:C20)</f>
        <v>238021435.21875653</v>
      </c>
      <c r="D21" s="409">
        <f t="shared" ref="D21:E21" si="7">SUM(D18:D20)</f>
        <v>483833244.52560192</v>
      </c>
      <c r="E21" s="409">
        <f t="shared" si="7"/>
        <v>721854679.74435854</v>
      </c>
      <c r="F21" s="409">
        <f t="shared" ref="F21" si="8">SUM(F18:F20)</f>
        <v>9909860.3119267691</v>
      </c>
      <c r="G21" s="409">
        <f t="shared" ref="G21" si="9">SUM(G18:G20)</f>
        <v>7825959.7701274138</v>
      </c>
      <c r="H21" s="409">
        <f t="shared" ref="H21" si="10">SUM(H18:H20)</f>
        <v>17735820.082054183</v>
      </c>
      <c r="I21" s="409">
        <f t="shared" ref="I21" si="11">SUM(I18:I20)</f>
        <v>29681927.597750947</v>
      </c>
      <c r="J21" s="409">
        <f t="shared" ref="J21" si="12">SUM(J18:J20)</f>
        <v>98816751.626940608</v>
      </c>
      <c r="K21" s="414">
        <f t="shared" ref="K21" si="13">SUM(K18:K20)</f>
        <v>128498679.22469154</v>
      </c>
    </row>
    <row r="22" spans="1:11" ht="39" customHeight="1" thickBot="1">
      <c r="A22" s="388"/>
      <c r="B22" s="389"/>
      <c r="C22" s="389"/>
      <c r="D22" s="389"/>
      <c r="E22" s="389"/>
      <c r="F22" s="610" t="s">
        <v>824</v>
      </c>
      <c r="G22" s="608"/>
      <c r="H22" s="608"/>
      <c r="I22" s="610" t="s">
        <v>825</v>
      </c>
      <c r="J22" s="608"/>
      <c r="K22" s="609"/>
    </row>
    <row r="23" spans="1:11">
      <c r="A23" s="390">
        <v>13</v>
      </c>
      <c r="B23" s="391" t="s">
        <v>810</v>
      </c>
      <c r="C23" s="392"/>
      <c r="D23" s="392"/>
      <c r="E23" s="392"/>
      <c r="F23" s="418">
        <f>F8</f>
        <v>76515147.035494521</v>
      </c>
      <c r="G23" s="418">
        <f t="shared" ref="G23:K23" si="14">G8</f>
        <v>277052499.61565983</v>
      </c>
      <c r="H23" s="418">
        <f t="shared" si="14"/>
        <v>353567646.6511544</v>
      </c>
      <c r="I23" s="418">
        <f t="shared" si="14"/>
        <v>56816023.059670322</v>
      </c>
      <c r="J23" s="418">
        <f t="shared" si="14"/>
        <v>188935065.15609929</v>
      </c>
      <c r="K23" s="419">
        <f t="shared" si="14"/>
        <v>245751088.21576959</v>
      </c>
    </row>
    <row r="24" spans="1:11" ht="13.5" thickBot="1">
      <c r="A24" s="393">
        <v>14</v>
      </c>
      <c r="B24" s="394" t="s">
        <v>826</v>
      </c>
      <c r="C24" s="415"/>
      <c r="D24" s="416"/>
      <c r="E24" s="417"/>
      <c r="F24" s="420">
        <f>MAX(F16-F21,F16*0.25)</f>
        <v>34313394.725113437</v>
      </c>
      <c r="G24" s="420">
        <f t="shared" ref="G24:K24" si="15">MAX(G16-G21,G16*0.25)</f>
        <v>157388436.41323155</v>
      </c>
      <c r="H24" s="420">
        <f t="shared" si="15"/>
        <v>191701831.13834506</v>
      </c>
      <c r="I24" s="420">
        <f t="shared" si="15"/>
        <v>6874279.8765564114</v>
      </c>
      <c r="J24" s="420">
        <f t="shared" si="15"/>
        <v>17077631.427573577</v>
      </c>
      <c r="K24" s="421">
        <f t="shared" si="15"/>
        <v>23951911.304129992</v>
      </c>
    </row>
    <row r="25" spans="1:11" ht="13.5" thickBot="1">
      <c r="A25" s="395">
        <v>15</v>
      </c>
      <c r="B25" s="396" t="s">
        <v>805</v>
      </c>
      <c r="C25" s="397"/>
      <c r="D25" s="397"/>
      <c r="E25" s="397"/>
      <c r="F25" s="422">
        <f>F23/F24</f>
        <v>2.2298914942243906</v>
      </c>
      <c r="G25" s="422">
        <f t="shared" ref="G25:H25" si="16">G23/G24</f>
        <v>1.7603103882946269</v>
      </c>
      <c r="H25" s="422">
        <f t="shared" si="16"/>
        <v>1.8443623858553337</v>
      </c>
      <c r="I25" s="422">
        <f t="shared" ref="I25" si="17">I23/I24</f>
        <v>8.2650145295119462</v>
      </c>
      <c r="J25" s="422">
        <f t="shared" ref="J25" si="18">J23/J24</f>
        <v>11.06330617084547</v>
      </c>
      <c r="K25" s="423">
        <f t="shared" ref="K25" si="19">K23/K24</f>
        <v>10.260186967768</v>
      </c>
    </row>
    <row r="26" spans="1:11">
      <c r="F26" s="471"/>
      <c r="G26" s="471"/>
      <c r="H26" s="471"/>
      <c r="I26" s="471"/>
      <c r="J26" s="471"/>
      <c r="K26" s="471"/>
    </row>
    <row r="28" spans="1:11" ht="51">
      <c r="B28" s="469" t="s">
        <v>888</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sheetPr>
  <dimension ref="A1:N22"/>
  <sheetViews>
    <sheetView workbookViewId="0">
      <pane ySplit="6" topLeftCell="A7" activePane="bottomLeft" state="frozen"/>
      <selection pane="bottomLeft" activeCell="A7" sqref="A7"/>
    </sheetView>
  </sheetViews>
  <sheetFormatPr defaultColWidth="9.140625" defaultRowHeight="15"/>
  <cols>
    <col min="1" max="1" width="8.28515625" style="67" customWidth="1"/>
    <col min="2" max="2" width="56.85546875" style="67" customWidth="1"/>
    <col min="3" max="3" width="12.5703125" style="67" bestFit="1" customWidth="1"/>
    <col min="4" max="4" width="10" style="67" bestFit="1" customWidth="1"/>
    <col min="5" max="5" width="13.7109375" style="67" customWidth="1"/>
    <col min="6" max="10" width="10.28515625" style="67" customWidth="1"/>
    <col min="11" max="11" width="11.5703125" style="67" customWidth="1"/>
    <col min="12" max="13" width="10.28515625" style="67" customWidth="1"/>
    <col min="14" max="14" width="19.85546875" style="67" customWidth="1"/>
    <col min="15" max="16384" width="9.140625" style="8"/>
  </cols>
  <sheetData>
    <row r="1" spans="1:14" ht="15.75">
      <c r="A1" s="67" t="s">
        <v>227</v>
      </c>
      <c r="B1" s="313" t="s">
        <v>751</v>
      </c>
    </row>
    <row r="2" spans="1:14" ht="14.25" customHeight="1">
      <c r="A2" s="67" t="s">
        <v>228</v>
      </c>
      <c r="B2" s="316">
        <f>'1. key ratios'!B2</f>
        <v>44104</v>
      </c>
    </row>
    <row r="3" spans="1:14" ht="14.25" customHeight="1"/>
    <row r="4" spans="1:14" ht="15.75" thickBot="1">
      <c r="A4" s="2" t="s">
        <v>662</v>
      </c>
      <c r="B4" s="91" t="s">
        <v>78</v>
      </c>
    </row>
    <row r="5" spans="1:14" s="18" customFormat="1" ht="12.75">
      <c r="A5" s="170"/>
      <c r="B5" s="171"/>
      <c r="C5" s="172" t="s">
        <v>0</v>
      </c>
      <c r="D5" s="172" t="s">
        <v>1</v>
      </c>
      <c r="E5" s="172" t="s">
        <v>2</v>
      </c>
      <c r="F5" s="172" t="s">
        <v>3</v>
      </c>
      <c r="G5" s="172" t="s">
        <v>4</v>
      </c>
      <c r="H5" s="172" t="s">
        <v>5</v>
      </c>
      <c r="I5" s="172" t="s">
        <v>275</v>
      </c>
      <c r="J5" s="172" t="s">
        <v>276</v>
      </c>
      <c r="K5" s="172" t="s">
        <v>277</v>
      </c>
      <c r="L5" s="172" t="s">
        <v>278</v>
      </c>
      <c r="M5" s="172" t="s">
        <v>279</v>
      </c>
      <c r="N5" s="173" t="s">
        <v>280</v>
      </c>
    </row>
    <row r="6" spans="1:14" ht="72" customHeight="1">
      <c r="A6" s="163"/>
      <c r="B6" s="103"/>
      <c r="C6" s="104" t="s">
        <v>88</v>
      </c>
      <c r="D6" s="105" t="s">
        <v>77</v>
      </c>
      <c r="E6" s="106" t="s">
        <v>87</v>
      </c>
      <c r="F6" s="107">
        <v>0</v>
      </c>
      <c r="G6" s="107">
        <v>0.2</v>
      </c>
      <c r="H6" s="107">
        <v>0.35</v>
      </c>
      <c r="I6" s="107">
        <v>0.5</v>
      </c>
      <c r="J6" s="107">
        <v>0.75</v>
      </c>
      <c r="K6" s="107">
        <v>1</v>
      </c>
      <c r="L6" s="107">
        <v>1.5</v>
      </c>
      <c r="M6" s="107">
        <v>2.5</v>
      </c>
      <c r="N6" s="164" t="s">
        <v>78</v>
      </c>
    </row>
    <row r="7" spans="1:14">
      <c r="A7" s="165">
        <v>1</v>
      </c>
      <c r="B7" s="108" t="s">
        <v>79</v>
      </c>
      <c r="C7" s="302">
        <f>SUM(C8:C13)</f>
        <v>54086000</v>
      </c>
      <c r="D7" s="103"/>
      <c r="E7" s="305">
        <f>SUM(E8:E12)</f>
        <v>1081720</v>
      </c>
      <c r="F7" s="305">
        <f t="shared" ref="F7:N7" si="0">SUM(F8:F12)</f>
        <v>0</v>
      </c>
      <c r="G7" s="305">
        <f t="shared" si="0"/>
        <v>0</v>
      </c>
      <c r="H7" s="305">
        <f t="shared" si="0"/>
        <v>0</v>
      </c>
      <c r="I7" s="305">
        <f t="shared" si="0"/>
        <v>0</v>
      </c>
      <c r="J7" s="305">
        <f t="shared" si="0"/>
        <v>0</v>
      </c>
      <c r="K7" s="305">
        <f t="shared" si="0"/>
        <v>1081720</v>
      </c>
      <c r="L7" s="305">
        <f t="shared" si="0"/>
        <v>0</v>
      </c>
      <c r="M7" s="305">
        <f t="shared" si="0"/>
        <v>0</v>
      </c>
      <c r="N7" s="311">
        <f t="shared" si="0"/>
        <v>1081720</v>
      </c>
    </row>
    <row r="8" spans="1:14">
      <c r="A8" s="165">
        <v>1.1000000000000001</v>
      </c>
      <c r="B8" s="109" t="s">
        <v>80</v>
      </c>
      <c r="C8" s="303">
        <v>54086000</v>
      </c>
      <c r="D8" s="110">
        <v>0.02</v>
      </c>
      <c r="E8" s="305">
        <f>C8*D8</f>
        <v>1081720</v>
      </c>
      <c r="F8" s="303"/>
      <c r="G8" s="303"/>
      <c r="H8" s="303"/>
      <c r="I8" s="303"/>
      <c r="J8" s="303"/>
      <c r="K8" s="303">
        <f>E8</f>
        <v>1081720</v>
      </c>
      <c r="L8" s="303"/>
      <c r="M8" s="303"/>
      <c r="N8" s="166">
        <f t="shared" ref="N8:N13" si="1">SUMPRODUCT($F$6:$M$6,F8:M8)</f>
        <v>1081720</v>
      </c>
    </row>
    <row r="9" spans="1:14">
      <c r="A9" s="165">
        <v>1.2</v>
      </c>
      <c r="B9" s="109" t="s">
        <v>81</v>
      </c>
      <c r="C9" s="303"/>
      <c r="D9" s="110">
        <v>0.05</v>
      </c>
      <c r="E9" s="305">
        <f>C9*D9</f>
        <v>0</v>
      </c>
      <c r="F9" s="303"/>
      <c r="G9" s="303"/>
      <c r="H9" s="303"/>
      <c r="I9" s="303"/>
      <c r="J9" s="303"/>
      <c r="K9" s="303"/>
      <c r="L9" s="303"/>
      <c r="M9" s="303"/>
      <c r="N9" s="166">
        <f t="shared" si="1"/>
        <v>0</v>
      </c>
    </row>
    <row r="10" spans="1:14">
      <c r="A10" s="165">
        <v>1.3</v>
      </c>
      <c r="B10" s="109" t="s">
        <v>82</v>
      </c>
      <c r="C10" s="303"/>
      <c r="D10" s="110">
        <v>0.08</v>
      </c>
      <c r="E10" s="305">
        <f>C10*D10</f>
        <v>0</v>
      </c>
      <c r="F10" s="303"/>
      <c r="G10" s="303"/>
      <c r="H10" s="303"/>
      <c r="I10" s="303"/>
      <c r="J10" s="303"/>
      <c r="K10" s="303"/>
      <c r="L10" s="303"/>
      <c r="M10" s="303"/>
      <c r="N10" s="166">
        <f t="shared" si="1"/>
        <v>0</v>
      </c>
    </row>
    <row r="11" spans="1:14">
      <c r="A11" s="165">
        <v>1.4</v>
      </c>
      <c r="B11" s="109" t="s">
        <v>83</v>
      </c>
      <c r="C11" s="303"/>
      <c r="D11" s="110">
        <v>0.11</v>
      </c>
      <c r="E11" s="305">
        <f>C11*D11</f>
        <v>0</v>
      </c>
      <c r="F11" s="303"/>
      <c r="G11" s="303"/>
      <c r="H11" s="303"/>
      <c r="I11" s="303"/>
      <c r="J11" s="303"/>
      <c r="K11" s="303"/>
      <c r="L11" s="303"/>
      <c r="M11" s="303"/>
      <c r="N11" s="166">
        <f t="shared" si="1"/>
        <v>0</v>
      </c>
    </row>
    <row r="12" spans="1:14">
      <c r="A12" s="165">
        <v>1.5</v>
      </c>
      <c r="B12" s="109" t="s">
        <v>84</v>
      </c>
      <c r="C12" s="303"/>
      <c r="D12" s="110">
        <v>0.14000000000000001</v>
      </c>
      <c r="E12" s="305">
        <f>C12*D12</f>
        <v>0</v>
      </c>
      <c r="F12" s="303"/>
      <c r="G12" s="303"/>
      <c r="H12" s="303"/>
      <c r="I12" s="303"/>
      <c r="J12" s="303"/>
      <c r="K12" s="303"/>
      <c r="L12" s="303"/>
      <c r="M12" s="303"/>
      <c r="N12" s="166">
        <f t="shared" si="1"/>
        <v>0</v>
      </c>
    </row>
    <row r="13" spans="1:14">
      <c r="A13" s="165">
        <v>1.6</v>
      </c>
      <c r="B13" s="111" t="s">
        <v>85</v>
      </c>
      <c r="C13" s="303"/>
      <c r="D13" s="112"/>
      <c r="E13" s="303"/>
      <c r="F13" s="303"/>
      <c r="G13" s="303"/>
      <c r="H13" s="303"/>
      <c r="I13" s="303"/>
      <c r="J13" s="303"/>
      <c r="K13" s="303"/>
      <c r="L13" s="303"/>
      <c r="M13" s="303"/>
      <c r="N13" s="166">
        <f t="shared" si="1"/>
        <v>0</v>
      </c>
    </row>
    <row r="14" spans="1:14" ht="30">
      <c r="A14" s="165">
        <v>2</v>
      </c>
      <c r="B14" s="113" t="s">
        <v>86</v>
      </c>
      <c r="C14" s="302">
        <f>SUM(C15:C20)</f>
        <v>0</v>
      </c>
      <c r="D14" s="103"/>
      <c r="E14" s="305">
        <f>SUM(E15:E19)</f>
        <v>0</v>
      </c>
      <c r="F14" s="305">
        <f t="shared" ref="F14:N14" si="2">SUM(F15:F19)</f>
        <v>0</v>
      </c>
      <c r="G14" s="305">
        <f t="shared" si="2"/>
        <v>0</v>
      </c>
      <c r="H14" s="305">
        <f t="shared" si="2"/>
        <v>0</v>
      </c>
      <c r="I14" s="305">
        <f t="shared" si="2"/>
        <v>0</v>
      </c>
      <c r="J14" s="305">
        <f t="shared" si="2"/>
        <v>0</v>
      </c>
      <c r="K14" s="305">
        <f t="shared" si="2"/>
        <v>0</v>
      </c>
      <c r="L14" s="305">
        <f t="shared" si="2"/>
        <v>0</v>
      </c>
      <c r="M14" s="305">
        <f t="shared" si="2"/>
        <v>0</v>
      </c>
      <c r="N14" s="311">
        <f t="shared" si="2"/>
        <v>0</v>
      </c>
    </row>
    <row r="15" spans="1:14">
      <c r="A15" s="165">
        <v>2.1</v>
      </c>
      <c r="B15" s="111" t="s">
        <v>80</v>
      </c>
      <c r="C15" s="303"/>
      <c r="D15" s="110">
        <v>5.0000000000000001E-3</v>
      </c>
      <c r="E15" s="305">
        <f>D15*C15</f>
        <v>0</v>
      </c>
      <c r="F15" s="303"/>
      <c r="G15" s="303"/>
      <c r="H15" s="303"/>
      <c r="I15" s="303"/>
      <c r="J15" s="303"/>
      <c r="K15" s="303"/>
      <c r="L15" s="303"/>
      <c r="M15" s="303"/>
      <c r="N15" s="166">
        <f t="shared" ref="N15:N20" si="3">SUMPRODUCT($F$6:$M$6,F15:M15)</f>
        <v>0</v>
      </c>
    </row>
    <row r="16" spans="1:14">
      <c r="A16" s="165">
        <v>2.2000000000000002</v>
      </c>
      <c r="B16" s="111" t="s">
        <v>81</v>
      </c>
      <c r="C16" s="303"/>
      <c r="D16" s="110">
        <v>0.01</v>
      </c>
      <c r="E16" s="305">
        <f>D16*C16</f>
        <v>0</v>
      </c>
      <c r="F16" s="303"/>
      <c r="G16" s="303"/>
      <c r="H16" s="303"/>
      <c r="I16" s="303"/>
      <c r="J16" s="303"/>
      <c r="K16" s="303"/>
      <c r="L16" s="303"/>
      <c r="M16" s="303"/>
      <c r="N16" s="166">
        <f t="shared" si="3"/>
        <v>0</v>
      </c>
    </row>
    <row r="17" spans="1:14">
      <c r="A17" s="165">
        <v>2.2999999999999998</v>
      </c>
      <c r="B17" s="111" t="s">
        <v>82</v>
      </c>
      <c r="C17" s="303"/>
      <c r="D17" s="110">
        <v>0.02</v>
      </c>
      <c r="E17" s="305">
        <f>D17*C17</f>
        <v>0</v>
      </c>
      <c r="F17" s="303"/>
      <c r="G17" s="303"/>
      <c r="H17" s="303"/>
      <c r="I17" s="303"/>
      <c r="J17" s="303"/>
      <c r="K17" s="303"/>
      <c r="L17" s="303"/>
      <c r="M17" s="303"/>
      <c r="N17" s="166">
        <f t="shared" si="3"/>
        <v>0</v>
      </c>
    </row>
    <row r="18" spans="1:14">
      <c r="A18" s="165">
        <v>2.4</v>
      </c>
      <c r="B18" s="111" t="s">
        <v>83</v>
      </c>
      <c r="C18" s="303"/>
      <c r="D18" s="110">
        <v>0.03</v>
      </c>
      <c r="E18" s="305">
        <f>D18*C18</f>
        <v>0</v>
      </c>
      <c r="F18" s="303"/>
      <c r="G18" s="303"/>
      <c r="H18" s="303"/>
      <c r="I18" s="303"/>
      <c r="J18" s="303"/>
      <c r="K18" s="303"/>
      <c r="L18" s="303"/>
      <c r="M18" s="303"/>
      <c r="N18" s="166">
        <f t="shared" si="3"/>
        <v>0</v>
      </c>
    </row>
    <row r="19" spans="1:14">
      <c r="A19" s="165">
        <v>2.5</v>
      </c>
      <c r="B19" s="111" t="s">
        <v>84</v>
      </c>
      <c r="C19" s="303"/>
      <c r="D19" s="110">
        <v>0.04</v>
      </c>
      <c r="E19" s="305">
        <f>D19*C19</f>
        <v>0</v>
      </c>
      <c r="F19" s="303"/>
      <c r="G19" s="303"/>
      <c r="H19" s="303"/>
      <c r="I19" s="303"/>
      <c r="J19" s="303"/>
      <c r="K19" s="303"/>
      <c r="L19" s="303"/>
      <c r="M19" s="303"/>
      <c r="N19" s="166">
        <f t="shared" si="3"/>
        <v>0</v>
      </c>
    </row>
    <row r="20" spans="1:14">
      <c r="A20" s="165">
        <v>2.6</v>
      </c>
      <c r="B20" s="111" t="s">
        <v>85</v>
      </c>
      <c r="C20" s="303"/>
      <c r="D20" s="112"/>
      <c r="E20" s="306"/>
      <c r="F20" s="303"/>
      <c r="G20" s="303"/>
      <c r="H20" s="303"/>
      <c r="I20" s="303"/>
      <c r="J20" s="303"/>
      <c r="K20" s="303"/>
      <c r="L20" s="303"/>
      <c r="M20" s="303"/>
      <c r="N20" s="166">
        <f t="shared" si="3"/>
        <v>0</v>
      </c>
    </row>
    <row r="21" spans="1:14" ht="15.75" thickBot="1">
      <c r="A21" s="167">
        <v>3</v>
      </c>
      <c r="B21" s="168" t="s">
        <v>69</v>
      </c>
      <c r="C21" s="304">
        <f>C7+C14</f>
        <v>54086000</v>
      </c>
      <c r="D21" s="169"/>
      <c r="E21" s="307">
        <f>SUM(E7+E14)</f>
        <v>1081720</v>
      </c>
      <c r="F21" s="307">
        <f t="shared" ref="F21:N21" si="4">SUM(F7+F14)</f>
        <v>0</v>
      </c>
      <c r="G21" s="307">
        <f t="shared" si="4"/>
        <v>0</v>
      </c>
      <c r="H21" s="307">
        <f t="shared" si="4"/>
        <v>0</v>
      </c>
      <c r="I21" s="307">
        <f t="shared" si="4"/>
        <v>0</v>
      </c>
      <c r="J21" s="307">
        <f t="shared" si="4"/>
        <v>0</v>
      </c>
      <c r="K21" s="307">
        <f t="shared" si="4"/>
        <v>1081720</v>
      </c>
      <c r="L21" s="307">
        <f t="shared" si="4"/>
        <v>0</v>
      </c>
      <c r="M21" s="307">
        <f t="shared" si="4"/>
        <v>0</v>
      </c>
      <c r="N21" s="312">
        <f t="shared" si="4"/>
        <v>1081720</v>
      </c>
    </row>
    <row r="22" spans="1:14">
      <c r="E22" s="308"/>
      <c r="F22" s="308"/>
      <c r="G22" s="308"/>
      <c r="H22" s="308"/>
      <c r="I22" s="308"/>
      <c r="J22" s="308"/>
      <c r="K22" s="308"/>
      <c r="L22" s="308"/>
      <c r="M22" s="30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2" tint="-9.9978637043366805E-2"/>
  </sheetPr>
  <dimension ref="A1:C41"/>
  <sheetViews>
    <sheetView workbookViewId="0"/>
  </sheetViews>
  <sheetFormatPr defaultRowHeight="15"/>
  <cols>
    <col min="1" max="1" width="11.42578125" customWidth="1"/>
    <col min="2" max="2" width="76.85546875" style="4" customWidth="1"/>
    <col min="3" max="3" width="22.85546875" customWidth="1"/>
  </cols>
  <sheetData>
    <row r="1" spans="1:3">
      <c r="A1" s="2" t="s">
        <v>227</v>
      </c>
      <c r="B1" t="str">
        <f>Info!C2</f>
        <v>სს "ბანკი ქართუ"</v>
      </c>
    </row>
    <row r="2" spans="1:3">
      <c r="A2" s="2" t="s">
        <v>228</v>
      </c>
      <c r="B2" s="316">
        <f>'1. key ratios'!B2</f>
        <v>44104</v>
      </c>
    </row>
    <row r="3" spans="1:3">
      <c r="A3" s="2"/>
      <c r="B3"/>
    </row>
    <row r="4" spans="1:3">
      <c r="A4" s="2" t="s">
        <v>932</v>
      </c>
      <c r="B4" t="s">
        <v>896</v>
      </c>
    </row>
    <row r="5" spans="1:3">
      <c r="A5" s="503"/>
      <c r="B5" s="503" t="s">
        <v>931</v>
      </c>
      <c r="C5" s="502"/>
    </row>
    <row r="6" spans="1:3">
      <c r="A6" s="501">
        <v>1</v>
      </c>
      <c r="B6" s="493" t="s">
        <v>931</v>
      </c>
      <c r="C6" s="492">
        <v>1419312915.7588744</v>
      </c>
    </row>
    <row r="7" spans="1:3">
      <c r="A7" s="501">
        <v>2</v>
      </c>
      <c r="B7" s="493" t="s">
        <v>930</v>
      </c>
      <c r="C7" s="492">
        <v>-9355550</v>
      </c>
    </row>
    <row r="8" spans="1:3">
      <c r="A8" s="500">
        <v>3</v>
      </c>
      <c r="B8" s="499" t="s">
        <v>929</v>
      </c>
      <c r="C8" s="486">
        <f>SUM(C6:C7)</f>
        <v>1409957365.7588744</v>
      </c>
    </row>
    <row r="9" spans="1:3">
      <c r="A9" s="489"/>
      <c r="B9" s="489" t="s">
        <v>928</v>
      </c>
      <c r="C9" s="484"/>
    </row>
    <row r="10" spans="1:3">
      <c r="A10" s="490">
        <v>4</v>
      </c>
      <c r="B10" s="482" t="s">
        <v>927</v>
      </c>
      <c r="C10" s="492"/>
    </row>
    <row r="11" spans="1:3">
      <c r="A11" s="490">
        <v>5</v>
      </c>
      <c r="B11" s="480" t="s">
        <v>926</v>
      </c>
      <c r="C11" s="492"/>
    </row>
    <row r="12" spans="1:3">
      <c r="A12" s="490" t="s">
        <v>925</v>
      </c>
      <c r="B12" s="493" t="s">
        <v>924</v>
      </c>
      <c r="C12" s="486">
        <v>1081720</v>
      </c>
    </row>
    <row r="13" spans="1:3">
      <c r="A13" s="494">
        <v>6</v>
      </c>
      <c r="B13" s="498" t="s">
        <v>923</v>
      </c>
      <c r="C13" s="492"/>
    </row>
    <row r="14" spans="1:3">
      <c r="A14" s="494">
        <v>7</v>
      </c>
      <c r="B14" s="496" t="s">
        <v>922</v>
      </c>
      <c r="C14" s="492"/>
    </row>
    <row r="15" spans="1:3">
      <c r="A15" s="497">
        <v>8</v>
      </c>
      <c r="B15" s="493" t="s">
        <v>921</v>
      </c>
      <c r="C15" s="492"/>
    </row>
    <row r="16" spans="1:3" ht="24">
      <c r="A16" s="494">
        <v>9</v>
      </c>
      <c r="B16" s="496" t="s">
        <v>920</v>
      </c>
      <c r="C16" s="492"/>
    </row>
    <row r="17" spans="1:3">
      <c r="A17" s="494">
        <v>10</v>
      </c>
      <c r="B17" s="496" t="s">
        <v>919</v>
      </c>
      <c r="C17" s="492"/>
    </row>
    <row r="18" spans="1:3">
      <c r="A18" s="488">
        <v>11</v>
      </c>
      <c r="B18" s="487" t="s">
        <v>918</v>
      </c>
      <c r="C18" s="486">
        <f>SUM(C10:C17)</f>
        <v>1081720</v>
      </c>
    </row>
    <row r="19" spans="1:3">
      <c r="A19" s="489"/>
      <c r="B19" s="489" t="s">
        <v>917</v>
      </c>
      <c r="C19" s="495"/>
    </row>
    <row r="20" spans="1:3">
      <c r="A20" s="494">
        <v>12</v>
      </c>
      <c r="B20" s="482" t="s">
        <v>916</v>
      </c>
      <c r="C20" s="492"/>
    </row>
    <row r="21" spans="1:3">
      <c r="A21" s="494">
        <v>13</v>
      </c>
      <c r="B21" s="482" t="s">
        <v>915</v>
      </c>
      <c r="C21" s="492"/>
    </row>
    <row r="22" spans="1:3">
      <c r="A22" s="494">
        <v>14</v>
      </c>
      <c r="B22" s="482" t="s">
        <v>914</v>
      </c>
      <c r="C22" s="492"/>
    </row>
    <row r="23" spans="1:3" ht="24">
      <c r="A23" s="494" t="s">
        <v>913</v>
      </c>
      <c r="B23" s="482" t="s">
        <v>912</v>
      </c>
      <c r="C23" s="492"/>
    </row>
    <row r="24" spans="1:3">
      <c r="A24" s="494">
        <v>15</v>
      </c>
      <c r="B24" s="482" t="s">
        <v>911</v>
      </c>
      <c r="C24" s="492"/>
    </row>
    <row r="25" spans="1:3">
      <c r="A25" s="494" t="s">
        <v>910</v>
      </c>
      <c r="B25" s="493" t="s">
        <v>909</v>
      </c>
      <c r="C25" s="492"/>
    </row>
    <row r="26" spans="1:3">
      <c r="A26" s="488">
        <v>16</v>
      </c>
      <c r="B26" s="487" t="s">
        <v>908</v>
      </c>
      <c r="C26" s="486">
        <v>0</v>
      </c>
    </row>
    <row r="27" spans="1:3">
      <c r="A27" s="489"/>
      <c r="B27" s="489" t="s">
        <v>907</v>
      </c>
      <c r="C27" s="484"/>
    </row>
    <row r="28" spans="1:3">
      <c r="A28" s="490">
        <v>17</v>
      </c>
      <c r="B28" s="493" t="s">
        <v>906</v>
      </c>
      <c r="C28" s="492">
        <v>73980617.503007025</v>
      </c>
    </row>
    <row r="29" spans="1:3">
      <c r="A29" s="490">
        <v>18</v>
      </c>
      <c r="B29" s="493" t="s">
        <v>905</v>
      </c>
      <c r="C29" s="492">
        <v>-36087366.654899515</v>
      </c>
    </row>
    <row r="30" spans="1:3">
      <c r="A30" s="488">
        <v>19</v>
      </c>
      <c r="B30" s="487" t="s">
        <v>904</v>
      </c>
      <c r="C30" s="486">
        <f>SUM(C28:C29)</f>
        <v>37893250.848107509</v>
      </c>
    </row>
    <row r="31" spans="1:3">
      <c r="A31" s="491"/>
      <c r="B31" s="489" t="s">
        <v>903</v>
      </c>
      <c r="C31" s="484"/>
    </row>
    <row r="32" spans="1:3">
      <c r="A32" s="490" t="s">
        <v>902</v>
      </c>
      <c r="B32" s="482" t="s">
        <v>901</v>
      </c>
      <c r="C32" s="479"/>
    </row>
    <row r="33" spans="1:3">
      <c r="A33" s="490" t="s">
        <v>900</v>
      </c>
      <c r="B33" s="480" t="s">
        <v>899</v>
      </c>
      <c r="C33" s="479"/>
    </row>
    <row r="34" spans="1:3">
      <c r="A34" s="489"/>
      <c r="B34" s="489" t="s">
        <v>898</v>
      </c>
      <c r="C34" s="484"/>
    </row>
    <row r="35" spans="1:3">
      <c r="A35" s="488">
        <v>20</v>
      </c>
      <c r="B35" s="487" t="s">
        <v>125</v>
      </c>
      <c r="C35" s="486">
        <f>'9. Capital'!C28+'9. Capital'!C41</f>
        <v>187130799</v>
      </c>
    </row>
    <row r="36" spans="1:3">
      <c r="A36" s="488">
        <v>21</v>
      </c>
      <c r="B36" s="487" t="s">
        <v>897</v>
      </c>
      <c r="C36" s="486">
        <f>C8+C18+C26+C30</f>
        <v>1448932336.606982</v>
      </c>
    </row>
    <row r="37" spans="1:3">
      <c r="A37" s="485"/>
      <c r="B37" s="485" t="s">
        <v>896</v>
      </c>
      <c r="C37" s="484"/>
    </row>
    <row r="38" spans="1:3">
      <c r="A38" s="488">
        <v>22</v>
      </c>
      <c r="B38" s="487" t="s">
        <v>896</v>
      </c>
      <c r="C38" s="504">
        <f>IFERROR(C35/C36,0)</f>
        <v>0.12915081972579276</v>
      </c>
    </row>
    <row r="39" spans="1:3">
      <c r="A39" s="485"/>
      <c r="B39" s="485" t="s">
        <v>895</v>
      </c>
      <c r="C39" s="484"/>
    </row>
    <row r="40" spans="1:3">
      <c r="A40" s="483" t="s">
        <v>894</v>
      </c>
      <c r="B40" s="482" t="s">
        <v>893</v>
      </c>
      <c r="C40" s="479"/>
    </row>
    <row r="41" spans="1:3">
      <c r="A41" s="481" t="s">
        <v>892</v>
      </c>
      <c r="B41" s="480" t="s">
        <v>891</v>
      </c>
      <c r="C41" s="47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C266"/>
  <sheetViews>
    <sheetView showGridLines="0" zoomScale="145" zoomScaleNormal="145" workbookViewId="0">
      <selection sqref="A1:C1"/>
    </sheetView>
  </sheetViews>
  <sheetFormatPr defaultColWidth="43.5703125" defaultRowHeight="11.25"/>
  <cols>
    <col min="1" max="1" width="5.28515625" style="231" customWidth="1"/>
    <col min="2" max="2" width="66.140625" style="232" customWidth="1"/>
    <col min="3" max="3" width="131.42578125" style="233" customWidth="1"/>
    <col min="4" max="5" width="10.28515625" style="218" customWidth="1"/>
    <col min="6" max="16384" width="43.5703125" style="218"/>
  </cols>
  <sheetData>
    <row r="1" spans="1:3" ht="12.75" thickTop="1" thickBot="1">
      <c r="A1" s="611" t="s">
        <v>365</v>
      </c>
      <c r="B1" s="612"/>
      <c r="C1" s="613"/>
    </row>
    <row r="2" spans="1:3" ht="26.25" customHeight="1">
      <c r="A2" s="401"/>
      <c r="B2" s="614" t="s">
        <v>366</v>
      </c>
      <c r="C2" s="614"/>
    </row>
    <row r="3" spans="1:3" s="223" customFormat="1" ht="11.25" customHeight="1">
      <c r="A3" s="222"/>
      <c r="B3" s="614" t="s">
        <v>672</v>
      </c>
      <c r="C3" s="614"/>
    </row>
    <row r="4" spans="1:3" ht="12" customHeight="1" thickBot="1">
      <c r="A4" s="615" t="s">
        <v>676</v>
      </c>
      <c r="B4" s="616"/>
      <c r="C4" s="617"/>
    </row>
    <row r="5" spans="1:3" ht="12" thickTop="1">
      <c r="A5" s="219"/>
      <c r="B5" s="618" t="s">
        <v>367</v>
      </c>
      <c r="C5" s="619"/>
    </row>
    <row r="6" spans="1:3">
      <c r="A6" s="401"/>
      <c r="B6" s="620" t="s">
        <v>673</v>
      </c>
      <c r="C6" s="621"/>
    </row>
    <row r="7" spans="1:3">
      <c r="A7" s="401"/>
      <c r="B7" s="620" t="s">
        <v>368</v>
      </c>
      <c r="C7" s="621"/>
    </row>
    <row r="8" spans="1:3">
      <c r="A8" s="401"/>
      <c r="B8" s="620" t="s">
        <v>674</v>
      </c>
      <c r="C8" s="621"/>
    </row>
    <row r="9" spans="1:3">
      <c r="A9" s="401"/>
      <c r="B9" s="624" t="s">
        <v>675</v>
      </c>
      <c r="C9" s="625"/>
    </row>
    <row r="10" spans="1:3">
      <c r="A10" s="401"/>
      <c r="B10" s="622" t="s">
        <v>369</v>
      </c>
      <c r="C10" s="623" t="s">
        <v>369</v>
      </c>
    </row>
    <row r="11" spans="1:3">
      <c r="A11" s="401"/>
      <c r="B11" s="622" t="s">
        <v>370</v>
      </c>
      <c r="C11" s="623" t="s">
        <v>370</v>
      </c>
    </row>
    <row r="12" spans="1:3">
      <c r="A12" s="401"/>
      <c r="B12" s="622" t="s">
        <v>371</v>
      </c>
      <c r="C12" s="623" t="s">
        <v>371</v>
      </c>
    </row>
    <row r="13" spans="1:3">
      <c r="A13" s="401"/>
      <c r="B13" s="622" t="s">
        <v>372</v>
      </c>
      <c r="C13" s="623" t="s">
        <v>372</v>
      </c>
    </row>
    <row r="14" spans="1:3">
      <c r="A14" s="401"/>
      <c r="B14" s="622" t="s">
        <v>373</v>
      </c>
      <c r="C14" s="623" t="s">
        <v>373</v>
      </c>
    </row>
    <row r="15" spans="1:3" ht="21.75" customHeight="1">
      <c r="A15" s="401"/>
      <c r="B15" s="622" t="s">
        <v>374</v>
      </c>
      <c r="C15" s="623" t="s">
        <v>374</v>
      </c>
    </row>
    <row r="16" spans="1:3">
      <c r="A16" s="401"/>
      <c r="B16" s="622" t="s">
        <v>375</v>
      </c>
      <c r="C16" s="623" t="s">
        <v>376</v>
      </c>
    </row>
    <row r="17" spans="1:3">
      <c r="A17" s="401"/>
      <c r="B17" s="622" t="s">
        <v>377</v>
      </c>
      <c r="C17" s="623" t="s">
        <v>378</v>
      </c>
    </row>
    <row r="18" spans="1:3">
      <c r="A18" s="401"/>
      <c r="B18" s="622" t="s">
        <v>379</v>
      </c>
      <c r="C18" s="623" t="s">
        <v>380</v>
      </c>
    </row>
    <row r="19" spans="1:3">
      <c r="A19" s="401"/>
      <c r="B19" s="622" t="s">
        <v>381</v>
      </c>
      <c r="C19" s="623" t="s">
        <v>381</v>
      </c>
    </row>
    <row r="20" spans="1:3">
      <c r="A20" s="401"/>
      <c r="B20" s="622" t="s">
        <v>382</v>
      </c>
      <c r="C20" s="623" t="s">
        <v>382</v>
      </c>
    </row>
    <row r="21" spans="1:3">
      <c r="A21" s="401"/>
      <c r="B21" s="622" t="s">
        <v>383</v>
      </c>
      <c r="C21" s="623" t="s">
        <v>383</v>
      </c>
    </row>
    <row r="22" spans="1:3" ht="23.25" customHeight="1">
      <c r="A22" s="401"/>
      <c r="B22" s="622" t="s">
        <v>384</v>
      </c>
      <c r="C22" s="623" t="s">
        <v>385</v>
      </c>
    </row>
    <row r="23" spans="1:3">
      <c r="A23" s="401"/>
      <c r="B23" s="622" t="s">
        <v>386</v>
      </c>
      <c r="C23" s="623" t="s">
        <v>386</v>
      </c>
    </row>
    <row r="24" spans="1:3">
      <c r="A24" s="401"/>
      <c r="B24" s="622" t="s">
        <v>387</v>
      </c>
      <c r="C24" s="623" t="s">
        <v>388</v>
      </c>
    </row>
    <row r="25" spans="1:3" ht="12" thickBot="1">
      <c r="A25" s="220"/>
      <c r="B25" s="632" t="s">
        <v>389</v>
      </c>
      <c r="C25" s="633"/>
    </row>
    <row r="26" spans="1:3" ht="12.75" thickTop="1" thickBot="1">
      <c r="A26" s="615" t="s">
        <v>686</v>
      </c>
      <c r="B26" s="616"/>
      <c r="C26" s="617"/>
    </row>
    <row r="27" spans="1:3" ht="12.75" thickTop="1" thickBot="1">
      <c r="A27" s="221"/>
      <c r="B27" s="626" t="s">
        <v>390</v>
      </c>
      <c r="C27" s="627"/>
    </row>
    <row r="28" spans="1:3" ht="12.75" thickTop="1" thickBot="1">
      <c r="A28" s="615" t="s">
        <v>677</v>
      </c>
      <c r="B28" s="616"/>
      <c r="C28" s="617"/>
    </row>
    <row r="29" spans="1:3" ht="12" thickTop="1">
      <c r="A29" s="219"/>
      <c r="B29" s="628" t="s">
        <v>391</v>
      </c>
      <c r="C29" s="629" t="s">
        <v>392</v>
      </c>
    </row>
    <row r="30" spans="1:3">
      <c r="A30" s="401"/>
      <c r="B30" s="630" t="s">
        <v>393</v>
      </c>
      <c r="C30" s="631" t="s">
        <v>394</v>
      </c>
    </row>
    <row r="31" spans="1:3">
      <c r="A31" s="401"/>
      <c r="B31" s="630" t="s">
        <v>395</v>
      </c>
      <c r="C31" s="631" t="s">
        <v>396</v>
      </c>
    </row>
    <row r="32" spans="1:3">
      <c r="A32" s="401"/>
      <c r="B32" s="630" t="s">
        <v>397</v>
      </c>
      <c r="C32" s="631" t="s">
        <v>398</v>
      </c>
    </row>
    <row r="33" spans="1:3">
      <c r="A33" s="401"/>
      <c r="B33" s="630" t="s">
        <v>399</v>
      </c>
      <c r="C33" s="631" t="s">
        <v>400</v>
      </c>
    </row>
    <row r="34" spans="1:3">
      <c r="A34" s="401"/>
      <c r="B34" s="630" t="s">
        <v>401</v>
      </c>
      <c r="C34" s="631" t="s">
        <v>402</v>
      </c>
    </row>
    <row r="35" spans="1:3" ht="23.25" customHeight="1">
      <c r="A35" s="401"/>
      <c r="B35" s="630" t="s">
        <v>403</v>
      </c>
      <c r="C35" s="631" t="s">
        <v>404</v>
      </c>
    </row>
    <row r="36" spans="1:3" ht="24" customHeight="1">
      <c r="A36" s="401"/>
      <c r="B36" s="630" t="s">
        <v>405</v>
      </c>
      <c r="C36" s="631" t="s">
        <v>406</v>
      </c>
    </row>
    <row r="37" spans="1:3" ht="24.75" customHeight="1">
      <c r="A37" s="401"/>
      <c r="B37" s="630" t="s">
        <v>407</v>
      </c>
      <c r="C37" s="631" t="s">
        <v>408</v>
      </c>
    </row>
    <row r="38" spans="1:3" ht="23.25" customHeight="1">
      <c r="A38" s="401"/>
      <c r="B38" s="630" t="s">
        <v>678</v>
      </c>
      <c r="C38" s="631" t="s">
        <v>409</v>
      </c>
    </row>
    <row r="39" spans="1:3" ht="39.75" customHeight="1">
      <c r="A39" s="401"/>
      <c r="B39" s="622" t="s">
        <v>698</v>
      </c>
      <c r="C39" s="623" t="s">
        <v>410</v>
      </c>
    </row>
    <row r="40" spans="1:3" ht="12" customHeight="1">
      <c r="A40" s="401"/>
      <c r="B40" s="630" t="s">
        <v>411</v>
      </c>
      <c r="C40" s="631" t="s">
        <v>412</v>
      </c>
    </row>
    <row r="41" spans="1:3" ht="27" customHeight="1" thickBot="1">
      <c r="A41" s="220"/>
      <c r="B41" s="634" t="s">
        <v>413</v>
      </c>
      <c r="C41" s="635" t="s">
        <v>414</v>
      </c>
    </row>
    <row r="42" spans="1:3" ht="12.75" thickTop="1" thickBot="1">
      <c r="A42" s="615" t="s">
        <v>679</v>
      </c>
      <c r="B42" s="616"/>
      <c r="C42" s="617"/>
    </row>
    <row r="43" spans="1:3" ht="12" thickTop="1">
      <c r="A43" s="219"/>
      <c r="B43" s="618" t="s">
        <v>827</v>
      </c>
      <c r="C43" s="619" t="s">
        <v>415</v>
      </c>
    </row>
    <row r="44" spans="1:3">
      <c r="A44" s="401"/>
      <c r="B44" s="620" t="s">
        <v>828</v>
      </c>
      <c r="C44" s="621"/>
    </row>
    <row r="45" spans="1:3" ht="23.25" customHeight="1" thickBot="1">
      <c r="A45" s="220"/>
      <c r="B45" s="636" t="s">
        <v>416</v>
      </c>
      <c r="C45" s="637" t="s">
        <v>417</v>
      </c>
    </row>
    <row r="46" spans="1:3" ht="11.25" customHeight="1" thickTop="1" thickBot="1">
      <c r="A46" s="615" t="s">
        <v>680</v>
      </c>
      <c r="B46" s="616"/>
      <c r="C46" s="617"/>
    </row>
    <row r="47" spans="1:3" ht="26.25" customHeight="1" thickTop="1">
      <c r="A47" s="401"/>
      <c r="B47" s="620" t="s">
        <v>681</v>
      </c>
      <c r="C47" s="621"/>
    </row>
    <row r="48" spans="1:3" ht="12" thickBot="1">
      <c r="A48" s="615" t="s">
        <v>682</v>
      </c>
      <c r="B48" s="616"/>
      <c r="C48" s="617"/>
    </row>
    <row r="49" spans="1:3" ht="12" thickTop="1">
      <c r="A49" s="219"/>
      <c r="B49" s="618" t="s">
        <v>418</v>
      </c>
      <c r="C49" s="619" t="s">
        <v>418</v>
      </c>
    </row>
    <row r="50" spans="1:3" ht="11.25" customHeight="1">
      <c r="A50" s="401"/>
      <c r="B50" s="620" t="s">
        <v>419</v>
      </c>
      <c r="C50" s="621" t="s">
        <v>419</v>
      </c>
    </row>
    <row r="51" spans="1:3">
      <c r="A51" s="401"/>
      <c r="B51" s="620" t="s">
        <v>420</v>
      </c>
      <c r="C51" s="621" t="s">
        <v>420</v>
      </c>
    </row>
    <row r="52" spans="1:3" ht="11.25" customHeight="1">
      <c r="A52" s="401"/>
      <c r="B52" s="620" t="s">
        <v>829</v>
      </c>
      <c r="C52" s="621" t="s">
        <v>421</v>
      </c>
    </row>
    <row r="53" spans="1:3" ht="33.6" customHeight="1">
      <c r="A53" s="401"/>
      <c r="B53" s="620" t="s">
        <v>422</v>
      </c>
      <c r="C53" s="621" t="s">
        <v>422</v>
      </c>
    </row>
    <row r="54" spans="1:3" ht="11.25" customHeight="1">
      <c r="A54" s="401"/>
      <c r="B54" s="620" t="s">
        <v>830</v>
      </c>
      <c r="C54" s="621" t="s">
        <v>423</v>
      </c>
    </row>
    <row r="55" spans="1:3" ht="11.25" customHeight="1" thickBot="1">
      <c r="A55" s="615" t="s">
        <v>683</v>
      </c>
      <c r="B55" s="616"/>
      <c r="C55" s="617"/>
    </row>
    <row r="56" spans="1:3" ht="12" thickTop="1">
      <c r="A56" s="219"/>
      <c r="B56" s="618" t="s">
        <v>418</v>
      </c>
      <c r="C56" s="619" t="s">
        <v>418</v>
      </c>
    </row>
    <row r="57" spans="1:3">
      <c r="A57" s="401"/>
      <c r="B57" s="620" t="s">
        <v>424</v>
      </c>
      <c r="C57" s="621" t="s">
        <v>424</v>
      </c>
    </row>
    <row r="58" spans="1:3">
      <c r="A58" s="401"/>
      <c r="B58" s="620" t="s">
        <v>694</v>
      </c>
      <c r="C58" s="621" t="s">
        <v>425</v>
      </c>
    </row>
    <row r="59" spans="1:3">
      <c r="A59" s="401"/>
      <c r="B59" s="620" t="s">
        <v>426</v>
      </c>
      <c r="C59" s="621" t="s">
        <v>426</v>
      </c>
    </row>
    <row r="60" spans="1:3">
      <c r="A60" s="401"/>
      <c r="B60" s="620" t="s">
        <v>427</v>
      </c>
      <c r="C60" s="621" t="s">
        <v>427</v>
      </c>
    </row>
    <row r="61" spans="1:3">
      <c r="A61" s="401"/>
      <c r="B61" s="620" t="s">
        <v>428</v>
      </c>
      <c r="C61" s="621" t="s">
        <v>428</v>
      </c>
    </row>
    <row r="62" spans="1:3">
      <c r="A62" s="401"/>
      <c r="B62" s="620" t="s">
        <v>695</v>
      </c>
      <c r="C62" s="621" t="s">
        <v>429</v>
      </c>
    </row>
    <row r="63" spans="1:3">
      <c r="A63" s="401"/>
      <c r="B63" s="620" t="s">
        <v>430</v>
      </c>
      <c r="C63" s="621" t="s">
        <v>430</v>
      </c>
    </row>
    <row r="64" spans="1:3" ht="12" thickBot="1">
      <c r="A64" s="220"/>
      <c r="B64" s="636" t="s">
        <v>431</v>
      </c>
      <c r="C64" s="637" t="s">
        <v>431</v>
      </c>
    </row>
    <row r="65" spans="1:3" ht="11.25" customHeight="1" thickTop="1">
      <c r="A65" s="638" t="s">
        <v>684</v>
      </c>
      <c r="B65" s="639"/>
      <c r="C65" s="640"/>
    </row>
    <row r="66" spans="1:3" ht="12" thickBot="1">
      <c r="A66" s="220"/>
      <c r="B66" s="636" t="s">
        <v>432</v>
      </c>
      <c r="C66" s="637" t="s">
        <v>432</v>
      </c>
    </row>
    <row r="67" spans="1:3" ht="11.25" customHeight="1" thickTop="1" thickBot="1">
      <c r="A67" s="615" t="s">
        <v>685</v>
      </c>
      <c r="B67" s="616"/>
      <c r="C67" s="617"/>
    </row>
    <row r="68" spans="1:3" ht="12" thickTop="1">
      <c r="A68" s="219"/>
      <c r="B68" s="618" t="s">
        <v>433</v>
      </c>
      <c r="C68" s="619" t="s">
        <v>433</v>
      </c>
    </row>
    <row r="69" spans="1:3">
      <c r="A69" s="401"/>
      <c r="B69" s="620" t="s">
        <v>434</v>
      </c>
      <c r="C69" s="621" t="s">
        <v>434</v>
      </c>
    </row>
    <row r="70" spans="1:3">
      <c r="A70" s="401"/>
      <c r="B70" s="620" t="s">
        <v>435</v>
      </c>
      <c r="C70" s="621" t="s">
        <v>435</v>
      </c>
    </row>
    <row r="71" spans="1:3" ht="38.25" customHeight="1">
      <c r="A71" s="401"/>
      <c r="B71" s="641" t="s">
        <v>697</v>
      </c>
      <c r="C71" s="642" t="s">
        <v>436</v>
      </c>
    </row>
    <row r="72" spans="1:3" ht="33.75" customHeight="1">
      <c r="A72" s="401"/>
      <c r="B72" s="641" t="s">
        <v>700</v>
      </c>
      <c r="C72" s="642" t="s">
        <v>437</v>
      </c>
    </row>
    <row r="73" spans="1:3" ht="15.75" customHeight="1">
      <c r="A73" s="401"/>
      <c r="B73" s="641" t="s">
        <v>696</v>
      </c>
      <c r="C73" s="642" t="s">
        <v>438</v>
      </c>
    </row>
    <row r="74" spans="1:3">
      <c r="A74" s="401"/>
      <c r="B74" s="620" t="s">
        <v>439</v>
      </c>
      <c r="C74" s="621" t="s">
        <v>439</v>
      </c>
    </row>
    <row r="75" spans="1:3" ht="12" thickBot="1">
      <c r="A75" s="220"/>
      <c r="B75" s="636" t="s">
        <v>440</v>
      </c>
      <c r="C75" s="637" t="s">
        <v>440</v>
      </c>
    </row>
    <row r="76" spans="1:3" ht="12" thickTop="1">
      <c r="A76" s="638" t="s">
        <v>831</v>
      </c>
      <c r="B76" s="639"/>
      <c r="C76" s="640"/>
    </row>
    <row r="77" spans="1:3">
      <c r="A77" s="401"/>
      <c r="B77" s="620" t="s">
        <v>432</v>
      </c>
      <c r="C77" s="621"/>
    </row>
    <row r="78" spans="1:3">
      <c r="A78" s="401"/>
      <c r="B78" s="620" t="s">
        <v>832</v>
      </c>
      <c r="C78" s="621"/>
    </row>
    <row r="79" spans="1:3">
      <c r="A79" s="401"/>
      <c r="B79" s="620" t="s">
        <v>833</v>
      </c>
      <c r="C79" s="621"/>
    </row>
    <row r="80" spans="1:3">
      <c r="A80" s="638" t="s">
        <v>834</v>
      </c>
      <c r="B80" s="639"/>
      <c r="C80" s="640"/>
    </row>
    <row r="81" spans="1:3">
      <c r="A81" s="401"/>
      <c r="B81" s="620" t="s">
        <v>432</v>
      </c>
      <c r="C81" s="621"/>
    </row>
    <row r="82" spans="1:3">
      <c r="A82" s="401"/>
      <c r="B82" s="620" t="s">
        <v>835</v>
      </c>
      <c r="C82" s="621"/>
    </row>
    <row r="83" spans="1:3" ht="76.5" customHeight="1">
      <c r="A83" s="401"/>
      <c r="B83" s="620" t="s">
        <v>836</v>
      </c>
      <c r="C83" s="621"/>
    </row>
    <row r="84" spans="1:3" ht="53.25" customHeight="1">
      <c r="A84" s="401"/>
      <c r="B84" s="620" t="s">
        <v>837</v>
      </c>
      <c r="C84" s="621"/>
    </row>
    <row r="85" spans="1:3">
      <c r="A85" s="401"/>
      <c r="B85" s="620" t="s">
        <v>838</v>
      </c>
      <c r="C85" s="621"/>
    </row>
    <row r="86" spans="1:3">
      <c r="A86" s="401"/>
      <c r="B86" s="620" t="s">
        <v>839</v>
      </c>
      <c r="C86" s="621"/>
    </row>
    <row r="87" spans="1:3">
      <c r="A87" s="401"/>
      <c r="B87" s="620" t="s">
        <v>840</v>
      </c>
      <c r="C87" s="621"/>
    </row>
    <row r="88" spans="1:3">
      <c r="A88" s="638" t="s">
        <v>841</v>
      </c>
      <c r="B88" s="639"/>
      <c r="C88" s="640"/>
    </row>
    <row r="89" spans="1:3">
      <c r="A89" s="401"/>
      <c r="B89" s="620" t="s">
        <v>432</v>
      </c>
      <c r="C89" s="621"/>
    </row>
    <row r="90" spans="1:3">
      <c r="A90" s="401"/>
      <c r="B90" s="620" t="s">
        <v>842</v>
      </c>
      <c r="C90" s="621"/>
    </row>
    <row r="91" spans="1:3" ht="12" customHeight="1">
      <c r="A91" s="401"/>
      <c r="B91" s="620" t="s">
        <v>843</v>
      </c>
      <c r="C91" s="621"/>
    </row>
    <row r="92" spans="1:3">
      <c r="A92" s="401"/>
      <c r="B92" s="620" t="s">
        <v>844</v>
      </c>
      <c r="C92" s="621"/>
    </row>
    <row r="93" spans="1:3" ht="24.75" customHeight="1">
      <c r="A93" s="401"/>
      <c r="B93" s="643" t="s">
        <v>845</v>
      </c>
      <c r="C93" s="644"/>
    </row>
    <row r="94" spans="1:3" ht="24" customHeight="1">
      <c r="A94" s="401"/>
      <c r="B94" s="643" t="s">
        <v>846</v>
      </c>
      <c r="C94" s="644"/>
    </row>
    <row r="95" spans="1:3" ht="13.5" customHeight="1">
      <c r="A95" s="401"/>
      <c r="B95" s="630" t="s">
        <v>847</v>
      </c>
      <c r="C95" s="631"/>
    </row>
    <row r="96" spans="1:3" ht="11.25" customHeight="1" thickBot="1">
      <c r="A96" s="645" t="s">
        <v>848</v>
      </c>
      <c r="B96" s="646"/>
      <c r="C96" s="647"/>
    </row>
    <row r="97" spans="1:3" ht="12.75" thickTop="1" thickBot="1">
      <c r="A97" s="648" t="s">
        <v>533</v>
      </c>
      <c r="B97" s="648"/>
      <c r="C97" s="648"/>
    </row>
    <row r="98" spans="1:3">
      <c r="A98" s="402">
        <v>2</v>
      </c>
      <c r="B98" s="405" t="s">
        <v>812</v>
      </c>
      <c r="C98" s="405" t="s">
        <v>849</v>
      </c>
    </row>
    <row r="99" spans="1:3">
      <c r="A99" s="228">
        <v>3</v>
      </c>
      <c r="B99" s="229" t="s">
        <v>813</v>
      </c>
      <c r="C99" s="404" t="s">
        <v>850</v>
      </c>
    </row>
    <row r="100" spans="1:3">
      <c r="A100" s="228">
        <v>4</v>
      </c>
      <c r="B100" s="229" t="s">
        <v>814</v>
      </c>
      <c r="C100" s="404" t="s">
        <v>851</v>
      </c>
    </row>
    <row r="101" spans="1:3" ht="11.25" customHeight="1">
      <c r="A101" s="228">
        <v>5</v>
      </c>
      <c r="B101" s="229" t="s">
        <v>815</v>
      </c>
      <c r="C101" s="404" t="s">
        <v>852</v>
      </c>
    </row>
    <row r="102" spans="1:3" ht="12" customHeight="1">
      <c r="A102" s="228">
        <v>6</v>
      </c>
      <c r="B102" s="229" t="s">
        <v>853</v>
      </c>
      <c r="C102" s="404" t="s">
        <v>816</v>
      </c>
    </row>
    <row r="103" spans="1:3" ht="12" customHeight="1">
      <c r="A103" s="228">
        <v>7</v>
      </c>
      <c r="B103" s="229" t="s">
        <v>817</v>
      </c>
      <c r="C103" s="404" t="s">
        <v>854</v>
      </c>
    </row>
    <row r="104" spans="1:3">
      <c r="A104" s="228">
        <v>8</v>
      </c>
      <c r="B104" s="229" t="s">
        <v>822</v>
      </c>
      <c r="C104" s="404" t="s">
        <v>855</v>
      </c>
    </row>
    <row r="105" spans="1:3" ht="11.25" customHeight="1">
      <c r="A105" s="638" t="s">
        <v>856</v>
      </c>
      <c r="B105" s="639"/>
      <c r="C105" s="640"/>
    </row>
    <row r="106" spans="1:3" ht="27.6" customHeight="1">
      <c r="A106" s="401"/>
      <c r="B106" s="620" t="s">
        <v>432</v>
      </c>
      <c r="C106" s="621"/>
    </row>
    <row r="107" spans="1:3" ht="12" thickBot="1">
      <c r="A107" s="649" t="s">
        <v>687</v>
      </c>
      <c r="B107" s="650"/>
      <c r="C107" s="651"/>
    </row>
    <row r="108" spans="1:3" ht="24" customHeight="1" thickTop="1" thickBot="1">
      <c r="A108" s="611" t="s">
        <v>365</v>
      </c>
      <c r="B108" s="612"/>
      <c r="C108" s="613"/>
    </row>
    <row r="109" spans="1:3">
      <c r="A109" s="222" t="s">
        <v>441</v>
      </c>
      <c r="B109" s="652" t="s">
        <v>442</v>
      </c>
      <c r="C109" s="653"/>
    </row>
    <row r="110" spans="1:3">
      <c r="A110" s="224" t="s">
        <v>443</v>
      </c>
      <c r="B110" s="654" t="s">
        <v>444</v>
      </c>
      <c r="C110" s="655"/>
    </row>
    <row r="111" spans="1:3">
      <c r="A111" s="222" t="s">
        <v>445</v>
      </c>
      <c r="B111" s="656" t="s">
        <v>446</v>
      </c>
      <c r="C111" s="656"/>
    </row>
    <row r="112" spans="1:3">
      <c r="A112" s="224" t="s">
        <v>447</v>
      </c>
      <c r="B112" s="654" t="s">
        <v>448</v>
      </c>
      <c r="C112" s="655"/>
    </row>
    <row r="113" spans="1:3" ht="12" thickBot="1">
      <c r="A113" s="246" t="s">
        <v>449</v>
      </c>
      <c r="B113" s="657" t="s">
        <v>450</v>
      </c>
      <c r="C113" s="657"/>
    </row>
    <row r="114" spans="1:3" ht="12" thickBot="1">
      <c r="A114" s="658" t="s">
        <v>687</v>
      </c>
      <c r="B114" s="659"/>
      <c r="C114" s="660"/>
    </row>
    <row r="115" spans="1:3" ht="12.75" thickTop="1" thickBot="1">
      <c r="A115" s="661" t="s">
        <v>451</v>
      </c>
      <c r="B115" s="661"/>
      <c r="C115" s="661"/>
    </row>
    <row r="116" spans="1:3">
      <c r="A116" s="222">
        <v>1</v>
      </c>
      <c r="B116" s="225" t="s">
        <v>90</v>
      </c>
      <c r="C116" s="365" t="s">
        <v>452</v>
      </c>
    </row>
    <row r="117" spans="1:3">
      <c r="A117" s="222">
        <v>2</v>
      </c>
      <c r="B117" s="225" t="s">
        <v>91</v>
      </c>
      <c r="C117" s="365" t="s">
        <v>91</v>
      </c>
    </row>
    <row r="118" spans="1:3">
      <c r="A118" s="222">
        <v>3</v>
      </c>
      <c r="B118" s="225" t="s">
        <v>92</v>
      </c>
      <c r="C118" s="226" t="s">
        <v>453</v>
      </c>
    </row>
    <row r="119" spans="1:3" ht="33.75">
      <c r="A119" s="222">
        <v>4</v>
      </c>
      <c r="B119" s="225" t="s">
        <v>93</v>
      </c>
      <c r="C119" s="226" t="s">
        <v>663</v>
      </c>
    </row>
    <row r="120" spans="1:3">
      <c r="A120" s="222">
        <v>5</v>
      </c>
      <c r="B120" s="225" t="s">
        <v>94</v>
      </c>
      <c r="C120" s="226" t="s">
        <v>454</v>
      </c>
    </row>
    <row r="121" spans="1:3">
      <c r="A121" s="222">
        <v>5.0999999999999996</v>
      </c>
      <c r="B121" s="225" t="s">
        <v>455</v>
      </c>
      <c r="C121" s="365" t="s">
        <v>456</v>
      </c>
    </row>
    <row r="122" spans="1:3">
      <c r="A122" s="222">
        <v>5.2</v>
      </c>
      <c r="B122" s="225" t="s">
        <v>457</v>
      </c>
      <c r="C122" s="365" t="s">
        <v>458</v>
      </c>
    </row>
    <row r="123" spans="1:3">
      <c r="A123" s="222">
        <v>6</v>
      </c>
      <c r="B123" s="225" t="s">
        <v>95</v>
      </c>
      <c r="C123" s="226" t="s">
        <v>459</v>
      </c>
    </row>
    <row r="124" spans="1:3">
      <c r="A124" s="222">
        <v>7</v>
      </c>
      <c r="B124" s="225" t="s">
        <v>96</v>
      </c>
      <c r="C124" s="226" t="s">
        <v>460</v>
      </c>
    </row>
    <row r="125" spans="1:3" ht="22.5">
      <c r="A125" s="222">
        <v>8</v>
      </c>
      <c r="B125" s="225" t="s">
        <v>97</v>
      </c>
      <c r="C125" s="226" t="s">
        <v>461</v>
      </c>
    </row>
    <row r="126" spans="1:3">
      <c r="A126" s="222">
        <v>9</v>
      </c>
      <c r="B126" s="225" t="s">
        <v>98</v>
      </c>
      <c r="C126" s="226" t="s">
        <v>462</v>
      </c>
    </row>
    <row r="127" spans="1:3" ht="22.5">
      <c r="A127" s="222">
        <v>10</v>
      </c>
      <c r="B127" s="225" t="s">
        <v>463</v>
      </c>
      <c r="C127" s="226" t="s">
        <v>464</v>
      </c>
    </row>
    <row r="128" spans="1:3" ht="22.5">
      <c r="A128" s="222">
        <v>11</v>
      </c>
      <c r="B128" s="225" t="s">
        <v>99</v>
      </c>
      <c r="C128" s="226" t="s">
        <v>465</v>
      </c>
    </row>
    <row r="129" spans="1:3">
      <c r="A129" s="222">
        <v>12</v>
      </c>
      <c r="B129" s="225" t="s">
        <v>100</v>
      </c>
      <c r="C129" s="226" t="s">
        <v>466</v>
      </c>
    </row>
    <row r="130" spans="1:3">
      <c r="A130" s="222">
        <v>13</v>
      </c>
      <c r="B130" s="225" t="s">
        <v>467</v>
      </c>
      <c r="C130" s="226" t="s">
        <v>468</v>
      </c>
    </row>
    <row r="131" spans="1:3">
      <c r="A131" s="222">
        <v>14</v>
      </c>
      <c r="B131" s="225" t="s">
        <v>101</v>
      </c>
      <c r="C131" s="226" t="s">
        <v>469</v>
      </c>
    </row>
    <row r="132" spans="1:3">
      <c r="A132" s="222">
        <v>15</v>
      </c>
      <c r="B132" s="225" t="s">
        <v>102</v>
      </c>
      <c r="C132" s="226" t="s">
        <v>470</v>
      </c>
    </row>
    <row r="133" spans="1:3">
      <c r="A133" s="222">
        <v>16</v>
      </c>
      <c r="B133" s="225" t="s">
        <v>103</v>
      </c>
      <c r="C133" s="226" t="s">
        <v>471</v>
      </c>
    </row>
    <row r="134" spans="1:3">
      <c r="A134" s="222">
        <v>17</v>
      </c>
      <c r="B134" s="225" t="s">
        <v>104</v>
      </c>
      <c r="C134" s="226" t="s">
        <v>472</v>
      </c>
    </row>
    <row r="135" spans="1:3">
      <c r="A135" s="222">
        <v>18</v>
      </c>
      <c r="B135" s="225" t="s">
        <v>105</v>
      </c>
      <c r="C135" s="226" t="s">
        <v>664</v>
      </c>
    </row>
    <row r="136" spans="1:3" ht="22.5">
      <c r="A136" s="222">
        <v>19</v>
      </c>
      <c r="B136" s="225" t="s">
        <v>665</v>
      </c>
      <c r="C136" s="226" t="s">
        <v>666</v>
      </c>
    </row>
    <row r="137" spans="1:3" ht="22.5">
      <c r="A137" s="222">
        <v>20</v>
      </c>
      <c r="B137" s="225" t="s">
        <v>106</v>
      </c>
      <c r="C137" s="226" t="s">
        <v>667</v>
      </c>
    </row>
    <row r="138" spans="1:3">
      <c r="A138" s="222">
        <v>21</v>
      </c>
      <c r="B138" s="225" t="s">
        <v>107</v>
      </c>
      <c r="C138" s="226" t="s">
        <v>473</v>
      </c>
    </row>
    <row r="139" spans="1:3">
      <c r="A139" s="222">
        <v>22</v>
      </c>
      <c r="B139" s="225" t="s">
        <v>108</v>
      </c>
      <c r="C139" s="226" t="s">
        <v>668</v>
      </c>
    </row>
    <row r="140" spans="1:3">
      <c r="A140" s="222">
        <v>23</v>
      </c>
      <c r="B140" s="225" t="s">
        <v>109</v>
      </c>
      <c r="C140" s="226" t="s">
        <v>474</v>
      </c>
    </row>
    <row r="141" spans="1:3">
      <c r="A141" s="222">
        <v>24</v>
      </c>
      <c r="B141" s="225" t="s">
        <v>110</v>
      </c>
      <c r="C141" s="226" t="s">
        <v>475</v>
      </c>
    </row>
    <row r="142" spans="1:3" ht="22.5">
      <c r="A142" s="222">
        <v>25</v>
      </c>
      <c r="B142" s="225" t="s">
        <v>111</v>
      </c>
      <c r="C142" s="226" t="s">
        <v>476</v>
      </c>
    </row>
    <row r="143" spans="1:3" ht="33.75">
      <c r="A143" s="222">
        <v>26</v>
      </c>
      <c r="B143" s="225" t="s">
        <v>112</v>
      </c>
      <c r="C143" s="226" t="s">
        <v>477</v>
      </c>
    </row>
    <row r="144" spans="1:3">
      <c r="A144" s="222">
        <v>27</v>
      </c>
      <c r="B144" s="225" t="s">
        <v>478</v>
      </c>
      <c r="C144" s="226" t="s">
        <v>479</v>
      </c>
    </row>
    <row r="145" spans="1:3" ht="22.5">
      <c r="A145" s="222">
        <v>28</v>
      </c>
      <c r="B145" s="225" t="s">
        <v>119</v>
      </c>
      <c r="C145" s="226" t="s">
        <v>480</v>
      </c>
    </row>
    <row r="146" spans="1:3">
      <c r="A146" s="222">
        <v>29</v>
      </c>
      <c r="B146" s="225" t="s">
        <v>113</v>
      </c>
      <c r="C146" s="365" t="s">
        <v>481</v>
      </c>
    </row>
    <row r="147" spans="1:3">
      <c r="A147" s="222">
        <v>30</v>
      </c>
      <c r="B147" s="225" t="s">
        <v>114</v>
      </c>
      <c r="C147" s="365" t="s">
        <v>482</v>
      </c>
    </row>
    <row r="148" spans="1:3" ht="32.25" customHeight="1">
      <c r="A148" s="222">
        <v>31</v>
      </c>
      <c r="B148" s="225" t="s">
        <v>483</v>
      </c>
      <c r="C148" s="365" t="s">
        <v>484</v>
      </c>
    </row>
    <row r="149" spans="1:3">
      <c r="A149" s="222">
        <v>31.1</v>
      </c>
      <c r="B149" s="225" t="s">
        <v>485</v>
      </c>
      <c r="C149" s="254" t="s">
        <v>486</v>
      </c>
    </row>
    <row r="150" spans="1:3" ht="33.75">
      <c r="A150" s="222" t="s">
        <v>487</v>
      </c>
      <c r="B150" s="225" t="s">
        <v>701</v>
      </c>
      <c r="C150" s="256" t="s">
        <v>711</v>
      </c>
    </row>
    <row r="151" spans="1:3">
      <c r="A151" s="222">
        <v>31.2</v>
      </c>
      <c r="B151" s="225" t="s">
        <v>488</v>
      </c>
      <c r="C151" s="256" t="s">
        <v>489</v>
      </c>
    </row>
    <row r="152" spans="1:3">
      <c r="A152" s="222" t="s">
        <v>490</v>
      </c>
      <c r="B152" s="225" t="s">
        <v>701</v>
      </c>
      <c r="C152" s="256" t="s">
        <v>702</v>
      </c>
    </row>
    <row r="153" spans="1:3" ht="33.75">
      <c r="A153" s="222">
        <v>32</v>
      </c>
      <c r="B153" s="253" t="s">
        <v>491</v>
      </c>
      <c r="C153" s="256" t="s">
        <v>703</v>
      </c>
    </row>
    <row r="154" spans="1:3">
      <c r="A154" s="222">
        <v>33</v>
      </c>
      <c r="B154" s="225" t="s">
        <v>115</v>
      </c>
      <c r="C154" s="256" t="s">
        <v>492</v>
      </c>
    </row>
    <row r="155" spans="1:3">
      <c r="A155" s="222">
        <v>34</v>
      </c>
      <c r="B155" s="255" t="s">
        <v>116</v>
      </c>
      <c r="C155" s="256" t="s">
        <v>493</v>
      </c>
    </row>
    <row r="156" spans="1:3">
      <c r="A156" s="222">
        <v>35</v>
      </c>
      <c r="B156" s="255" t="s">
        <v>117</v>
      </c>
      <c r="C156" s="256" t="s">
        <v>494</v>
      </c>
    </row>
    <row r="157" spans="1:3">
      <c r="A157" s="236" t="s">
        <v>712</v>
      </c>
      <c r="B157" s="255" t="s">
        <v>124</v>
      </c>
      <c r="C157" s="256" t="s">
        <v>740</v>
      </c>
    </row>
    <row r="158" spans="1:3">
      <c r="A158" s="236">
        <v>36.1</v>
      </c>
      <c r="B158" s="255" t="s">
        <v>495</v>
      </c>
      <c r="C158" s="256" t="s">
        <v>496</v>
      </c>
    </row>
    <row r="159" spans="1:3" ht="22.5">
      <c r="A159" s="236" t="s">
        <v>713</v>
      </c>
      <c r="B159" s="255" t="s">
        <v>701</v>
      </c>
      <c r="C159" s="254" t="s">
        <v>704</v>
      </c>
    </row>
    <row r="160" spans="1:3" ht="22.5">
      <c r="A160" s="236">
        <v>36.200000000000003</v>
      </c>
      <c r="B160" s="403" t="s">
        <v>749</v>
      </c>
      <c r="C160" s="254" t="s">
        <v>741</v>
      </c>
    </row>
    <row r="161" spans="1:3" ht="22.5">
      <c r="A161" s="236" t="s">
        <v>714</v>
      </c>
      <c r="B161" s="255" t="s">
        <v>701</v>
      </c>
      <c r="C161" s="254" t="s">
        <v>742</v>
      </c>
    </row>
    <row r="162" spans="1:3" ht="22.5">
      <c r="A162" s="236">
        <v>36.299999999999997</v>
      </c>
      <c r="B162" s="403" t="s">
        <v>750</v>
      </c>
      <c r="C162" s="254" t="s">
        <v>743</v>
      </c>
    </row>
    <row r="163" spans="1:3" ht="22.5">
      <c r="A163" s="236" t="s">
        <v>715</v>
      </c>
      <c r="B163" s="255" t="s">
        <v>701</v>
      </c>
      <c r="C163" s="254" t="s">
        <v>744</v>
      </c>
    </row>
    <row r="164" spans="1:3">
      <c r="A164" s="236" t="s">
        <v>716</v>
      </c>
      <c r="B164" s="255" t="s">
        <v>118</v>
      </c>
      <c r="C164" s="254" t="s">
        <v>745</v>
      </c>
    </row>
    <row r="165" spans="1:3">
      <c r="A165" s="236" t="s">
        <v>717</v>
      </c>
      <c r="B165" s="255" t="s">
        <v>701</v>
      </c>
      <c r="C165" s="254" t="s">
        <v>746</v>
      </c>
    </row>
    <row r="166" spans="1:3">
      <c r="A166" s="234">
        <v>37</v>
      </c>
      <c r="B166" s="255" t="s">
        <v>499</v>
      </c>
      <c r="C166" s="254" t="s">
        <v>500</v>
      </c>
    </row>
    <row r="167" spans="1:3">
      <c r="A167" s="234">
        <v>37.1</v>
      </c>
      <c r="B167" s="255" t="s">
        <v>501</v>
      </c>
      <c r="C167" s="254" t="s">
        <v>502</v>
      </c>
    </row>
    <row r="168" spans="1:3">
      <c r="A168" s="235" t="s">
        <v>497</v>
      </c>
      <c r="B168" s="255" t="s">
        <v>701</v>
      </c>
      <c r="C168" s="254" t="s">
        <v>705</v>
      </c>
    </row>
    <row r="169" spans="1:3">
      <c r="A169" s="234">
        <v>37.200000000000003</v>
      </c>
      <c r="B169" s="255" t="s">
        <v>504</v>
      </c>
      <c r="C169" s="254" t="s">
        <v>505</v>
      </c>
    </row>
    <row r="170" spans="1:3" ht="22.5">
      <c r="A170" s="235" t="s">
        <v>498</v>
      </c>
      <c r="B170" s="225" t="s">
        <v>701</v>
      </c>
      <c r="C170" s="254" t="s">
        <v>706</v>
      </c>
    </row>
    <row r="171" spans="1:3">
      <c r="A171" s="234">
        <v>38</v>
      </c>
      <c r="B171" s="225" t="s">
        <v>120</v>
      </c>
      <c r="C171" s="254" t="s">
        <v>507</v>
      </c>
    </row>
    <row r="172" spans="1:3">
      <c r="A172" s="236">
        <v>38.1</v>
      </c>
      <c r="B172" s="225" t="s">
        <v>121</v>
      </c>
      <c r="C172" s="365" t="s">
        <v>121</v>
      </c>
    </row>
    <row r="173" spans="1:3">
      <c r="A173" s="236" t="s">
        <v>503</v>
      </c>
      <c r="B173" s="227" t="s">
        <v>508</v>
      </c>
      <c r="C173" s="656" t="s">
        <v>509</v>
      </c>
    </row>
    <row r="174" spans="1:3">
      <c r="A174" s="236" t="s">
        <v>718</v>
      </c>
      <c r="B174" s="227" t="s">
        <v>510</v>
      </c>
      <c r="C174" s="656"/>
    </row>
    <row r="175" spans="1:3">
      <c r="A175" s="236" t="s">
        <v>719</v>
      </c>
      <c r="B175" s="227" t="s">
        <v>511</v>
      </c>
      <c r="C175" s="656"/>
    </row>
    <row r="176" spans="1:3">
      <c r="A176" s="236" t="s">
        <v>720</v>
      </c>
      <c r="B176" s="227" t="s">
        <v>512</v>
      </c>
      <c r="C176" s="656"/>
    </row>
    <row r="177" spans="1:3">
      <c r="A177" s="236" t="s">
        <v>721</v>
      </c>
      <c r="B177" s="227" t="s">
        <v>513</v>
      </c>
      <c r="C177" s="656"/>
    </row>
    <row r="178" spans="1:3">
      <c r="A178" s="236" t="s">
        <v>722</v>
      </c>
      <c r="B178" s="227" t="s">
        <v>514</v>
      </c>
      <c r="C178" s="656"/>
    </row>
    <row r="179" spans="1:3">
      <c r="A179" s="236">
        <v>38.200000000000003</v>
      </c>
      <c r="B179" s="225" t="s">
        <v>122</v>
      </c>
      <c r="C179" s="365" t="s">
        <v>122</v>
      </c>
    </row>
    <row r="180" spans="1:3">
      <c r="A180" s="236" t="s">
        <v>506</v>
      </c>
      <c r="B180" s="227" t="s">
        <v>515</v>
      </c>
      <c r="C180" s="656" t="s">
        <v>516</v>
      </c>
    </row>
    <row r="181" spans="1:3">
      <c r="A181" s="236" t="s">
        <v>723</v>
      </c>
      <c r="B181" s="227" t="s">
        <v>517</v>
      </c>
      <c r="C181" s="656"/>
    </row>
    <row r="182" spans="1:3">
      <c r="A182" s="236" t="s">
        <v>724</v>
      </c>
      <c r="B182" s="227" t="s">
        <v>518</v>
      </c>
      <c r="C182" s="656"/>
    </row>
    <row r="183" spans="1:3">
      <c r="A183" s="236" t="s">
        <v>725</v>
      </c>
      <c r="B183" s="227" t="s">
        <v>519</v>
      </c>
      <c r="C183" s="656"/>
    </row>
    <row r="184" spans="1:3">
      <c r="A184" s="236" t="s">
        <v>726</v>
      </c>
      <c r="B184" s="227" t="s">
        <v>520</v>
      </c>
      <c r="C184" s="656"/>
    </row>
    <row r="185" spans="1:3">
      <c r="A185" s="236" t="s">
        <v>727</v>
      </c>
      <c r="B185" s="227" t="s">
        <v>521</v>
      </c>
      <c r="C185" s="656"/>
    </row>
    <row r="186" spans="1:3">
      <c r="A186" s="236" t="s">
        <v>728</v>
      </c>
      <c r="B186" s="227" t="s">
        <v>522</v>
      </c>
      <c r="C186" s="656"/>
    </row>
    <row r="187" spans="1:3">
      <c r="A187" s="236">
        <v>38.299999999999997</v>
      </c>
      <c r="B187" s="225" t="s">
        <v>123</v>
      </c>
      <c r="C187" s="365" t="s">
        <v>523</v>
      </c>
    </row>
    <row r="188" spans="1:3">
      <c r="A188" s="236" t="s">
        <v>729</v>
      </c>
      <c r="B188" s="227" t="s">
        <v>524</v>
      </c>
      <c r="C188" s="656" t="s">
        <v>525</v>
      </c>
    </row>
    <row r="189" spans="1:3">
      <c r="A189" s="236" t="s">
        <v>730</v>
      </c>
      <c r="B189" s="227" t="s">
        <v>526</v>
      </c>
      <c r="C189" s="656"/>
    </row>
    <row r="190" spans="1:3">
      <c r="A190" s="236" t="s">
        <v>731</v>
      </c>
      <c r="B190" s="227" t="s">
        <v>527</v>
      </c>
      <c r="C190" s="656"/>
    </row>
    <row r="191" spans="1:3">
      <c r="A191" s="236" t="s">
        <v>732</v>
      </c>
      <c r="B191" s="227" t="s">
        <v>528</v>
      </c>
      <c r="C191" s="656"/>
    </row>
    <row r="192" spans="1:3">
      <c r="A192" s="236" t="s">
        <v>733</v>
      </c>
      <c r="B192" s="227" t="s">
        <v>529</v>
      </c>
      <c r="C192" s="656"/>
    </row>
    <row r="193" spans="1:3">
      <c r="A193" s="236" t="s">
        <v>734</v>
      </c>
      <c r="B193" s="227" t="s">
        <v>530</v>
      </c>
      <c r="C193" s="656"/>
    </row>
    <row r="194" spans="1:3">
      <c r="A194" s="236">
        <v>38.4</v>
      </c>
      <c r="B194" s="225" t="s">
        <v>499</v>
      </c>
      <c r="C194" s="254" t="s">
        <v>500</v>
      </c>
    </row>
    <row r="195" spans="1:3" s="223" customFormat="1">
      <c r="A195" s="236" t="s">
        <v>735</v>
      </c>
      <c r="B195" s="227" t="s">
        <v>524</v>
      </c>
      <c r="C195" s="656" t="s">
        <v>531</v>
      </c>
    </row>
    <row r="196" spans="1:3">
      <c r="A196" s="236" t="s">
        <v>736</v>
      </c>
      <c r="B196" s="227" t="s">
        <v>526</v>
      </c>
      <c r="C196" s="656"/>
    </row>
    <row r="197" spans="1:3">
      <c r="A197" s="236" t="s">
        <v>737</v>
      </c>
      <c r="B197" s="227" t="s">
        <v>527</v>
      </c>
      <c r="C197" s="656"/>
    </row>
    <row r="198" spans="1:3">
      <c r="A198" s="236" t="s">
        <v>738</v>
      </c>
      <c r="B198" s="227" t="s">
        <v>528</v>
      </c>
      <c r="C198" s="656"/>
    </row>
    <row r="199" spans="1:3" ht="12" thickBot="1">
      <c r="A199" s="237" t="s">
        <v>739</v>
      </c>
      <c r="B199" s="227" t="s">
        <v>532</v>
      </c>
      <c r="C199" s="656"/>
    </row>
    <row r="200" spans="1:3" ht="12" thickBot="1">
      <c r="A200" s="645" t="s">
        <v>688</v>
      </c>
      <c r="B200" s="646"/>
      <c r="C200" s="647"/>
    </row>
    <row r="201" spans="1:3" ht="12.75" thickTop="1" thickBot="1">
      <c r="A201" s="648" t="s">
        <v>533</v>
      </c>
      <c r="B201" s="648"/>
      <c r="C201" s="648"/>
    </row>
    <row r="202" spans="1:3">
      <c r="A202" s="228">
        <v>11.1</v>
      </c>
      <c r="B202" s="229" t="s">
        <v>534</v>
      </c>
      <c r="C202" s="365" t="s">
        <v>535</v>
      </c>
    </row>
    <row r="203" spans="1:3">
      <c r="A203" s="228">
        <v>11.2</v>
      </c>
      <c r="B203" s="229" t="s">
        <v>536</v>
      </c>
      <c r="C203" s="365" t="s">
        <v>537</v>
      </c>
    </row>
    <row r="204" spans="1:3" ht="22.5">
      <c r="A204" s="228">
        <v>11.3</v>
      </c>
      <c r="B204" s="229" t="s">
        <v>538</v>
      </c>
      <c r="C204" s="365" t="s">
        <v>539</v>
      </c>
    </row>
    <row r="205" spans="1:3" ht="22.5">
      <c r="A205" s="228">
        <v>11.4</v>
      </c>
      <c r="B205" s="229" t="s">
        <v>540</v>
      </c>
      <c r="C205" s="365" t="s">
        <v>541</v>
      </c>
    </row>
    <row r="206" spans="1:3" ht="22.5">
      <c r="A206" s="228">
        <v>11.5</v>
      </c>
      <c r="B206" s="229" t="s">
        <v>542</v>
      </c>
      <c r="C206" s="365" t="s">
        <v>543</v>
      </c>
    </row>
    <row r="207" spans="1:3">
      <c r="A207" s="228">
        <v>11.6</v>
      </c>
      <c r="B207" s="229" t="s">
        <v>544</v>
      </c>
      <c r="C207" s="365" t="s">
        <v>545</v>
      </c>
    </row>
    <row r="208" spans="1:3" ht="22.5">
      <c r="A208" s="228">
        <v>11.7</v>
      </c>
      <c r="B208" s="229" t="s">
        <v>707</v>
      </c>
      <c r="C208" s="365" t="s">
        <v>708</v>
      </c>
    </row>
    <row r="209" spans="1:3" ht="22.5">
      <c r="A209" s="228">
        <v>11.8</v>
      </c>
      <c r="B209" s="229" t="s">
        <v>709</v>
      </c>
      <c r="C209" s="365" t="s">
        <v>710</v>
      </c>
    </row>
    <row r="210" spans="1:3">
      <c r="A210" s="228">
        <v>11.9</v>
      </c>
      <c r="B210" s="365" t="s">
        <v>546</v>
      </c>
      <c r="C210" s="365" t="s">
        <v>547</v>
      </c>
    </row>
    <row r="211" spans="1:3">
      <c r="A211" s="228">
        <v>11.1</v>
      </c>
      <c r="B211" s="365" t="s">
        <v>548</v>
      </c>
      <c r="C211" s="365" t="s">
        <v>549</v>
      </c>
    </row>
    <row r="212" spans="1:3">
      <c r="A212" s="228">
        <v>11.11</v>
      </c>
      <c r="B212" s="254" t="s">
        <v>550</v>
      </c>
      <c r="C212" s="365" t="s">
        <v>551</v>
      </c>
    </row>
    <row r="213" spans="1:3">
      <c r="A213" s="228">
        <v>11.12</v>
      </c>
      <c r="B213" s="229" t="s">
        <v>552</v>
      </c>
      <c r="C213" s="365" t="s">
        <v>553</v>
      </c>
    </row>
    <row r="214" spans="1:3">
      <c r="A214" s="228">
        <v>11.13</v>
      </c>
      <c r="B214" s="229" t="s">
        <v>554</v>
      </c>
      <c r="C214" s="365" t="s">
        <v>555</v>
      </c>
    </row>
    <row r="215" spans="1:3" ht="22.5">
      <c r="A215" s="228">
        <v>11.14</v>
      </c>
      <c r="B215" s="229" t="s">
        <v>747</v>
      </c>
      <c r="C215" s="365" t="s">
        <v>748</v>
      </c>
    </row>
    <row r="216" spans="1:3">
      <c r="A216" s="228">
        <v>11.15</v>
      </c>
      <c r="B216" s="229" t="s">
        <v>556</v>
      </c>
      <c r="C216" s="365" t="s">
        <v>557</v>
      </c>
    </row>
    <row r="217" spans="1:3">
      <c r="A217" s="228">
        <v>11.16</v>
      </c>
      <c r="B217" s="229" t="s">
        <v>558</v>
      </c>
      <c r="C217" s="365" t="s">
        <v>559</v>
      </c>
    </row>
    <row r="218" spans="1:3">
      <c r="A218" s="228">
        <v>11.17</v>
      </c>
      <c r="B218" s="229" t="s">
        <v>560</v>
      </c>
      <c r="C218" s="365" t="s">
        <v>561</v>
      </c>
    </row>
    <row r="219" spans="1:3">
      <c r="A219" s="228">
        <v>11.18</v>
      </c>
      <c r="B219" s="229" t="s">
        <v>562</v>
      </c>
      <c r="C219" s="365" t="s">
        <v>563</v>
      </c>
    </row>
    <row r="220" spans="1:3" ht="22.5">
      <c r="A220" s="228">
        <v>11.19</v>
      </c>
      <c r="B220" s="229" t="s">
        <v>564</v>
      </c>
      <c r="C220" s="365" t="s">
        <v>669</v>
      </c>
    </row>
    <row r="221" spans="1:3" ht="22.5">
      <c r="A221" s="228">
        <v>11.2</v>
      </c>
      <c r="B221" s="229" t="s">
        <v>565</v>
      </c>
      <c r="C221" s="365" t="s">
        <v>670</v>
      </c>
    </row>
    <row r="222" spans="1:3" s="223" customFormat="1">
      <c r="A222" s="228">
        <v>11.21</v>
      </c>
      <c r="B222" s="229" t="s">
        <v>566</v>
      </c>
      <c r="C222" s="365" t="s">
        <v>567</v>
      </c>
    </row>
    <row r="223" spans="1:3">
      <c r="A223" s="228">
        <v>11.22</v>
      </c>
      <c r="B223" s="229" t="s">
        <v>568</v>
      </c>
      <c r="C223" s="365" t="s">
        <v>569</v>
      </c>
    </row>
    <row r="224" spans="1:3">
      <c r="A224" s="228">
        <v>11.23</v>
      </c>
      <c r="B224" s="229" t="s">
        <v>570</v>
      </c>
      <c r="C224" s="365" t="s">
        <v>571</v>
      </c>
    </row>
    <row r="225" spans="1:3">
      <c r="A225" s="228">
        <v>11.24</v>
      </c>
      <c r="B225" s="229" t="s">
        <v>572</v>
      </c>
      <c r="C225" s="365" t="s">
        <v>573</v>
      </c>
    </row>
    <row r="226" spans="1:3">
      <c r="A226" s="228">
        <v>11.25</v>
      </c>
      <c r="B226" s="250" t="s">
        <v>574</v>
      </c>
      <c r="C226" s="251" t="s">
        <v>575</v>
      </c>
    </row>
    <row r="227" spans="1:3" ht="12" thickBot="1">
      <c r="A227" s="665" t="s">
        <v>689</v>
      </c>
      <c r="B227" s="666"/>
      <c r="C227" s="667"/>
    </row>
    <row r="228" spans="1:3" ht="12.75" thickTop="1" thickBot="1">
      <c r="A228" s="648" t="s">
        <v>533</v>
      </c>
      <c r="B228" s="648"/>
      <c r="C228" s="648"/>
    </row>
    <row r="229" spans="1:3">
      <c r="A229" s="224" t="s">
        <v>576</v>
      </c>
      <c r="B229" s="230" t="s">
        <v>577</v>
      </c>
      <c r="C229" s="668" t="s">
        <v>578</v>
      </c>
    </row>
    <row r="230" spans="1:3">
      <c r="A230" s="222" t="s">
        <v>579</v>
      </c>
      <c r="B230" s="254" t="s">
        <v>580</v>
      </c>
      <c r="C230" s="656"/>
    </row>
    <row r="231" spans="1:3">
      <c r="A231" s="222" t="s">
        <v>581</v>
      </c>
      <c r="B231" s="254" t="s">
        <v>582</v>
      </c>
      <c r="C231" s="656"/>
    </row>
    <row r="232" spans="1:3">
      <c r="A232" s="222" t="s">
        <v>583</v>
      </c>
      <c r="B232" s="254" t="s">
        <v>584</v>
      </c>
      <c r="C232" s="656"/>
    </row>
    <row r="233" spans="1:3">
      <c r="A233" s="222" t="s">
        <v>585</v>
      </c>
      <c r="B233" s="254" t="s">
        <v>586</v>
      </c>
      <c r="C233" s="656"/>
    </row>
    <row r="234" spans="1:3">
      <c r="A234" s="222" t="s">
        <v>587</v>
      </c>
      <c r="B234" s="254" t="s">
        <v>588</v>
      </c>
      <c r="C234" s="365" t="s">
        <v>589</v>
      </c>
    </row>
    <row r="235" spans="1:3" ht="22.5">
      <c r="A235" s="222" t="s">
        <v>590</v>
      </c>
      <c r="B235" s="254" t="s">
        <v>591</v>
      </c>
      <c r="C235" s="365" t="s">
        <v>592</v>
      </c>
    </row>
    <row r="236" spans="1:3">
      <c r="A236" s="222" t="s">
        <v>593</v>
      </c>
      <c r="B236" s="254" t="s">
        <v>594</v>
      </c>
      <c r="C236" s="365" t="s">
        <v>595</v>
      </c>
    </row>
    <row r="237" spans="1:3">
      <c r="A237" s="222" t="s">
        <v>596</v>
      </c>
      <c r="B237" s="254" t="s">
        <v>597</v>
      </c>
      <c r="C237" s="656" t="s">
        <v>598</v>
      </c>
    </row>
    <row r="238" spans="1:3">
      <c r="A238" s="222" t="s">
        <v>599</v>
      </c>
      <c r="B238" s="254" t="s">
        <v>600</v>
      </c>
      <c r="C238" s="656"/>
    </row>
    <row r="239" spans="1:3">
      <c r="A239" s="222" t="s">
        <v>601</v>
      </c>
      <c r="B239" s="254" t="s">
        <v>602</v>
      </c>
      <c r="C239" s="656"/>
    </row>
    <row r="240" spans="1:3">
      <c r="A240" s="222" t="s">
        <v>603</v>
      </c>
      <c r="B240" s="254" t="s">
        <v>604</v>
      </c>
      <c r="C240" s="656" t="s">
        <v>578</v>
      </c>
    </row>
    <row r="241" spans="1:3">
      <c r="A241" s="222" t="s">
        <v>605</v>
      </c>
      <c r="B241" s="254" t="s">
        <v>606</v>
      </c>
      <c r="C241" s="656"/>
    </row>
    <row r="242" spans="1:3">
      <c r="A242" s="222" t="s">
        <v>607</v>
      </c>
      <c r="B242" s="254" t="s">
        <v>608</v>
      </c>
      <c r="C242" s="656"/>
    </row>
    <row r="243" spans="1:3" s="223" customFormat="1">
      <c r="A243" s="222" t="s">
        <v>609</v>
      </c>
      <c r="B243" s="254" t="s">
        <v>610</v>
      </c>
      <c r="C243" s="656"/>
    </row>
    <row r="244" spans="1:3">
      <c r="A244" s="222" t="s">
        <v>611</v>
      </c>
      <c r="B244" s="254" t="s">
        <v>612</v>
      </c>
      <c r="C244" s="656"/>
    </row>
    <row r="245" spans="1:3">
      <c r="A245" s="222" t="s">
        <v>613</v>
      </c>
      <c r="B245" s="254" t="s">
        <v>614</v>
      </c>
      <c r="C245" s="656"/>
    </row>
    <row r="246" spans="1:3">
      <c r="A246" s="222" t="s">
        <v>615</v>
      </c>
      <c r="B246" s="254" t="s">
        <v>616</v>
      </c>
      <c r="C246" s="656"/>
    </row>
    <row r="247" spans="1:3">
      <c r="A247" s="222" t="s">
        <v>617</v>
      </c>
      <c r="B247" s="254" t="s">
        <v>618</v>
      </c>
      <c r="C247" s="656"/>
    </row>
    <row r="248" spans="1:3" s="223" customFormat="1" ht="12" thickBot="1">
      <c r="A248" s="645" t="s">
        <v>690</v>
      </c>
      <c r="B248" s="646"/>
      <c r="C248" s="647"/>
    </row>
    <row r="249" spans="1:3" ht="12.75" thickTop="1" thickBot="1">
      <c r="A249" s="662" t="s">
        <v>619</v>
      </c>
      <c r="B249" s="662"/>
      <c r="C249" s="662"/>
    </row>
    <row r="250" spans="1:3">
      <c r="A250" s="222">
        <v>13.1</v>
      </c>
      <c r="B250" s="663" t="s">
        <v>620</v>
      </c>
      <c r="C250" s="664"/>
    </row>
    <row r="251" spans="1:3" ht="33.75">
      <c r="A251" s="222" t="s">
        <v>621</v>
      </c>
      <c r="B251" s="229" t="s">
        <v>622</v>
      </c>
      <c r="C251" s="365" t="s">
        <v>623</v>
      </c>
    </row>
    <row r="252" spans="1:3" ht="101.25">
      <c r="A252" s="222" t="s">
        <v>624</v>
      </c>
      <c r="B252" s="229" t="s">
        <v>625</v>
      </c>
      <c r="C252" s="365" t="s">
        <v>626</v>
      </c>
    </row>
    <row r="253" spans="1:3" ht="12" thickBot="1">
      <c r="A253" s="645" t="s">
        <v>691</v>
      </c>
      <c r="B253" s="646"/>
      <c r="C253" s="647"/>
    </row>
    <row r="254" spans="1:3" ht="12.75" thickTop="1" thickBot="1">
      <c r="A254" s="662" t="s">
        <v>619</v>
      </c>
      <c r="B254" s="662"/>
      <c r="C254" s="662"/>
    </row>
    <row r="255" spans="1:3">
      <c r="A255" s="222">
        <v>14.1</v>
      </c>
      <c r="B255" s="663" t="s">
        <v>627</v>
      </c>
      <c r="C255" s="664"/>
    </row>
    <row r="256" spans="1:3" ht="22.5">
      <c r="A256" s="222" t="s">
        <v>628</v>
      </c>
      <c r="B256" s="229" t="s">
        <v>629</v>
      </c>
      <c r="C256" s="365" t="s">
        <v>630</v>
      </c>
    </row>
    <row r="257" spans="1:3" ht="45">
      <c r="A257" s="222" t="s">
        <v>631</v>
      </c>
      <c r="B257" s="229" t="s">
        <v>632</v>
      </c>
      <c r="C257" s="365" t="s">
        <v>633</v>
      </c>
    </row>
    <row r="258" spans="1:3" ht="12" customHeight="1">
      <c r="A258" s="222" t="s">
        <v>634</v>
      </c>
      <c r="B258" s="229" t="s">
        <v>635</v>
      </c>
      <c r="C258" s="365" t="s">
        <v>636</v>
      </c>
    </row>
    <row r="259" spans="1:3" ht="33.75">
      <c r="A259" s="222" t="s">
        <v>637</v>
      </c>
      <c r="B259" s="229" t="s">
        <v>638</v>
      </c>
      <c r="C259" s="365" t="s">
        <v>639</v>
      </c>
    </row>
    <row r="260" spans="1:3" ht="11.25" customHeight="1">
      <c r="A260" s="222" t="s">
        <v>640</v>
      </c>
      <c r="B260" s="229" t="s">
        <v>641</v>
      </c>
      <c r="C260" s="365" t="s">
        <v>642</v>
      </c>
    </row>
    <row r="261" spans="1:3" ht="56.25">
      <c r="A261" s="222" t="s">
        <v>643</v>
      </c>
      <c r="B261" s="229" t="s">
        <v>644</v>
      </c>
      <c r="C261" s="365" t="s">
        <v>645</v>
      </c>
    </row>
    <row r="262" spans="1:3">
      <c r="A262" s="218"/>
      <c r="B262" s="218"/>
      <c r="C262" s="218"/>
    </row>
    <row r="263" spans="1:3">
      <c r="A263" s="218"/>
      <c r="B263" s="218"/>
      <c r="C263" s="218"/>
    </row>
    <row r="264" spans="1:3">
      <c r="A264" s="218"/>
      <c r="B264" s="218"/>
      <c r="C264" s="218"/>
    </row>
    <row r="265" spans="1:3">
      <c r="A265" s="218"/>
      <c r="B265" s="218"/>
      <c r="C265" s="218"/>
    </row>
    <row r="266" spans="1:3">
      <c r="A266" s="218"/>
      <c r="B266" s="218"/>
      <c r="C266" s="218"/>
    </row>
  </sheetData>
  <mergeCells count="125">
    <mergeCell ref="C237:C239"/>
    <mergeCell ref="C240:C247"/>
    <mergeCell ref="A248:C248"/>
    <mergeCell ref="A249:C249"/>
    <mergeCell ref="B250:C250"/>
    <mergeCell ref="A253:C253"/>
    <mergeCell ref="A254:C254"/>
    <mergeCell ref="B255:C255"/>
    <mergeCell ref="C173:C178"/>
    <mergeCell ref="C180:C186"/>
    <mergeCell ref="C188:C193"/>
    <mergeCell ref="C195:C199"/>
    <mergeCell ref="A200:C200"/>
    <mergeCell ref="A201:C201"/>
    <mergeCell ref="A227:C227"/>
    <mergeCell ref="A228:C228"/>
    <mergeCell ref="C229:C233"/>
    <mergeCell ref="A107:C107"/>
    <mergeCell ref="A108:C108"/>
    <mergeCell ref="B109:C109"/>
    <mergeCell ref="B110:C110"/>
    <mergeCell ref="B111:C111"/>
    <mergeCell ref="B112:C112"/>
    <mergeCell ref="B113:C113"/>
    <mergeCell ref="A114:C114"/>
    <mergeCell ref="A115:C115"/>
    <mergeCell ref="B91:C91"/>
    <mergeCell ref="B92:C92"/>
    <mergeCell ref="B93:C93"/>
    <mergeCell ref="B94:C94"/>
    <mergeCell ref="B95:C95"/>
    <mergeCell ref="A96:C96"/>
    <mergeCell ref="A97:C97"/>
    <mergeCell ref="A105:C105"/>
    <mergeCell ref="B106:C106"/>
    <mergeCell ref="B87:C87"/>
    <mergeCell ref="B89:C89"/>
    <mergeCell ref="B90:C90"/>
    <mergeCell ref="A88:C88"/>
    <mergeCell ref="B77:C77"/>
    <mergeCell ref="B78:C78"/>
    <mergeCell ref="B86:C86"/>
    <mergeCell ref="B71:C71"/>
    <mergeCell ref="B72:C72"/>
    <mergeCell ref="B73:C73"/>
    <mergeCell ref="B74:C74"/>
    <mergeCell ref="B75:C75"/>
    <mergeCell ref="B82:C82"/>
    <mergeCell ref="B83:C83"/>
    <mergeCell ref="B70:C70"/>
    <mergeCell ref="A76:C76"/>
    <mergeCell ref="B79:C79"/>
    <mergeCell ref="A80:C80"/>
    <mergeCell ref="B81:C81"/>
    <mergeCell ref="B84:C84"/>
    <mergeCell ref="B85:C85"/>
    <mergeCell ref="B64:C64"/>
    <mergeCell ref="B66:C66"/>
    <mergeCell ref="B69:C69"/>
    <mergeCell ref="B59:C59"/>
    <mergeCell ref="B60:C60"/>
    <mergeCell ref="B61:C61"/>
    <mergeCell ref="B62:C62"/>
    <mergeCell ref="B63:C63"/>
    <mergeCell ref="B58:C58"/>
    <mergeCell ref="A65:C65"/>
    <mergeCell ref="A67:C67"/>
    <mergeCell ref="B68:C68"/>
    <mergeCell ref="B52:C52"/>
    <mergeCell ref="B53:C53"/>
    <mergeCell ref="B54:C54"/>
    <mergeCell ref="B56:C56"/>
    <mergeCell ref="B57:C57"/>
    <mergeCell ref="B44:C44"/>
    <mergeCell ref="B45:C45"/>
    <mergeCell ref="A48:C48"/>
    <mergeCell ref="B49:C49"/>
    <mergeCell ref="B50:C50"/>
    <mergeCell ref="B51:C51"/>
    <mergeCell ref="A55:C55"/>
    <mergeCell ref="B38:C38"/>
    <mergeCell ref="B39:C39"/>
    <mergeCell ref="B40:C40"/>
    <mergeCell ref="B41:C41"/>
    <mergeCell ref="A42:C42"/>
    <mergeCell ref="B43:C43"/>
    <mergeCell ref="B32:C32"/>
    <mergeCell ref="B33:C33"/>
    <mergeCell ref="B34:C34"/>
    <mergeCell ref="B35:C35"/>
    <mergeCell ref="B36:C36"/>
    <mergeCell ref="B37:C37"/>
    <mergeCell ref="B29:C29"/>
    <mergeCell ref="B30:C30"/>
    <mergeCell ref="B31:C31"/>
    <mergeCell ref="B20:C20"/>
    <mergeCell ref="B21:C21"/>
    <mergeCell ref="B22:C22"/>
    <mergeCell ref="B23:C23"/>
    <mergeCell ref="B24:C24"/>
    <mergeCell ref="B25:C25"/>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249977111117893"/>
  </sheetPr>
  <dimension ref="A1:I41"/>
  <sheetViews>
    <sheetView tabSelected="1" zoomScaleNormal="100" workbookViewId="0">
      <pane xSplit="1" ySplit="5" topLeftCell="B6" activePane="bottomRight" state="frozen"/>
      <selection pane="topRight"/>
      <selection pane="bottomLeft"/>
      <selection pane="bottomRight" activeCell="B6" sqref="B6"/>
    </sheetView>
  </sheetViews>
  <sheetFormatPr defaultRowHeight="15.75"/>
  <cols>
    <col min="1" max="1" width="9.5703125" style="13" bestFit="1" customWidth="1"/>
    <col min="2" max="2" width="86" style="10" customWidth="1"/>
    <col min="3" max="3" width="12.7109375" style="10" customWidth="1"/>
    <col min="4" max="7" width="12.7109375" style="2" customWidth="1"/>
    <col min="8" max="8" width="6.7109375" customWidth="1"/>
    <col min="9" max="9" width="14.28515625" bestFit="1" customWidth="1"/>
    <col min="10" max="13" width="6.7109375" customWidth="1"/>
  </cols>
  <sheetData>
    <row r="1" spans="1:8">
      <c r="A1" s="11" t="s">
        <v>227</v>
      </c>
      <c r="B1" s="313" t="s">
        <v>751</v>
      </c>
    </row>
    <row r="2" spans="1:8">
      <c r="A2" s="11" t="s">
        <v>228</v>
      </c>
      <c r="B2" s="315">
        <v>44104</v>
      </c>
      <c r="C2" s="23"/>
      <c r="D2" s="12"/>
      <c r="E2" s="12"/>
      <c r="F2" s="12"/>
      <c r="G2" s="12"/>
      <c r="H2" s="1"/>
    </row>
    <row r="3" spans="1:8">
      <c r="A3" s="11"/>
      <c r="C3" s="23"/>
      <c r="D3" s="12"/>
      <c r="E3" s="12"/>
      <c r="F3" s="12"/>
      <c r="G3" s="12"/>
      <c r="H3" s="1"/>
    </row>
    <row r="4" spans="1:8" ht="16.5" thickBot="1">
      <c r="A4" s="68" t="s">
        <v>648</v>
      </c>
      <c r="B4" s="202" t="s">
        <v>262</v>
      </c>
      <c r="C4" s="203"/>
      <c r="D4" s="204"/>
      <c r="E4" s="204"/>
      <c r="F4" s="204"/>
      <c r="G4" s="204"/>
      <c r="H4" s="1"/>
    </row>
    <row r="5" spans="1:8" ht="15">
      <c r="A5" s="248" t="s">
        <v>27</v>
      </c>
      <c r="B5" s="249"/>
      <c r="C5" s="324" t="s">
        <v>958</v>
      </c>
      <c r="D5" s="176" t="s">
        <v>955</v>
      </c>
      <c r="E5" s="176" t="s">
        <v>944</v>
      </c>
      <c r="F5" s="176" t="s">
        <v>943</v>
      </c>
      <c r="G5" s="309" t="s">
        <v>939</v>
      </c>
    </row>
    <row r="6" spans="1:8" ht="15">
      <c r="A6" s="120"/>
      <c r="B6" s="520" t="s">
        <v>224</v>
      </c>
      <c r="C6" s="366"/>
      <c r="D6" s="366"/>
      <c r="E6" s="366"/>
      <c r="F6" s="366"/>
      <c r="G6" s="367"/>
    </row>
    <row r="7" spans="1:8" ht="15">
      <c r="A7" s="120"/>
      <c r="B7" s="521" t="s">
        <v>229</v>
      </c>
      <c r="C7" s="366"/>
      <c r="D7" s="366"/>
      <c r="E7" s="366"/>
      <c r="F7" s="366"/>
      <c r="G7" s="367"/>
    </row>
    <row r="8" spans="1:8" ht="15">
      <c r="A8" s="121">
        <v>1</v>
      </c>
      <c r="B8" s="522" t="s">
        <v>24</v>
      </c>
      <c r="C8" s="528">
        <v>164116199</v>
      </c>
      <c r="D8" s="257">
        <v>167969628</v>
      </c>
      <c r="E8" s="257">
        <v>159299161</v>
      </c>
      <c r="F8" s="257">
        <v>199034952</v>
      </c>
      <c r="G8" s="258">
        <v>195242645</v>
      </c>
    </row>
    <row r="9" spans="1:8" ht="15">
      <c r="A9" s="121">
        <v>2</v>
      </c>
      <c r="B9" s="522" t="s">
        <v>125</v>
      </c>
      <c r="C9" s="528">
        <v>187130799</v>
      </c>
      <c r="D9" s="257">
        <v>189356028</v>
      </c>
      <c r="E9" s="257">
        <v>182290661</v>
      </c>
      <c r="F9" s="257">
        <v>219108852</v>
      </c>
      <c r="G9" s="258">
        <v>215929045</v>
      </c>
    </row>
    <row r="10" spans="1:8" ht="15">
      <c r="A10" s="121">
        <v>3</v>
      </c>
      <c r="B10" s="522" t="s">
        <v>89</v>
      </c>
      <c r="C10" s="528">
        <v>425737869</v>
      </c>
      <c r="D10" s="257">
        <v>411644701</v>
      </c>
      <c r="E10" s="257">
        <v>420404542</v>
      </c>
      <c r="F10" s="257">
        <v>427216297</v>
      </c>
      <c r="G10" s="258">
        <v>428170330</v>
      </c>
    </row>
    <row r="11" spans="1:8" ht="15">
      <c r="A11" s="120"/>
      <c r="B11" s="520" t="s">
        <v>225</v>
      </c>
      <c r="C11" s="529"/>
      <c r="D11" s="366"/>
      <c r="E11" s="366"/>
      <c r="F11" s="366"/>
      <c r="G11" s="367"/>
    </row>
    <row r="12" spans="1:8" ht="15" customHeight="1">
      <c r="A12" s="121">
        <v>4</v>
      </c>
      <c r="B12" s="522" t="s">
        <v>671</v>
      </c>
      <c r="C12" s="530">
        <v>1452187561.9034677</v>
      </c>
      <c r="D12" s="257">
        <v>1418689194.4814458</v>
      </c>
      <c r="E12" s="257">
        <v>1511302849.3190932</v>
      </c>
      <c r="F12" s="257">
        <v>1439273401.5592277</v>
      </c>
      <c r="G12" s="258">
        <v>1430709273.5419717</v>
      </c>
    </row>
    <row r="13" spans="1:8" ht="15">
      <c r="A13" s="120"/>
      <c r="B13" s="520" t="s">
        <v>126</v>
      </c>
      <c r="C13" s="529"/>
      <c r="D13" s="366"/>
      <c r="E13" s="366"/>
      <c r="F13" s="366"/>
      <c r="G13" s="367"/>
    </row>
    <row r="14" spans="1:8" s="3" customFormat="1" ht="15">
      <c r="A14" s="121"/>
      <c r="B14" s="521" t="s">
        <v>951</v>
      </c>
      <c r="C14" s="529"/>
      <c r="D14" s="366"/>
      <c r="E14" s="366"/>
      <c r="F14" s="366"/>
      <c r="G14" s="367"/>
    </row>
    <row r="15" spans="1:8" ht="15">
      <c r="A15" s="119">
        <v>5</v>
      </c>
      <c r="B15" s="523" t="s">
        <v>952</v>
      </c>
      <c r="C15" s="531">
        <v>0.11301308681151576</v>
      </c>
      <c r="D15" s="327">
        <v>0.1183977636915714</v>
      </c>
      <c r="E15" s="327">
        <v>0.10540518802817787</v>
      </c>
      <c r="F15" s="327">
        <v>0.1382884945864884</v>
      </c>
      <c r="G15" s="328">
        <v>0.13646563184471616</v>
      </c>
    </row>
    <row r="16" spans="1:8" ht="15" customHeight="1">
      <c r="A16" s="119">
        <v>6</v>
      </c>
      <c r="B16" s="523" t="s">
        <v>953</v>
      </c>
      <c r="C16" s="531">
        <v>0.12886131510086524</v>
      </c>
      <c r="D16" s="327">
        <v>0.1334725243108747</v>
      </c>
      <c r="E16" s="327">
        <v>0.12061822094898436</v>
      </c>
      <c r="F16" s="327">
        <v>0.15223574045252961</v>
      </c>
      <c r="G16" s="328">
        <v>0.1509244743101649</v>
      </c>
    </row>
    <row r="17" spans="1:9" ht="15">
      <c r="A17" s="119">
        <v>7</v>
      </c>
      <c r="B17" s="523" t="s">
        <v>954</v>
      </c>
      <c r="C17" s="531">
        <v>0.29317002856157254</v>
      </c>
      <c r="D17" s="327">
        <v>0.29015848051938037</v>
      </c>
      <c r="E17" s="327">
        <v>0.27817359187102059</v>
      </c>
      <c r="F17" s="327">
        <v>0.29682775804595424</v>
      </c>
      <c r="G17" s="328">
        <v>0.29927137393887809</v>
      </c>
    </row>
    <row r="18" spans="1:9" ht="15">
      <c r="A18" s="120"/>
      <c r="B18" s="520" t="s">
        <v>6</v>
      </c>
      <c r="C18" s="529"/>
      <c r="D18" s="366"/>
      <c r="E18" s="366"/>
      <c r="F18" s="366"/>
      <c r="G18" s="367"/>
    </row>
    <row r="19" spans="1:9" ht="15" customHeight="1">
      <c r="A19" s="122">
        <v>8</v>
      </c>
      <c r="B19" s="524" t="s">
        <v>7</v>
      </c>
      <c r="C19" s="531">
        <v>5.7254344290042912E-2</v>
      </c>
      <c r="D19" s="327">
        <v>5.4625367345239012E-2</v>
      </c>
      <c r="E19" s="327">
        <v>6.1053834010515812E-2</v>
      </c>
      <c r="F19" s="327">
        <v>7.1444795226382932E-2</v>
      </c>
      <c r="G19" s="328">
        <v>7.3728187483529037E-2</v>
      </c>
    </row>
    <row r="20" spans="1:9" ht="15">
      <c r="A20" s="122">
        <v>9</v>
      </c>
      <c r="B20" s="524" t="s">
        <v>8</v>
      </c>
      <c r="C20" s="531">
        <v>2.6058620101981084E-2</v>
      </c>
      <c r="D20" s="327">
        <v>2.4816611277254756E-2</v>
      </c>
      <c r="E20" s="327">
        <v>2.3100862838908012E-2</v>
      </c>
      <c r="F20" s="327">
        <v>2.4386673796922328E-2</v>
      </c>
      <c r="G20" s="328">
        <v>2.4355998985960803E-2</v>
      </c>
    </row>
    <row r="21" spans="1:9" ht="15">
      <c r="A21" s="122">
        <v>10</v>
      </c>
      <c r="B21" s="524" t="s">
        <v>9</v>
      </c>
      <c r="C21" s="531">
        <v>1.7390057315518369E-2</v>
      </c>
      <c r="D21" s="327">
        <v>1.6478752011488611E-2</v>
      </c>
      <c r="E21" s="327">
        <v>2.705207760897814E-2</v>
      </c>
      <c r="F21" s="327">
        <v>2.6739989853771115E-2</v>
      </c>
      <c r="G21" s="328">
        <v>3.2647077704208952E-2</v>
      </c>
      <c r="I21" s="342"/>
    </row>
    <row r="22" spans="1:9" ht="15">
      <c r="A22" s="122">
        <v>11</v>
      </c>
      <c r="B22" s="524" t="s">
        <v>263</v>
      </c>
      <c r="C22" s="531">
        <v>3.1195724188061824E-2</v>
      </c>
      <c r="D22" s="327">
        <v>2.9808756067984256E-2</v>
      </c>
      <c r="E22" s="327">
        <v>3.7952971171607799E-2</v>
      </c>
      <c r="F22" s="327">
        <v>4.70581214294606E-2</v>
      </c>
      <c r="G22" s="328">
        <v>4.9372188497568234E-2</v>
      </c>
    </row>
    <row r="23" spans="1:9" ht="15">
      <c r="A23" s="122">
        <v>12</v>
      </c>
      <c r="B23" s="524" t="s">
        <v>10</v>
      </c>
      <c r="C23" s="531">
        <v>-3.1113725196758139E-2</v>
      </c>
      <c r="D23" s="327">
        <v>-4.2533664394970722E-2</v>
      </c>
      <c r="E23" s="327">
        <v>-0.12896922677632647</v>
      </c>
      <c r="F23" s="327">
        <v>1.9122816784955005E-2</v>
      </c>
      <c r="G23" s="328">
        <v>2.1706907874925952E-2</v>
      </c>
    </row>
    <row r="24" spans="1:9" ht="15">
      <c r="A24" s="122">
        <v>13</v>
      </c>
      <c r="B24" s="524" t="s">
        <v>11</v>
      </c>
      <c r="C24" s="531">
        <v>-0.21923859389273789</v>
      </c>
      <c r="D24" s="327">
        <v>-0.28962992689378836</v>
      </c>
      <c r="E24" s="327">
        <v>-0.81729106984194966</v>
      </c>
      <c r="F24" s="327">
        <v>0.11078065808167323</v>
      </c>
      <c r="G24" s="328">
        <v>0.12463471600960843</v>
      </c>
    </row>
    <row r="25" spans="1:9" ht="15">
      <c r="A25" s="120"/>
      <c r="B25" s="520" t="s">
        <v>12</v>
      </c>
      <c r="C25" s="529"/>
      <c r="D25" s="366"/>
      <c r="E25" s="366"/>
      <c r="F25" s="366"/>
      <c r="G25" s="367"/>
    </row>
    <row r="26" spans="1:9" ht="15">
      <c r="A26" s="122">
        <v>14</v>
      </c>
      <c r="B26" s="524" t="s">
        <v>13</v>
      </c>
      <c r="C26" s="531">
        <v>0.3667970977145078</v>
      </c>
      <c r="D26" s="327">
        <v>0.36456460284047221</v>
      </c>
      <c r="E26" s="327">
        <v>0.32063760838106115</v>
      </c>
      <c r="F26" s="327">
        <v>0.3282215859314217</v>
      </c>
      <c r="G26" s="328">
        <v>0.39475788980791926</v>
      </c>
    </row>
    <row r="27" spans="1:9" ht="15" customHeight="1">
      <c r="A27" s="122">
        <v>15</v>
      </c>
      <c r="B27" s="524" t="s">
        <v>14</v>
      </c>
      <c r="C27" s="531">
        <v>0.17179922339227699</v>
      </c>
      <c r="D27" s="327">
        <v>0.16971871851103956</v>
      </c>
      <c r="E27" s="327">
        <v>0.17585986955554778</v>
      </c>
      <c r="F27" s="327">
        <v>0.137339028760432</v>
      </c>
      <c r="G27" s="328">
        <v>0.15751668779353256</v>
      </c>
    </row>
    <row r="28" spans="1:9" ht="15">
      <c r="A28" s="122">
        <v>16</v>
      </c>
      <c r="B28" s="524" t="s">
        <v>15</v>
      </c>
      <c r="C28" s="531">
        <v>0.67483223056505193</v>
      </c>
      <c r="D28" s="327">
        <v>0.68376783921838447</v>
      </c>
      <c r="E28" s="327">
        <v>0.71526156266547436</v>
      </c>
      <c r="F28" s="327">
        <v>0.69036549122057411</v>
      </c>
      <c r="G28" s="328">
        <v>0.66327935401179372</v>
      </c>
    </row>
    <row r="29" spans="1:9" ht="15" customHeight="1">
      <c r="A29" s="122">
        <v>17</v>
      </c>
      <c r="B29" s="524" t="s">
        <v>16</v>
      </c>
      <c r="C29" s="531">
        <v>0.68508977678245853</v>
      </c>
      <c r="D29" s="327">
        <v>0.68099733447949529</v>
      </c>
      <c r="E29" s="327">
        <v>0.72110461914764334</v>
      </c>
      <c r="F29" s="327">
        <v>0.70553727894395701</v>
      </c>
      <c r="G29" s="328">
        <v>0.65691225808035747</v>
      </c>
    </row>
    <row r="30" spans="1:9" ht="15">
      <c r="A30" s="122">
        <v>18</v>
      </c>
      <c r="B30" s="524" t="s">
        <v>17</v>
      </c>
      <c r="C30" s="531">
        <v>0.12519015126108557</v>
      </c>
      <c r="D30" s="327">
        <v>8.5001158221147843E-2</v>
      </c>
      <c r="E30" s="327">
        <v>0.13092959709379248</v>
      </c>
      <c r="F30" s="327">
        <v>8.8391772975759508E-2</v>
      </c>
      <c r="G30" s="328">
        <v>2.2991226855333169E-2</v>
      </c>
    </row>
    <row r="31" spans="1:9" ht="15" customHeight="1">
      <c r="A31" s="120"/>
      <c r="B31" s="520" t="s">
        <v>18</v>
      </c>
      <c r="C31" s="529"/>
      <c r="D31" s="366"/>
      <c r="E31" s="366"/>
      <c r="F31" s="366"/>
      <c r="G31" s="367"/>
    </row>
    <row r="32" spans="1:9" ht="15">
      <c r="A32" s="122">
        <v>19</v>
      </c>
      <c r="B32" s="524" t="s">
        <v>19</v>
      </c>
      <c r="C32" s="531">
        <v>0.3086875655424145</v>
      </c>
      <c r="D32" s="327">
        <v>0.23563597768205205</v>
      </c>
      <c r="E32" s="327">
        <v>0.29656619117139454</v>
      </c>
      <c r="F32" s="327">
        <v>0.27252912180530919</v>
      </c>
      <c r="G32" s="328">
        <v>0.29719645385886262</v>
      </c>
    </row>
    <row r="33" spans="1:7" ht="15" customHeight="1">
      <c r="A33" s="122">
        <v>20</v>
      </c>
      <c r="B33" s="524" t="s">
        <v>20</v>
      </c>
      <c r="C33" s="531">
        <v>0.85640675493683238</v>
      </c>
      <c r="D33" s="327">
        <v>0.87773726841368005</v>
      </c>
      <c r="E33" s="327">
        <v>0.90733955948230816</v>
      </c>
      <c r="F33" s="327">
        <v>0.88672159464552902</v>
      </c>
      <c r="G33" s="328">
        <v>0.85315415753259805</v>
      </c>
    </row>
    <row r="34" spans="1:7" ht="15">
      <c r="A34" s="122">
        <v>21</v>
      </c>
      <c r="B34" s="525" t="s">
        <v>21</v>
      </c>
      <c r="C34" s="531">
        <v>0.32613572964272519</v>
      </c>
      <c r="D34" s="327">
        <v>0.34007535685738693</v>
      </c>
      <c r="E34" s="327">
        <v>0.38198219172940984</v>
      </c>
      <c r="F34" s="327">
        <v>0.35944048622117863</v>
      </c>
      <c r="G34" s="328">
        <v>0.34841415259494246</v>
      </c>
    </row>
    <row r="35" spans="1:7" ht="15" customHeight="1">
      <c r="A35" s="120"/>
      <c r="B35" s="520" t="s">
        <v>884</v>
      </c>
      <c r="C35" s="529"/>
      <c r="D35" s="366"/>
      <c r="E35" s="366"/>
      <c r="F35" s="366"/>
      <c r="G35" s="367"/>
    </row>
    <row r="36" spans="1:7" ht="15" customHeight="1">
      <c r="A36" s="122">
        <v>22</v>
      </c>
      <c r="B36" s="526" t="s">
        <v>803</v>
      </c>
      <c r="C36" s="368">
        <v>353567646.6511544</v>
      </c>
      <c r="D36" s="368">
        <v>354174094.01967555</v>
      </c>
      <c r="E36" s="368">
        <v>327940947.81004167</v>
      </c>
      <c r="F36" s="368">
        <v>335125345.80480003</v>
      </c>
      <c r="G36" s="371">
        <v>340082465.02639312</v>
      </c>
    </row>
    <row r="37" spans="1:7" ht="15">
      <c r="A37" s="122">
        <v>23</v>
      </c>
      <c r="B37" s="524" t="s">
        <v>804</v>
      </c>
      <c r="C37" s="368">
        <v>191701831.13834506</v>
      </c>
      <c r="D37" s="369">
        <v>215853593.25725913</v>
      </c>
      <c r="E37" s="369">
        <v>161624105.84783745</v>
      </c>
      <c r="F37" s="369">
        <v>123566754.93715714</v>
      </c>
      <c r="G37" s="370">
        <v>126275517.96799789</v>
      </c>
    </row>
    <row r="38" spans="1:7" thickBot="1">
      <c r="A38" s="123">
        <v>24</v>
      </c>
      <c r="B38" s="527" t="s">
        <v>805</v>
      </c>
      <c r="C38" s="532">
        <v>1.8443623858553337</v>
      </c>
      <c r="D38" s="448">
        <v>1.6408070334857152</v>
      </c>
      <c r="E38" s="448">
        <v>2.0290348775001719</v>
      </c>
      <c r="F38" s="448">
        <v>2.7120995932541576</v>
      </c>
      <c r="G38" s="449">
        <v>2.6931781433086694</v>
      </c>
    </row>
    <row r="39" spans="1:7">
      <c r="A39" s="14"/>
    </row>
    <row r="40" spans="1:7" ht="39.75">
      <c r="B40" s="469" t="s">
        <v>950</v>
      </c>
    </row>
    <row r="41" spans="1:7" ht="65.25">
      <c r="B41" s="372" t="s">
        <v>885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sheetPr>
  <dimension ref="A1:J43"/>
  <sheetViews>
    <sheetView workbookViewId="0">
      <pane ySplit="5" topLeftCell="A6" activePane="bottomLeft" state="frozen"/>
      <selection pane="bottomLeft" activeCell="A6" sqref="A6"/>
    </sheetView>
  </sheetViews>
  <sheetFormatPr defaultRowHeight="15"/>
  <cols>
    <col min="1" max="1" width="9.5703125" style="2" bestFit="1" customWidth="1"/>
    <col min="2" max="2" width="55.140625" style="2" bestFit="1" customWidth="1"/>
    <col min="3" max="3" width="13.7109375" style="2" customWidth="1"/>
    <col min="4" max="4" width="13.28515625" style="2" customWidth="1"/>
    <col min="5" max="5" width="14.5703125" style="2" customWidth="1"/>
    <col min="6" max="6" width="13" style="2" customWidth="1"/>
    <col min="7" max="7" width="13.7109375" style="2" customWidth="1"/>
    <col min="8" max="8" width="14.5703125" style="2" customWidth="1"/>
  </cols>
  <sheetData>
    <row r="1" spans="1:10" ht="15.75">
      <c r="A1" s="11" t="s">
        <v>227</v>
      </c>
      <c r="B1" s="313" t="s">
        <v>751</v>
      </c>
    </row>
    <row r="2" spans="1:10" ht="15.75">
      <c r="A2" s="11" t="s">
        <v>228</v>
      </c>
      <c r="B2" s="316">
        <f>'1. key ratios'!B2</f>
        <v>44104</v>
      </c>
    </row>
    <row r="3" spans="1:10" ht="15.75">
      <c r="A3" s="11"/>
      <c r="B3" s="316"/>
    </row>
    <row r="4" spans="1:10" ht="16.5" thickBot="1">
      <c r="A4" s="25" t="s">
        <v>649</v>
      </c>
      <c r="B4" s="69" t="s">
        <v>281</v>
      </c>
      <c r="C4" s="25"/>
      <c r="D4" s="26"/>
      <c r="E4" s="26"/>
      <c r="F4" s="27"/>
      <c r="G4" s="27"/>
      <c r="H4" s="28" t="s">
        <v>130</v>
      </c>
    </row>
    <row r="5" spans="1:10" ht="15.75">
      <c r="A5" s="29"/>
      <c r="B5" s="30"/>
      <c r="C5" s="562" t="s">
        <v>233</v>
      </c>
      <c r="D5" s="563"/>
      <c r="E5" s="564"/>
      <c r="F5" s="562" t="s">
        <v>234</v>
      </c>
      <c r="G5" s="563"/>
      <c r="H5" s="565"/>
    </row>
    <row r="6" spans="1:10" ht="15.75">
      <c r="A6" s="31" t="s">
        <v>27</v>
      </c>
      <c r="B6" s="32" t="s">
        <v>191</v>
      </c>
      <c r="C6" s="33" t="s">
        <v>28</v>
      </c>
      <c r="D6" s="33" t="s">
        <v>131</v>
      </c>
      <c r="E6" s="33" t="s">
        <v>69</v>
      </c>
      <c r="F6" s="33" t="s">
        <v>28</v>
      </c>
      <c r="G6" s="33" t="s">
        <v>131</v>
      </c>
      <c r="H6" s="34" t="s">
        <v>69</v>
      </c>
    </row>
    <row r="7" spans="1:10" ht="15.75">
      <c r="A7" s="31">
        <v>1</v>
      </c>
      <c r="B7" s="35" t="s">
        <v>192</v>
      </c>
      <c r="C7" s="259">
        <v>7857658</v>
      </c>
      <c r="D7" s="259">
        <v>23822573</v>
      </c>
      <c r="E7" s="260">
        <f>C7+D7</f>
        <v>31680231</v>
      </c>
      <c r="F7" s="261">
        <v>11525442</v>
      </c>
      <c r="G7" s="262">
        <v>9826743</v>
      </c>
      <c r="H7" s="263">
        <f>F7+G7</f>
        <v>21352185</v>
      </c>
      <c r="I7" s="323"/>
      <c r="J7" s="323"/>
    </row>
    <row r="8" spans="1:10" ht="15.75">
      <c r="A8" s="31">
        <v>2</v>
      </c>
      <c r="B8" s="35" t="s">
        <v>193</v>
      </c>
      <c r="C8" s="259">
        <v>503395</v>
      </c>
      <c r="D8" s="259">
        <v>195118342</v>
      </c>
      <c r="E8" s="260">
        <f t="shared" ref="E8:E20" si="0">C8+D8</f>
        <v>195621737</v>
      </c>
      <c r="F8" s="261">
        <v>1755527</v>
      </c>
      <c r="G8" s="262">
        <v>188254762</v>
      </c>
      <c r="H8" s="263">
        <f t="shared" ref="H8:H31" si="1">F8+G8</f>
        <v>190010289</v>
      </c>
      <c r="I8" s="323"/>
      <c r="J8" s="323"/>
    </row>
    <row r="9" spans="1:10" ht="15.75">
      <c r="A9" s="31">
        <v>3</v>
      </c>
      <c r="B9" s="35" t="s">
        <v>194</v>
      </c>
      <c r="C9" s="259">
        <v>20459841</v>
      </c>
      <c r="D9" s="259">
        <v>147924146</v>
      </c>
      <c r="E9" s="260">
        <f t="shared" si="0"/>
        <v>168383987</v>
      </c>
      <c r="F9" s="261">
        <v>66419359</v>
      </c>
      <c r="G9" s="262">
        <v>113986641</v>
      </c>
      <c r="H9" s="263">
        <f t="shared" si="1"/>
        <v>180406000</v>
      </c>
      <c r="I9" s="323"/>
      <c r="J9" s="323"/>
    </row>
    <row r="10" spans="1:10" ht="15.75">
      <c r="A10" s="31">
        <v>4</v>
      </c>
      <c r="B10" s="35" t="s">
        <v>223</v>
      </c>
      <c r="C10" s="259">
        <v>0</v>
      </c>
      <c r="D10" s="259">
        <v>0</v>
      </c>
      <c r="E10" s="260">
        <f t="shared" si="0"/>
        <v>0</v>
      </c>
      <c r="F10" s="261">
        <v>0</v>
      </c>
      <c r="G10" s="262">
        <v>0</v>
      </c>
      <c r="H10" s="263">
        <f t="shared" si="1"/>
        <v>0</v>
      </c>
      <c r="I10" s="323"/>
      <c r="J10" s="323"/>
    </row>
    <row r="11" spans="1:10" ht="15.75">
      <c r="A11" s="31">
        <v>5</v>
      </c>
      <c r="B11" s="35" t="s">
        <v>195</v>
      </c>
      <c r="C11" s="259">
        <v>46272032</v>
      </c>
      <c r="D11" s="259">
        <v>16110220</v>
      </c>
      <c r="E11" s="260">
        <f t="shared" si="0"/>
        <v>62382252</v>
      </c>
      <c r="F11" s="261">
        <v>21003803</v>
      </c>
      <c r="G11" s="262">
        <v>14480480</v>
      </c>
      <c r="H11" s="263">
        <f t="shared" si="1"/>
        <v>35484283</v>
      </c>
      <c r="I11" s="323"/>
      <c r="J11" s="323"/>
    </row>
    <row r="12" spans="1:10" ht="15.75">
      <c r="A12" s="31">
        <v>6.1</v>
      </c>
      <c r="B12" s="36" t="s">
        <v>196</v>
      </c>
      <c r="C12" s="259">
        <v>335797324</v>
      </c>
      <c r="D12" s="259">
        <v>696892123</v>
      </c>
      <c r="E12" s="260">
        <f t="shared" si="0"/>
        <v>1032689447</v>
      </c>
      <c r="F12" s="261">
        <v>290469289</v>
      </c>
      <c r="G12" s="262">
        <v>572172466</v>
      </c>
      <c r="H12" s="263">
        <f t="shared" si="1"/>
        <v>862641755</v>
      </c>
      <c r="I12" s="323"/>
      <c r="J12" s="323"/>
    </row>
    <row r="13" spans="1:10" ht="15.75">
      <c r="A13" s="31">
        <v>6.2</v>
      </c>
      <c r="B13" s="36" t="s">
        <v>197</v>
      </c>
      <c r="C13" s="259">
        <v>-50434890</v>
      </c>
      <c r="D13" s="259">
        <v>-126980355</v>
      </c>
      <c r="E13" s="260">
        <f t="shared" si="0"/>
        <v>-177415245</v>
      </c>
      <c r="F13" s="261">
        <v>-41479521</v>
      </c>
      <c r="G13" s="262">
        <v>-94400951</v>
      </c>
      <c r="H13" s="263">
        <f t="shared" si="1"/>
        <v>-135880472</v>
      </c>
      <c r="I13" s="509"/>
      <c r="J13" s="323"/>
    </row>
    <row r="14" spans="1:10" ht="15.75">
      <c r="A14" s="31">
        <v>6</v>
      </c>
      <c r="B14" s="35" t="s">
        <v>198</v>
      </c>
      <c r="C14" s="260">
        <f>C12+C13</f>
        <v>285362434</v>
      </c>
      <c r="D14" s="260">
        <f>D12+D13</f>
        <v>569911768</v>
      </c>
      <c r="E14" s="260">
        <f t="shared" si="0"/>
        <v>855274202</v>
      </c>
      <c r="F14" s="260">
        <f>F12+F13</f>
        <v>248989768</v>
      </c>
      <c r="G14" s="260">
        <f>G12+G13</f>
        <v>477771515</v>
      </c>
      <c r="H14" s="263">
        <f t="shared" si="1"/>
        <v>726761283</v>
      </c>
      <c r="I14" s="323"/>
      <c r="J14" s="323"/>
    </row>
    <row r="15" spans="1:10" ht="15.75">
      <c r="A15" s="31">
        <v>7</v>
      </c>
      <c r="B15" s="35" t="s">
        <v>199</v>
      </c>
      <c r="C15" s="259">
        <v>7655942</v>
      </c>
      <c r="D15" s="259">
        <v>7107044</v>
      </c>
      <c r="E15" s="260">
        <f t="shared" si="0"/>
        <v>14762986</v>
      </c>
      <c r="F15" s="261">
        <v>3121219</v>
      </c>
      <c r="G15" s="262">
        <v>4434332</v>
      </c>
      <c r="H15" s="263">
        <f t="shared" si="1"/>
        <v>7555551</v>
      </c>
      <c r="I15" s="323"/>
      <c r="J15" s="323"/>
    </row>
    <row r="16" spans="1:10" ht="15.75">
      <c r="A16" s="31">
        <v>8</v>
      </c>
      <c r="B16" s="35" t="s">
        <v>200</v>
      </c>
      <c r="C16" s="259">
        <v>6013426</v>
      </c>
      <c r="D16" s="259" t="s">
        <v>755</v>
      </c>
      <c r="E16" s="260">
        <f>C16</f>
        <v>6013426</v>
      </c>
      <c r="F16" s="261">
        <v>24352452</v>
      </c>
      <c r="G16" s="262" t="s">
        <v>755</v>
      </c>
      <c r="H16" s="263">
        <f>F16</f>
        <v>24352452</v>
      </c>
      <c r="I16" s="323"/>
      <c r="J16" s="323"/>
    </row>
    <row r="17" spans="1:10" ht="15.75">
      <c r="A17" s="31">
        <v>9</v>
      </c>
      <c r="B17" s="35" t="s">
        <v>201</v>
      </c>
      <c r="C17" s="259">
        <v>7793239</v>
      </c>
      <c r="D17" s="259">
        <v>0</v>
      </c>
      <c r="E17" s="260">
        <f t="shared" si="0"/>
        <v>7793239</v>
      </c>
      <c r="F17" s="261">
        <v>5814321</v>
      </c>
      <c r="G17" s="262">
        <v>0</v>
      </c>
      <c r="H17" s="263">
        <f t="shared" si="1"/>
        <v>5814321</v>
      </c>
      <c r="I17" s="323"/>
      <c r="J17" s="323"/>
    </row>
    <row r="18" spans="1:10" ht="15.75">
      <c r="A18" s="31">
        <v>10</v>
      </c>
      <c r="B18" s="35" t="s">
        <v>202</v>
      </c>
      <c r="C18" s="259">
        <v>21313841</v>
      </c>
      <c r="D18" s="259" t="s">
        <v>755</v>
      </c>
      <c r="E18" s="260">
        <f>C18</f>
        <v>21313841</v>
      </c>
      <c r="F18" s="261">
        <v>17998741</v>
      </c>
      <c r="G18" s="262" t="s">
        <v>755</v>
      </c>
      <c r="H18" s="263">
        <f>F18</f>
        <v>17998741</v>
      </c>
      <c r="I18" s="323"/>
      <c r="J18" s="323"/>
    </row>
    <row r="19" spans="1:10" ht="15.75">
      <c r="A19" s="31">
        <v>11</v>
      </c>
      <c r="B19" s="35" t="s">
        <v>203</v>
      </c>
      <c r="C19" s="259">
        <v>39934611</v>
      </c>
      <c r="D19" s="259">
        <v>4118091</v>
      </c>
      <c r="E19" s="260">
        <f t="shared" si="0"/>
        <v>44052702</v>
      </c>
      <c r="F19" s="261">
        <v>22002279</v>
      </c>
      <c r="G19" s="262">
        <v>1133568</v>
      </c>
      <c r="H19" s="263">
        <f t="shared" si="1"/>
        <v>23135847</v>
      </c>
      <c r="I19" s="323"/>
      <c r="J19" s="323"/>
    </row>
    <row r="20" spans="1:10" ht="15.75">
      <c r="A20" s="31">
        <v>12</v>
      </c>
      <c r="B20" s="37" t="s">
        <v>204</v>
      </c>
      <c r="C20" s="260">
        <f>SUM(C7:C11)+SUM(C14:C19)</f>
        <v>443166419</v>
      </c>
      <c r="D20" s="260">
        <f>SUM(D7:D11)+SUM(D14:D19)</f>
        <v>964112184</v>
      </c>
      <c r="E20" s="260">
        <f t="shared" si="0"/>
        <v>1407278603</v>
      </c>
      <c r="F20" s="260">
        <f>SUM(F7:F11)+SUM(F14:F19)</f>
        <v>422982911</v>
      </c>
      <c r="G20" s="260">
        <f>SUM(G7:G11)+SUM(G14:G19)</f>
        <v>809888041</v>
      </c>
      <c r="H20" s="263">
        <f t="shared" si="1"/>
        <v>1232870952</v>
      </c>
      <c r="I20" s="510"/>
      <c r="J20" s="323"/>
    </row>
    <row r="21" spans="1:10" ht="15.75">
      <c r="A21" s="31"/>
      <c r="B21" s="32" t="s">
        <v>221</v>
      </c>
      <c r="C21" s="264" t="s">
        <v>764</v>
      </c>
      <c r="D21" s="264"/>
      <c r="E21" s="264"/>
      <c r="F21" s="265" t="s">
        <v>764</v>
      </c>
      <c r="G21" s="266"/>
      <c r="H21" s="267"/>
      <c r="I21" s="323"/>
      <c r="J21" s="323"/>
    </row>
    <row r="22" spans="1:10" ht="15.75">
      <c r="A22" s="31">
        <v>13</v>
      </c>
      <c r="B22" s="35" t="s">
        <v>205</v>
      </c>
      <c r="C22" s="259">
        <v>50507</v>
      </c>
      <c r="D22" s="259">
        <v>111563</v>
      </c>
      <c r="E22" s="260">
        <f>C22+D22</f>
        <v>162070</v>
      </c>
      <c r="F22" s="261">
        <v>51462</v>
      </c>
      <c r="G22" s="262">
        <v>103602</v>
      </c>
      <c r="H22" s="263">
        <f t="shared" si="1"/>
        <v>155064</v>
      </c>
      <c r="I22" s="323"/>
      <c r="J22" s="323"/>
    </row>
    <row r="23" spans="1:10" ht="15.75">
      <c r="A23" s="31">
        <v>14</v>
      </c>
      <c r="B23" s="35" t="s">
        <v>206</v>
      </c>
      <c r="C23" s="259">
        <v>48553858</v>
      </c>
      <c r="D23" s="259">
        <v>331732925</v>
      </c>
      <c r="E23" s="260">
        <f t="shared" ref="E23:E30" si="2">C23+D23</f>
        <v>380286783</v>
      </c>
      <c r="F23" s="261">
        <v>81678591</v>
      </c>
      <c r="G23" s="262">
        <v>281252642</v>
      </c>
      <c r="H23" s="263">
        <f t="shared" si="1"/>
        <v>362931233</v>
      </c>
      <c r="I23" s="323"/>
      <c r="J23" s="323"/>
    </row>
    <row r="24" spans="1:10" ht="15.75">
      <c r="A24" s="31">
        <v>15</v>
      </c>
      <c r="B24" s="35" t="s">
        <v>207</v>
      </c>
      <c r="C24" s="259">
        <v>32177447</v>
      </c>
      <c r="D24" s="259">
        <v>46499604</v>
      </c>
      <c r="E24" s="260">
        <f t="shared" si="2"/>
        <v>78677051</v>
      </c>
      <c r="F24" s="261">
        <v>38441111</v>
      </c>
      <c r="G24" s="262">
        <v>28177344</v>
      </c>
      <c r="H24" s="263">
        <f t="shared" si="1"/>
        <v>66618455</v>
      </c>
      <c r="I24" s="323"/>
      <c r="J24" s="323"/>
    </row>
    <row r="25" spans="1:10" ht="15.75">
      <c r="A25" s="31">
        <v>16</v>
      </c>
      <c r="B25" s="35" t="s">
        <v>208</v>
      </c>
      <c r="C25" s="259">
        <v>72017047</v>
      </c>
      <c r="D25" s="259">
        <v>410743858</v>
      </c>
      <c r="E25" s="260">
        <f t="shared" si="2"/>
        <v>482760905</v>
      </c>
      <c r="F25" s="261">
        <v>17509032</v>
      </c>
      <c r="G25" s="262">
        <v>333664393</v>
      </c>
      <c r="H25" s="263">
        <f t="shared" si="1"/>
        <v>351173425</v>
      </c>
      <c r="I25" s="323"/>
      <c r="J25" s="323"/>
    </row>
    <row r="26" spans="1:10" ht="15.75">
      <c r="A26" s="31">
        <v>17</v>
      </c>
      <c r="B26" s="35" t="s">
        <v>209</v>
      </c>
      <c r="C26" s="264"/>
      <c r="D26" s="264"/>
      <c r="E26" s="260">
        <f t="shared" si="2"/>
        <v>0</v>
      </c>
      <c r="F26" s="265"/>
      <c r="G26" s="266"/>
      <c r="H26" s="263">
        <f t="shared" si="1"/>
        <v>0</v>
      </c>
      <c r="I26" s="323"/>
      <c r="J26" s="323"/>
    </row>
    <row r="27" spans="1:10" ht="15.75">
      <c r="A27" s="31">
        <v>18</v>
      </c>
      <c r="B27" s="35" t="s">
        <v>210</v>
      </c>
      <c r="C27" s="259">
        <v>0</v>
      </c>
      <c r="D27" s="259">
        <v>0</v>
      </c>
      <c r="E27" s="260">
        <f t="shared" si="2"/>
        <v>0</v>
      </c>
      <c r="F27" s="261">
        <v>0</v>
      </c>
      <c r="G27" s="262">
        <v>0</v>
      </c>
      <c r="H27" s="263">
        <f t="shared" si="1"/>
        <v>0</v>
      </c>
      <c r="I27" s="323"/>
      <c r="J27" s="323"/>
    </row>
    <row r="28" spans="1:10" ht="15.75">
      <c r="A28" s="31">
        <v>19</v>
      </c>
      <c r="B28" s="35" t="s">
        <v>211</v>
      </c>
      <c r="C28" s="259">
        <v>1972407</v>
      </c>
      <c r="D28" s="259">
        <v>9050724</v>
      </c>
      <c r="E28" s="260">
        <f t="shared" si="2"/>
        <v>11023131</v>
      </c>
      <c r="F28" s="261">
        <v>545069</v>
      </c>
      <c r="G28" s="262">
        <v>8280163</v>
      </c>
      <c r="H28" s="263">
        <f t="shared" si="1"/>
        <v>8825232</v>
      </c>
      <c r="I28" s="323"/>
      <c r="J28" s="323"/>
    </row>
    <row r="29" spans="1:10" ht="15.75">
      <c r="A29" s="31">
        <v>20</v>
      </c>
      <c r="B29" s="35" t="s">
        <v>133</v>
      </c>
      <c r="C29" s="259">
        <v>22308908</v>
      </c>
      <c r="D29" s="259">
        <v>9430326</v>
      </c>
      <c r="E29" s="260">
        <f t="shared" si="2"/>
        <v>31739234</v>
      </c>
      <c r="F29" s="261">
        <v>13380795</v>
      </c>
      <c r="G29" s="262">
        <v>5919103</v>
      </c>
      <c r="H29" s="263">
        <f t="shared" si="1"/>
        <v>19299898</v>
      </c>
      <c r="I29" s="323"/>
      <c r="J29" s="323"/>
    </row>
    <row r="30" spans="1:10" ht="15.75">
      <c r="A30" s="31">
        <v>21</v>
      </c>
      <c r="B30" s="35" t="s">
        <v>212</v>
      </c>
      <c r="C30" s="259">
        <v>0</v>
      </c>
      <c r="D30" s="259">
        <v>248557680</v>
      </c>
      <c r="E30" s="260">
        <f t="shared" si="2"/>
        <v>248557680</v>
      </c>
      <c r="F30" s="261">
        <v>0</v>
      </c>
      <c r="G30" s="262">
        <v>223413120</v>
      </c>
      <c r="H30" s="263">
        <f t="shared" si="1"/>
        <v>223413120</v>
      </c>
      <c r="I30" s="323"/>
      <c r="J30" s="323"/>
    </row>
    <row r="31" spans="1:10" ht="15.75">
      <c r="A31" s="31">
        <v>22</v>
      </c>
      <c r="B31" s="37" t="s">
        <v>213</v>
      </c>
      <c r="C31" s="260">
        <f>SUM(C22:C30)</f>
        <v>177080174</v>
      </c>
      <c r="D31" s="260">
        <f>SUM(D22:D30)</f>
        <v>1056126680</v>
      </c>
      <c r="E31" s="260">
        <f>C31+D31</f>
        <v>1233206854</v>
      </c>
      <c r="F31" s="260">
        <f>SUM(F22:F30)</f>
        <v>151606060</v>
      </c>
      <c r="G31" s="260">
        <f>SUM(G22:G30)</f>
        <v>880810367</v>
      </c>
      <c r="H31" s="263">
        <f t="shared" si="1"/>
        <v>1032416427</v>
      </c>
      <c r="I31" s="323"/>
      <c r="J31" s="323"/>
    </row>
    <row r="32" spans="1:10" ht="15.75">
      <c r="A32" s="31"/>
      <c r="B32" s="32" t="s">
        <v>222</v>
      </c>
      <c r="C32" s="264"/>
      <c r="D32" s="264"/>
      <c r="E32" s="259"/>
      <c r="F32" s="265"/>
      <c r="G32" s="266"/>
      <c r="H32" s="267"/>
      <c r="I32" s="323"/>
      <c r="J32" s="323"/>
    </row>
    <row r="33" spans="1:10" ht="15.75">
      <c r="A33" s="31">
        <v>23</v>
      </c>
      <c r="B33" s="35" t="s">
        <v>214</v>
      </c>
      <c r="C33" s="259">
        <v>114430000</v>
      </c>
      <c r="D33" s="264" t="s">
        <v>755</v>
      </c>
      <c r="E33" s="260">
        <f>C33</f>
        <v>114430000</v>
      </c>
      <c r="F33" s="261">
        <v>114430000</v>
      </c>
      <c r="G33" s="266"/>
      <c r="H33" s="263">
        <f>F33</f>
        <v>114430000</v>
      </c>
      <c r="I33" s="323"/>
      <c r="J33" s="323"/>
    </row>
    <row r="34" spans="1:10" ht="15.75">
      <c r="A34" s="31">
        <v>24</v>
      </c>
      <c r="B34" s="35" t="s">
        <v>215</v>
      </c>
      <c r="C34" s="259">
        <v>0</v>
      </c>
      <c r="D34" s="264" t="s">
        <v>755</v>
      </c>
      <c r="E34" s="260">
        <f t="shared" ref="E34:E40" si="3">C34</f>
        <v>0</v>
      </c>
      <c r="F34" s="261">
        <v>0</v>
      </c>
      <c r="G34" s="266"/>
      <c r="H34" s="263">
        <f t="shared" ref="H34:H40" si="4">F34</f>
        <v>0</v>
      </c>
      <c r="I34" s="323"/>
      <c r="J34" s="323"/>
    </row>
    <row r="35" spans="1:10" ht="15.75">
      <c r="A35" s="31">
        <v>25</v>
      </c>
      <c r="B35" s="36" t="s">
        <v>216</v>
      </c>
      <c r="C35" s="259">
        <v>0</v>
      </c>
      <c r="D35" s="264" t="s">
        <v>755</v>
      </c>
      <c r="E35" s="260">
        <f t="shared" si="3"/>
        <v>0</v>
      </c>
      <c r="F35" s="261">
        <v>0</v>
      </c>
      <c r="G35" s="266"/>
      <c r="H35" s="263">
        <f t="shared" si="4"/>
        <v>0</v>
      </c>
      <c r="I35" s="323"/>
      <c r="J35" s="323"/>
    </row>
    <row r="36" spans="1:10" ht="15.75">
      <c r="A36" s="31">
        <v>26</v>
      </c>
      <c r="B36" s="35" t="s">
        <v>217</v>
      </c>
      <c r="C36" s="259">
        <v>0</v>
      </c>
      <c r="D36" s="264" t="s">
        <v>755</v>
      </c>
      <c r="E36" s="260">
        <f t="shared" si="3"/>
        <v>0</v>
      </c>
      <c r="F36" s="261">
        <v>0</v>
      </c>
      <c r="G36" s="266"/>
      <c r="H36" s="263">
        <f t="shared" si="4"/>
        <v>0</v>
      </c>
      <c r="I36" s="323"/>
      <c r="J36" s="323"/>
    </row>
    <row r="37" spans="1:10" ht="15.75">
      <c r="A37" s="31">
        <v>27</v>
      </c>
      <c r="B37" s="35" t="s">
        <v>218</v>
      </c>
      <c r="C37" s="259">
        <v>7438034</v>
      </c>
      <c r="D37" s="264" t="s">
        <v>755</v>
      </c>
      <c r="E37" s="260">
        <f t="shared" si="3"/>
        <v>7438034</v>
      </c>
      <c r="F37" s="261">
        <v>7438034</v>
      </c>
      <c r="G37" s="266"/>
      <c r="H37" s="263">
        <f t="shared" si="4"/>
        <v>7438034</v>
      </c>
      <c r="I37" s="323"/>
      <c r="J37" s="323"/>
    </row>
    <row r="38" spans="1:10" ht="15.75">
      <c r="A38" s="31">
        <v>28</v>
      </c>
      <c r="B38" s="35" t="s">
        <v>219</v>
      </c>
      <c r="C38" s="259">
        <v>52203715</v>
      </c>
      <c r="D38" s="264" t="s">
        <v>755</v>
      </c>
      <c r="E38" s="260">
        <f t="shared" si="3"/>
        <v>52203715</v>
      </c>
      <c r="F38" s="261">
        <v>78586491</v>
      </c>
      <c r="G38" s="266"/>
      <c r="H38" s="263">
        <f t="shared" si="4"/>
        <v>78586491</v>
      </c>
      <c r="I38" s="323"/>
      <c r="J38" s="323"/>
    </row>
    <row r="39" spans="1:10" ht="15.75">
      <c r="A39" s="31">
        <v>29</v>
      </c>
      <c r="B39" s="35" t="s">
        <v>235</v>
      </c>
      <c r="C39" s="259">
        <v>0</v>
      </c>
      <c r="D39" s="264" t="s">
        <v>755</v>
      </c>
      <c r="E39" s="260">
        <f t="shared" si="3"/>
        <v>0</v>
      </c>
      <c r="F39" s="261">
        <v>0</v>
      </c>
      <c r="G39" s="266"/>
      <c r="H39" s="263">
        <f t="shared" si="4"/>
        <v>0</v>
      </c>
      <c r="I39" s="323"/>
      <c r="J39" s="323"/>
    </row>
    <row r="40" spans="1:10" ht="15.75">
      <c r="A40" s="31">
        <v>30</v>
      </c>
      <c r="B40" s="37" t="s">
        <v>220</v>
      </c>
      <c r="C40" s="259">
        <f>SUM(C33:C39)</f>
        <v>174071749</v>
      </c>
      <c r="D40" s="264"/>
      <c r="E40" s="260">
        <f t="shared" si="3"/>
        <v>174071749</v>
      </c>
      <c r="F40" s="262">
        <f>SUM(F33:F39)</f>
        <v>200454525</v>
      </c>
      <c r="G40" s="266"/>
      <c r="H40" s="263">
        <f t="shared" si="4"/>
        <v>200454525</v>
      </c>
      <c r="I40" s="510"/>
      <c r="J40" s="323"/>
    </row>
    <row r="41" spans="1:10" ht="16.5" thickBot="1">
      <c r="A41" s="38">
        <v>31</v>
      </c>
      <c r="B41" s="39" t="s">
        <v>236</v>
      </c>
      <c r="C41" s="268">
        <f>C31+C40</f>
        <v>351151923</v>
      </c>
      <c r="D41" s="268">
        <f>D31+D40</f>
        <v>1056126680</v>
      </c>
      <c r="E41" s="268">
        <f>C41+D41</f>
        <v>1407278603</v>
      </c>
      <c r="F41" s="268">
        <f>F31+F40</f>
        <v>352060585</v>
      </c>
      <c r="G41" s="268">
        <f>G31+G40</f>
        <v>880810367</v>
      </c>
      <c r="H41" s="269">
        <f>F41+G41</f>
        <v>1232870952</v>
      </c>
      <c r="I41" s="323"/>
      <c r="J41" s="323"/>
    </row>
    <row r="42" spans="1:10">
      <c r="E42" s="310"/>
      <c r="H42" s="310"/>
      <c r="J42" s="323"/>
    </row>
    <row r="43" spans="1:10">
      <c r="B43" s="4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sheetPr>
  <dimension ref="A1:J67"/>
  <sheetViews>
    <sheetView workbookViewId="0">
      <pane xSplit="1" ySplit="6" topLeftCell="B7" activePane="bottomRight" state="frozen"/>
      <selection pane="topRight"/>
      <selection pane="bottomLeft"/>
      <selection pane="bottomRight" activeCell="B7" sqref="B7"/>
    </sheetView>
  </sheetViews>
  <sheetFormatPr defaultColWidth="9.140625" defaultRowHeight="15"/>
  <cols>
    <col min="1" max="1" width="9.5703125" style="2" bestFit="1" customWidth="1"/>
    <col min="2" max="2" width="71.140625" style="2" customWidth="1"/>
    <col min="3" max="3" width="13.5703125" style="2" customWidth="1"/>
    <col min="4" max="8" width="12.7109375" style="2" customWidth="1"/>
    <col min="9" max="9" width="8.85546875" customWidth="1"/>
    <col min="10" max="16384" width="9.140625" style="8"/>
  </cols>
  <sheetData>
    <row r="1" spans="1:10" ht="15.75">
      <c r="A1" s="11" t="s">
        <v>227</v>
      </c>
      <c r="B1" s="313" t="s">
        <v>751</v>
      </c>
      <c r="C1" s="10"/>
    </row>
    <row r="2" spans="1:10" ht="15.75">
      <c r="A2" s="11" t="s">
        <v>228</v>
      </c>
      <c r="B2" s="316">
        <f>'1. key ratios'!B2</f>
        <v>44104</v>
      </c>
      <c r="C2" s="23"/>
      <c r="D2" s="12"/>
      <c r="E2" s="12"/>
      <c r="F2" s="12"/>
      <c r="G2" s="12"/>
      <c r="H2" s="12"/>
    </row>
    <row r="3" spans="1:10" ht="15.75">
      <c r="A3" s="11"/>
      <c r="B3" s="316"/>
      <c r="C3" s="23"/>
      <c r="D3" s="12"/>
      <c r="E3" s="12"/>
      <c r="F3" s="12"/>
      <c r="G3" s="12"/>
      <c r="H3" s="12"/>
    </row>
    <row r="4" spans="1:10" ht="16.5" thickBot="1">
      <c r="A4" s="41" t="s">
        <v>650</v>
      </c>
      <c r="B4" s="24" t="s">
        <v>261</v>
      </c>
      <c r="C4" s="27"/>
      <c r="D4" s="27"/>
      <c r="E4" s="27"/>
      <c r="F4" s="41"/>
      <c r="G4" s="41"/>
      <c r="H4" s="42" t="s">
        <v>130</v>
      </c>
    </row>
    <row r="5" spans="1:10" ht="15.75">
      <c r="A5" s="124"/>
      <c r="B5" s="125"/>
      <c r="C5" s="562" t="s">
        <v>233</v>
      </c>
      <c r="D5" s="563"/>
      <c r="E5" s="564"/>
      <c r="F5" s="562" t="s">
        <v>234</v>
      </c>
      <c r="G5" s="563"/>
      <c r="H5" s="565"/>
    </row>
    <row r="6" spans="1:10">
      <c r="A6" s="126" t="s">
        <v>27</v>
      </c>
      <c r="B6" s="43"/>
      <c r="C6" s="44" t="s">
        <v>28</v>
      </c>
      <c r="D6" s="44" t="s">
        <v>134</v>
      </c>
      <c r="E6" s="44" t="s">
        <v>69</v>
      </c>
      <c r="F6" s="44" t="s">
        <v>28</v>
      </c>
      <c r="G6" s="44" t="s">
        <v>134</v>
      </c>
      <c r="H6" s="127" t="s">
        <v>69</v>
      </c>
    </row>
    <row r="7" spans="1:10">
      <c r="A7" s="128"/>
      <c r="B7" s="46" t="s">
        <v>129</v>
      </c>
      <c r="C7" s="47"/>
      <c r="D7" s="47"/>
      <c r="E7" s="47"/>
      <c r="F7" s="47"/>
      <c r="G7" s="47"/>
      <c r="H7" s="129"/>
      <c r="I7" s="323"/>
      <c r="J7" s="473"/>
    </row>
    <row r="8" spans="1:10" ht="27">
      <c r="A8" s="128">
        <v>1</v>
      </c>
      <c r="B8" s="48" t="s">
        <v>135</v>
      </c>
      <c r="C8" s="270">
        <v>1074087</v>
      </c>
      <c r="D8" s="270">
        <v>258196</v>
      </c>
      <c r="E8" s="260">
        <f>C8+D8</f>
        <v>1332283</v>
      </c>
      <c r="F8" s="270">
        <v>2815914</v>
      </c>
      <c r="G8" s="270">
        <v>1260071</v>
      </c>
      <c r="H8" s="271">
        <f>F8+G8</f>
        <v>4075985</v>
      </c>
      <c r="I8" s="323"/>
      <c r="J8" s="473"/>
    </row>
    <row r="9" spans="1:10" ht="15.75">
      <c r="A9" s="128">
        <v>2</v>
      </c>
      <c r="B9" s="48" t="s">
        <v>136</v>
      </c>
      <c r="C9" s="272">
        <f>SUM(C10:C18)</f>
        <v>20310035</v>
      </c>
      <c r="D9" s="272">
        <f>SUM(D10:D18)</f>
        <v>30620708</v>
      </c>
      <c r="E9" s="260">
        <f t="shared" ref="E9:E67" si="0">C9+D9</f>
        <v>50930743</v>
      </c>
      <c r="F9" s="272">
        <f>SUM(F10:F18)</f>
        <v>17868668</v>
      </c>
      <c r="G9" s="272">
        <f>SUM(G10:G18)</f>
        <v>32635655</v>
      </c>
      <c r="H9" s="271">
        <f t="shared" ref="H9:H67" si="1">F9+G9</f>
        <v>50504323</v>
      </c>
      <c r="I9" s="323"/>
      <c r="J9" s="473"/>
    </row>
    <row r="10" spans="1:10" ht="15.75">
      <c r="A10" s="128">
        <v>2.1</v>
      </c>
      <c r="B10" s="49" t="s">
        <v>137</v>
      </c>
      <c r="C10" s="270">
        <v>0</v>
      </c>
      <c r="D10" s="270">
        <v>0</v>
      </c>
      <c r="E10" s="260">
        <f t="shared" si="0"/>
        <v>0</v>
      </c>
      <c r="F10" s="270">
        <v>0</v>
      </c>
      <c r="G10" s="270">
        <v>0</v>
      </c>
      <c r="H10" s="271">
        <f t="shared" si="1"/>
        <v>0</v>
      </c>
      <c r="I10" s="323"/>
      <c r="J10" s="473"/>
    </row>
    <row r="11" spans="1:10" ht="15.75">
      <c r="A11" s="128">
        <v>2.2000000000000002</v>
      </c>
      <c r="B11" s="49" t="s">
        <v>138</v>
      </c>
      <c r="C11" s="270">
        <v>8729685.6400000025</v>
      </c>
      <c r="D11" s="270">
        <v>11884908.33</v>
      </c>
      <c r="E11" s="260">
        <f t="shared" si="0"/>
        <v>20614593.970000003</v>
      </c>
      <c r="F11" s="270">
        <v>8081335.0999999987</v>
      </c>
      <c r="G11" s="270">
        <v>13088336.359999999</v>
      </c>
      <c r="H11" s="271">
        <f t="shared" si="1"/>
        <v>21169671.459999997</v>
      </c>
      <c r="I11" s="323"/>
      <c r="J11" s="473"/>
    </row>
    <row r="12" spans="1:10" ht="15.75">
      <c r="A12" s="128">
        <v>2.2999999999999998</v>
      </c>
      <c r="B12" s="49" t="s">
        <v>139</v>
      </c>
      <c r="C12" s="270">
        <v>111.56</v>
      </c>
      <c r="D12" s="270">
        <v>652409.41999999993</v>
      </c>
      <c r="E12" s="260">
        <f t="shared" si="0"/>
        <v>652520.98</v>
      </c>
      <c r="F12" s="270">
        <v>801.95</v>
      </c>
      <c r="G12" s="270">
        <v>163152.76</v>
      </c>
      <c r="H12" s="271">
        <f t="shared" si="1"/>
        <v>163954.71000000002</v>
      </c>
      <c r="I12" s="323"/>
      <c r="J12" s="473"/>
    </row>
    <row r="13" spans="1:10" ht="15.75">
      <c r="A13" s="128">
        <v>2.4</v>
      </c>
      <c r="B13" s="49" t="s">
        <v>140</v>
      </c>
      <c r="C13" s="270">
        <v>1419686.2700000003</v>
      </c>
      <c r="D13" s="270">
        <v>1371362.08</v>
      </c>
      <c r="E13" s="260">
        <f t="shared" si="0"/>
        <v>2791048.3500000006</v>
      </c>
      <c r="F13" s="270">
        <v>1328500.8999999999</v>
      </c>
      <c r="G13" s="270">
        <v>2223598.08</v>
      </c>
      <c r="H13" s="271">
        <f t="shared" si="1"/>
        <v>3552098.98</v>
      </c>
      <c r="I13" s="323"/>
      <c r="J13" s="473"/>
    </row>
    <row r="14" spans="1:10" ht="15.75">
      <c r="A14" s="128">
        <v>2.5</v>
      </c>
      <c r="B14" s="49" t="s">
        <v>141</v>
      </c>
      <c r="C14" s="270">
        <v>3304100.92</v>
      </c>
      <c r="D14" s="270">
        <v>4078110.8899999997</v>
      </c>
      <c r="E14" s="260">
        <f t="shared" si="0"/>
        <v>7382211.8099999996</v>
      </c>
      <c r="F14" s="270">
        <v>3095165.25</v>
      </c>
      <c r="G14" s="270">
        <v>3513918.4500000007</v>
      </c>
      <c r="H14" s="271">
        <f t="shared" si="1"/>
        <v>6609083.7000000011</v>
      </c>
      <c r="I14" s="323"/>
      <c r="J14" s="473"/>
    </row>
    <row r="15" spans="1:10" ht="27">
      <c r="A15" s="128">
        <v>2.6</v>
      </c>
      <c r="B15" s="49" t="s">
        <v>142</v>
      </c>
      <c r="C15" s="270">
        <v>3658325.2499999995</v>
      </c>
      <c r="D15" s="270">
        <v>3007758.36</v>
      </c>
      <c r="E15" s="260">
        <f t="shared" si="0"/>
        <v>6666083.6099999994</v>
      </c>
      <c r="F15" s="270">
        <v>3072219.37</v>
      </c>
      <c r="G15" s="270">
        <v>5202359.41</v>
      </c>
      <c r="H15" s="271">
        <f t="shared" si="1"/>
        <v>8274578.7800000003</v>
      </c>
      <c r="I15" s="323"/>
      <c r="J15" s="473"/>
    </row>
    <row r="16" spans="1:10" ht="15.75">
      <c r="A16" s="128">
        <v>2.7</v>
      </c>
      <c r="B16" s="49" t="s">
        <v>143</v>
      </c>
      <c r="C16" s="270">
        <v>6540.37</v>
      </c>
      <c r="D16" s="270">
        <v>9683.82</v>
      </c>
      <c r="E16" s="260">
        <f t="shared" si="0"/>
        <v>16224.189999999999</v>
      </c>
      <c r="F16" s="270">
        <v>7761.8</v>
      </c>
      <c r="G16" s="270">
        <v>687093.41999999993</v>
      </c>
      <c r="H16" s="271">
        <f t="shared" si="1"/>
        <v>694855.22</v>
      </c>
      <c r="I16" s="323"/>
      <c r="J16" s="473"/>
    </row>
    <row r="17" spans="1:10" ht="15.75">
      <c r="A17" s="128">
        <v>2.8</v>
      </c>
      <c r="B17" s="49" t="s">
        <v>144</v>
      </c>
      <c r="C17" s="270">
        <v>771367</v>
      </c>
      <c r="D17" s="270">
        <v>2360463</v>
      </c>
      <c r="E17" s="260">
        <f t="shared" si="0"/>
        <v>3131830</v>
      </c>
      <c r="F17" s="270">
        <v>511529</v>
      </c>
      <c r="G17" s="270">
        <v>2452696</v>
      </c>
      <c r="H17" s="271">
        <f t="shared" si="1"/>
        <v>2964225</v>
      </c>
      <c r="I17" s="323"/>
      <c r="J17" s="473"/>
    </row>
    <row r="18" spans="1:10" ht="15.75">
      <c r="A18" s="128">
        <v>2.9</v>
      </c>
      <c r="B18" s="49" t="s">
        <v>145</v>
      </c>
      <c r="C18" s="270">
        <v>2420217.9899999984</v>
      </c>
      <c r="D18" s="270">
        <v>7256012.1000000015</v>
      </c>
      <c r="E18" s="260">
        <f t="shared" si="0"/>
        <v>9676230.0899999999</v>
      </c>
      <c r="F18" s="270">
        <v>1771354.629999999</v>
      </c>
      <c r="G18" s="270">
        <v>5304500.5200000033</v>
      </c>
      <c r="H18" s="271">
        <f t="shared" si="1"/>
        <v>7075855.1500000022</v>
      </c>
      <c r="I18" s="323"/>
      <c r="J18" s="473"/>
    </row>
    <row r="19" spans="1:10" ht="27">
      <c r="A19" s="128">
        <v>3</v>
      </c>
      <c r="B19" s="48" t="s">
        <v>146</v>
      </c>
      <c r="C19" s="270">
        <v>481431</v>
      </c>
      <c r="D19" s="270">
        <v>1298834</v>
      </c>
      <c r="E19" s="260">
        <f t="shared" si="0"/>
        <v>1780265</v>
      </c>
      <c r="F19" s="270">
        <v>1893587</v>
      </c>
      <c r="G19" s="270">
        <v>6866605</v>
      </c>
      <c r="H19" s="271">
        <f t="shared" si="1"/>
        <v>8760192</v>
      </c>
      <c r="I19" s="323"/>
      <c r="J19" s="473"/>
    </row>
    <row r="20" spans="1:10" ht="15.75">
      <c r="A20" s="128">
        <v>4</v>
      </c>
      <c r="B20" s="48" t="s">
        <v>147</v>
      </c>
      <c r="C20" s="270">
        <v>1028152</v>
      </c>
      <c r="D20" s="270">
        <v>0</v>
      </c>
      <c r="E20" s="260">
        <f t="shared" si="0"/>
        <v>1028152</v>
      </c>
      <c r="F20" s="270">
        <v>772965</v>
      </c>
      <c r="G20" s="270">
        <v>0</v>
      </c>
      <c r="H20" s="271">
        <f t="shared" si="1"/>
        <v>772965</v>
      </c>
      <c r="I20" s="323"/>
      <c r="J20" s="473"/>
    </row>
    <row r="21" spans="1:10" ht="15.75">
      <c r="A21" s="128">
        <v>5</v>
      </c>
      <c r="B21" s="48" t="s">
        <v>148</v>
      </c>
      <c r="C21" s="270">
        <v>0</v>
      </c>
      <c r="D21" s="270">
        <v>17689</v>
      </c>
      <c r="E21" s="260">
        <f t="shared" si="0"/>
        <v>17689</v>
      </c>
      <c r="F21" s="270">
        <v>0</v>
      </c>
      <c r="G21" s="270">
        <v>63365</v>
      </c>
      <c r="H21" s="271">
        <f>F21+G21</f>
        <v>63365</v>
      </c>
      <c r="I21" s="323"/>
      <c r="J21" s="473"/>
    </row>
    <row r="22" spans="1:10" ht="15.75">
      <c r="A22" s="128">
        <v>6</v>
      </c>
      <c r="B22" s="50" t="s">
        <v>149</v>
      </c>
      <c r="C22" s="272">
        <f>C8+C9+C19+C20+C21</f>
        <v>22893705</v>
      </c>
      <c r="D22" s="272">
        <f>D8+D9+D19+D20+D21</f>
        <v>32195427</v>
      </c>
      <c r="E22" s="260">
        <f>C22+D22</f>
        <v>55089132</v>
      </c>
      <c r="F22" s="272">
        <f>F8+F9+F19+F20+F21</f>
        <v>23351134</v>
      </c>
      <c r="G22" s="272">
        <f>G8+G9+G19+G20+G21</f>
        <v>40825696</v>
      </c>
      <c r="H22" s="271">
        <f>F22+G22</f>
        <v>64176830</v>
      </c>
      <c r="I22" s="323"/>
      <c r="J22" s="473"/>
    </row>
    <row r="23" spans="1:10" ht="15.75">
      <c r="A23" s="128"/>
      <c r="B23" s="46" t="s">
        <v>127</v>
      </c>
      <c r="C23" s="270"/>
      <c r="D23" s="270"/>
      <c r="E23" s="259"/>
      <c r="F23" s="270"/>
      <c r="G23" s="270"/>
      <c r="H23" s="273"/>
      <c r="I23" s="323"/>
      <c r="J23" s="473"/>
    </row>
    <row r="24" spans="1:10" ht="15.75">
      <c r="A24" s="128">
        <v>7</v>
      </c>
      <c r="B24" s="48" t="s">
        <v>150</v>
      </c>
      <c r="C24" s="270">
        <v>694143</v>
      </c>
      <c r="D24" s="270">
        <v>529720</v>
      </c>
      <c r="E24" s="260">
        <f t="shared" si="0"/>
        <v>1223863</v>
      </c>
      <c r="F24" s="270">
        <v>2171691</v>
      </c>
      <c r="G24" s="270">
        <v>112673</v>
      </c>
      <c r="H24" s="271">
        <f t="shared" si="1"/>
        <v>2284364</v>
      </c>
      <c r="I24" s="323"/>
      <c r="J24" s="473"/>
    </row>
    <row r="25" spans="1:10" ht="15.75">
      <c r="A25" s="128">
        <v>8</v>
      </c>
      <c r="B25" s="48" t="s">
        <v>151</v>
      </c>
      <c r="C25" s="270">
        <v>3824216</v>
      </c>
      <c r="D25" s="270">
        <v>11109258</v>
      </c>
      <c r="E25" s="260">
        <f t="shared" si="0"/>
        <v>14933474</v>
      </c>
      <c r="F25" s="270">
        <v>888321</v>
      </c>
      <c r="G25" s="270">
        <v>10538784</v>
      </c>
      <c r="H25" s="271">
        <f t="shared" si="1"/>
        <v>11427105</v>
      </c>
      <c r="I25" s="323"/>
      <c r="J25" s="473"/>
    </row>
    <row r="26" spans="1:10" ht="15.75">
      <c r="A26" s="128">
        <v>9</v>
      </c>
      <c r="B26" s="48" t="s">
        <v>152</v>
      </c>
      <c r="C26" s="270">
        <v>50885</v>
      </c>
      <c r="D26" s="270">
        <v>361</v>
      </c>
      <c r="E26" s="260">
        <f t="shared" si="0"/>
        <v>51246</v>
      </c>
      <c r="F26" s="270">
        <v>12297</v>
      </c>
      <c r="G26" s="270">
        <v>359589</v>
      </c>
      <c r="H26" s="271">
        <f t="shared" si="1"/>
        <v>371886</v>
      </c>
      <c r="I26" s="323"/>
      <c r="J26" s="473"/>
    </row>
    <row r="27" spans="1:10" ht="15.75">
      <c r="A27" s="128">
        <v>10</v>
      </c>
      <c r="B27" s="48" t="s">
        <v>153</v>
      </c>
      <c r="C27" s="270">
        <v>0</v>
      </c>
      <c r="D27" s="270">
        <v>0</v>
      </c>
      <c r="E27" s="260">
        <f t="shared" si="0"/>
        <v>0</v>
      </c>
      <c r="F27" s="270">
        <v>0</v>
      </c>
      <c r="G27" s="270">
        <v>0</v>
      </c>
      <c r="H27" s="271">
        <f t="shared" si="1"/>
        <v>0</v>
      </c>
      <c r="I27" s="323"/>
      <c r="J27" s="473"/>
    </row>
    <row r="28" spans="1:10" ht="15.75">
      <c r="A28" s="128">
        <v>11</v>
      </c>
      <c r="B28" s="48" t="s">
        <v>154</v>
      </c>
      <c r="C28" s="270">
        <v>0</v>
      </c>
      <c r="D28" s="270">
        <v>8864567</v>
      </c>
      <c r="E28" s="260">
        <f t="shared" si="0"/>
        <v>8864567</v>
      </c>
      <c r="F28" s="270">
        <v>0</v>
      </c>
      <c r="G28" s="270">
        <v>7117367</v>
      </c>
      <c r="H28" s="271">
        <f t="shared" si="1"/>
        <v>7117367</v>
      </c>
      <c r="I28" s="323"/>
      <c r="J28" s="473"/>
    </row>
    <row r="29" spans="1:10" ht="15.75">
      <c r="A29" s="128">
        <v>12</v>
      </c>
      <c r="B29" s="48" t="s">
        <v>155</v>
      </c>
      <c r="C29" s="270"/>
      <c r="D29" s="270"/>
      <c r="E29" s="260">
        <f t="shared" si="0"/>
        <v>0</v>
      </c>
      <c r="F29" s="270"/>
      <c r="G29" s="270"/>
      <c r="H29" s="271">
        <f t="shared" si="1"/>
        <v>0</v>
      </c>
      <c r="I29" s="323"/>
      <c r="J29" s="473"/>
    </row>
    <row r="30" spans="1:10" ht="15.75">
      <c r="A30" s="128">
        <v>13</v>
      </c>
      <c r="B30" s="51" t="s">
        <v>156</v>
      </c>
      <c r="C30" s="272">
        <f>SUM(C24:C29)</f>
        <v>4569244</v>
      </c>
      <c r="D30" s="272">
        <f>SUM(D24:D29)</f>
        <v>20503906</v>
      </c>
      <c r="E30" s="260">
        <f t="shared" si="0"/>
        <v>25073150</v>
      </c>
      <c r="F30" s="272">
        <f>SUM(F24:F29)</f>
        <v>3072309</v>
      </c>
      <c r="G30" s="272">
        <f>SUM(G24:G29)</f>
        <v>18128413</v>
      </c>
      <c r="H30" s="271">
        <f t="shared" si="1"/>
        <v>21200722</v>
      </c>
      <c r="I30" s="323"/>
      <c r="J30" s="473"/>
    </row>
    <row r="31" spans="1:10" ht="15.75">
      <c r="A31" s="128">
        <v>14</v>
      </c>
      <c r="B31" s="51" t="s">
        <v>157</v>
      </c>
      <c r="C31" s="272">
        <f>C22-C30</f>
        <v>18324461</v>
      </c>
      <c r="D31" s="272">
        <f>D22-D30</f>
        <v>11691521</v>
      </c>
      <c r="E31" s="260">
        <f t="shared" si="0"/>
        <v>30015982</v>
      </c>
      <c r="F31" s="272">
        <f>F22-F30</f>
        <v>20278825</v>
      </c>
      <c r="G31" s="272">
        <f>G22-G30</f>
        <v>22697283</v>
      </c>
      <c r="H31" s="271">
        <f t="shared" si="1"/>
        <v>42976108</v>
      </c>
      <c r="I31" s="323"/>
      <c r="J31" s="473"/>
    </row>
    <row r="32" spans="1:10">
      <c r="A32" s="128"/>
      <c r="B32" s="46"/>
      <c r="C32" s="274"/>
      <c r="D32" s="274"/>
      <c r="E32" s="274"/>
      <c r="F32" s="274"/>
      <c r="G32" s="274"/>
      <c r="H32" s="275"/>
      <c r="I32" s="323"/>
      <c r="J32" s="473"/>
    </row>
    <row r="33" spans="1:10" ht="15.75">
      <c r="A33" s="128"/>
      <c r="B33" s="46" t="s">
        <v>158</v>
      </c>
      <c r="C33" s="270"/>
      <c r="D33" s="270"/>
      <c r="E33" s="259"/>
      <c r="F33" s="270"/>
      <c r="G33" s="270"/>
      <c r="H33" s="273"/>
      <c r="I33" s="323"/>
      <c r="J33" s="473"/>
    </row>
    <row r="34" spans="1:10" ht="15.75">
      <c r="A34" s="128">
        <v>15</v>
      </c>
      <c r="B34" s="45" t="s">
        <v>128</v>
      </c>
      <c r="C34" s="276">
        <f>C35-C36</f>
        <v>-234377</v>
      </c>
      <c r="D34" s="276">
        <f>D35-D36</f>
        <v>-3172109</v>
      </c>
      <c r="E34" s="260">
        <f t="shared" si="0"/>
        <v>-3406486</v>
      </c>
      <c r="F34" s="276">
        <f>F35-F36</f>
        <v>406590</v>
      </c>
      <c r="G34" s="276">
        <f>G35-G36</f>
        <v>-4281094</v>
      </c>
      <c r="H34" s="271">
        <f t="shared" si="1"/>
        <v>-3874504</v>
      </c>
      <c r="I34" s="323"/>
      <c r="J34" s="473"/>
    </row>
    <row r="35" spans="1:10" ht="15.75">
      <c r="A35" s="128">
        <v>15.1</v>
      </c>
      <c r="B35" s="49" t="s">
        <v>159</v>
      </c>
      <c r="C35" s="270">
        <v>1933866</v>
      </c>
      <c r="D35" s="270">
        <v>1395049</v>
      </c>
      <c r="E35" s="260">
        <f t="shared" si="0"/>
        <v>3328915</v>
      </c>
      <c r="F35" s="270">
        <v>2475548</v>
      </c>
      <c r="G35" s="270">
        <v>1414370</v>
      </c>
      <c r="H35" s="271">
        <f t="shared" si="1"/>
        <v>3889918</v>
      </c>
      <c r="I35" s="323"/>
      <c r="J35" s="473"/>
    </row>
    <row r="36" spans="1:10" ht="15.75">
      <c r="A36" s="128">
        <v>15.2</v>
      </c>
      <c r="B36" s="49" t="s">
        <v>160</v>
      </c>
      <c r="C36" s="270">
        <v>2168243</v>
      </c>
      <c r="D36" s="270">
        <v>4567158</v>
      </c>
      <c r="E36" s="260">
        <f t="shared" si="0"/>
        <v>6735401</v>
      </c>
      <c r="F36" s="270">
        <v>2068958</v>
      </c>
      <c r="G36" s="270">
        <v>5695464</v>
      </c>
      <c r="H36" s="271">
        <f t="shared" si="1"/>
        <v>7764422</v>
      </c>
      <c r="I36" s="323"/>
      <c r="J36" s="473"/>
    </row>
    <row r="37" spans="1:10" ht="15.75">
      <c r="A37" s="128">
        <v>16</v>
      </c>
      <c r="B37" s="48" t="s">
        <v>161</v>
      </c>
      <c r="C37" s="270">
        <v>0</v>
      </c>
      <c r="D37" s="270">
        <v>0</v>
      </c>
      <c r="E37" s="260">
        <f t="shared" si="0"/>
        <v>0</v>
      </c>
      <c r="F37" s="270">
        <v>0</v>
      </c>
      <c r="G37" s="270">
        <v>0</v>
      </c>
      <c r="H37" s="271">
        <f t="shared" si="1"/>
        <v>0</v>
      </c>
      <c r="I37" s="323"/>
      <c r="J37" s="473"/>
    </row>
    <row r="38" spans="1:10" ht="15.75">
      <c r="A38" s="128">
        <v>17</v>
      </c>
      <c r="B38" s="48" t="s">
        <v>162</v>
      </c>
      <c r="C38" s="270">
        <v>1602915</v>
      </c>
      <c r="D38" s="270">
        <v>0</v>
      </c>
      <c r="E38" s="260">
        <f t="shared" si="0"/>
        <v>1602915</v>
      </c>
      <c r="F38" s="270">
        <v>43170</v>
      </c>
      <c r="G38" s="270">
        <v>0</v>
      </c>
      <c r="H38" s="271">
        <f t="shared" si="1"/>
        <v>43170</v>
      </c>
      <c r="I38" s="323"/>
      <c r="J38" s="473"/>
    </row>
    <row r="39" spans="1:10" ht="15.75">
      <c r="A39" s="128">
        <v>18</v>
      </c>
      <c r="B39" s="48" t="s">
        <v>163</v>
      </c>
      <c r="C39" s="270">
        <v>157476</v>
      </c>
      <c r="D39" s="270">
        <v>1264681</v>
      </c>
      <c r="E39" s="260">
        <f t="shared" si="0"/>
        <v>1422157</v>
      </c>
      <c r="F39" s="270">
        <v>22393</v>
      </c>
      <c r="G39" s="270">
        <v>782942</v>
      </c>
      <c r="H39" s="271">
        <f t="shared" si="1"/>
        <v>805335</v>
      </c>
      <c r="I39" s="323"/>
      <c r="J39" s="473"/>
    </row>
    <row r="40" spans="1:10" ht="15.75">
      <c r="A40" s="128">
        <v>19</v>
      </c>
      <c r="B40" s="48" t="s">
        <v>164</v>
      </c>
      <c r="C40" s="270">
        <v>4849443</v>
      </c>
      <c r="D40" s="270"/>
      <c r="E40" s="260">
        <f t="shared" si="0"/>
        <v>4849443</v>
      </c>
      <c r="F40" s="270">
        <v>4045408</v>
      </c>
      <c r="G40" s="270"/>
      <c r="H40" s="271">
        <f t="shared" si="1"/>
        <v>4045408</v>
      </c>
      <c r="I40" s="323"/>
      <c r="J40" s="473"/>
    </row>
    <row r="41" spans="1:10" ht="15.75">
      <c r="A41" s="128">
        <v>20</v>
      </c>
      <c r="B41" s="48" t="s">
        <v>165</v>
      </c>
      <c r="C41" s="270">
        <v>650628</v>
      </c>
      <c r="D41" s="270"/>
      <c r="E41" s="260">
        <f t="shared" si="0"/>
        <v>650628</v>
      </c>
      <c r="F41" s="270">
        <v>-4348895</v>
      </c>
      <c r="G41" s="270"/>
      <c r="H41" s="271">
        <f t="shared" si="1"/>
        <v>-4348895</v>
      </c>
      <c r="I41" s="323"/>
      <c r="J41" s="473"/>
    </row>
    <row r="42" spans="1:10" ht="15.75">
      <c r="A42" s="128">
        <v>21</v>
      </c>
      <c r="B42" s="48" t="s">
        <v>166</v>
      </c>
      <c r="C42" s="270">
        <v>10973</v>
      </c>
      <c r="D42" s="270">
        <v>0</v>
      </c>
      <c r="E42" s="260">
        <f t="shared" si="0"/>
        <v>10973</v>
      </c>
      <c r="F42" s="270">
        <v>38608</v>
      </c>
      <c r="G42" s="270">
        <v>0</v>
      </c>
      <c r="H42" s="271">
        <f t="shared" si="1"/>
        <v>38608</v>
      </c>
      <c r="I42" s="323"/>
      <c r="J42" s="473"/>
    </row>
    <row r="43" spans="1:10" ht="15.75">
      <c r="A43" s="128">
        <v>22</v>
      </c>
      <c r="B43" s="48" t="s">
        <v>167</v>
      </c>
      <c r="C43" s="270">
        <v>1016921</v>
      </c>
      <c r="D43" s="270">
        <v>232530</v>
      </c>
      <c r="E43" s="260">
        <f t="shared" si="0"/>
        <v>1249451</v>
      </c>
      <c r="F43" s="270">
        <v>1134775</v>
      </c>
      <c r="G43" s="270">
        <v>735174</v>
      </c>
      <c r="H43" s="271">
        <f t="shared" si="1"/>
        <v>1869949</v>
      </c>
      <c r="I43" s="323"/>
      <c r="J43" s="473"/>
    </row>
    <row r="44" spans="1:10" ht="15.75">
      <c r="A44" s="128">
        <v>23</v>
      </c>
      <c r="B44" s="48" t="s">
        <v>168</v>
      </c>
      <c r="C44" s="270">
        <v>1023984</v>
      </c>
      <c r="D44" s="270">
        <v>63351</v>
      </c>
      <c r="E44" s="260">
        <f t="shared" si="0"/>
        <v>1087335</v>
      </c>
      <c r="F44" s="270">
        <v>698663</v>
      </c>
      <c r="G44" s="270">
        <v>6077</v>
      </c>
      <c r="H44" s="271">
        <f t="shared" si="1"/>
        <v>704740</v>
      </c>
      <c r="I44" s="323"/>
      <c r="J44" s="473"/>
    </row>
    <row r="45" spans="1:10" ht="15.75">
      <c r="A45" s="128">
        <v>24</v>
      </c>
      <c r="B45" s="51" t="s">
        <v>169</v>
      </c>
      <c r="C45" s="272">
        <f>C34+C37+C38+C39+C40+C41+C42+C43+C44</f>
        <v>9077963</v>
      </c>
      <c r="D45" s="272">
        <f>D34+D37+D38+D39+D40+D41+D42+D43+D44</f>
        <v>-1611547</v>
      </c>
      <c r="E45" s="260">
        <f t="shared" si="0"/>
        <v>7466416</v>
      </c>
      <c r="F45" s="272">
        <f>F34+F37+F38+F39+F40+F41+F42+F43+F44</f>
        <v>2040712</v>
      </c>
      <c r="G45" s="272">
        <f>G34+G37+G38+G39+G40+G41+G42+G43+G44</f>
        <v>-2756901</v>
      </c>
      <c r="H45" s="271">
        <f t="shared" si="1"/>
        <v>-716189</v>
      </c>
      <c r="I45" s="323"/>
      <c r="J45" s="473"/>
    </row>
    <row r="46" spans="1:10">
      <c r="A46" s="128"/>
      <c r="B46" s="46" t="s">
        <v>170</v>
      </c>
      <c r="C46" s="270"/>
      <c r="D46" s="270"/>
      <c r="E46" s="270"/>
      <c r="F46" s="270"/>
      <c r="G46" s="270"/>
      <c r="H46" s="277"/>
      <c r="I46" s="323"/>
      <c r="J46" s="473"/>
    </row>
    <row r="47" spans="1:10" ht="15.75">
      <c r="A47" s="128">
        <v>25</v>
      </c>
      <c r="B47" s="48" t="s">
        <v>171</v>
      </c>
      <c r="C47" s="270">
        <v>576026</v>
      </c>
      <c r="D47" s="270">
        <v>23023</v>
      </c>
      <c r="E47" s="260">
        <f t="shared" si="0"/>
        <v>599049</v>
      </c>
      <c r="F47" s="270">
        <v>670332</v>
      </c>
      <c r="G47" s="270">
        <v>159091</v>
      </c>
      <c r="H47" s="271">
        <f t="shared" si="1"/>
        <v>829423</v>
      </c>
      <c r="I47" s="323"/>
      <c r="J47" s="473"/>
    </row>
    <row r="48" spans="1:10" ht="15.75">
      <c r="A48" s="128">
        <v>26</v>
      </c>
      <c r="B48" s="48" t="s">
        <v>172</v>
      </c>
      <c r="C48" s="270">
        <v>433322</v>
      </c>
      <c r="D48" s="270">
        <v>33813</v>
      </c>
      <c r="E48" s="260">
        <f t="shared" si="0"/>
        <v>467135</v>
      </c>
      <c r="F48" s="270">
        <v>376009</v>
      </c>
      <c r="G48" s="270">
        <v>85746</v>
      </c>
      <c r="H48" s="271">
        <f t="shared" si="1"/>
        <v>461755</v>
      </c>
      <c r="I48" s="323"/>
      <c r="J48" s="473"/>
    </row>
    <row r="49" spans="1:10" ht="15.75">
      <c r="A49" s="128">
        <v>27</v>
      </c>
      <c r="B49" s="48" t="s">
        <v>173</v>
      </c>
      <c r="C49" s="270">
        <v>9562886</v>
      </c>
      <c r="D49" s="270"/>
      <c r="E49" s="260">
        <f t="shared" si="0"/>
        <v>9562886</v>
      </c>
      <c r="F49" s="270">
        <v>9288320</v>
      </c>
      <c r="G49" s="270"/>
      <c r="H49" s="271">
        <f t="shared" si="1"/>
        <v>9288320</v>
      </c>
      <c r="I49" s="323"/>
      <c r="J49" s="473"/>
    </row>
    <row r="50" spans="1:10" ht="15.75">
      <c r="A50" s="128">
        <v>28</v>
      </c>
      <c r="B50" s="48" t="s">
        <v>310</v>
      </c>
      <c r="C50" s="270">
        <v>55934</v>
      </c>
      <c r="D50" s="270"/>
      <c r="E50" s="260">
        <f t="shared" si="0"/>
        <v>55934</v>
      </c>
      <c r="F50" s="270">
        <v>63463</v>
      </c>
      <c r="G50" s="270"/>
      <c r="H50" s="271">
        <f t="shared" si="1"/>
        <v>63463</v>
      </c>
      <c r="I50" s="323"/>
      <c r="J50" s="473"/>
    </row>
    <row r="51" spans="1:10" ht="15.75">
      <c r="A51" s="128">
        <v>29</v>
      </c>
      <c r="B51" s="48" t="s">
        <v>174</v>
      </c>
      <c r="C51" s="270">
        <v>3237254</v>
      </c>
      <c r="D51" s="270"/>
      <c r="E51" s="260">
        <f t="shared" si="0"/>
        <v>3237254</v>
      </c>
      <c r="F51" s="270">
        <v>3053757</v>
      </c>
      <c r="G51" s="270"/>
      <c r="H51" s="271">
        <f t="shared" si="1"/>
        <v>3053757</v>
      </c>
      <c r="I51" s="323"/>
      <c r="J51" s="473"/>
    </row>
    <row r="52" spans="1:10" ht="15.75">
      <c r="A52" s="128">
        <v>30</v>
      </c>
      <c r="B52" s="48" t="s">
        <v>175</v>
      </c>
      <c r="C52" s="270">
        <v>3004953</v>
      </c>
      <c r="D52" s="270">
        <v>136104</v>
      </c>
      <c r="E52" s="260">
        <f t="shared" si="0"/>
        <v>3141057</v>
      </c>
      <c r="F52" s="270">
        <v>3161955</v>
      </c>
      <c r="G52" s="270">
        <v>445322</v>
      </c>
      <c r="H52" s="271">
        <f t="shared" si="1"/>
        <v>3607277</v>
      </c>
      <c r="I52" s="323"/>
      <c r="J52" s="473"/>
    </row>
    <row r="53" spans="1:10" ht="15.75">
      <c r="A53" s="128">
        <v>31</v>
      </c>
      <c r="B53" s="51" t="s">
        <v>176</v>
      </c>
      <c r="C53" s="272">
        <f>C47+C48+C49+C50+C51+C52</f>
        <v>16870375</v>
      </c>
      <c r="D53" s="272">
        <f>D47+D48+D49+D50+D51+D52</f>
        <v>192940</v>
      </c>
      <c r="E53" s="260">
        <f t="shared" si="0"/>
        <v>17063315</v>
      </c>
      <c r="F53" s="272">
        <f>F47+F48+F49+F50+F51+F52</f>
        <v>16613836</v>
      </c>
      <c r="G53" s="272">
        <f>G47+G48+G49+G50+G51+G52</f>
        <v>690159</v>
      </c>
      <c r="H53" s="271">
        <f t="shared" si="1"/>
        <v>17303995</v>
      </c>
      <c r="I53" s="342"/>
      <c r="J53" s="473"/>
    </row>
    <row r="54" spans="1:10" ht="15.75">
      <c r="A54" s="128">
        <v>32</v>
      </c>
      <c r="B54" s="51" t="s">
        <v>177</v>
      </c>
      <c r="C54" s="272">
        <f>C45-C53</f>
        <v>-7792412</v>
      </c>
      <c r="D54" s="272">
        <f>D45-D53</f>
        <v>-1804487</v>
      </c>
      <c r="E54" s="260">
        <f t="shared" si="0"/>
        <v>-9596899</v>
      </c>
      <c r="F54" s="272">
        <f>F45-F53</f>
        <v>-14573124</v>
      </c>
      <c r="G54" s="272">
        <f>G45-G53</f>
        <v>-3447060</v>
      </c>
      <c r="H54" s="271">
        <f t="shared" si="1"/>
        <v>-18020184</v>
      </c>
      <c r="I54" s="323"/>
      <c r="J54" s="473"/>
    </row>
    <row r="55" spans="1:10">
      <c r="A55" s="128"/>
      <c r="B55" s="46"/>
      <c r="C55" s="274"/>
      <c r="D55" s="274"/>
      <c r="E55" s="274"/>
      <c r="F55" s="274"/>
      <c r="G55" s="274"/>
      <c r="H55" s="275"/>
      <c r="I55" s="323"/>
      <c r="J55" s="473"/>
    </row>
    <row r="56" spans="1:10" ht="15.75">
      <c r="A56" s="128">
        <v>33</v>
      </c>
      <c r="B56" s="51" t="s">
        <v>178</v>
      </c>
      <c r="C56" s="272">
        <f>C31+C54</f>
        <v>10532049</v>
      </c>
      <c r="D56" s="272">
        <f>D31+D54</f>
        <v>9887034</v>
      </c>
      <c r="E56" s="260">
        <f t="shared" si="0"/>
        <v>20419083</v>
      </c>
      <c r="F56" s="272">
        <f>F31+F54</f>
        <v>5705701</v>
      </c>
      <c r="G56" s="272">
        <f>G31+G54</f>
        <v>19250223</v>
      </c>
      <c r="H56" s="271">
        <f t="shared" si="1"/>
        <v>24955924</v>
      </c>
      <c r="I56" s="323"/>
      <c r="J56" s="473"/>
    </row>
    <row r="57" spans="1:10">
      <c r="A57" s="128"/>
      <c r="B57" s="46"/>
      <c r="C57" s="274"/>
      <c r="D57" s="274"/>
      <c r="E57" s="274"/>
      <c r="F57" s="274"/>
      <c r="G57" s="274"/>
      <c r="H57" s="275"/>
      <c r="I57" s="323"/>
      <c r="J57" s="473"/>
    </row>
    <row r="58" spans="1:10" ht="15.75">
      <c r="A58" s="128">
        <v>34</v>
      </c>
      <c r="B58" s="48" t="s">
        <v>179</v>
      </c>
      <c r="C58" s="270">
        <v>44100371</v>
      </c>
      <c r="D58" s="270"/>
      <c r="E58" s="260">
        <f>C58</f>
        <v>44100371</v>
      </c>
      <c r="F58" s="270">
        <v>374382</v>
      </c>
      <c r="G58" s="270"/>
      <c r="H58" s="271">
        <f>F58</f>
        <v>374382</v>
      </c>
      <c r="I58" s="323"/>
      <c r="J58" s="473"/>
    </row>
    <row r="59" spans="1:10" s="201" customFormat="1" ht="27">
      <c r="A59" s="128">
        <v>35</v>
      </c>
      <c r="B59" s="48" t="s">
        <v>180</v>
      </c>
      <c r="C59" s="279">
        <v>-1309033</v>
      </c>
      <c r="D59" s="279"/>
      <c r="E59" s="278">
        <f>C59</f>
        <v>-1309033</v>
      </c>
      <c r="F59" s="279">
        <v>-635261</v>
      </c>
      <c r="G59" s="279"/>
      <c r="H59" s="280">
        <f>F59</f>
        <v>-635261</v>
      </c>
      <c r="I59" s="323"/>
      <c r="J59" s="473"/>
    </row>
    <row r="60" spans="1:10" ht="15.75">
      <c r="A60" s="128">
        <v>36</v>
      </c>
      <c r="B60" s="48" t="s">
        <v>181</v>
      </c>
      <c r="C60" s="270">
        <v>13183944</v>
      </c>
      <c r="D60" s="270"/>
      <c r="E60" s="260">
        <f>C60</f>
        <v>13183944</v>
      </c>
      <c r="F60" s="270">
        <v>2852039</v>
      </c>
      <c r="G60" s="270"/>
      <c r="H60" s="271">
        <f>F60</f>
        <v>2852039</v>
      </c>
      <c r="I60" s="323"/>
      <c r="J60" s="473"/>
    </row>
    <row r="61" spans="1:10" ht="15.75">
      <c r="A61" s="128">
        <v>37</v>
      </c>
      <c r="B61" s="51" t="s">
        <v>182</v>
      </c>
      <c r="C61" s="272">
        <f>C58+C59+C60</f>
        <v>55975282</v>
      </c>
      <c r="D61" s="272">
        <f>D58+D59+D60</f>
        <v>0</v>
      </c>
      <c r="E61" s="260">
        <f t="shared" si="0"/>
        <v>55975282</v>
      </c>
      <c r="F61" s="272">
        <f>F58+F59+F60</f>
        <v>2591160</v>
      </c>
      <c r="G61" s="272">
        <f>G58+G59+G60</f>
        <v>0</v>
      </c>
      <c r="H61" s="271">
        <f t="shared" si="1"/>
        <v>2591160</v>
      </c>
      <c r="I61" s="323"/>
      <c r="J61" s="473"/>
    </row>
    <row r="62" spans="1:10">
      <c r="A62" s="128"/>
      <c r="B62" s="52"/>
      <c r="C62" s="270"/>
      <c r="D62" s="270"/>
      <c r="E62" s="270"/>
      <c r="F62" s="270"/>
      <c r="G62" s="270"/>
      <c r="H62" s="277"/>
      <c r="I62" s="323"/>
      <c r="J62" s="473"/>
    </row>
    <row r="63" spans="1:10" ht="25.5">
      <c r="A63" s="128">
        <v>38</v>
      </c>
      <c r="B63" s="53" t="s">
        <v>311</v>
      </c>
      <c r="C63" s="272">
        <f>C56-C61</f>
        <v>-45443233</v>
      </c>
      <c r="D63" s="272">
        <f>D56-D61</f>
        <v>9887034</v>
      </c>
      <c r="E63" s="260">
        <f t="shared" si="0"/>
        <v>-35556199</v>
      </c>
      <c r="F63" s="272">
        <f>F56-F61</f>
        <v>3114541</v>
      </c>
      <c r="G63" s="272">
        <f>G56-G61</f>
        <v>19250223</v>
      </c>
      <c r="H63" s="271">
        <f t="shared" si="1"/>
        <v>22364764</v>
      </c>
      <c r="I63" s="323"/>
      <c r="J63" s="473"/>
    </row>
    <row r="64" spans="1:10" ht="15.75">
      <c r="A64" s="126">
        <v>39</v>
      </c>
      <c r="B64" s="48" t="s">
        <v>183</v>
      </c>
      <c r="C64" s="281">
        <v>-5619115</v>
      </c>
      <c r="D64" s="281"/>
      <c r="E64" s="260">
        <f t="shared" si="0"/>
        <v>-5619115</v>
      </c>
      <c r="F64" s="281">
        <v>3469702</v>
      </c>
      <c r="G64" s="281"/>
      <c r="H64" s="271">
        <f t="shared" si="1"/>
        <v>3469702</v>
      </c>
      <c r="I64" s="323"/>
      <c r="J64" s="473"/>
    </row>
    <row r="65" spans="1:10" ht="15.75">
      <c r="A65" s="128">
        <v>40</v>
      </c>
      <c r="B65" s="51" t="s">
        <v>184</v>
      </c>
      <c r="C65" s="272">
        <f>C63-C64</f>
        <v>-39824118</v>
      </c>
      <c r="D65" s="272">
        <f>D63-D64</f>
        <v>9887034</v>
      </c>
      <c r="E65" s="260">
        <f t="shared" si="0"/>
        <v>-29937084</v>
      </c>
      <c r="F65" s="272">
        <f>F63-F64</f>
        <v>-355161</v>
      </c>
      <c r="G65" s="272">
        <f>G63-G64</f>
        <v>19250223</v>
      </c>
      <c r="H65" s="271">
        <f t="shared" si="1"/>
        <v>18895062</v>
      </c>
      <c r="I65" s="323"/>
      <c r="J65" s="473"/>
    </row>
    <row r="66" spans="1:10" ht="15.75">
      <c r="A66" s="126">
        <v>41</v>
      </c>
      <c r="B66" s="48" t="s">
        <v>185</v>
      </c>
      <c r="C66" s="281">
        <v>0</v>
      </c>
      <c r="D66" s="281"/>
      <c r="E66" s="260">
        <f t="shared" si="0"/>
        <v>0</v>
      </c>
      <c r="F66" s="281">
        <v>-246</v>
      </c>
      <c r="G66" s="281"/>
      <c r="H66" s="271">
        <f t="shared" si="1"/>
        <v>-246</v>
      </c>
      <c r="I66" s="323"/>
      <c r="J66" s="473"/>
    </row>
    <row r="67" spans="1:10" ht="16.5" thickBot="1">
      <c r="A67" s="130">
        <v>42</v>
      </c>
      <c r="B67" s="131" t="s">
        <v>186</v>
      </c>
      <c r="C67" s="282">
        <f>C65+C66</f>
        <v>-39824118</v>
      </c>
      <c r="D67" s="282">
        <f>D65+D66</f>
        <v>9887034</v>
      </c>
      <c r="E67" s="268">
        <f t="shared" si="0"/>
        <v>-29937084</v>
      </c>
      <c r="F67" s="282">
        <f>F65+F66</f>
        <v>-355407</v>
      </c>
      <c r="G67" s="282">
        <f>G65+G66</f>
        <v>19250223</v>
      </c>
      <c r="H67" s="283">
        <f t="shared" si="1"/>
        <v>18894816</v>
      </c>
      <c r="I67" s="342"/>
      <c r="J67" s="473"/>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H64"/>
  <sheetViews>
    <sheetView zoomScaleNormal="100" workbookViewId="0">
      <pane ySplit="6" topLeftCell="A7" activePane="bottomLeft" state="frozen"/>
      <selection pane="bottomLeft" activeCell="A7" sqref="A7"/>
    </sheetView>
  </sheetViews>
  <sheetFormatPr defaultRowHeight="15"/>
  <cols>
    <col min="1" max="1" width="9.5703125" bestFit="1" customWidth="1"/>
    <col min="2" max="2" width="72.28515625" customWidth="1"/>
    <col min="3" max="3" width="14.85546875" customWidth="1"/>
    <col min="4" max="4" width="13.42578125" customWidth="1"/>
    <col min="5" max="8" width="12.7109375" customWidth="1"/>
  </cols>
  <sheetData>
    <row r="1" spans="1:8">
      <c r="A1" s="2" t="s">
        <v>227</v>
      </c>
      <c r="B1" s="313" t="s">
        <v>751</v>
      </c>
    </row>
    <row r="2" spans="1:8">
      <c r="A2" s="2" t="s">
        <v>228</v>
      </c>
      <c r="B2" s="316">
        <f>'1. key ratios'!B2</f>
        <v>44104</v>
      </c>
    </row>
    <row r="3" spans="1:8">
      <c r="A3" s="2"/>
      <c r="C3" s="316"/>
    </row>
    <row r="4" spans="1:8" ht="16.5" thickBot="1">
      <c r="A4" s="2" t="s">
        <v>651</v>
      </c>
      <c r="B4" s="2"/>
      <c r="C4" s="316"/>
      <c r="D4" s="208"/>
      <c r="E4" s="208"/>
      <c r="F4" s="209"/>
      <c r="G4" s="209"/>
      <c r="H4" s="210" t="s">
        <v>130</v>
      </c>
    </row>
    <row r="5" spans="1:8" ht="15.75">
      <c r="A5" s="566" t="s">
        <v>27</v>
      </c>
      <c r="B5" s="568" t="s">
        <v>282</v>
      </c>
      <c r="C5" s="570" t="s">
        <v>233</v>
      </c>
      <c r="D5" s="570"/>
      <c r="E5" s="570"/>
      <c r="F5" s="570" t="s">
        <v>234</v>
      </c>
      <c r="G5" s="570"/>
      <c r="H5" s="571"/>
    </row>
    <row r="6" spans="1:8">
      <c r="A6" s="567"/>
      <c r="B6" s="569"/>
      <c r="C6" s="33" t="s">
        <v>28</v>
      </c>
      <c r="D6" s="33" t="s">
        <v>131</v>
      </c>
      <c r="E6" s="33" t="s">
        <v>69</v>
      </c>
      <c r="F6" s="33" t="s">
        <v>28</v>
      </c>
      <c r="G6" s="33" t="s">
        <v>131</v>
      </c>
      <c r="H6" s="34" t="s">
        <v>69</v>
      </c>
    </row>
    <row r="7" spans="1:8" s="3" customFormat="1" ht="15.75">
      <c r="A7" s="211">
        <v>1</v>
      </c>
      <c r="B7" s="212" t="s">
        <v>132</v>
      </c>
      <c r="C7" s="262"/>
      <c r="D7" s="262"/>
      <c r="E7" s="284">
        <f>C7+D7</f>
        <v>0</v>
      </c>
      <c r="F7" s="262"/>
      <c r="G7" s="262"/>
      <c r="H7" s="263">
        <f t="shared" ref="H7:H53" si="0">F7+G7</f>
        <v>0</v>
      </c>
    </row>
    <row r="8" spans="1:8" s="3" customFormat="1" ht="15.75">
      <c r="A8" s="211">
        <v>1.1000000000000001</v>
      </c>
      <c r="B8" s="213" t="s">
        <v>315</v>
      </c>
      <c r="C8" s="262">
        <v>18336605</v>
      </c>
      <c r="D8" s="262">
        <v>9994901</v>
      </c>
      <c r="E8" s="284">
        <f>C8+D8</f>
        <v>28331506</v>
      </c>
      <c r="F8" s="262">
        <v>21068886</v>
      </c>
      <c r="G8" s="262">
        <v>28512238</v>
      </c>
      <c r="H8" s="263">
        <f t="shared" si="0"/>
        <v>49581124</v>
      </c>
    </row>
    <row r="9" spans="1:8" s="3" customFormat="1" ht="15.75">
      <c r="A9" s="211">
        <v>1.2</v>
      </c>
      <c r="B9" s="213" t="s">
        <v>316</v>
      </c>
      <c r="C9" s="262"/>
      <c r="D9" s="325"/>
      <c r="E9" s="284">
        <f t="shared" ref="E9:E53" si="1">C9+D9</f>
        <v>0</v>
      </c>
      <c r="F9" s="325"/>
      <c r="G9" s="325">
        <v>733791</v>
      </c>
      <c r="H9" s="263">
        <f t="shared" si="0"/>
        <v>733791</v>
      </c>
    </row>
    <row r="10" spans="1:8" s="3" customFormat="1" ht="15.75">
      <c r="A10" s="211">
        <v>1.3</v>
      </c>
      <c r="B10" s="213" t="s">
        <v>317</v>
      </c>
      <c r="C10" s="262">
        <v>29275630</v>
      </c>
      <c r="D10" s="262">
        <v>17239287</v>
      </c>
      <c r="E10" s="284">
        <f t="shared" si="1"/>
        <v>46514917</v>
      </c>
      <c r="F10" s="262">
        <v>12456564</v>
      </c>
      <c r="G10" s="262">
        <v>18238177</v>
      </c>
      <c r="H10" s="263">
        <f t="shared" si="0"/>
        <v>30694741</v>
      </c>
    </row>
    <row r="11" spans="1:8" s="3" customFormat="1" ht="15.75">
      <c r="A11" s="211">
        <v>1.4</v>
      </c>
      <c r="B11" s="213" t="s">
        <v>318</v>
      </c>
      <c r="C11" s="262">
        <v>20729</v>
      </c>
      <c r="D11" s="262">
        <v>0</v>
      </c>
      <c r="E11" s="284">
        <f t="shared" si="1"/>
        <v>20729</v>
      </c>
      <c r="F11" s="262">
        <v>12464</v>
      </c>
      <c r="G11" s="262">
        <f>733791-G9</f>
        <v>0</v>
      </c>
      <c r="H11" s="263">
        <f t="shared" si="0"/>
        <v>12464</v>
      </c>
    </row>
    <row r="12" spans="1:8" s="3" customFormat="1" ht="29.25" customHeight="1">
      <c r="A12" s="211">
        <v>2</v>
      </c>
      <c r="B12" s="212" t="s">
        <v>319</v>
      </c>
      <c r="C12" s="262"/>
      <c r="D12" s="262"/>
      <c r="E12" s="284">
        <f t="shared" si="1"/>
        <v>0</v>
      </c>
      <c r="F12" s="262"/>
      <c r="G12" s="262"/>
      <c r="H12" s="263">
        <f t="shared" si="0"/>
        <v>0</v>
      </c>
    </row>
    <row r="13" spans="1:8" s="3" customFormat="1" ht="25.5">
      <c r="A13" s="211">
        <v>3</v>
      </c>
      <c r="B13" s="212" t="s">
        <v>320</v>
      </c>
      <c r="C13" s="262"/>
      <c r="D13" s="262"/>
      <c r="E13" s="284">
        <f t="shared" si="1"/>
        <v>0</v>
      </c>
      <c r="F13" s="262"/>
      <c r="G13" s="262"/>
      <c r="H13" s="263">
        <f t="shared" si="0"/>
        <v>0</v>
      </c>
    </row>
    <row r="14" spans="1:8" s="3" customFormat="1" ht="15.75">
      <c r="A14" s="211">
        <v>3.1</v>
      </c>
      <c r="B14" s="213" t="s">
        <v>321</v>
      </c>
      <c r="C14" s="262"/>
      <c r="D14" s="262"/>
      <c r="E14" s="284">
        <f t="shared" si="1"/>
        <v>0</v>
      </c>
      <c r="F14" s="262"/>
      <c r="G14" s="262"/>
      <c r="H14" s="263">
        <f t="shared" si="0"/>
        <v>0</v>
      </c>
    </row>
    <row r="15" spans="1:8" s="3" customFormat="1" ht="15.75">
      <c r="A15" s="211">
        <v>3.2</v>
      </c>
      <c r="B15" s="213" t="s">
        <v>322</v>
      </c>
      <c r="C15" s="262"/>
      <c r="D15" s="262"/>
      <c r="E15" s="284">
        <f t="shared" si="1"/>
        <v>0</v>
      </c>
      <c r="F15" s="262"/>
      <c r="G15" s="262"/>
      <c r="H15" s="263">
        <f t="shared" si="0"/>
        <v>0</v>
      </c>
    </row>
    <row r="16" spans="1:8" s="3" customFormat="1" ht="15.75">
      <c r="A16" s="211">
        <v>4</v>
      </c>
      <c r="B16" s="212" t="s">
        <v>323</v>
      </c>
      <c r="C16" s="262"/>
      <c r="D16" s="262"/>
      <c r="E16" s="284">
        <f t="shared" si="1"/>
        <v>0</v>
      </c>
      <c r="F16" s="262"/>
      <c r="G16" s="262"/>
      <c r="H16" s="263">
        <f t="shared" si="0"/>
        <v>0</v>
      </c>
    </row>
    <row r="17" spans="1:8" s="3" customFormat="1" ht="15.75">
      <c r="A17" s="211">
        <v>4.0999999999999996</v>
      </c>
      <c r="B17" s="213" t="s">
        <v>324</v>
      </c>
      <c r="C17" s="262">
        <v>8661128.8327211104</v>
      </c>
      <c r="D17" s="262">
        <v>7089427.5919341538</v>
      </c>
      <c r="E17" s="284">
        <f t="shared" si="1"/>
        <v>15750556.424655264</v>
      </c>
      <c r="F17" s="262">
        <v>8555044.8208025433</v>
      </c>
      <c r="G17" s="262">
        <v>7366303.8588102292</v>
      </c>
      <c r="H17" s="263">
        <f t="shared" si="0"/>
        <v>15921348.679612773</v>
      </c>
    </row>
    <row r="18" spans="1:8" s="3" customFormat="1" ht="15.75">
      <c r="A18" s="211">
        <v>4.2</v>
      </c>
      <c r="B18" s="213" t="s">
        <v>325</v>
      </c>
      <c r="C18" s="262">
        <v>136597797.56523067</v>
      </c>
      <c r="D18" s="262">
        <v>399109572.49631786</v>
      </c>
      <c r="E18" s="284">
        <f t="shared" si="1"/>
        <v>535707370.06154853</v>
      </c>
      <c r="F18" s="262">
        <v>145316332.81075639</v>
      </c>
      <c r="G18" s="262">
        <v>295942593.15748608</v>
      </c>
      <c r="H18" s="263">
        <f t="shared" si="0"/>
        <v>441258925.96824247</v>
      </c>
    </row>
    <row r="19" spans="1:8" s="3" customFormat="1" ht="25.5">
      <c r="A19" s="211">
        <v>5</v>
      </c>
      <c r="B19" s="212" t="s">
        <v>326</v>
      </c>
      <c r="C19" s="262"/>
      <c r="D19" s="262"/>
      <c r="E19" s="284">
        <f t="shared" si="1"/>
        <v>0</v>
      </c>
      <c r="F19" s="262"/>
      <c r="G19" s="262"/>
      <c r="H19" s="263">
        <f t="shared" si="0"/>
        <v>0</v>
      </c>
    </row>
    <row r="20" spans="1:8" s="3" customFormat="1" ht="15.75">
      <c r="A20" s="211">
        <v>5.0999999999999996</v>
      </c>
      <c r="B20" s="213" t="s">
        <v>327</v>
      </c>
      <c r="C20" s="262">
        <v>577450.01000000013</v>
      </c>
      <c r="D20" s="262">
        <v>37008346.155388005</v>
      </c>
      <c r="E20" s="284">
        <f t="shared" si="1"/>
        <v>37585796.165388003</v>
      </c>
      <c r="F20" s="262">
        <v>271777.77999999997</v>
      </c>
      <c r="G20" s="262">
        <v>11312105.896862</v>
      </c>
      <c r="H20" s="263">
        <f t="shared" si="0"/>
        <v>11583883.676862</v>
      </c>
    </row>
    <row r="21" spans="1:8" s="3" customFormat="1" ht="15.75">
      <c r="A21" s="211">
        <v>5.2</v>
      </c>
      <c r="B21" s="213" t="s">
        <v>328</v>
      </c>
      <c r="C21" s="262">
        <v>0</v>
      </c>
      <c r="D21" s="262">
        <v>0</v>
      </c>
      <c r="E21" s="284">
        <f t="shared" si="1"/>
        <v>0</v>
      </c>
      <c r="F21" s="262">
        <v>0</v>
      </c>
      <c r="G21" s="262">
        <v>0</v>
      </c>
      <c r="H21" s="263">
        <f t="shared" si="0"/>
        <v>0</v>
      </c>
    </row>
    <row r="22" spans="1:8" s="3" customFormat="1" ht="15.75">
      <c r="A22" s="211">
        <v>5.3</v>
      </c>
      <c r="B22" s="213" t="s">
        <v>329</v>
      </c>
      <c r="C22" s="262">
        <v>17688364</v>
      </c>
      <c r="D22" s="262">
        <v>2034564891.4408026</v>
      </c>
      <c r="E22" s="284">
        <f t="shared" si="1"/>
        <v>2052253255.4408026</v>
      </c>
      <c r="F22" s="262">
        <v>26233310.400000002</v>
      </c>
      <c r="G22" s="262">
        <v>1859365654.0265951</v>
      </c>
      <c r="H22" s="263">
        <f t="shared" si="0"/>
        <v>1885598964.4265952</v>
      </c>
    </row>
    <row r="23" spans="1:8" s="3" customFormat="1" ht="15.75">
      <c r="A23" s="211" t="s">
        <v>330</v>
      </c>
      <c r="B23" s="214" t="s">
        <v>331</v>
      </c>
      <c r="C23" s="262">
        <v>328780</v>
      </c>
      <c r="D23" s="262">
        <v>185009594.32806396</v>
      </c>
      <c r="E23" s="284">
        <f t="shared" si="1"/>
        <v>185338374.32806396</v>
      </c>
      <c r="F23" s="262">
        <v>245281.59999999998</v>
      </c>
      <c r="G23" s="262">
        <v>195001411.11838627</v>
      </c>
      <c r="H23" s="263">
        <f t="shared" si="0"/>
        <v>195246692.71838626</v>
      </c>
    </row>
    <row r="24" spans="1:8" s="3" customFormat="1" ht="15.75">
      <c r="A24" s="211" t="s">
        <v>332</v>
      </c>
      <c r="B24" s="214" t="s">
        <v>333</v>
      </c>
      <c r="C24" s="262">
        <v>838389</v>
      </c>
      <c r="D24" s="262">
        <v>1038000974.5723</v>
      </c>
      <c r="E24" s="284">
        <f t="shared" si="1"/>
        <v>1038839363.5723</v>
      </c>
      <c r="F24" s="262">
        <v>9991531.200000003</v>
      </c>
      <c r="G24" s="262">
        <v>941549766.50789762</v>
      </c>
      <c r="H24" s="263">
        <f t="shared" si="0"/>
        <v>951541297.70789766</v>
      </c>
    </row>
    <row r="25" spans="1:8" s="3" customFormat="1" ht="15.75">
      <c r="A25" s="211" t="s">
        <v>334</v>
      </c>
      <c r="B25" s="215" t="s">
        <v>335</v>
      </c>
      <c r="C25" s="262">
        <v>0</v>
      </c>
      <c r="D25" s="262">
        <v>212485960.66663432</v>
      </c>
      <c r="E25" s="284">
        <f t="shared" si="1"/>
        <v>212485960.66663432</v>
      </c>
      <c r="F25" s="262">
        <v>0</v>
      </c>
      <c r="G25" s="262">
        <v>188464921.8448</v>
      </c>
      <c r="H25" s="263">
        <f t="shared" si="0"/>
        <v>188464921.8448</v>
      </c>
    </row>
    <row r="26" spans="1:8" s="3" customFormat="1" ht="15.75">
      <c r="A26" s="211" t="s">
        <v>336</v>
      </c>
      <c r="B26" s="214" t="s">
        <v>337</v>
      </c>
      <c r="C26" s="262">
        <v>16521195</v>
      </c>
      <c r="D26" s="262">
        <v>495090416.72669321</v>
      </c>
      <c r="E26" s="284">
        <f t="shared" si="1"/>
        <v>511611611.72669321</v>
      </c>
      <c r="F26" s="262">
        <v>15996497.6</v>
      </c>
      <c r="G26" s="262">
        <v>486672130.87551117</v>
      </c>
      <c r="H26" s="263">
        <f t="shared" si="0"/>
        <v>502668628.47551119</v>
      </c>
    </row>
    <row r="27" spans="1:8" s="3" customFormat="1" ht="15.75">
      <c r="A27" s="211" t="s">
        <v>338</v>
      </c>
      <c r="B27" s="214" t="s">
        <v>339</v>
      </c>
      <c r="C27" s="262">
        <v>0</v>
      </c>
      <c r="D27" s="262">
        <v>103977945.14711112</v>
      </c>
      <c r="E27" s="284">
        <f t="shared" si="1"/>
        <v>103977945.14711112</v>
      </c>
      <c r="F27" s="262">
        <v>0</v>
      </c>
      <c r="G27" s="262">
        <v>47677423.68</v>
      </c>
      <c r="H27" s="263">
        <f t="shared" si="0"/>
        <v>47677423.68</v>
      </c>
    </row>
    <row r="28" spans="1:8" s="3" customFormat="1" ht="15.75">
      <c r="A28" s="211">
        <v>5.4</v>
      </c>
      <c r="B28" s="213" t="s">
        <v>340</v>
      </c>
      <c r="C28" s="262">
        <v>246311017.66981941</v>
      </c>
      <c r="D28" s="262">
        <v>431714243.98869896</v>
      </c>
      <c r="E28" s="284">
        <f t="shared" si="1"/>
        <v>678025261.65851831</v>
      </c>
      <c r="F28" s="262">
        <v>165430346.88313597</v>
      </c>
      <c r="G28" s="262">
        <v>232604044.13439563</v>
      </c>
      <c r="H28" s="263">
        <f t="shared" si="0"/>
        <v>398034391.01753163</v>
      </c>
    </row>
    <row r="29" spans="1:8" s="3" customFormat="1" ht="15.75">
      <c r="A29" s="211">
        <v>5.5</v>
      </c>
      <c r="B29" s="213" t="s">
        <v>341</v>
      </c>
      <c r="C29" s="262">
        <v>12670043</v>
      </c>
      <c r="D29" s="262">
        <v>171475215.5756</v>
      </c>
      <c r="E29" s="284">
        <f t="shared" si="1"/>
        <v>184145258.5756</v>
      </c>
      <c r="F29" s="262">
        <v>12681043</v>
      </c>
      <c r="G29" s="262">
        <v>149991181.9104</v>
      </c>
      <c r="H29" s="263">
        <f t="shared" si="0"/>
        <v>162672224.9104</v>
      </c>
    </row>
    <row r="30" spans="1:8" s="3" customFormat="1" ht="15.75">
      <c r="A30" s="211">
        <v>5.6</v>
      </c>
      <c r="B30" s="213" t="s">
        <v>342</v>
      </c>
      <c r="C30" s="262">
        <v>0</v>
      </c>
      <c r="D30" s="262">
        <v>5096090</v>
      </c>
      <c r="E30" s="284">
        <f t="shared" si="1"/>
        <v>5096090</v>
      </c>
      <c r="F30" s="262">
        <v>0</v>
      </c>
      <c r="G30" s="262">
        <v>4580560</v>
      </c>
      <c r="H30" s="263">
        <f t="shared" si="0"/>
        <v>4580560</v>
      </c>
    </row>
    <row r="31" spans="1:8" s="3" customFormat="1" ht="15.75">
      <c r="A31" s="211">
        <v>5.7</v>
      </c>
      <c r="B31" s="213" t="s">
        <v>343</v>
      </c>
      <c r="C31" s="262">
        <v>23120083.710000001</v>
      </c>
      <c r="D31" s="262">
        <v>94241722.770399958</v>
      </c>
      <c r="E31" s="284">
        <f t="shared" si="1"/>
        <v>117361806.48039997</v>
      </c>
      <c r="F31" s="262">
        <v>6176201</v>
      </c>
      <c r="G31" s="262">
        <v>91728692.841600001</v>
      </c>
      <c r="H31" s="263">
        <f t="shared" si="0"/>
        <v>97904893.841600001</v>
      </c>
    </row>
    <row r="32" spans="1:8" s="3" customFormat="1" ht="15.75">
      <c r="A32" s="211">
        <v>6</v>
      </c>
      <c r="B32" s="212" t="s">
        <v>344</v>
      </c>
      <c r="C32" s="262"/>
      <c r="D32" s="262"/>
      <c r="E32" s="284">
        <f t="shared" si="1"/>
        <v>0</v>
      </c>
      <c r="F32" s="262"/>
      <c r="G32" s="262"/>
      <c r="H32" s="263">
        <f t="shared" si="0"/>
        <v>0</v>
      </c>
    </row>
    <row r="33" spans="1:8" s="3" customFormat="1" ht="25.5">
      <c r="A33" s="211">
        <v>6.1</v>
      </c>
      <c r="B33" s="213" t="s">
        <v>345</v>
      </c>
      <c r="C33" s="262"/>
      <c r="D33" s="262"/>
      <c r="E33" s="284">
        <f t="shared" si="1"/>
        <v>0</v>
      </c>
      <c r="F33" s="262"/>
      <c r="G33" s="262"/>
      <c r="H33" s="263">
        <f t="shared" si="0"/>
        <v>0</v>
      </c>
    </row>
    <row r="34" spans="1:8" s="3" customFormat="1" ht="25.5">
      <c r="A34" s="211">
        <v>6.2</v>
      </c>
      <c r="B34" s="213" t="s">
        <v>346</v>
      </c>
      <c r="C34" s="262"/>
      <c r="D34" s="262"/>
      <c r="E34" s="284">
        <f t="shared" si="1"/>
        <v>0</v>
      </c>
      <c r="F34" s="262"/>
      <c r="G34" s="262"/>
      <c r="H34" s="263">
        <f t="shared" si="0"/>
        <v>0</v>
      </c>
    </row>
    <row r="35" spans="1:8" s="3" customFormat="1" ht="25.5">
      <c r="A35" s="211">
        <v>6.3</v>
      </c>
      <c r="B35" s="213" t="s">
        <v>347</v>
      </c>
      <c r="C35" s="262"/>
      <c r="D35" s="262"/>
      <c r="E35" s="284">
        <f t="shared" si="1"/>
        <v>0</v>
      </c>
      <c r="F35" s="262"/>
      <c r="G35" s="262"/>
      <c r="H35" s="263">
        <f t="shared" si="0"/>
        <v>0</v>
      </c>
    </row>
    <row r="36" spans="1:8" s="3" customFormat="1" ht="15.75">
      <c r="A36" s="211">
        <v>6.4</v>
      </c>
      <c r="B36" s="213" t="s">
        <v>348</v>
      </c>
      <c r="C36" s="262"/>
      <c r="D36" s="262"/>
      <c r="E36" s="284">
        <f t="shared" si="1"/>
        <v>0</v>
      </c>
      <c r="F36" s="262"/>
      <c r="G36" s="262"/>
      <c r="H36" s="263">
        <f t="shared" si="0"/>
        <v>0</v>
      </c>
    </row>
    <row r="37" spans="1:8" s="3" customFormat="1" ht="15.75">
      <c r="A37" s="211">
        <v>6.5</v>
      </c>
      <c r="B37" s="213" t="s">
        <v>349</v>
      </c>
      <c r="C37" s="262"/>
      <c r="D37" s="262"/>
      <c r="E37" s="284">
        <f t="shared" si="1"/>
        <v>0</v>
      </c>
      <c r="F37" s="262"/>
      <c r="G37" s="262"/>
      <c r="H37" s="263">
        <f t="shared" si="0"/>
        <v>0</v>
      </c>
    </row>
    <row r="38" spans="1:8" s="3" customFormat="1" ht="25.5">
      <c r="A38" s="211">
        <v>6.6</v>
      </c>
      <c r="B38" s="213" t="s">
        <v>350</v>
      </c>
      <c r="C38" s="262"/>
      <c r="D38" s="262"/>
      <c r="E38" s="284">
        <f t="shared" si="1"/>
        <v>0</v>
      </c>
      <c r="F38" s="262"/>
      <c r="G38" s="262"/>
      <c r="H38" s="263">
        <f t="shared" si="0"/>
        <v>0</v>
      </c>
    </row>
    <row r="39" spans="1:8" s="3" customFormat="1" ht="25.5">
      <c r="A39" s="211">
        <v>6.7</v>
      </c>
      <c r="B39" s="213" t="s">
        <v>351</v>
      </c>
      <c r="C39" s="262"/>
      <c r="D39" s="262"/>
      <c r="E39" s="284">
        <f t="shared" si="1"/>
        <v>0</v>
      </c>
      <c r="F39" s="262"/>
      <c r="G39" s="262"/>
      <c r="H39" s="263">
        <f t="shared" si="0"/>
        <v>0</v>
      </c>
    </row>
    <row r="40" spans="1:8" s="3" customFormat="1" ht="15.75">
      <c r="A40" s="211">
        <v>7</v>
      </c>
      <c r="B40" s="212" t="s">
        <v>780</v>
      </c>
      <c r="C40" s="262"/>
      <c r="D40" s="262"/>
      <c r="E40" s="284">
        <f t="shared" si="1"/>
        <v>0</v>
      </c>
      <c r="F40" s="262"/>
      <c r="G40" s="262"/>
      <c r="H40" s="263">
        <f t="shared" si="0"/>
        <v>0</v>
      </c>
    </row>
    <row r="41" spans="1:8" s="3" customFormat="1" ht="25.5">
      <c r="A41" s="211">
        <v>7.1</v>
      </c>
      <c r="B41" s="213" t="s">
        <v>352</v>
      </c>
      <c r="C41" s="262">
        <v>0</v>
      </c>
      <c r="D41" s="262">
        <v>143082.62</v>
      </c>
      <c r="E41" s="284">
        <f t="shared" si="1"/>
        <v>143082.62</v>
      </c>
      <c r="F41" s="262">
        <v>271164.48</v>
      </c>
      <c r="G41" s="262">
        <v>1370423.43</v>
      </c>
      <c r="H41" s="263">
        <f t="shared" si="0"/>
        <v>1641587.91</v>
      </c>
    </row>
    <row r="42" spans="1:8" s="3" customFormat="1" ht="25.5">
      <c r="A42" s="211">
        <v>7.2</v>
      </c>
      <c r="B42" s="213" t="s">
        <v>353</v>
      </c>
      <c r="C42" s="262">
        <v>2472070.4300000197</v>
      </c>
      <c r="D42" s="262">
        <v>5654908.6000000201</v>
      </c>
      <c r="E42" s="284">
        <f t="shared" si="1"/>
        <v>8126979.0300000403</v>
      </c>
      <c r="F42" s="262">
        <v>3530405.779999957</v>
      </c>
      <c r="G42" s="262">
        <v>7900169.8099999754</v>
      </c>
      <c r="H42" s="263">
        <f t="shared" si="0"/>
        <v>11430575.589999933</v>
      </c>
    </row>
    <row r="43" spans="1:8" s="3" customFormat="1" ht="25.5">
      <c r="A43" s="211">
        <v>7.3</v>
      </c>
      <c r="B43" s="213" t="s">
        <v>354</v>
      </c>
      <c r="C43" s="262">
        <v>3303710.1599999992</v>
      </c>
      <c r="D43" s="262">
        <v>7302155.5600000005</v>
      </c>
      <c r="E43" s="284">
        <f t="shared" si="1"/>
        <v>10605865.719999999</v>
      </c>
      <c r="F43" s="262">
        <v>3274453.9299999992</v>
      </c>
      <c r="G43" s="262">
        <v>8134136.629999999</v>
      </c>
      <c r="H43" s="263">
        <f t="shared" si="0"/>
        <v>11408590.559999999</v>
      </c>
    </row>
    <row r="44" spans="1:8" s="3" customFormat="1" ht="25.5">
      <c r="A44" s="211">
        <v>7.4</v>
      </c>
      <c r="B44" s="213" t="s">
        <v>355</v>
      </c>
      <c r="C44" s="262">
        <v>60746690.059996404</v>
      </c>
      <c r="D44" s="262">
        <v>130626558.96000335</v>
      </c>
      <c r="E44" s="284">
        <f t="shared" si="1"/>
        <v>191373249.01999974</v>
      </c>
      <c r="F44" s="262">
        <v>59069748.469995819</v>
      </c>
      <c r="G44" s="262">
        <v>126919890.95999922</v>
      </c>
      <c r="H44" s="263">
        <f t="shared" si="0"/>
        <v>185989639.42999503</v>
      </c>
    </row>
    <row r="45" spans="1:8" s="3" customFormat="1" ht="15.75">
      <c r="A45" s="211">
        <v>8</v>
      </c>
      <c r="B45" s="212" t="s">
        <v>356</v>
      </c>
      <c r="C45" s="262">
        <f>SUM(C46:C52)</f>
        <v>866963.65735200013</v>
      </c>
      <c r="D45" s="262">
        <f>SUM(D46:D52)</f>
        <v>0</v>
      </c>
      <c r="E45" s="284">
        <f>SUM(E46:E52)</f>
        <v>866963.65735200013</v>
      </c>
      <c r="F45" s="262">
        <f>SUM(F46:F52)</f>
        <v>3095533.4775680001</v>
      </c>
      <c r="G45" s="262">
        <f>SUM(G46:G52)</f>
        <v>0</v>
      </c>
      <c r="H45" s="263">
        <f t="shared" si="0"/>
        <v>3095533.4775680001</v>
      </c>
    </row>
    <row r="46" spans="1:8" s="3" customFormat="1" ht="15.75">
      <c r="A46" s="211">
        <v>8.1</v>
      </c>
      <c r="B46" s="213" t="s">
        <v>357</v>
      </c>
      <c r="C46" s="262">
        <v>104788.47235199998</v>
      </c>
      <c r="D46" s="262">
        <v>0</v>
      </c>
      <c r="E46" s="284">
        <f t="shared" si="1"/>
        <v>104788.47235199998</v>
      </c>
      <c r="F46" s="262">
        <v>59807.290368000002</v>
      </c>
      <c r="G46" s="262">
        <v>0</v>
      </c>
      <c r="H46" s="263">
        <f t="shared" si="0"/>
        <v>59807.290368000002</v>
      </c>
    </row>
    <row r="47" spans="1:8" s="3" customFormat="1" ht="15.75">
      <c r="A47" s="211">
        <v>8.1999999999999993</v>
      </c>
      <c r="B47" s="213" t="s">
        <v>358</v>
      </c>
      <c r="C47" s="262">
        <v>712836.29000000015</v>
      </c>
      <c r="D47" s="262">
        <v>0</v>
      </c>
      <c r="E47" s="284">
        <f t="shared" si="1"/>
        <v>712836.29000000015</v>
      </c>
      <c r="F47" s="262">
        <v>1970990.3344000001</v>
      </c>
      <c r="G47" s="262">
        <v>0</v>
      </c>
      <c r="H47" s="263">
        <f t="shared" si="0"/>
        <v>1970990.3344000001</v>
      </c>
    </row>
    <row r="48" spans="1:8" s="3" customFormat="1" ht="15.75">
      <c r="A48" s="211">
        <v>8.3000000000000007</v>
      </c>
      <c r="B48" s="213" t="s">
        <v>359</v>
      </c>
      <c r="C48" s="262">
        <v>32505.735000000001</v>
      </c>
      <c r="D48" s="262">
        <v>0</v>
      </c>
      <c r="E48" s="284">
        <f t="shared" si="1"/>
        <v>32505.735000000001</v>
      </c>
      <c r="F48" s="262">
        <v>1064735.8528</v>
      </c>
      <c r="G48" s="262">
        <v>0</v>
      </c>
      <c r="H48" s="263">
        <f t="shared" si="0"/>
        <v>1064735.8528</v>
      </c>
    </row>
    <row r="49" spans="1:8" s="3" customFormat="1" ht="15.75">
      <c r="A49" s="211">
        <v>8.4</v>
      </c>
      <c r="B49" s="213" t="s">
        <v>360</v>
      </c>
      <c r="C49" s="262">
        <v>11133.16</v>
      </c>
      <c r="D49" s="262">
        <v>0</v>
      </c>
      <c r="E49" s="284">
        <f t="shared" si="1"/>
        <v>11133.16</v>
      </c>
      <c r="F49" s="262">
        <v>0</v>
      </c>
      <c r="G49" s="262">
        <v>0</v>
      </c>
      <c r="H49" s="263">
        <f t="shared" si="0"/>
        <v>0</v>
      </c>
    </row>
    <row r="50" spans="1:8" s="3" customFormat="1" ht="15.75">
      <c r="A50" s="211">
        <v>8.5</v>
      </c>
      <c r="B50" s="213" t="s">
        <v>361</v>
      </c>
      <c r="C50" s="262">
        <v>3600</v>
      </c>
      <c r="D50" s="262">
        <v>0</v>
      </c>
      <c r="E50" s="284">
        <f t="shared" si="1"/>
        <v>3600</v>
      </c>
      <c r="F50" s="262">
        <v>0</v>
      </c>
      <c r="G50" s="262">
        <v>0</v>
      </c>
      <c r="H50" s="263">
        <f t="shared" si="0"/>
        <v>0</v>
      </c>
    </row>
    <row r="51" spans="1:8" s="3" customFormat="1" ht="15.75">
      <c r="A51" s="211">
        <v>8.6</v>
      </c>
      <c r="B51" s="213" t="s">
        <v>362</v>
      </c>
      <c r="C51" s="262">
        <v>2100</v>
      </c>
      <c r="D51" s="262">
        <v>0</v>
      </c>
      <c r="E51" s="284">
        <f t="shared" si="1"/>
        <v>2100</v>
      </c>
      <c r="F51" s="262">
        <v>0</v>
      </c>
      <c r="G51" s="262">
        <v>0</v>
      </c>
      <c r="H51" s="263">
        <f t="shared" si="0"/>
        <v>0</v>
      </c>
    </row>
    <row r="52" spans="1:8" s="3" customFormat="1" ht="15.75">
      <c r="A52" s="211">
        <v>8.6999999999999993</v>
      </c>
      <c r="B52" s="213" t="s">
        <v>363</v>
      </c>
      <c r="C52" s="262">
        <v>0</v>
      </c>
      <c r="D52" s="262">
        <v>0</v>
      </c>
      <c r="E52" s="284">
        <f t="shared" si="1"/>
        <v>0</v>
      </c>
      <c r="F52" s="262">
        <v>0</v>
      </c>
      <c r="G52" s="262">
        <v>0</v>
      </c>
      <c r="H52" s="263">
        <f t="shared" si="0"/>
        <v>0</v>
      </c>
    </row>
    <row r="53" spans="1:8" s="3" customFormat="1" ht="26.25" thickBot="1">
      <c r="A53" s="216">
        <v>9</v>
      </c>
      <c r="B53" s="217" t="s">
        <v>364</v>
      </c>
      <c r="C53" s="285"/>
      <c r="D53" s="285"/>
      <c r="E53" s="286">
        <f t="shared" si="1"/>
        <v>0</v>
      </c>
      <c r="F53" s="285"/>
      <c r="G53" s="285"/>
      <c r="H53" s="269">
        <f t="shared" si="0"/>
        <v>0</v>
      </c>
    </row>
    <row r="55" spans="1:8" ht="25.5">
      <c r="B55" s="343" t="s">
        <v>938</v>
      </c>
      <c r="E55" s="470"/>
    </row>
    <row r="57" spans="1:8">
      <c r="C57" s="326"/>
      <c r="D57" s="326"/>
      <c r="E57" s="326"/>
      <c r="F57" s="326"/>
      <c r="G57" s="326"/>
      <c r="H57" s="326"/>
    </row>
    <row r="58" spans="1:8">
      <c r="C58" s="326"/>
      <c r="D58" s="326"/>
      <c r="E58" s="326"/>
      <c r="F58" s="326"/>
      <c r="G58" s="326"/>
      <c r="H58" s="326"/>
    </row>
    <row r="59" spans="1:8">
      <c r="C59" s="326"/>
      <c r="D59" s="326"/>
      <c r="E59" s="326"/>
      <c r="F59" s="326"/>
      <c r="G59" s="326"/>
      <c r="H59" s="326"/>
    </row>
    <row r="60" spans="1:8">
      <c r="C60" s="326"/>
      <c r="D60" s="326"/>
      <c r="E60" s="326"/>
      <c r="F60" s="326"/>
      <c r="G60" s="326"/>
      <c r="H60" s="326"/>
    </row>
    <row r="61" spans="1:8">
      <c r="C61" s="323"/>
      <c r="D61" s="323"/>
      <c r="E61" s="323"/>
      <c r="F61" s="323"/>
      <c r="G61" s="323"/>
      <c r="H61" s="323"/>
    </row>
    <row r="62" spans="1:8">
      <c r="C62" s="323"/>
      <c r="D62" s="323"/>
      <c r="E62" s="323"/>
      <c r="F62" s="323"/>
      <c r="G62" s="323"/>
      <c r="H62" s="323"/>
    </row>
    <row r="63" spans="1:8">
      <c r="C63" s="323"/>
      <c r="D63" s="323"/>
      <c r="E63" s="323"/>
      <c r="F63" s="323"/>
      <c r="G63" s="323"/>
      <c r="H63" s="323"/>
    </row>
    <row r="64" spans="1:8">
      <c r="C64" s="323"/>
      <c r="D64" s="323"/>
      <c r="E64" s="323"/>
      <c r="F64" s="323"/>
      <c r="G64" s="323"/>
      <c r="H64" s="323"/>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A1:H20"/>
  <sheetViews>
    <sheetView zoomScaleNormal="100" workbookViewId="0">
      <pane ySplit="5" topLeftCell="A6" activePane="bottomLeft" state="frozen"/>
      <selection pane="bottomLeft" activeCell="A6" sqref="A6"/>
    </sheetView>
  </sheetViews>
  <sheetFormatPr defaultColWidth="9.140625" defaultRowHeight="12.75"/>
  <cols>
    <col min="1" max="1" width="9.5703125" style="2" bestFit="1" customWidth="1"/>
    <col min="2" max="2" width="93.5703125" style="2" customWidth="1"/>
    <col min="3" max="3" width="12.7109375" style="2" customWidth="1"/>
    <col min="4" max="4" width="13.28515625" style="2" customWidth="1"/>
    <col min="5" max="11" width="9.7109375" style="8" customWidth="1"/>
    <col min="12" max="16384" width="9.140625" style="8"/>
  </cols>
  <sheetData>
    <row r="1" spans="1:8" ht="15.75">
      <c r="A1" s="11" t="s">
        <v>227</v>
      </c>
      <c r="B1" s="313" t="s">
        <v>751</v>
      </c>
      <c r="C1" s="10"/>
    </row>
    <row r="2" spans="1:8" ht="15">
      <c r="A2" s="11" t="s">
        <v>228</v>
      </c>
      <c r="B2" s="316">
        <f>'1. key ratios'!B2</f>
        <v>44104</v>
      </c>
      <c r="C2" s="23"/>
      <c r="D2" s="12"/>
      <c r="E2" s="7"/>
      <c r="F2" s="7"/>
      <c r="G2" s="7"/>
      <c r="H2" s="7"/>
    </row>
    <row r="3" spans="1:8" ht="15">
      <c r="A3" s="11"/>
      <c r="B3" s="10"/>
      <c r="C3" s="23"/>
      <c r="D3" s="12"/>
      <c r="E3" s="7"/>
      <c r="F3" s="7"/>
      <c r="G3" s="7"/>
      <c r="H3" s="7"/>
    </row>
    <row r="4" spans="1:8" ht="15" customHeight="1" thickBot="1">
      <c r="A4" s="205" t="s">
        <v>652</v>
      </c>
      <c r="B4" s="206" t="s">
        <v>226</v>
      </c>
      <c r="C4" s="205"/>
      <c r="D4" s="207" t="s">
        <v>130</v>
      </c>
    </row>
    <row r="5" spans="1:8" ht="15" customHeight="1">
      <c r="A5" s="450" t="s">
        <v>27</v>
      </c>
      <c r="B5" s="451"/>
      <c r="C5" s="452" t="s">
        <v>958</v>
      </c>
      <c r="D5" s="453" t="s">
        <v>955</v>
      </c>
    </row>
    <row r="6" spans="1:8" ht="15" customHeight="1">
      <c r="A6" s="454">
        <v>1</v>
      </c>
      <c r="B6" s="455" t="s">
        <v>231</v>
      </c>
      <c r="C6" s="456">
        <f>C7+C9+C10</f>
        <v>1272725474.2449703</v>
      </c>
      <c r="D6" s="457">
        <f>D7+D9+D10</f>
        <v>1239000992.5752771</v>
      </c>
    </row>
    <row r="7" spans="1:8" ht="15" customHeight="1">
      <c r="A7" s="454">
        <v>1.1000000000000001</v>
      </c>
      <c r="B7" s="447" t="s">
        <v>22</v>
      </c>
      <c r="C7" s="458">
        <v>1235182818.0716774</v>
      </c>
      <c r="D7" s="459">
        <v>1208525105.8663049</v>
      </c>
    </row>
    <row r="8" spans="1:8" ht="25.5">
      <c r="A8" s="454" t="s">
        <v>288</v>
      </c>
      <c r="B8" s="460" t="s">
        <v>646</v>
      </c>
      <c r="C8" s="461">
        <v>40463667.5</v>
      </c>
      <c r="D8" s="462">
        <v>32970025</v>
      </c>
    </row>
    <row r="9" spans="1:8" ht="15" customHeight="1">
      <c r="A9" s="454">
        <v>1.2</v>
      </c>
      <c r="B9" s="447" t="s">
        <v>23</v>
      </c>
      <c r="C9" s="458">
        <v>36460936.17329295</v>
      </c>
      <c r="D9" s="459">
        <v>29480606.70897219</v>
      </c>
    </row>
    <row r="10" spans="1:8" ht="15" customHeight="1">
      <c r="A10" s="454">
        <v>1.4</v>
      </c>
      <c r="B10" s="463" t="s">
        <v>78</v>
      </c>
      <c r="C10" s="464">
        <v>1081720</v>
      </c>
      <c r="D10" s="459">
        <v>995280</v>
      </c>
    </row>
    <row r="11" spans="1:8" ht="15" customHeight="1">
      <c r="A11" s="454">
        <v>2</v>
      </c>
      <c r="B11" s="455" t="s">
        <v>232</v>
      </c>
      <c r="C11" s="458">
        <v>50231085.158497348</v>
      </c>
      <c r="D11" s="459">
        <v>50457199.406168602</v>
      </c>
    </row>
    <row r="12" spans="1:8" ht="15" customHeight="1">
      <c r="A12" s="454">
        <v>3</v>
      </c>
      <c r="B12" s="455" t="s">
        <v>230</v>
      </c>
      <c r="C12" s="464">
        <v>129231002.49999999</v>
      </c>
      <c r="D12" s="459">
        <v>129231002.49999999</v>
      </c>
    </row>
    <row r="13" spans="1:8" ht="15" customHeight="1" thickBot="1">
      <c r="A13" s="133">
        <v>4</v>
      </c>
      <c r="B13" s="465" t="s">
        <v>289</v>
      </c>
      <c r="C13" s="466">
        <f>C6+C11+C12</f>
        <v>1452187561.9034677</v>
      </c>
      <c r="D13" s="467">
        <f>D6+D11+D12</f>
        <v>1418689194.4814458</v>
      </c>
    </row>
    <row r="14" spans="1:8" ht="15" customHeight="1">
      <c r="A14" s="55"/>
      <c r="B14" s="56"/>
      <c r="C14" s="472"/>
      <c r="D14" s="472"/>
    </row>
    <row r="15" spans="1:8" ht="25.5">
      <c r="B15" s="102" t="s">
        <v>945</v>
      </c>
    </row>
    <row r="16" spans="1:8">
      <c r="B16" s="102"/>
    </row>
    <row r="17" spans="2:2">
      <c r="B17" s="102"/>
    </row>
    <row r="18" spans="2:2">
      <c r="B18" s="102"/>
    </row>
    <row r="19" spans="2:2">
      <c r="B19" s="102"/>
    </row>
    <row r="20" spans="2:2">
      <c r="B20" s="10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sheetPr>
  <dimension ref="A1:H34"/>
  <sheetViews>
    <sheetView zoomScaleNormal="100" workbookViewId="0">
      <pane xSplit="1" ySplit="4" topLeftCell="B5" activePane="bottomRight" state="frozen"/>
      <selection pane="topRight"/>
      <selection pane="bottomLeft"/>
      <selection pane="bottomRight"/>
    </sheetView>
  </sheetViews>
  <sheetFormatPr defaultRowHeight="15"/>
  <cols>
    <col min="1" max="1" width="10" style="2" customWidth="1"/>
    <col min="2" max="2" width="87.42578125" style="2" customWidth="1"/>
    <col min="3" max="3" width="9.140625" style="2"/>
  </cols>
  <sheetData>
    <row r="1" spans="1:8">
      <c r="A1" s="2" t="s">
        <v>227</v>
      </c>
      <c r="B1" s="313" t="s">
        <v>751</v>
      </c>
    </row>
    <row r="2" spans="1:8">
      <c r="A2" s="2" t="s">
        <v>228</v>
      </c>
      <c r="B2" s="316">
        <f>'1. key ratios'!B2</f>
        <v>44104</v>
      </c>
    </row>
    <row r="4" spans="1:8" ht="30.75" thickBot="1">
      <c r="A4" s="344" t="s">
        <v>653</v>
      </c>
      <c r="B4" s="57" t="s">
        <v>187</v>
      </c>
      <c r="C4" s="9"/>
    </row>
    <row r="5" spans="1:8" ht="15.75">
      <c r="A5" s="318"/>
      <c r="B5" s="572" t="s">
        <v>188</v>
      </c>
      <c r="C5" s="573"/>
    </row>
    <row r="6" spans="1:8">
      <c r="A6" s="319">
        <v>1</v>
      </c>
      <c r="B6" s="59" t="s">
        <v>756</v>
      </c>
      <c r="C6" s="60"/>
    </row>
    <row r="7" spans="1:8">
      <c r="A7" s="319">
        <v>2</v>
      </c>
      <c r="B7" s="59" t="s">
        <v>778</v>
      </c>
      <c r="C7" s="60"/>
    </row>
    <row r="8" spans="1:8">
      <c r="A8" s="319">
        <v>3</v>
      </c>
      <c r="B8" s="59" t="s">
        <v>942</v>
      </c>
      <c r="C8" s="60"/>
    </row>
    <row r="9" spans="1:8">
      <c r="A9" s="319">
        <v>4</v>
      </c>
      <c r="B9" s="59" t="s">
        <v>940</v>
      </c>
      <c r="C9" s="60"/>
    </row>
    <row r="10" spans="1:8">
      <c r="A10" s="319">
        <v>5</v>
      </c>
      <c r="B10" s="59" t="s">
        <v>941</v>
      </c>
      <c r="C10" s="60"/>
    </row>
    <row r="11" spans="1:8">
      <c r="A11" s="319">
        <v>6</v>
      </c>
      <c r="B11" s="59"/>
      <c r="C11" s="60"/>
    </row>
    <row r="12" spans="1:8">
      <c r="A12" s="319">
        <v>7</v>
      </c>
      <c r="B12" s="59"/>
      <c r="C12" s="60"/>
      <c r="H12" s="4"/>
    </row>
    <row r="13" spans="1:8">
      <c r="A13" s="319">
        <v>8</v>
      </c>
      <c r="B13" s="59"/>
      <c r="C13" s="60"/>
    </row>
    <row r="14" spans="1:8">
      <c r="A14" s="319">
        <v>9</v>
      </c>
      <c r="B14" s="59"/>
      <c r="C14" s="60"/>
    </row>
    <row r="15" spans="1:8">
      <c r="A15" s="319">
        <v>10</v>
      </c>
      <c r="B15" s="59"/>
      <c r="C15" s="60"/>
    </row>
    <row r="16" spans="1:8">
      <c r="A16" s="319"/>
      <c r="B16" s="574"/>
      <c r="C16" s="575"/>
    </row>
    <row r="17" spans="1:3" ht="15.75">
      <c r="A17" s="319"/>
      <c r="B17" s="576" t="s">
        <v>189</v>
      </c>
      <c r="C17" s="577"/>
    </row>
    <row r="18" spans="1:3" ht="15.75">
      <c r="A18" s="319">
        <v>1</v>
      </c>
      <c r="B18" s="21" t="s">
        <v>757</v>
      </c>
      <c r="C18" s="58"/>
    </row>
    <row r="19" spans="1:3" ht="15.75">
      <c r="A19" s="319">
        <v>2</v>
      </c>
      <c r="B19" s="21" t="s">
        <v>761</v>
      </c>
      <c r="C19" s="58"/>
    </row>
    <row r="20" spans="1:3" ht="15.75">
      <c r="A20" s="319">
        <v>3</v>
      </c>
      <c r="B20" s="21" t="s">
        <v>760</v>
      </c>
      <c r="C20" s="58"/>
    </row>
    <row r="21" spans="1:3" ht="15.75">
      <c r="A21" s="319">
        <v>4</v>
      </c>
      <c r="B21" s="21" t="s">
        <v>759</v>
      </c>
      <c r="C21" s="58"/>
    </row>
    <row r="22" spans="1:3" ht="15.75">
      <c r="A22" s="319">
        <v>5</v>
      </c>
      <c r="B22" s="21" t="s">
        <v>758</v>
      </c>
      <c r="C22" s="58"/>
    </row>
    <row r="23" spans="1:3" ht="15.75">
      <c r="A23" s="319">
        <v>6</v>
      </c>
      <c r="B23" s="21"/>
      <c r="C23" s="58"/>
    </row>
    <row r="24" spans="1:3" ht="15.75">
      <c r="A24" s="319">
        <v>7</v>
      </c>
      <c r="B24" s="21"/>
      <c r="C24" s="58"/>
    </row>
    <row r="25" spans="1:3" ht="15.75">
      <c r="A25" s="319">
        <v>8</v>
      </c>
      <c r="B25" s="21"/>
      <c r="C25" s="58"/>
    </row>
    <row r="26" spans="1:3" ht="15.75">
      <c r="A26" s="319">
        <v>9</v>
      </c>
      <c r="B26" s="21"/>
      <c r="C26" s="58"/>
    </row>
    <row r="27" spans="1:3" ht="15.75" customHeight="1">
      <c r="A27" s="319">
        <v>10</v>
      </c>
      <c r="B27" s="21"/>
      <c r="C27" s="22"/>
    </row>
    <row r="28" spans="1:3" ht="15.75" customHeight="1">
      <c r="A28" s="319"/>
      <c r="B28" s="21"/>
      <c r="C28" s="22"/>
    </row>
    <row r="29" spans="1:3" ht="30" customHeight="1">
      <c r="A29" s="319"/>
      <c r="B29" s="578" t="s">
        <v>190</v>
      </c>
      <c r="C29" s="579"/>
    </row>
    <row r="30" spans="1:3">
      <c r="A30" s="319">
        <v>1</v>
      </c>
      <c r="B30" s="59" t="s">
        <v>762</v>
      </c>
      <c r="C30" s="317">
        <v>1</v>
      </c>
    </row>
    <row r="31" spans="1:3" ht="15.75" customHeight="1">
      <c r="A31" s="319"/>
      <c r="B31" s="59"/>
      <c r="C31" s="60"/>
    </row>
    <row r="32" spans="1:3" ht="29.25" customHeight="1">
      <c r="A32" s="319"/>
      <c r="B32" s="578" t="s">
        <v>312</v>
      </c>
      <c r="C32" s="579"/>
    </row>
    <row r="33" spans="1:3">
      <c r="A33" s="319">
        <v>1</v>
      </c>
      <c r="B33" s="59" t="s">
        <v>763</v>
      </c>
      <c r="C33" s="317">
        <v>1</v>
      </c>
    </row>
    <row r="34" spans="1:3" ht="16.5" thickBot="1">
      <c r="A34" s="320"/>
      <c r="B34" s="61"/>
      <c r="C34" s="62"/>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tint="-9.9978637043366805E-2"/>
  </sheetPr>
  <dimension ref="A1:F37"/>
  <sheetViews>
    <sheetView zoomScaleNormal="100" workbookViewId="0">
      <pane ySplit="7" topLeftCell="A8" activePane="bottomLeft" state="frozen"/>
      <selection pane="bottomLeft" activeCell="A8" sqref="A8"/>
    </sheetView>
  </sheetViews>
  <sheetFormatPr defaultRowHeight="15"/>
  <cols>
    <col min="1" max="1" width="9.5703125" style="2" bestFit="1" customWidth="1"/>
    <col min="2" max="2" width="47.5703125" style="2" customWidth="1"/>
    <col min="3" max="3" width="23.28515625" style="2" customWidth="1"/>
    <col min="4" max="4" width="21.42578125" style="2" customWidth="1"/>
    <col min="5" max="5" width="20.7109375" style="2" customWidth="1"/>
    <col min="6" max="6" width="14.28515625" customWidth="1"/>
  </cols>
  <sheetData>
    <row r="1" spans="1:6" ht="15.75">
      <c r="A1" s="11" t="s">
        <v>227</v>
      </c>
      <c r="B1" s="313" t="s">
        <v>751</v>
      </c>
    </row>
    <row r="2" spans="1:6" s="15" customFormat="1" ht="15.75" customHeight="1">
      <c r="A2" s="15" t="s">
        <v>228</v>
      </c>
      <c r="B2" s="316">
        <f>'1. key ratios'!B2</f>
        <v>44104</v>
      </c>
    </row>
    <row r="3" spans="1:6" s="15" customFormat="1" ht="15.75" customHeight="1"/>
    <row r="4" spans="1:6" s="15" customFormat="1" ht="15.75" customHeight="1" thickBot="1">
      <c r="A4" s="240" t="s">
        <v>654</v>
      </c>
      <c r="B4" s="241" t="s">
        <v>299</v>
      </c>
      <c r="C4" s="186"/>
      <c r="D4" s="186"/>
      <c r="E4" s="187" t="s">
        <v>130</v>
      </c>
    </row>
    <row r="5" spans="1:6" s="117" customFormat="1" ht="17.45" customHeight="1">
      <c r="A5" s="329"/>
      <c r="B5" s="330"/>
      <c r="C5" s="185" t="s">
        <v>0</v>
      </c>
      <c r="D5" s="185" t="s">
        <v>1</v>
      </c>
      <c r="E5" s="247" t="s">
        <v>2</v>
      </c>
    </row>
    <row r="6" spans="1:6" s="155" customFormat="1" ht="14.45" customHeight="1">
      <c r="A6" s="331"/>
      <c r="B6" s="580" t="s">
        <v>270</v>
      </c>
      <c r="C6" s="580" t="s">
        <v>269</v>
      </c>
      <c r="D6" s="581" t="s">
        <v>268</v>
      </c>
      <c r="E6" s="582"/>
    </row>
    <row r="7" spans="1:6" s="155" customFormat="1" ht="99.6" customHeight="1">
      <c r="A7" s="331"/>
      <c r="B7" s="580"/>
      <c r="C7" s="580"/>
      <c r="D7" s="364" t="s">
        <v>267</v>
      </c>
      <c r="E7" s="363" t="s">
        <v>304</v>
      </c>
    </row>
    <row r="8" spans="1:6">
      <c r="A8" s="331"/>
      <c r="B8" s="238" t="s">
        <v>192</v>
      </c>
      <c r="C8" s="321">
        <f>'2. RC'!E7</f>
        <v>31680231</v>
      </c>
      <c r="D8" s="321"/>
      <c r="E8" s="373">
        <f>C8-D8</f>
        <v>31680231</v>
      </c>
    </row>
    <row r="9" spans="1:6">
      <c r="A9" s="331"/>
      <c r="B9" s="238" t="s">
        <v>193</v>
      </c>
      <c r="C9" s="321">
        <f>'2. RC'!E8</f>
        <v>195621737</v>
      </c>
      <c r="D9" s="321"/>
      <c r="E9" s="373">
        <f t="shared" ref="E9:E20" si="0">C9-D9</f>
        <v>195621737</v>
      </c>
    </row>
    <row r="10" spans="1:6">
      <c r="A10" s="331"/>
      <c r="B10" s="238" t="s">
        <v>266</v>
      </c>
      <c r="C10" s="321">
        <f>'2. RC'!E9</f>
        <v>168383987</v>
      </c>
      <c r="D10" s="321"/>
      <c r="E10" s="373">
        <f t="shared" si="0"/>
        <v>168383987</v>
      </c>
    </row>
    <row r="11" spans="1:6" ht="25.5">
      <c r="A11" s="331"/>
      <c r="B11" s="238" t="s">
        <v>223</v>
      </c>
      <c r="C11" s="321">
        <f>'2. RC'!E10</f>
        <v>0</v>
      </c>
      <c r="D11" s="321"/>
      <c r="E11" s="373">
        <f t="shared" si="0"/>
        <v>0</v>
      </c>
    </row>
    <row r="12" spans="1:6">
      <c r="A12" s="331"/>
      <c r="B12" s="238" t="s">
        <v>195</v>
      </c>
      <c r="C12" s="321">
        <f>'2. RC'!E11</f>
        <v>62382252</v>
      </c>
      <c r="D12" s="321"/>
      <c r="E12" s="373">
        <f t="shared" si="0"/>
        <v>62382252</v>
      </c>
    </row>
    <row r="13" spans="1:6">
      <c r="A13" s="331"/>
      <c r="B13" s="238" t="s">
        <v>196</v>
      </c>
      <c r="C13" s="321">
        <f>'2. RC'!E12</f>
        <v>1032689447</v>
      </c>
      <c r="D13" s="321"/>
      <c r="E13" s="373">
        <f>C13-D13</f>
        <v>1032689447</v>
      </c>
    </row>
    <row r="14" spans="1:6">
      <c r="A14" s="331"/>
      <c r="B14" s="239" t="s">
        <v>197</v>
      </c>
      <c r="C14" s="321">
        <f>'2. RC'!E13</f>
        <v>-177415245</v>
      </c>
      <c r="D14" s="321"/>
      <c r="E14" s="373">
        <f>C14+F14</f>
        <v>-177415245</v>
      </c>
      <c r="F14" s="342">
        <v>0</v>
      </c>
    </row>
    <row r="15" spans="1:6">
      <c r="A15" s="331"/>
      <c r="B15" s="238" t="s">
        <v>265</v>
      </c>
      <c r="C15" s="321">
        <f>'2. RC'!E14</f>
        <v>855274202</v>
      </c>
      <c r="D15" s="321"/>
      <c r="E15" s="373">
        <f>SUM(E13:E14)</f>
        <v>855274202</v>
      </c>
    </row>
    <row r="16" spans="1:6" ht="25.5">
      <c r="A16" s="331"/>
      <c r="B16" s="238" t="s">
        <v>199</v>
      </c>
      <c r="C16" s="321">
        <f>'2. RC'!E15</f>
        <v>14762986</v>
      </c>
      <c r="D16" s="321"/>
      <c r="E16" s="373">
        <f t="shared" si="0"/>
        <v>14762986</v>
      </c>
    </row>
    <row r="17" spans="1:5">
      <c r="A17" s="331"/>
      <c r="B17" s="238" t="s">
        <v>200</v>
      </c>
      <c r="C17" s="321">
        <f>'2. RC'!E16</f>
        <v>6013426</v>
      </c>
      <c r="D17" s="321"/>
      <c r="E17" s="373">
        <f t="shared" si="0"/>
        <v>6013426</v>
      </c>
    </row>
    <row r="18" spans="1:5">
      <c r="A18" s="331"/>
      <c r="B18" s="238" t="s">
        <v>201</v>
      </c>
      <c r="C18" s="321">
        <f>'2. RC'!E17</f>
        <v>7793239</v>
      </c>
      <c r="D18" s="321"/>
      <c r="E18" s="373">
        <f t="shared" si="0"/>
        <v>7793239</v>
      </c>
    </row>
    <row r="19" spans="1:5" ht="25.5">
      <c r="A19" s="331"/>
      <c r="B19" s="238" t="s">
        <v>202</v>
      </c>
      <c r="C19" s="321">
        <f>'2. RC'!E18</f>
        <v>21313841</v>
      </c>
      <c r="D19" s="321">
        <f>'9. Capital'!C15</f>
        <v>3736435</v>
      </c>
      <c r="E19" s="373">
        <f t="shared" si="0"/>
        <v>17577406</v>
      </c>
    </row>
    <row r="20" spans="1:5">
      <c r="A20" s="331"/>
      <c r="B20" s="238" t="s">
        <v>203</v>
      </c>
      <c r="C20" s="321">
        <f>'2. RC'!E19</f>
        <v>44052702</v>
      </c>
      <c r="D20" s="321">
        <f>'9. Capital'!C20</f>
        <v>5619115</v>
      </c>
      <c r="E20" s="373">
        <f t="shared" si="0"/>
        <v>38433587</v>
      </c>
    </row>
    <row r="21" spans="1:5" ht="51.75" thickBot="1">
      <c r="A21" s="332"/>
      <c r="B21" s="242" t="s">
        <v>305</v>
      </c>
      <c r="C21" s="322">
        <f>SUM(C8:C12)+SUM(C15:C20)</f>
        <v>1407278603</v>
      </c>
      <c r="D21" s="322">
        <f>SUM(D8:D12)+SUM(D15:D20)</f>
        <v>9355550</v>
      </c>
      <c r="E21" s="333">
        <f>SUM(E8:E12)+SUM(E15:E20)</f>
        <v>1397923053</v>
      </c>
    </row>
    <row r="22" spans="1:5">
      <c r="A22"/>
      <c r="B22"/>
      <c r="C22" s="374"/>
      <c r="D22"/>
      <c r="E22" s="323"/>
    </row>
    <row r="23" spans="1:5">
      <c r="A23"/>
      <c r="B23"/>
      <c r="C23"/>
      <c r="D23" s="323"/>
      <c r="E23" s="326"/>
    </row>
    <row r="25" spans="1:5" s="2" customFormat="1">
      <c r="B25" s="64"/>
      <c r="E25" s="400"/>
    </row>
    <row r="26" spans="1:5" s="2" customFormat="1" ht="12.75">
      <c r="B26" s="65"/>
    </row>
    <row r="27" spans="1:5" s="2" customFormat="1">
      <c r="B27" s="64"/>
    </row>
    <row r="28" spans="1:5" s="2" customFormat="1">
      <c r="B28" s="64"/>
    </row>
    <row r="29" spans="1:5" s="2" customFormat="1">
      <c r="B29" s="64"/>
    </row>
    <row r="30" spans="1:5" s="2" customFormat="1">
      <c r="B30" s="64"/>
    </row>
    <row r="31" spans="1:5" s="2" customFormat="1">
      <c r="B31" s="64"/>
    </row>
    <row r="32" spans="1:5" s="2" customFormat="1" ht="12.75">
      <c r="B32" s="65"/>
    </row>
    <row r="33" spans="2:2" s="2" customFormat="1" ht="12.75">
      <c r="B33" s="65"/>
    </row>
    <row r="34" spans="2:2" s="2" customFormat="1" ht="12.75">
      <c r="B34" s="65"/>
    </row>
    <row r="35" spans="2:2" s="2" customFormat="1" ht="12.75">
      <c r="B35" s="65"/>
    </row>
    <row r="36" spans="2:2" s="2" customFormat="1" ht="12.75">
      <c r="B36" s="65"/>
    </row>
    <row r="37" spans="2:2" s="2" customFormat="1" ht="12.75">
      <c r="B37" s="65"/>
    </row>
  </sheetData>
  <mergeCells count="3">
    <mergeCell ref="B6:B7"/>
    <mergeCell ref="C6:C7"/>
    <mergeCell ref="D6:E6"/>
  </mergeCells>
  <pageMargins left="0.7" right="0.7" top="0.75" bottom="0.75" header="0.3" footer="0.3"/>
  <pageSetup paperSize="9" orientation="portrait" horizontalDpi="4294967295" verticalDpi="4294967295"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H33"/>
  <sheetViews>
    <sheetView zoomScaleNormal="100" workbookViewId="0">
      <pane xSplit="1" ySplit="4" topLeftCell="B5" activePane="bottomRight" state="frozen"/>
      <selection pane="topRight"/>
      <selection pane="bottomLeft"/>
      <selection pane="bottomRight" activeCell="B5" sqref="B5"/>
    </sheetView>
  </sheetViews>
  <sheetFormatPr defaultRowHeight="15" outlineLevelRow="1"/>
  <cols>
    <col min="1" max="1" width="9.5703125" style="2" bestFit="1" customWidth="1"/>
    <col min="2" max="2" width="114.28515625" style="2" customWidth="1"/>
    <col min="3" max="3" width="16.7109375" customWidth="1"/>
    <col min="4" max="5" width="10.7109375" customWidth="1"/>
    <col min="6" max="6" width="10" bestFit="1" customWidth="1"/>
    <col min="7" max="7" width="12" bestFit="1" customWidth="1"/>
    <col min="8" max="8" width="12.5703125" bestFit="1" customWidth="1"/>
  </cols>
  <sheetData>
    <row r="1" spans="1:5" ht="15.75">
      <c r="A1" s="11" t="s">
        <v>227</v>
      </c>
      <c r="B1" s="313" t="s">
        <v>751</v>
      </c>
    </row>
    <row r="2" spans="1:5" s="15" customFormat="1" ht="15.75" customHeight="1">
      <c r="A2" s="15" t="s">
        <v>228</v>
      </c>
      <c r="B2" s="316">
        <f>'1. key ratios'!B2</f>
        <v>44104</v>
      </c>
      <c r="C2"/>
      <c r="D2"/>
      <c r="E2"/>
    </row>
    <row r="3" spans="1:5" s="15" customFormat="1" ht="15.75" customHeight="1">
      <c r="C3"/>
      <c r="D3"/>
      <c r="E3"/>
    </row>
    <row r="4" spans="1:5" s="15" customFormat="1" ht="26.25" thickBot="1">
      <c r="A4" s="15" t="s">
        <v>655</v>
      </c>
      <c r="B4" s="193" t="s">
        <v>303</v>
      </c>
      <c r="C4" s="187" t="s">
        <v>130</v>
      </c>
      <c r="D4"/>
      <c r="E4"/>
    </row>
    <row r="5" spans="1:5" ht="26.25">
      <c r="A5" s="188">
        <v>1</v>
      </c>
      <c r="B5" s="189" t="s">
        <v>692</v>
      </c>
      <c r="C5" s="533">
        <f>'7. LI1'!E21</f>
        <v>1397923053</v>
      </c>
    </row>
    <row r="6" spans="1:5" s="178" customFormat="1">
      <c r="A6" s="116">
        <v>2.1</v>
      </c>
      <c r="B6" s="195" t="s">
        <v>306</v>
      </c>
      <c r="C6" s="534">
        <v>73980617.503007337</v>
      </c>
    </row>
    <row r="7" spans="1:5" s="4" customFormat="1" ht="25.5" outlineLevel="1">
      <c r="A7" s="194">
        <v>2.2000000000000002</v>
      </c>
      <c r="B7" s="190" t="s">
        <v>307</v>
      </c>
      <c r="C7" s="535">
        <v>54086000</v>
      </c>
    </row>
    <row r="8" spans="1:5" s="4" customFormat="1" ht="26.25">
      <c r="A8" s="194">
        <v>3</v>
      </c>
      <c r="B8" s="191" t="s">
        <v>693</v>
      </c>
      <c r="C8" s="536">
        <f>SUM(C5:C7)</f>
        <v>1525989670.5030074</v>
      </c>
    </row>
    <row r="9" spans="1:5" s="178" customFormat="1">
      <c r="A9" s="116">
        <v>4</v>
      </c>
      <c r="B9" s="198" t="s">
        <v>300</v>
      </c>
      <c r="C9" s="534">
        <v>12034316</v>
      </c>
    </row>
    <row r="10" spans="1:5" s="4" customFormat="1" ht="25.5" outlineLevel="1">
      <c r="A10" s="194">
        <v>5.0999999999999996</v>
      </c>
      <c r="B10" s="190" t="s">
        <v>313</v>
      </c>
      <c r="C10" s="537">
        <v>-36087366.654899672</v>
      </c>
    </row>
    <row r="11" spans="1:5" s="4" customFormat="1" ht="25.5" outlineLevel="1">
      <c r="A11" s="194">
        <v>5.2</v>
      </c>
      <c r="B11" s="190" t="s">
        <v>314</v>
      </c>
      <c r="C11" s="537">
        <v>-53004280</v>
      </c>
    </row>
    <row r="12" spans="1:5" s="4" customFormat="1">
      <c r="A12" s="194">
        <v>6</v>
      </c>
      <c r="B12" s="196" t="s">
        <v>301</v>
      </c>
      <c r="C12" s="535">
        <v>6415855</v>
      </c>
    </row>
    <row r="13" spans="1:5" s="4" customFormat="1" ht="15.75" thickBot="1">
      <c r="A13" s="197">
        <v>7</v>
      </c>
      <c r="B13" s="192" t="s">
        <v>302</v>
      </c>
      <c r="C13" s="538">
        <f>SUM(C8:C12)</f>
        <v>1455348194.8481078</v>
      </c>
    </row>
    <row r="14" spans="1:5">
      <c r="C14" s="341"/>
    </row>
    <row r="15" spans="1:5" ht="26.25">
      <c r="B15" s="469" t="s">
        <v>946</v>
      </c>
    </row>
    <row r="16" spans="1:5">
      <c r="C16" s="326"/>
    </row>
    <row r="17" spans="2:8" s="2" customFormat="1">
      <c r="B17" s="66"/>
      <c r="C17"/>
      <c r="D17"/>
      <c r="E17"/>
      <c r="F17"/>
      <c r="G17"/>
      <c r="H17"/>
    </row>
    <row r="18" spans="2:8" s="2" customFormat="1">
      <c r="B18" s="63"/>
      <c r="C18"/>
      <c r="D18"/>
      <c r="E18"/>
      <c r="F18"/>
      <c r="G18"/>
      <c r="H18"/>
    </row>
    <row r="19" spans="2:8" s="2" customFormat="1">
      <c r="B19" s="63"/>
      <c r="C19"/>
      <c r="D19"/>
      <c r="E19"/>
      <c r="F19"/>
      <c r="G19"/>
      <c r="H19"/>
    </row>
    <row r="20" spans="2:8" s="2" customFormat="1">
      <c r="B20" s="65"/>
      <c r="C20"/>
      <c r="D20"/>
      <c r="E20"/>
      <c r="F20"/>
      <c r="G20"/>
      <c r="H20"/>
    </row>
    <row r="21" spans="2:8" s="2" customFormat="1">
      <c r="B21" s="64"/>
      <c r="C21"/>
      <c r="D21"/>
      <c r="E21"/>
      <c r="F21"/>
      <c r="G21"/>
      <c r="H21"/>
    </row>
    <row r="22" spans="2:8" s="2" customFormat="1">
      <c r="B22" s="65"/>
      <c r="C22"/>
      <c r="D22"/>
      <c r="E22"/>
      <c r="F22"/>
      <c r="G22"/>
      <c r="H22"/>
    </row>
    <row r="23" spans="2:8" s="2" customFormat="1">
      <c r="B23" s="64"/>
      <c r="C23"/>
      <c r="D23"/>
      <c r="E23"/>
      <c r="F23"/>
      <c r="G23"/>
      <c r="H23"/>
    </row>
    <row r="24" spans="2:8" s="2" customFormat="1">
      <c r="B24" s="64"/>
      <c r="C24"/>
      <c r="D24"/>
      <c r="E24"/>
      <c r="F24"/>
      <c r="G24"/>
      <c r="H24"/>
    </row>
    <row r="25" spans="2:8" s="2" customFormat="1">
      <c r="B25" s="64"/>
      <c r="C25"/>
      <c r="D25"/>
      <c r="E25"/>
      <c r="F25"/>
      <c r="G25"/>
      <c r="H25"/>
    </row>
    <row r="26" spans="2:8" s="2" customFormat="1">
      <c r="B26" s="64"/>
      <c r="C26"/>
      <c r="D26"/>
      <c r="E26"/>
      <c r="F26"/>
      <c r="G26"/>
      <c r="H26"/>
    </row>
    <row r="27" spans="2:8" s="2" customFormat="1">
      <c r="B27" s="64"/>
      <c r="C27"/>
      <c r="D27"/>
      <c r="E27"/>
      <c r="F27"/>
      <c r="G27"/>
      <c r="H27"/>
    </row>
    <row r="28" spans="2:8" s="2" customFormat="1">
      <c r="B28" s="65"/>
      <c r="C28"/>
      <c r="D28"/>
      <c r="E28"/>
      <c r="F28"/>
      <c r="G28"/>
      <c r="H28"/>
    </row>
    <row r="29" spans="2:8" s="2" customFormat="1">
      <c r="B29" s="65"/>
      <c r="C29"/>
      <c r="D29"/>
      <c r="E29"/>
      <c r="F29"/>
      <c r="G29"/>
      <c r="H29"/>
    </row>
    <row r="30" spans="2:8" s="2" customFormat="1">
      <c r="B30" s="65"/>
      <c r="C30"/>
      <c r="D30"/>
      <c r="E30"/>
      <c r="F30"/>
      <c r="G30"/>
      <c r="H30"/>
    </row>
    <row r="31" spans="2:8" s="2" customFormat="1">
      <c r="B31" s="65"/>
      <c r="C31"/>
      <c r="D31"/>
      <c r="E31"/>
      <c r="F31"/>
      <c r="G31"/>
      <c r="H31"/>
    </row>
    <row r="32" spans="2:8" s="2" customFormat="1">
      <c r="B32" s="65"/>
      <c r="C32"/>
      <c r="D32"/>
      <c r="E32"/>
      <c r="F32"/>
      <c r="G32"/>
      <c r="H32"/>
    </row>
    <row r="33" spans="2:8" s="2" customFormat="1">
      <c r="B33" s="65"/>
      <c r="C33"/>
      <c r="D33"/>
      <c r="E33"/>
      <c r="F33"/>
      <c r="G33"/>
      <c r="H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TDCeiKOgUnzyNqEdmz3saKQwqMds1baFobsITcKaLcM=</DigestValue>
    </Reference>
    <Reference Type="http://www.w3.org/2000/09/xmldsig#Object" URI="#idOfficeObject">
      <DigestMethod Algorithm="http://www.w3.org/2001/04/xmlenc#sha256"/>
      <DigestValue>A07bYECrPg8jimRcHPgtyYPL38V+ZL97tCNnlKFzN8w=</DigestValue>
    </Reference>
    <Reference Type="http://uri.etsi.org/01903#SignedProperties" URI="#idSignedProperties">
      <Transforms>
        <Transform Algorithm="http://www.w3.org/TR/2001/REC-xml-c14n-20010315"/>
      </Transforms>
      <DigestMethod Algorithm="http://www.w3.org/2001/04/xmlenc#sha256"/>
      <DigestValue>sXqoX/TITA7WbHsrMdRAT5SdqhkO2l1f9ayfgc7E95s=</DigestValue>
    </Reference>
  </SignedInfo>
  <SignatureValue>cMZI+Tp7e7KiqxSURIn6KSaKdpu40Zna5dJcy+dck1mVp2COhma/6q6kkN19+ZVjIxYrrA/7wDCp
4v4WJKvcqrfbNedGHd+m0zHv+9lWa70+11pVARSn5h3Mocy4hOM5QFMHqcelqohAylo2kHFSosOY
kn9Saah2HBkPAspZGUeiBeOWga9Lb27go12IStqMX7O3CLeDstgy5lIi3sBwRg836WtOlY9B3Xfv
S54cgEdT280FAXVYk7s6Bm6FlW3+VGawUk3Z/m6maboas2bWnxKMYZeTpZSASzCz/qrle2C2/bma
rYb3TG8CWoU2lS0YqpfhamJOW6g+LCaI/++c5g==</SignatureValue>
  <KeyInfo>
    <X509Data>
      <X509Certificate>MIIGPTCCBSWgAwIBAgIKXFTIBgACAAEN7DANBgkqhkiG9w0BAQsFADBKMRIwEAYKCZImiZPyLGQBGRYCZ2UxEzARBgoJkiaJk/IsZAEZFgNuYmcxHzAdBgNVBAMTFk5CRyBDbGFzcyAyIElOVCBTdWIgQ0EwHhcNMTkwMjIyMDgwMDEwWhcNMjEwMjIxMDgwMDEwWjA7MRcwFQYDVQQKEw5KU0MgQ0FSVFUgQkFOSzEgMB4GA1UEAxMXQkNSIC0gRGF2aWQgR2FsdWFzaHZpbGkwggEiMA0GCSqGSIb3DQEBAQUAA4IBDwAwggEKAoIBAQCsK1c/TnerzqmLpB8skKm6mFPnlFj1yDHzxgHfJLou+juQ4RU4Sq1qxETaZUoUeLCdk70+FBP5r6umxXeinULVz43Sz/IWZDUeJ1CYcTyd531M9Tqwt42Gm868mp95hNRrs64J5Yg/JEaNtPIar2nSQI+cm0ks4e2qzlFrpabNHgbUPdm+8OOO11E9B2Oc2DvStOtdWMS0FgUrd/e6dYzDR+6/CpN1RqLTbOOLgH7nSxs5w/PFsL3ZMvns55BH2OB8Kgr68DvsPC4tw44QDPOJPxm0AFlSgSqhUGOz/to5euZfQcockPHmheMunav3JfkdZE5OgN/LQCqKSqp8wR0BAgMBAAGjggMyMIIDLjA8BgkrBgEEAYI3FQcELzAtBiUrBgEEAYI3FQjmsmCDjfVEhoGZCYO4oUqDvoRxBIHPkBGGr54RAgFkAgEbMB0GA1UdJQQWMBQGCCsGAQUFBwMCBggrBgEFBQcDBDALBgNVHQ8EBAMCB4AwJwYJKwYBBAGCNxUKBBowGDAKBggrBgEFBQcDAjAKBggrBgEFBQcDBDAdBgNVHQ4EFgQUU66ZOMpLHkD/QAFoNbj+6/BwQHw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AZqL9XVmUE3vsL91ummsBzS45qd7CHtJuNDJt+Md3rU884/n0pwMPSSFR56z2XIVJzQMAMLpeBt1/nz6zjKGvbAuGIiMuypgSt2SlqZ6WRFmarp9ks94Y/hXi17i9z8oyf/am3y916r92EoMZF3E5V2TSxRqkX5PorL1qOskh5kiUp9SLJCCkdmScW6MreFzScJZP8QPhQVujCapcjMk/H+Vd6YYVIOvkiutBNeujIaauz7k8pzMVHsCwqtPP9i2i7AJn41ghsl8XgrbL1uq9czU+0VG4Xpz1w2zdT8fYvRimXjMWKLUuNDrt6CivT3SjGmjikJoU0Ot84kYkfCn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YU+r58WVqXpzVVedDHKX5JWLJCW4LcjR6C13CW8fTlw=</DigestValue>
      </Reference>
      <Reference URI="/xl/comments1.xml?ContentType=application/vnd.openxmlformats-officedocument.spreadsheetml.comments+xml">
        <DigestMethod Algorithm="http://www.w3.org/2001/04/xmlenc#sha256"/>
        <DigestValue>tJrdcrCeOp0+wb3YUHF606tnIG0dLMdqoKSubN0VYWY=</DigestValue>
      </Reference>
      <Reference URI="/xl/comments2.xml?ContentType=application/vnd.openxmlformats-officedocument.spreadsheetml.comments+xml">
        <DigestMethod Algorithm="http://www.w3.org/2001/04/xmlenc#sha256"/>
        <DigestValue>IfNJZBaUK5RoCBDRd7+Dc64rd6OwNyV6DeP2Km0c+4M=</DigestValue>
      </Reference>
      <Reference URI="/xl/drawings/drawing1.xml?ContentType=application/vnd.openxmlformats-officedocument.drawing+xml">
        <DigestMethod Algorithm="http://www.w3.org/2001/04/xmlenc#sha256"/>
        <DigestValue>fQ+6bLb185C5qbh32yGmnZFmI4NS3uMcQowPJr/bFfk=</DigestValue>
      </Reference>
      <Reference URI="/xl/drawings/vmlDrawing1.vml?ContentType=application/vnd.openxmlformats-officedocument.vmlDrawing">
        <DigestMethod Algorithm="http://www.w3.org/2001/04/xmlenc#sha256"/>
        <DigestValue>8BuILtAjLnr1wZSZNwdVJoVepFeGf6RlNlqoD9O9vqg=</DigestValue>
      </Reference>
      <Reference URI="/xl/drawings/vmlDrawing2.vml?ContentType=application/vnd.openxmlformats-officedocument.vmlDrawing">
        <DigestMethod Algorithm="http://www.w3.org/2001/04/xmlenc#sha256"/>
        <DigestValue>pp1Y3v5WY3Tt8AAgIESqWYJ+RbElOI7AdbcUEBaVE4U=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9VA/MHCXt9APIeJlV77yAeAJ4cl5XgZiGmw5J2+3L1A=</DigestValue>
      </Reference>
      <Reference URI="/xl/printerSettings/printerSettings11.bin?ContentType=application/vnd.openxmlformats-officedocument.spreadsheetml.printerSettings">
        <DigestMethod Algorithm="http://www.w3.org/2001/04/xmlenc#sha256"/>
        <DigestValue>ZG6Or+5M57tcFc8+0++SZKQrMcQtMGRYRbbG7EEIu5w=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dzAFuUoy8iBCfRySchoXpZvK2dtH42Xyv1xqFA/jpqw=</DigestValue>
      </Reference>
      <Reference URI="/xl/printerSettings/printerSettings14.bin?ContentType=application/vnd.openxmlformats-officedocument.spreadsheetml.printerSettings">
        <DigestMethod Algorithm="http://www.w3.org/2001/04/xmlenc#sha256"/>
        <DigestValue>TA+obCyNhiwa4PvdDTGehO56K/TozjfJBQW37NrBmok=</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9VA/MHCXt9APIeJlV77yAeAJ4cl5XgZiGmw5J2+3L1A=</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2UzLzzxzWum5JW18Ff8PGBLbst6EKdJgT8S6pDit+O0=</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3tkIo/9gvOnVDFPRPT6e5sGGqNwngIyFQ47HTnSrMxk=</DigestValue>
      </Reference>
      <Reference URI="/xl/styles.xml?ContentType=application/vnd.openxmlformats-officedocument.spreadsheetml.styles+xml">
        <DigestMethod Algorithm="http://www.w3.org/2001/04/xmlenc#sha256"/>
        <DigestValue>eSlmCQ4Ui9czGmEjQ4FtOL7A4+b1MJc9I02nv9FzvjI=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IGkJeyToFUbJW3TCfUVVllDjhrLi24BfvBps8T/y9As=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U3cOtbDE0HCICsSyTJ8N+YvFbtXXhjQXS/LDkpowcgw=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YIxwrqwRlOHjVcJbfTY4xBXH1wGGSSPUujpjOULmjVY=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Wo7vkABOfLSRR1zThvbjZ9xEkQsQsWc9g+62VErevuk=</DigestValue>
      </Reference>
      <Reference URI="/xl/worksheets/sheet10.xml?ContentType=application/vnd.openxmlformats-officedocument.spreadsheetml.worksheet+xml">
        <DigestMethod Algorithm="http://www.w3.org/2001/04/xmlenc#sha256"/>
        <DigestValue>J8Nqb0lG4pCjABoTDZH8ljlRWPL2b4PAaq1bE3ruIzI=</DigestValue>
      </Reference>
      <Reference URI="/xl/worksheets/sheet11.xml?ContentType=application/vnd.openxmlformats-officedocument.spreadsheetml.worksheet+xml">
        <DigestMethod Algorithm="http://www.w3.org/2001/04/xmlenc#sha256"/>
        <DigestValue>OwMXR479lSpaTLCkyCAU8h7o96/rQb4oerBaRgvqMIY=</DigestValue>
      </Reference>
      <Reference URI="/xl/worksheets/sheet12.xml?ContentType=application/vnd.openxmlformats-officedocument.spreadsheetml.worksheet+xml">
        <DigestMethod Algorithm="http://www.w3.org/2001/04/xmlenc#sha256"/>
        <DigestValue>HWXoBwleScSkD8Etfj+6sXElFcLq6Kpm1EPvM3NA/bk=</DigestValue>
      </Reference>
      <Reference URI="/xl/worksheets/sheet13.xml?ContentType=application/vnd.openxmlformats-officedocument.spreadsheetml.worksheet+xml">
        <DigestMethod Algorithm="http://www.w3.org/2001/04/xmlenc#sha256"/>
        <DigestValue>vXqbaJ9BLXk/dINgRhN3qcQR/zlYUzhBwCiWQK9MQJM=</DigestValue>
      </Reference>
      <Reference URI="/xl/worksheets/sheet14.xml?ContentType=application/vnd.openxmlformats-officedocument.spreadsheetml.worksheet+xml">
        <DigestMethod Algorithm="http://www.w3.org/2001/04/xmlenc#sha256"/>
        <DigestValue>5fud6/YKUz1T8qXGhntSN/3cWUpsiTmJ4PTkedj9pmU=</DigestValue>
      </Reference>
      <Reference URI="/xl/worksheets/sheet15.xml?ContentType=application/vnd.openxmlformats-officedocument.spreadsheetml.worksheet+xml">
        <DigestMethod Algorithm="http://www.w3.org/2001/04/xmlenc#sha256"/>
        <DigestValue>bBHKZFQ019AGPTuuXelN4O7UjgJDtD6916xYNdsQVzA=</DigestValue>
      </Reference>
      <Reference URI="/xl/worksheets/sheet16.xml?ContentType=application/vnd.openxmlformats-officedocument.spreadsheetml.worksheet+xml">
        <DigestMethod Algorithm="http://www.w3.org/2001/04/xmlenc#sha256"/>
        <DigestValue>Q49uIBI4Mlt7pTvnC9djx8Q/gq5NIDAd70Kmo9Si0U0=</DigestValue>
      </Reference>
      <Reference URI="/xl/worksheets/sheet17.xml?ContentType=application/vnd.openxmlformats-officedocument.spreadsheetml.worksheet+xml">
        <DigestMethod Algorithm="http://www.w3.org/2001/04/xmlenc#sha256"/>
        <DigestValue>/YfUe0xb5ITJu8lpWczNJYKZSJEa21+kgpsdrTnWAak=</DigestValue>
      </Reference>
      <Reference URI="/xl/worksheets/sheet18.xml?ContentType=application/vnd.openxmlformats-officedocument.spreadsheetml.worksheet+xml">
        <DigestMethod Algorithm="http://www.w3.org/2001/04/xmlenc#sha256"/>
        <DigestValue>q+nkrND6XpGWIEsoKbvippQ0cL5S0tosnmmOvi2J3E4=</DigestValue>
      </Reference>
      <Reference URI="/xl/worksheets/sheet19.xml?ContentType=application/vnd.openxmlformats-officedocument.spreadsheetml.worksheet+xml">
        <DigestMethod Algorithm="http://www.w3.org/2001/04/xmlenc#sha256"/>
        <DigestValue>8qTt0XD6RxxPzqCwrWgdeMZlh/gBbd6uoFywxmZJRBU=</DigestValue>
      </Reference>
      <Reference URI="/xl/worksheets/sheet2.xml?ContentType=application/vnd.openxmlformats-officedocument.spreadsheetml.worksheet+xml">
        <DigestMethod Algorithm="http://www.w3.org/2001/04/xmlenc#sha256"/>
        <DigestValue>9oJ/I+G3qQTHREs6xhs8yEf+P1wd9axUbpyl9+9OoGA=</DigestValue>
      </Reference>
      <Reference URI="/xl/worksheets/sheet3.xml?ContentType=application/vnd.openxmlformats-officedocument.spreadsheetml.worksheet+xml">
        <DigestMethod Algorithm="http://www.w3.org/2001/04/xmlenc#sha256"/>
        <DigestValue>KkVrmBrmJYKQsiI74mh1RyVMjeTq6h9C8xhpXWzULVc=</DigestValue>
      </Reference>
      <Reference URI="/xl/worksheets/sheet4.xml?ContentType=application/vnd.openxmlformats-officedocument.spreadsheetml.worksheet+xml">
        <DigestMethod Algorithm="http://www.w3.org/2001/04/xmlenc#sha256"/>
        <DigestValue>UIX42vHzUMRtRNTBwU9urqgFnywdpIUCLqHbHyrApkM=</DigestValue>
      </Reference>
      <Reference URI="/xl/worksheets/sheet5.xml?ContentType=application/vnd.openxmlformats-officedocument.spreadsheetml.worksheet+xml">
        <DigestMethod Algorithm="http://www.w3.org/2001/04/xmlenc#sha256"/>
        <DigestValue>KAMOk2TAA5CsYKW+jH4vOyr2ZZGLoLFTq48CIcO2VdI=</DigestValue>
      </Reference>
      <Reference URI="/xl/worksheets/sheet6.xml?ContentType=application/vnd.openxmlformats-officedocument.spreadsheetml.worksheet+xml">
        <DigestMethod Algorithm="http://www.w3.org/2001/04/xmlenc#sha256"/>
        <DigestValue>C0d/fLN+i/PJPhV4nw+FAYuC0zQMeIKsjvRL9TwZDD4=</DigestValue>
      </Reference>
      <Reference URI="/xl/worksheets/sheet7.xml?ContentType=application/vnd.openxmlformats-officedocument.spreadsheetml.worksheet+xml">
        <DigestMethod Algorithm="http://www.w3.org/2001/04/xmlenc#sha256"/>
        <DigestValue>EMnCp3aattGCCQ8IihQJwB+NcYhV44oxT4pC8Yv4V+8=</DigestValue>
      </Reference>
      <Reference URI="/xl/worksheets/sheet8.xml?ContentType=application/vnd.openxmlformats-officedocument.spreadsheetml.worksheet+xml">
        <DigestMethod Algorithm="http://www.w3.org/2001/04/xmlenc#sha256"/>
        <DigestValue>gdOUAwSrv6k3twQJdi0kgQf14U0IgG7dzAW3CB67XRc=</DigestValue>
      </Reference>
      <Reference URI="/xl/worksheets/sheet9.xml?ContentType=application/vnd.openxmlformats-officedocument.spreadsheetml.worksheet+xml">
        <DigestMethod Algorithm="http://www.w3.org/2001/04/xmlenc#sha256"/>
        <DigestValue>/rblMrtRFA3Yn1Z7S8SHn6nT0Pj8xRj5FVSQU0Db/Q8=</DigestValue>
      </Reference>
    </Manifest>
    <SignatureProperties>
      <SignatureProperty Id="idSignatureTime" Target="#idPackageSignature">
        <mdssi:SignatureTime xmlns:mdssi="http://schemas.openxmlformats.org/package/2006/digital-signature">
          <mdssi:Format>YYYY-MM-DDThh:mm:ssTZD</mdssi:Format>
          <mdssi:Value>2020-10-30T06:14:54Z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2</SignatureComments>
          <WindowsVersion>10.0</WindowsVersion>
          <OfficeVersion>16.0.13231/21</OfficeVersion>
          <ApplicationVersion>16.0.13231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2020-10-30T06:14:54Z</xd:SigningTime>
          <xd:SigningCertificate>
            <xd:Cert>
              <xd:CertDigest>
                <DigestMethod Algorithm="http://www.w3.org/2001/04/xmlenc#sha256"/>
                <DigestValue>OFu6FYb+OyzVzamlR5RUdHMImxTlX7x4bINGQr6WVkw=</DigestValue>
              </xd:CertDigest>
              <xd:IssuerSerial>
                <X509IssuerName>CN=NBG Class 2 INT Sub CA, DC=nbg, DC=ge</X509IssuerName>
                <X509SerialNumber>436021656133864997850604</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2</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YEcrM+kvRMdjVnA/QxaNt1J95j9jJxxiPHuRkhrTHlM=</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MJIiPnmS5+4KzsdZzT+Bw4nAnn0tK9XrO64mLK/Oyrw=</DigestValue>
    </Reference>
  </SignedInfo>
  <SignatureValue>dom3pXCDA36cE1cMSExDcWTrTD9QPocqcfarD3x5+2dL34UTdYs8hKvEc2wlA+2DScFC9w1+8Ayq
in1rDdEauN89wvofeqRAGR4ihvMGtuWWuuRCUTks0a6N89oWjMlEJeISoYnA8WQlklyHrouDOzd7
TWpj/52Hum41xRHHLtDwLLihXlnuNrecR7HAv0kCjkJxyGOMCT133fYm4IhBjJIBajDSV9AeJlEu
2UTTJRMzcM/zuKb51gGoqJg4YZF7MPSyIHm9bSLaQLT3Sf+BEMtTaRShGRB5vvtfUJnjbPLQ/b3S
OBthpSHQ/LoAwGceoAeXIpqNoMD+0b0NPCoCiA==</SignatureValue>
  <KeyInfo>
    <X509Data>
      <X509Certificate>MIIGPTCCBSWgAwIBAgIKXE93dgACAAEN6zANBgkqhkiG9w0BAQsFADBKMRIwEAYKCZImiZPyLGQBGRYCZ2UxEzARBgoJkiaJk/IsZAEZFgNuYmcxHzAdBgNVBAMTFk5CRyBDbGFzcyAyIElOVCBTdWIgQ0EwHhcNMTkwMjIyMDc1NDIyWhcNMjEwMjIxMDc1NDIyWjA7MRcwFQYDVQQKEw5KU0MgQ0FSVFUgQkFOSzEgMB4GA1UEAxMXQkNSIC0gVmxhZGltZXIgQXNhdGlhbmkwggEiMA0GCSqGSIb3DQEBAQUAA4IBDwAwggEKAoIBAQDaV0XX6HKNdscBu/LY8a1ZkZtR4316i6Y5doVA4htQ0Wikp5EM3jpD7Yh5coCz9wwmRAe4LUu7kOzh4emDnH4vm+5K7NF+wqvPRkQtUzIMFK1R1LbMkY/bhUD6zAztDANlAjiVp7YY7ayjJVfLGTUPKBBURzN92C4qqTxNJpOPoQSehpboCVbcL7PKAn1U3wF520MCwcgpCb7oLou2v39WWo5iJdtDZWyUbcbi9r+0EqEtcAn7B3uky89Bv8xj8YTA1zuecqbr+DVd2sB7CLkcvupIP45SJ4DN0imzA+EZb2N9hRgUsoMOzO5o1/D7gTAFudIkm8xswJuRKouN3J/VAgMBAAGjggMyMIIDLjA8BgkrBgEEAYI3FQcELzAtBiUrBgEEAYI3FQjmsmCDjfVEhoGZCYO4oUqDvoRxBIHPkBGGr54RAgFkAgEbMB0GA1UdJQQWMBQGCCsGAQUFBwMCBggrBgEFBQcDBDALBgNVHQ8EBAMCB4AwJwYJKwYBBAGCNxUKBBowGDAKBggrBgEFBQcDAjAKBggrBgEFBQcDBDAdBgNVHQ4EFgQU3IFbuoNYUfgmeirJ9c2vtKcBDUc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XY9PzEHW2xsIERvvEz8kAy4s6Vj7QMLCGghA2Blau8GR38pMDv773/VA/cy7d7CP1MlHMPbnRamwq3V3YR+x6y6YVOpHvw83g2RdnR2IraSRtDw67NWkcyNKXr/B5rVxGhEBb2MJI/A6jIRl2mBiQptzMzncCfcVDehDd+9Z4dGjcEws+WEihnbMWwvpTFjwXtrTjGu2354LRM1YGBrRMM8q5yabiE6ubZ0uuwxyGbf4GZdDjEAIAWXvha+86nZ19LEI41i4N5nlNgwPULTU81qILqzeyh76X8l2oH6kpf+grupE1AeJpDT6x5li0pNJyyc7D1kpYzdA04MwgYR3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YU+r58WVqXpzVVedDHKX5JWLJCW4LcjR6C13CW8fTlw=</DigestValue>
      </Reference>
      <Reference URI="/xl/comments1.xml?ContentType=application/vnd.openxmlformats-officedocument.spreadsheetml.comments+xml">
        <DigestMethod Algorithm="http://www.w3.org/2001/04/xmlenc#sha256"/>
        <DigestValue>tJrdcrCeOp0+wb3YUHF606tnIG0dLMdqoKSubN0VYWY=</DigestValue>
      </Reference>
      <Reference URI="/xl/comments2.xml?ContentType=application/vnd.openxmlformats-officedocument.spreadsheetml.comments+xml">
        <DigestMethod Algorithm="http://www.w3.org/2001/04/xmlenc#sha256"/>
        <DigestValue>IfNJZBaUK5RoCBDRd7+Dc64rd6OwNyV6DeP2Km0c+4M=</DigestValue>
      </Reference>
      <Reference URI="/xl/drawings/drawing1.xml?ContentType=application/vnd.openxmlformats-officedocument.drawing+xml">
        <DigestMethod Algorithm="http://www.w3.org/2001/04/xmlenc#sha256"/>
        <DigestValue>fQ+6bLb185C5qbh32yGmnZFmI4NS3uMcQowPJr/bFfk=</DigestValue>
      </Reference>
      <Reference URI="/xl/drawings/vmlDrawing1.vml?ContentType=application/vnd.openxmlformats-officedocument.vmlDrawing">
        <DigestMethod Algorithm="http://www.w3.org/2001/04/xmlenc#sha256"/>
        <DigestValue>8BuILtAjLnr1wZSZNwdVJoVepFeGf6RlNlqoD9O9vqg=</DigestValue>
      </Reference>
      <Reference URI="/xl/drawings/vmlDrawing2.vml?ContentType=application/vnd.openxmlformats-officedocument.vmlDrawing">
        <DigestMethod Algorithm="http://www.w3.org/2001/04/xmlenc#sha256"/>
        <DigestValue>pp1Y3v5WY3Tt8AAgIESqWYJ+RbElOI7AdbcUEBaVE4U=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9VA/MHCXt9APIeJlV77yAeAJ4cl5XgZiGmw5J2+3L1A=</DigestValue>
      </Reference>
      <Reference URI="/xl/printerSettings/printerSettings11.bin?ContentType=application/vnd.openxmlformats-officedocument.spreadsheetml.printerSettings">
        <DigestMethod Algorithm="http://www.w3.org/2001/04/xmlenc#sha256"/>
        <DigestValue>ZG6Or+5M57tcFc8+0++SZKQrMcQtMGRYRbbG7EEIu5w=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dzAFuUoy8iBCfRySchoXpZvK2dtH42Xyv1xqFA/jpqw=</DigestValue>
      </Reference>
      <Reference URI="/xl/printerSettings/printerSettings14.bin?ContentType=application/vnd.openxmlformats-officedocument.spreadsheetml.printerSettings">
        <DigestMethod Algorithm="http://www.w3.org/2001/04/xmlenc#sha256"/>
        <DigestValue>TA+obCyNhiwa4PvdDTGehO56K/TozjfJBQW37NrBmok=</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9VA/MHCXt9APIeJlV77yAeAJ4cl5XgZiGmw5J2+3L1A=</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2UzLzzxzWum5JW18Ff8PGBLbst6EKdJgT8S6pDit+O0=</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3tkIo/9gvOnVDFPRPT6e5sGGqNwngIyFQ47HTnSrMxk=</DigestValue>
      </Reference>
      <Reference URI="/xl/styles.xml?ContentType=application/vnd.openxmlformats-officedocument.spreadsheetml.styles+xml">
        <DigestMethod Algorithm="http://www.w3.org/2001/04/xmlenc#sha256"/>
        <DigestValue>eSlmCQ4Ui9czGmEjQ4FtOL7A4+b1MJc9I02nv9FzvjI=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IGkJeyToFUbJW3TCfUVVllDjhrLi24BfvBps8T/y9As=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U3cOtbDE0HCICsSyTJ8N+YvFbtXXhjQXS/LDkpowcgw=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YIxwrqwRlOHjVcJbfTY4xBXH1wGGSSPUujpjOULmjVY=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Wo7vkABOfLSRR1zThvbjZ9xEkQsQsWc9g+62VErevuk=</DigestValue>
      </Reference>
      <Reference URI="/xl/worksheets/sheet10.xml?ContentType=application/vnd.openxmlformats-officedocument.spreadsheetml.worksheet+xml">
        <DigestMethod Algorithm="http://www.w3.org/2001/04/xmlenc#sha256"/>
        <DigestValue>J8Nqb0lG4pCjABoTDZH8ljlRWPL2b4PAaq1bE3ruIzI=</DigestValue>
      </Reference>
      <Reference URI="/xl/worksheets/sheet11.xml?ContentType=application/vnd.openxmlformats-officedocument.spreadsheetml.worksheet+xml">
        <DigestMethod Algorithm="http://www.w3.org/2001/04/xmlenc#sha256"/>
        <DigestValue>OwMXR479lSpaTLCkyCAU8h7o96/rQb4oerBaRgvqMIY=</DigestValue>
      </Reference>
      <Reference URI="/xl/worksheets/sheet12.xml?ContentType=application/vnd.openxmlformats-officedocument.spreadsheetml.worksheet+xml">
        <DigestMethod Algorithm="http://www.w3.org/2001/04/xmlenc#sha256"/>
        <DigestValue>HWXoBwleScSkD8Etfj+6sXElFcLq6Kpm1EPvM3NA/bk=</DigestValue>
      </Reference>
      <Reference URI="/xl/worksheets/sheet13.xml?ContentType=application/vnd.openxmlformats-officedocument.spreadsheetml.worksheet+xml">
        <DigestMethod Algorithm="http://www.w3.org/2001/04/xmlenc#sha256"/>
        <DigestValue>vXqbaJ9BLXk/dINgRhN3qcQR/zlYUzhBwCiWQK9MQJM=</DigestValue>
      </Reference>
      <Reference URI="/xl/worksheets/sheet14.xml?ContentType=application/vnd.openxmlformats-officedocument.spreadsheetml.worksheet+xml">
        <DigestMethod Algorithm="http://www.w3.org/2001/04/xmlenc#sha256"/>
        <DigestValue>5fud6/YKUz1T8qXGhntSN/3cWUpsiTmJ4PTkedj9pmU=</DigestValue>
      </Reference>
      <Reference URI="/xl/worksheets/sheet15.xml?ContentType=application/vnd.openxmlformats-officedocument.spreadsheetml.worksheet+xml">
        <DigestMethod Algorithm="http://www.w3.org/2001/04/xmlenc#sha256"/>
        <DigestValue>bBHKZFQ019AGPTuuXelN4O7UjgJDtD6916xYNdsQVzA=</DigestValue>
      </Reference>
      <Reference URI="/xl/worksheets/sheet16.xml?ContentType=application/vnd.openxmlformats-officedocument.spreadsheetml.worksheet+xml">
        <DigestMethod Algorithm="http://www.w3.org/2001/04/xmlenc#sha256"/>
        <DigestValue>Q49uIBI4Mlt7pTvnC9djx8Q/gq5NIDAd70Kmo9Si0U0=</DigestValue>
      </Reference>
      <Reference URI="/xl/worksheets/sheet17.xml?ContentType=application/vnd.openxmlformats-officedocument.spreadsheetml.worksheet+xml">
        <DigestMethod Algorithm="http://www.w3.org/2001/04/xmlenc#sha256"/>
        <DigestValue>/YfUe0xb5ITJu8lpWczNJYKZSJEa21+kgpsdrTnWAak=</DigestValue>
      </Reference>
      <Reference URI="/xl/worksheets/sheet18.xml?ContentType=application/vnd.openxmlformats-officedocument.spreadsheetml.worksheet+xml">
        <DigestMethod Algorithm="http://www.w3.org/2001/04/xmlenc#sha256"/>
        <DigestValue>q+nkrND6XpGWIEsoKbvippQ0cL5S0tosnmmOvi2J3E4=</DigestValue>
      </Reference>
      <Reference URI="/xl/worksheets/sheet19.xml?ContentType=application/vnd.openxmlformats-officedocument.spreadsheetml.worksheet+xml">
        <DigestMethod Algorithm="http://www.w3.org/2001/04/xmlenc#sha256"/>
        <DigestValue>8qTt0XD6RxxPzqCwrWgdeMZlh/gBbd6uoFywxmZJRBU=</DigestValue>
      </Reference>
      <Reference URI="/xl/worksheets/sheet2.xml?ContentType=application/vnd.openxmlformats-officedocument.spreadsheetml.worksheet+xml">
        <DigestMethod Algorithm="http://www.w3.org/2001/04/xmlenc#sha256"/>
        <DigestValue>9oJ/I+G3qQTHREs6xhs8yEf+P1wd9axUbpyl9+9OoGA=</DigestValue>
      </Reference>
      <Reference URI="/xl/worksheets/sheet3.xml?ContentType=application/vnd.openxmlformats-officedocument.spreadsheetml.worksheet+xml">
        <DigestMethod Algorithm="http://www.w3.org/2001/04/xmlenc#sha256"/>
        <DigestValue>KkVrmBrmJYKQsiI74mh1RyVMjeTq6h9C8xhpXWzULVc=</DigestValue>
      </Reference>
      <Reference URI="/xl/worksheets/sheet4.xml?ContentType=application/vnd.openxmlformats-officedocument.spreadsheetml.worksheet+xml">
        <DigestMethod Algorithm="http://www.w3.org/2001/04/xmlenc#sha256"/>
        <DigestValue>UIX42vHzUMRtRNTBwU9urqgFnywdpIUCLqHbHyrApkM=</DigestValue>
      </Reference>
      <Reference URI="/xl/worksheets/sheet5.xml?ContentType=application/vnd.openxmlformats-officedocument.spreadsheetml.worksheet+xml">
        <DigestMethod Algorithm="http://www.w3.org/2001/04/xmlenc#sha256"/>
        <DigestValue>KAMOk2TAA5CsYKW+jH4vOyr2ZZGLoLFTq48CIcO2VdI=</DigestValue>
      </Reference>
      <Reference URI="/xl/worksheets/sheet6.xml?ContentType=application/vnd.openxmlformats-officedocument.spreadsheetml.worksheet+xml">
        <DigestMethod Algorithm="http://www.w3.org/2001/04/xmlenc#sha256"/>
        <DigestValue>C0d/fLN+i/PJPhV4nw+FAYuC0zQMeIKsjvRL9TwZDD4=</DigestValue>
      </Reference>
      <Reference URI="/xl/worksheets/sheet7.xml?ContentType=application/vnd.openxmlformats-officedocument.spreadsheetml.worksheet+xml">
        <DigestMethod Algorithm="http://www.w3.org/2001/04/xmlenc#sha256"/>
        <DigestValue>EMnCp3aattGCCQ8IihQJwB+NcYhV44oxT4pC8Yv4V+8=</DigestValue>
      </Reference>
      <Reference URI="/xl/worksheets/sheet8.xml?ContentType=application/vnd.openxmlformats-officedocument.spreadsheetml.worksheet+xml">
        <DigestMethod Algorithm="http://www.w3.org/2001/04/xmlenc#sha256"/>
        <DigestValue>gdOUAwSrv6k3twQJdi0kgQf14U0IgG7dzAW3CB67XRc=</DigestValue>
      </Reference>
      <Reference URI="/xl/worksheets/sheet9.xml?ContentType=application/vnd.openxmlformats-officedocument.spreadsheetml.worksheet+xml">
        <DigestMethod Algorithm="http://www.w3.org/2001/04/xmlenc#sha256"/>
        <DigestValue>/rblMrtRFA3Yn1Z7S8SHn6nT0Pj8xRj5FVSQU0Db/Q8=</DigestValue>
      </Reference>
    </Manifest>
    <SignatureProperties>
      <SignatureProperty Id="idSignatureTime" Target="#idPackageSignature">
        <mdssi:SignatureTime xmlns:mdssi="http://schemas.openxmlformats.org/package/2006/digital-signature">
          <mdssi:Format>YYYY-MM-DDThh:mm:ssTZD</mdssi:Format>
          <mdssi:Value>2020-10-30T06:27:47Z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2020-10-30T06:27:47Z</xd:SigningTime>
          <xd:SigningCertificate>
            <xd:Cert>
              <xd:CertDigest>
                <DigestMethod Algorithm="http://www.w3.org/2001/04/xmlenc#sha256"/>
                <DigestValue>ebyXz5TeQWIATn5Qluaq6kzC3eeGfngRl3RB5qK51zQ=</DigestValue>
              </xd:CertDigest>
              <xd:IssuerSerial>
                <X509IssuerName>CN=NBG Class 2 INT Sub CA, DC=nbg, DC=ge</X509IssuerName>
                <X509SerialNumber>435923617273576769523179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2020-10-29T14:11:09Z</dcterms:modified>
</cp:coreProperties>
</file>