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 name="Sheet1" sheetId="78"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N20" i="37" l="1"/>
  <c r="N19" i="37"/>
  <c r="E19" i="37"/>
  <c r="N18" i="37"/>
  <c r="E18" i="37"/>
  <c r="N17" i="37"/>
  <c r="E17" i="37"/>
  <c r="N16" i="37"/>
  <c r="N14" i="37" s="1"/>
  <c r="N21" i="37" s="1"/>
  <c r="E16" i="37"/>
  <c r="N15" i="37"/>
  <c r="E15" i="37"/>
  <c r="M14" i="37"/>
  <c r="L14" i="37"/>
  <c r="K14" i="37"/>
  <c r="J14" i="37"/>
  <c r="I14" i="37"/>
  <c r="H14" i="37"/>
  <c r="G14" i="37"/>
  <c r="F14" i="37"/>
  <c r="E14" i="37"/>
  <c r="C14" i="37"/>
  <c r="N13" i="37"/>
  <c r="N12" i="37"/>
  <c r="E12" i="37"/>
  <c r="N11" i="37"/>
  <c r="E11" i="37"/>
  <c r="N10" i="37"/>
  <c r="E10" i="37"/>
  <c r="N9" i="37"/>
  <c r="E9" i="37"/>
  <c r="N8" i="37"/>
  <c r="N7" i="37" s="1"/>
  <c r="E8" i="37"/>
  <c r="E7" i="37" s="1"/>
  <c r="M7" i="37"/>
  <c r="M21" i="37" s="1"/>
  <c r="L7" i="37"/>
  <c r="L21" i="37" s="1"/>
  <c r="K7" i="37"/>
  <c r="K21" i="37" s="1"/>
  <c r="J7" i="37"/>
  <c r="J21" i="37" s="1"/>
  <c r="I7" i="37"/>
  <c r="I21" i="37" s="1"/>
  <c r="H7" i="37"/>
  <c r="H21" i="37" s="1"/>
  <c r="G7" i="37"/>
  <c r="G21" i="37" s="1"/>
  <c r="F7" i="37"/>
  <c r="F21" i="37" s="1"/>
  <c r="C7" i="37"/>
  <c r="C21" i="37" s="1"/>
  <c r="G22" i="74"/>
  <c r="H22" i="74" s="1"/>
  <c r="F22" i="74"/>
  <c r="E22" i="74"/>
  <c r="D22" i="74"/>
  <c r="C22" i="74"/>
  <c r="H21" i="74"/>
  <c r="H20" i="74"/>
  <c r="H19" i="74"/>
  <c r="H18" i="74"/>
  <c r="H17" i="74"/>
  <c r="H16" i="74"/>
  <c r="H15" i="74"/>
  <c r="H14" i="74"/>
  <c r="H13" i="74"/>
  <c r="H12" i="74"/>
  <c r="H11" i="74"/>
  <c r="H10" i="74"/>
  <c r="H9" i="74"/>
  <c r="H8" i="74"/>
  <c r="D6" i="71"/>
  <c r="D13" i="71"/>
  <c r="C6" i="71"/>
  <c r="C13" i="71" s="1"/>
  <c r="E21" i="37" l="1"/>
  <c r="B1" i="35"/>
  <c r="D5" i="71" l="1"/>
  <c r="B2" i="37"/>
  <c r="B1" i="37"/>
  <c r="B2" i="36"/>
  <c r="B1" i="36"/>
  <c r="B2" i="74"/>
  <c r="B1" i="74"/>
  <c r="B2" i="64"/>
  <c r="B1" i="64"/>
  <c r="B2" i="35"/>
  <c r="B2" i="69"/>
  <c r="B1" i="69"/>
  <c r="B2" i="77"/>
  <c r="B1" i="77"/>
  <c r="B2" i="28"/>
  <c r="B1" i="28"/>
  <c r="B2" i="73"/>
  <c r="B1" i="73"/>
  <c r="B2" i="72"/>
  <c r="B1" i="72"/>
  <c r="B2" i="52"/>
  <c r="B1" i="52"/>
  <c r="B2" i="71"/>
  <c r="C5" i="71" s="1"/>
  <c r="B1" i="71"/>
  <c r="B2" i="75"/>
  <c r="B1" i="75"/>
  <c r="B2" i="53"/>
  <c r="B1" i="53"/>
  <c r="B2" i="62"/>
  <c r="B1" i="62"/>
  <c r="C5" i="6"/>
  <c r="D5" i="6" s="1"/>
  <c r="E5" i="6" s="1"/>
  <c r="F5" i="6" s="1"/>
  <c r="G5" i="6"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<sst xmlns="http://schemas.openxmlformats.org/spreadsheetml/2006/main" count="1193" uniqueCount="916">
  <si>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</si>
  <si>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</si>
  <si>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</si>
  <si>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</si>
  <si>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</si>
  <si>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</si>
  <si>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</si>
  <si>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</si>
  <si>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</si>
  <si>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</si>
  <si>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</si>
  <si>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</si>
  <si>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</si>
  <si>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</si>
  <si>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</si>
  <si>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</si>
  <si>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</si>
  <si>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</si>
  <si>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</si>
  <si>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</si>
  <si>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</si>
  <si>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</si>
  <si>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</si>
  <si>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</si>
  <si>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</si>
  <si>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</si>
  <si>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</si>
  <si>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</si>
  <si>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</si>
  <si>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</si>
  <si>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</si>
  <si>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</si>
  <si>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</si>
  <si>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</si>
  <si>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</si>
  <si>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</si>
  <si>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</si>
  <si>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</si>
  <si>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</si>
  <si>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</si>
  <si>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</si>
  <si>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</si>
  <si>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</si>
  <si>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</si>
  <si>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</si>
  <si>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</si>
  <si>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</si>
  <si>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</si>
  <si>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</si>
  <si>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</si>
  <si>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</si>
  <si>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</si>
  <si>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</si>
  <si>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</si>
  <si>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</si>
  <si>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</si>
  <si>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</si>
  <si>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</si>
  <si>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</si>
  <si>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</si>
  <si>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</si>
  <si>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</si>
  <si>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</si>
  <si>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</si>
  <si>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</si>
  <si>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</si>
  <si>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</si>
  <si>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</si>
  <si>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</si>
  <si>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</si>
  <si>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</si>
  <si>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</si>
  <si>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</si>
  <si>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</si>
  <si>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</si>
  <si>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</si>
  <si>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</si>
  <si>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</si>
  <si>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</si>
  <si>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</si>
  <si>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</si>
  <si>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</si>
  <si>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</si>
  <si>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</si>
  <si>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</si>
  <si>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</si>
  <si>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</si>
  <si>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</si>
  <si>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</si>
  <si>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</si>
  <si>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</si>
  <si>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</si>
  <si>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</si>
  <si>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</si>
  <si>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</si>
  <si>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</si>
  <si>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</si>
  <si>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</si>
  <si>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</si>
  <si>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</si>
  <si>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</si>
  <si>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</si>
  <si>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</si>
  <si>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</si>
  <si>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</si>
  <si>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</si>
  <si>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</si>
  <si>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</si>
  <si>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</si>
  <si>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</si>
  <si>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</si>
  <si>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</si>
  <si>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</si>
  <si>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</si>
  <si>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</si>
  <si>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</si>
  <si>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</si>
  <si>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</si>
  <si>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</si>
  <si>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</si>
  <si>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</si>
  <si>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</si>
  <si>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</si>
  <si>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</si>
  <si>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</si>
  <si>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</si>
  <si>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</si>
  <si>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</si>
  <si>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</si>
  <si>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</si>
  <si>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</si>
  <si>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</si>
  <si>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</si>
  <si>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</si>
  <si>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</si>
  <si>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</si>
  <si>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</si>
  <si>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</si>
  <si>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</si>
  <si>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</si>
  <si>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</si>
  <si>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</si>
  <si>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</si>
  <si>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</si>
  <si>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</si>
  <si>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</si>
  <si>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</si>
  <si>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</si>
  <si>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</si>
  <si>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</si>
  <si>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</si>
  <si>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</si>
  <si>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</si>
  <si>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</si>
  <si>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</si>
  <si>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</si>
  <si>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</si>
  <si>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</si>
  <si>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</si>
  <si>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</si>
  <si>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</si>
  <si>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</si>
  <si>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</si>
  <si>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</si>
  <si>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</si>
  <si>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</si>
  <si>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</si>
  <si>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</si>
  <si>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</si>
  <si>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</si>
  <si>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</si>
  <si>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</si>
  <si>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</si>
  <si>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</si>
  <si>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</si>
  <si>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</si>
  <si>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</si>
  <si>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</si>
  <si>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</si>
  <si>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</si>
  <si>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</si>
  <si>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</si>
  <si>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</si>
  <si>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</si>
  <si>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</si>
  <si>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</si>
  <si>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</si>
  <si>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</si>
  <si>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</si>
  <si>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</si>
  <si>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</si>
  <si>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</si>
  <si>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</si>
  <si>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</si>
  <si>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</si>
  <si>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</si>
  <si>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</si>
  <si>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</si>
  <si>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</si>
  <si>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</si>
  <si>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</si>
  <si>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</si>
  <si>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</si>
  <si>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</si>
  <si>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</si>
  <si>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</si>
  <si>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</si>
  <si>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</si>
  <si>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</si>
  <si>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</si>
  <si>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</si>
  <si>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</si>
  <si>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</si>
  <si>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</si>
  <si>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</si>
  <si>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</si>
  <si>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</si>
  <si>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</si>
  <si>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</si>
  <si>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</si>
  <si>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</si>
  <si>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</si>
  <si>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</si>
  <si>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</si>
  <si>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</si>
  <si>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</si>
  <si>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</si>
  <si>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</si>
  <si>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</si>
  <si>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</si>
  <si>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</si>
  <si>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</si>
  <si>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</si>
  <si>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</si>
  <si>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</si>
  <si>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</si>
  <si>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</si>
  <si>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</si>
  <si>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</si>
  <si>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</si>
  <si>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</si>
  <si>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</si>
  <si>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</si>
  <si>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</si>
  <si>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</si>
  <si>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</si>
  <si>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</si>
  <si>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</si>
  <si>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</si>
  <si>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</si>
  <si>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</si>
  <si>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</si>
  <si>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</si>
  <si>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</si>
  <si>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</si>
  <si>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</si>
  <si>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</si>
  <si>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</si>
  <si>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</si>
  <si>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</si>
  <si>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</si>
  <si>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</si>
  <si>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</si>
  <si>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</si>
  <si>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</si>
  <si>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</si>
  <si>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</si>
  <si>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</si>
  <si>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</si>
  <si>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</si>
  <si>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</si>
  <si>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</si>
  <si>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</si>
  <si>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</si>
  <si>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</si>
  <si>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</si>
  <si>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</si>
  <si>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</si>
  <si>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</si>
  <si>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</si>
  <si>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</si>
  <si>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</si>
  <si>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</si>
  <si>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</si>
  <si>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</si>
  <si>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</si>
  <si>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</si>
  <si>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</si>
  <si>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</si>
  <si>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</si>
  <si>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</si>
  <si>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</si>
  <si>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</si>
  <si>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</si>
  <si>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</si>
  <si>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</si>
  <si>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</si>
  <si>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</si>
  <si>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</si>
  <si>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</si>
  <si>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</si>
  <si>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</si>
  <si>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</si>
  <si>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</si>
  <si>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</si>
  <si>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</si>
  <si>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</si>
  <si>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</si>
  <si>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</si>
  <si>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</si>
  <si>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</si>
  <si>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</si>
  <si>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</si>
  <si>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</si>
  <si>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</si>
  <si>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</si>
  <si>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</si>
  <si>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</si>
  <si>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</si>
  <si>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</si>
  <si>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</si>
  <si>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</si>
  <si>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</si>
  <si>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</si>
  <si>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</si>
  <si>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</si>
  <si>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</si>
  <si>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</si>
  <si>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</si>
  <si>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</si>
  <si>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</si>
  <si>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</si>
  <si>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</si>
  <si>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</si>
  <si>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</si>
  <si>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</si>
  <si>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</si>
  <si>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</si>
  <si>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</si>
  <si>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</si>
  <si>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</si>
  <si>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</si>
  <si>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</si>
  <si>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</si>
  <si>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</si>
  <si>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</si>
  <si>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</si>
  <si>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</si>
  <si>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</si>
  <si>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</si>
  <si>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</si>
  <si>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</si>
  <si>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</si>
  <si>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</si>
  <si>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</si>
  <si>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</si>
  <si>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</si>
  <si>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</si>
  <si>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</si>
  <si>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</si>
  <si>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</si>
  <si>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</si>
  <si>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</si>
  <si>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</si>
  <si>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</si>
  <si>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</si>
  <si>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</si>
  <si>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</si>
  <si>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</si>
  <si>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</si>
  <si>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</si>
  <si>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</si>
  <si>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</si>
  <si>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</si>
  <si>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</si>
  <si>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</si>
  <si>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</si>
  <si>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</si>
  <si>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</si>
  <si>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</si>
  <si>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</si>
  <si>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</si>
  <si>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</si>
  <si>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</si>
  <si>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</si>
  <si>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</si>
  <si>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</si>
  <si>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</si>
  <si>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</si>
  <si>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</si>
  <si>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</si>
  <si>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</si>
  <si>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</si>
  <si>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</si>
  <si>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</si>
  <si>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</si>
  <si>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</si>
  <si>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</si>
  <si>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</si>
  <si>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</si>
  <si>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</si>
  <si>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</si>
  <si>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</si>
  <si>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</si>
  <si>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</si>
  <si>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</si>
  <si>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</si>
  <si>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</si>
  <si>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</si>
  <si>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</si>
  <si>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</si>
  <si>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</si>
  <si>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</si>
  <si>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</si>
  <si>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</si>
  <si>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</si>
  <si>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</si>
  <si>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</si>
  <si>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</si>
  <si>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</si>
  <si>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</si>
  <si>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</si>
  <si>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</si>
  <si>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</si>
  <si>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</si>
  <si>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</si>
  <si>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</si>
  <si>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</si>
  <si>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</si>
  <si>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</si>
  <si>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</si>
  <si>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</si>
  <si>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</si>
  <si>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</si>
  <si>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</si>
  <si>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</si>
  <si>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</si>
  <si>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</si>
  <si>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</si>
  <si>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</si>
  <si>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</si>
  <si>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</si>
  <si>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</si>
  <si>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</si>
  <si>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</si>
  <si>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</si>
  <si>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</si>
  <si>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</si>
  <si>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</si>
  <si>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</si>
  <si>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</si>
  <si>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</si>
  <si>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</si>
  <si>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</si>
  <si>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</si>
  <si>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</si>
  <si>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</si>
  <si>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</si>
  <si>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</si>
  <si>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</si>
  <si>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</si>
  <si>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</si>
  <si>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</si>
  <si>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</si>
  <si>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</si>
  <si>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</si>
  <si>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</si>
  <si>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</si>
  <si>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</si>
  <si>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</si>
  <si>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</si>
  <si>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</si>
  <si>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</si>
  <si>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</si>
  <si>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</si>
  <si>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</si>
  <si>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</si>
  <si>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</si>
  <si>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</si>
  <si>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</si>
  <si>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</si>
  <si>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</si>
  <si>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</si>
  <si>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</si>
  <si>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</si>
  <si>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</si>
  <si>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</si>
  <si>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</si>
  <si>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</si>
  <si>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</si>
  <si>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</si>
  <si>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</si>
  <si>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</si>
  <si>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</si>
  <si>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</si>
  <si>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</si>
  <si>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</si>
  <si>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</si>
  <si>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</si>
  <si>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</si>
  <si>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</si>
  <si>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</si>
  <si>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</si>
  <si>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</si>
  <si>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</si>
  <si>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</si>
  <si>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</si>
  <si>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</si>
  <si>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</si>
  <si>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</si>
  <si>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</si>
  <si>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</si>
  <si>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</si>
  <si>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</si>
  <si>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</si>
  <si>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</si>
  <si>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</si>
  <si>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</si>
  <si>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</si>
  <si>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</si>
  <si>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</si>
  <si>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</si>
  <si>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</si>
  <si>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</si>
  <si>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</si>
  <si>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</si>
  <si>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</si>
  <si>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</si>
  <si>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</si>
  <si>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</si>
  <si>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</si>
  <si>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</si>
  <si>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</si>
  <si>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</si>
  <si>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</si>
  <si>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</si>
  <si>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</si>
  <si>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</si>
  <si>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</si>
  <si>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</si>
  <si>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</si>
  <si>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</si>
  <si>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</si>
  <si>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</si>
  <si>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</si>
  <si>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</si>
  <si>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</si>
  <si>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</si>
  <si>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</si>
  <si>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</si>
  <si>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</si>
  <si>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</si>
  <si>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</si>
  <si>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</si>
  <si>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</si>
  <si>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</si>
  <si>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</si>
  <si>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</si>
  <si>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</si>
  <si>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</si>
  <si>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</si>
  <si>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</si>
  <si>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</si>
  <si>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</si>
  <si>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</si>
  <si>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</si>
  <si>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</si>
  <si>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</si>
  <si>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</si>
  <si>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</si>
  <si>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</si>
  <si>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</si>
  <si>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</si>
  <si>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</si>
  <si>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</si>
  <si>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</si>
  <si>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</si>
  <si>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</si>
  <si>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</si>
  <si>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</si>
  <si>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</si>
  <si>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</si>
  <si>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</si>
  <si>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</si>
  <si>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</si>
  <si>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</si>
  <si>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</si>
  <si>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</si>
  <si>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</si>
  <si>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</si>
  <si>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</si>
  <si>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</si>
  <si>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</si>
  <si>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</si>
  <si>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</si>
  <si>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</si>
  <si>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</si>
  <si>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</si>
  <si>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</si>
  <si>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</si>
  <si>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</si>
  <si>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</si>
  <si>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</si>
  <si>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</si>
  <si>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</si>
  <si>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</si>
  <si>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</si>
  <si>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</si>
  <si>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</si>
  <si>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</si>
  <si>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</si>
  <si>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</si>
  <si>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</si>
  <si>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</si>
  <si>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</si>
  <si>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</si>
  <si>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</si>
  <si>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</si>
  <si>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</si>
  <si>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</si>
  <si>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</si>
  <si>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</si>
  <si>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</si>
  <si>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</si>
  <si>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</si>
  <si>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</si>
  <si>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</si>
  <si>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</si>
  <si>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</si>
  <si>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</si>
  <si>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</si>
  <si>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</si>
  <si>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</si>
  <si>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</si>
  <si>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</si>
  <si>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</si>
  <si>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</si>
  <si>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</si>
  <si>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</si>
  <si>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</si>
  <si>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</si>
  <si>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</si>
  <si>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</si>
  <si>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</si>
  <si>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</si>
  <si>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</si>
  <si>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</si>
  <si>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</si>
  <si>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</si>
  <si>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</si>
  <si>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</si>
  <si>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</si>
  <si>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</si>
  <si>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</si>
  <si>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</si>
  <si>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</si>
  <si>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</si>
  <si>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</si>
  <si>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</si>
  <si>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</si>
  <si>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</si>
  <si>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</si>
  <si>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</si>
  <si>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</si>
  <si>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</si>
  <si>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</si>
  <si>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</si>
  <si>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</si>
  <si>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</si>
  <si>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</si>
  <si>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</si>
  <si>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</si>
  <si>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</si>
  <si>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</si>
  <si>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</si>
  <si>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</si>
  <si>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</si>
  <si>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</si>
  <si>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</si>
  <si>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</si>
  <si>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</si>
  <si>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</si>
  <si>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</si>
  <si>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</si>
  <si>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</si>
  <si>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</si>
  <si>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</si>
  <si>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</si>
  <si>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</si>
  <si>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</si>
  <si>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</si>
  <si>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</si>
  <si>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</si>
  <si>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</si>
  <si>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</si>
  <si>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</si>
  <si>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</si>
  <si>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</si>
  <si>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</si>
  <si>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</si>
  <si>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</si>
  <si>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</si>
  <si>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</si>
  <si>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</si>
  <si>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</si>
  <si>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</si>
  <si>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</si>
  <si>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</si>
  <si>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</si>
  <si>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</si>
  <si>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</si>
  <si>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</si>
  <si>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</si>
  <si>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</si>
  <si>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</si>
  <si>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</si>
  <si>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</si>
  <si>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</si>
  <si>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</si>
  <si>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</si>
  <si>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</si>
  <si>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</si>
  <si>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</si>
  <si>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</si>
  <si>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</si>
  <si>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</si>
  <si>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</si>
  <si>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</si>
  <si>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</si>
  <si>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</si>
  <si>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</si>
  <si>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</si>
  <si>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</si>
  <si>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</si>
  <si>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</si>
  <si>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</si>
  <si>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</si>
  <si>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</si>
  <si>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</si>
  <si>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</si>
  <si>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</si>
  <si>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</si>
  <si>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</si>
  <si>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</si>
  <si>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</si>
  <si>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</si>
  <si>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</si>
  <si>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</si>
  <si>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</si>
  <si>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</si>
  <si>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</si>
  <si>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</si>
  <si>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</si>
  <si>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</si>
  <si>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</si>
  <si>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</si>
  <si>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</si>
  <si>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</si>
  <si>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</si>
  <si>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</si>
  <si>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</si>
  <si>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</si>
  <si>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</si>
  <si>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</si>
  <si>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</si>
  <si>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</si>
  <si>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</si>
  <si>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</si>
  <si>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</si>
  <si>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</si>
  <si>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</si>
  <si>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</si>
  <si>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</si>
  <si>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</si>
  <si>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</si>
  <si>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</si>
  <si>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</si>
  <si>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</si>
  <si>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</si>
  <si>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</si>
  <si>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</si>
  <si>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</si>
  <si>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</si>
  <si>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</si>
  <si>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</si>
  <si>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</si>
  <si>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</si>
  <si>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</si>
  <si>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</si>
  <si>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</si>
  <si>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</si>
  <si>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</si>
  <si>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</si>
  <si>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</si>
  <si>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</si>
  <si>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</si>
  <si>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</si>
  <si>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</si>
  <si>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</si>
  <si>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</si>
  <si>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</si>
  <si>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</si>
  <si>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</si>
  <si>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</si>
  <si>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</si>
  <si>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</si>
  <si>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</si>
  <si>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</si>
  <si>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</si>
  <si>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</si>
  <si>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</si>
  <si>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</si>
  <si>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</si>
  <si>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</si>
  <si>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</si>
  <si>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</si>
  <si>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</si>
  <si>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</si>
  <si>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</si>
  <si>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</si>
  <si>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</si>
  <si>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</si>
  <si>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</si>
  <si>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</si>
  <si>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</si>
  <si>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</si>
  <si>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</si>
  <si>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</si>
  <si>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</si>
  <si>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</si>
  <si>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</si>
  <si>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</si>
  <si>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</si>
  <si>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</si>
  <si>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</si>
  <si>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</si>
  <si>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</si>
  <si>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</si>
  <si>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</si>
  <si>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</si>
  <si>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</si>
  <si>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</si>
  <si>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</si>
  <si>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</si>
  <si>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</si>
  <si>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</si>
  <si>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</si>
  <si>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</si>
  <si>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</si>
  <si>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</si>
  <si>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</si>
  <si>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</si>
  <si>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</si>
  <si>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</si>
  <si>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</si>
  <si>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</si>
  <si>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</si>
  <si>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</si>
  <si>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</si>
  <si>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</si>
  <si>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</si>
  <si>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</si>
  <si>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</si>
  <si>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</si>
  <si>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</si>
  <si>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</si>
  <si>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</si>
  <si>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</si>
  <si>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</si>
  <si>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</si>
  <si>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</si>
  <si>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</si>
  <si>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</si>
  <si>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</si>
  <si>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</si>
  <si>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</si>
  <si>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≥4,5%</t>
  </si>
  <si>
    <t>Florin Lila (Chairman)</t>
  </si>
  <si>
    <t>Olga Tomash</t>
  </si>
  <si>
    <t>Volker Renner</t>
  </si>
  <si>
    <t>Paul Russell Clark</t>
  </si>
  <si>
    <t>Vusal Verdiyev, CEO</t>
  </si>
  <si>
    <t>Giorgi Mirotadze, CFO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</si>
  <si>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</si>
  <si>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</si>
  <si>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</si>
  <si>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</si>
  <si>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</si>
  <si>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</si>
  <si>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</si>
  <si>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</si>
  <si>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</si>
  <si>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</si>
  <si>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</si>
  <si>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</si>
  <si>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</si>
  <si>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სს "ფინკა ბანკი საქართველო"</t>
  </si>
  <si>
    <t>ფლორინ ლილა</t>
  </si>
  <si>
    <t>ვუსალ ვერდიევი</t>
  </si>
  <si>
    <t>www.finca.ge</t>
  </si>
  <si>
    <t>ფინკა ბანკი საქართველო</t>
  </si>
  <si>
    <t>Chikako Kuno</t>
  </si>
  <si>
    <t>Ratios</t>
  </si>
  <si>
    <t>Amounts (GEL)</t>
  </si>
  <si>
    <t>table 9 (Capital), N40</t>
  </si>
  <si>
    <t>table 9 (Capital), N10</t>
  </si>
  <si>
    <t>Table 9 (Capital), N37</t>
  </si>
  <si>
    <t>Table 9 (Capital), N2</t>
  </si>
  <si>
    <t>Table 9 (Capital), N6</t>
  </si>
  <si>
    <t xml:space="preserve">GEL </t>
  </si>
  <si>
    <t xml:space="preserve">FX  </t>
  </si>
  <si>
    <t xml:space="preserve">Total </t>
  </si>
  <si>
    <t>X</t>
  </si>
  <si>
    <t>*2018 წლის 30 სექტემბრიდან ბანკმა შეცვალა კონსერვატული მიდგომა შეუქცევადი საოპერაციო იჯარის წარდგენის.</t>
  </si>
  <si>
    <t>შეუქცევადი საოპერაციო იჯარა *</t>
  </si>
  <si>
    <t>2018 წლის 30 სექტემბრამდე ყველა საოპერაციო იჯახის ხელშეკრულება წარმოდგენილი იყო როგორ შეუქცევადი.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</si>
</sst>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theme="1"/>
      <name val="Arial"/>
      <family val="2"/>
    </font>
    <font>
      <sz val="10"/>
      <color rgb="FF333333"/>
      <name val="Arial"/>
      <family val="2"/>
    </font>
    <font>
      <sz val="11"/>
      <color theme="1"/>
      <name val="Arial"/>
      <family val="2"/>
    </font>
    <font>
      <b/>
      <sz val="10"/>
      <color theme="1"/>
      <name val="Arial"/>
      <family val="2"/>
    </font>
    <font>
      <sz val="8"/>
      <color theme="1"/>
      <name val="Arial"/>
      <family val="2"/>
    </font>
    <font>
      <i/>
      <sz val="10"/>
      <color theme="1"/>
      <name val="Arial"/>
      <family val="2"/>
    </font>
    <font>
      <i/>
      <sz val="11"/>
      <color theme="1"/>
      <name val="Arial"/>
      <family val="2"/>
    </font>
    <font>
      <b/>
      <sz val="11"/>
      <color theme="1"/>
      <name val="Arial"/>
      <family val="2"/>
    </font>
    <font>
      <sz val="10"/>
      <name val="Arial Narrow"/>
      <family val="2"/>
    </font>
    <font>
      <b/>
      <sz val="10"/>
      <name val="Arial Narrow"/>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3" fillId="0" borderId="0"/>
    <xf numFmtId="168" fontId="24" fillId="37" borderId="0"/>
    <xf numFmtId="169" fontId="24" fillId="37" borderId="0"/>
    <xf numFmtId="168" fontId="24" fillId="37" borderId="0"/>
    <xf numFmtId="0" fontId="25" fillId="38" borderId="0" applyNumberFormat="0" applyBorder="0" applyAlignment="0" applyProtection="0"/>
    <xf numFmtId="0" fontId="3" fillId="13"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0" fontId="2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3" fillId="17"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3" fillId="21"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0" fontId="2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3" fillId="25"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3" fillId="29"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0" fontId="2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3" fillId="3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3" fillId="1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3" fillId="18"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3" fillId="22"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3" fillId="26"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3"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3" fillId="34"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0" fontId="30" fillId="39" borderId="0" applyNumberFormat="0" applyBorder="0" applyAlignment="0" applyProtection="0"/>
    <xf numFmtId="170" fontId="33"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8" fontId="38"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8" fontId="38"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9" fontId="38"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9" borderId="36"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8" fontId="38" fillId="64" borderId="43" applyNumberFormat="0" applyAlignment="0" applyProtection="0"/>
    <xf numFmtId="169" fontId="38" fillId="64" borderId="43" applyNumberFormat="0" applyAlignment="0" applyProtection="0"/>
    <xf numFmtId="168" fontId="38" fillId="64" borderId="43" applyNumberFormat="0" applyAlignment="0" applyProtection="0"/>
    <xf numFmtId="168" fontId="38" fillId="64" borderId="43" applyNumberFormat="0" applyAlignment="0" applyProtection="0"/>
    <xf numFmtId="169" fontId="38" fillId="64" borderId="43" applyNumberFormat="0" applyAlignment="0" applyProtection="0"/>
    <xf numFmtId="168" fontId="38" fillId="64" borderId="43" applyNumberFormat="0" applyAlignment="0" applyProtection="0"/>
    <xf numFmtId="168" fontId="38" fillId="64" borderId="43" applyNumberFormat="0" applyAlignment="0" applyProtection="0"/>
    <xf numFmtId="169" fontId="38" fillId="64" borderId="43" applyNumberFormat="0" applyAlignment="0" applyProtection="0"/>
    <xf numFmtId="168" fontId="38" fillId="64" borderId="43" applyNumberFormat="0" applyAlignment="0" applyProtection="0"/>
    <xf numFmtId="168" fontId="38" fillId="64" borderId="43" applyNumberFormat="0" applyAlignment="0" applyProtection="0"/>
    <xf numFmtId="169" fontId="38" fillId="64" borderId="43" applyNumberFormat="0" applyAlignment="0" applyProtection="0"/>
    <xf numFmtId="168" fontId="38" fillId="64" borderId="43" applyNumberFormat="0" applyAlignment="0" applyProtection="0"/>
    <xf numFmtId="0" fontId="36" fillId="64" borderId="43" applyNumberFormat="0" applyAlignment="0" applyProtection="0"/>
    <xf numFmtId="0" fontId="39" fillId="65" borderId="44" applyNumberFormat="0" applyAlignment="0" applyProtection="0"/>
    <xf numFmtId="0" fontId="40" fillId="10" borderId="39" applyNumberFormat="0" applyAlignment="0" applyProtection="0"/>
    <xf numFmtId="168"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0" fontId="39"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0" fontId="40" fillId="10" borderId="39"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169" fontId="41" fillId="65" borderId="44" applyNumberFormat="0" applyAlignment="0" applyProtection="0"/>
    <xf numFmtId="168" fontId="41" fillId="65" borderId="44" applyNumberFormat="0" applyAlignment="0" applyProtection="0"/>
    <xf numFmtId="0" fontId="3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5" fillId="0" borderId="0" applyFont="0" applyFill="0" applyBorder="0" applyAlignment="0" applyProtection="0"/>
    <xf numFmtId="44" fontId="6" fillId="0" borderId="0" applyFont="0" applyFill="0" applyBorder="0" applyAlignment="0" applyProtection="0"/>
    <xf numFmtId="43" fontId="25" fillId="0" borderId="0" applyFont="0" applyFill="0" applyBorder="0" applyAlignment="0" applyProtection="0"/>
    <xf numFmtId="44" fontId="6" fillId="0" borderId="0" applyFont="0" applyFill="0" applyBorder="0" applyAlignment="0" applyProtection="0"/>
    <xf numFmtId="178" fontId="2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5" fillId="0" borderId="0" applyFont="0" applyFill="0" applyBorder="0" applyAlignment="0" applyProtection="0"/>
    <xf numFmtId="44" fontId="6" fillId="0" borderId="0" applyFont="0" applyFill="0" applyBorder="0" applyAlignment="0" applyProtection="0"/>
    <xf numFmtId="178" fontId="2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172" fontId="3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4" fillId="0" borderId="45">
      <alignment vertical="center"/>
    </xf>
    <xf numFmtId="38" fontId="24" fillId="0" borderId="45">
      <alignment vertical="center"/>
    </xf>
    <xf numFmtId="38" fontId="24" fillId="0" borderId="45">
      <alignment vertical="center"/>
    </xf>
    <xf numFmtId="38" fontId="24" fillId="0" borderId="45">
      <alignment vertical="center"/>
    </xf>
    <xf numFmtId="38" fontId="24" fillId="0" borderId="45">
      <alignment vertical="center"/>
    </xf>
    <xf numFmtId="38" fontId="24" fillId="0" borderId="45">
      <alignment vertical="center"/>
    </xf>
    <xf numFmtId="38" fontId="24" fillId="0" borderId="45">
      <alignment vertical="center"/>
    </xf>
    <xf numFmtId="38" fontId="24" fillId="0" borderId="0" applyFont="0" applyFill="0" applyBorder="0" applyAlignment="0" applyProtection="0"/>
    <xf numFmtId="180"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34" applyNumberFormat="0" applyAlignment="0" applyProtection="0">
      <alignment horizontal="left" vertical="center"/>
    </xf>
    <xf numFmtId="0" fontId="52" fillId="0" borderId="34" applyNumberFormat="0" applyAlignment="0" applyProtection="0">
      <alignment horizontal="left" vertical="center"/>
    </xf>
    <xf numFmtId="168" fontId="52" fillId="0" borderId="34" applyNumberFormat="0" applyAlignment="0" applyProtection="0">
      <alignment horizontal="left" vertical="center"/>
    </xf>
    <xf numFmtId="0" fontId="52" fillId="0" borderId="9">
      <alignment horizontal="left" vertical="center"/>
    </xf>
    <xf numFmtId="0" fontId="52" fillId="0" borderId="9">
      <alignment horizontal="left" vertical="center"/>
    </xf>
    <xf numFmtId="168" fontId="52" fillId="0" borderId="9">
      <alignment horizontal="left" vertical="center"/>
    </xf>
    <xf numFmtId="0" fontId="53" fillId="0" borderId="46" applyNumberFormat="0" applyFill="0" applyAlignment="0" applyProtection="0"/>
    <xf numFmtId="169" fontId="53" fillId="0" borderId="46" applyNumberFormat="0" applyFill="0" applyAlignment="0" applyProtection="0"/>
    <xf numFmtId="0" fontId="53" fillId="0" borderId="46" applyNumberFormat="0" applyFill="0" applyAlignment="0" applyProtection="0"/>
    <xf numFmtId="168" fontId="53" fillId="0" borderId="46" applyNumberFormat="0" applyFill="0" applyAlignment="0" applyProtection="0"/>
    <xf numFmtId="168" fontId="53" fillId="0" borderId="46" applyNumberFormat="0" applyFill="0" applyAlignment="0" applyProtection="0"/>
    <xf numFmtId="168" fontId="53" fillId="0" borderId="46" applyNumberFormat="0" applyFill="0" applyAlignment="0" applyProtection="0"/>
    <xf numFmtId="169" fontId="53" fillId="0" borderId="46" applyNumberFormat="0" applyFill="0" applyAlignment="0" applyProtection="0"/>
    <xf numFmtId="168" fontId="53" fillId="0" borderId="46" applyNumberFormat="0" applyFill="0" applyAlignment="0" applyProtection="0"/>
    <xf numFmtId="168" fontId="53" fillId="0" borderId="46" applyNumberFormat="0" applyFill="0" applyAlignment="0" applyProtection="0"/>
    <xf numFmtId="169" fontId="53" fillId="0" borderId="46" applyNumberFormat="0" applyFill="0" applyAlignment="0" applyProtection="0"/>
    <xf numFmtId="168" fontId="53" fillId="0" borderId="46" applyNumberFormat="0" applyFill="0" applyAlignment="0" applyProtection="0"/>
    <xf numFmtId="168" fontId="53" fillId="0" borderId="46" applyNumberFormat="0" applyFill="0" applyAlignment="0" applyProtection="0"/>
    <xf numFmtId="169" fontId="53" fillId="0" borderId="46" applyNumberFormat="0" applyFill="0" applyAlignment="0" applyProtection="0"/>
    <xf numFmtId="168" fontId="53" fillId="0" borderId="46" applyNumberFormat="0" applyFill="0" applyAlignment="0" applyProtection="0"/>
    <xf numFmtId="168" fontId="53" fillId="0" borderId="46" applyNumberFormat="0" applyFill="0" applyAlignment="0" applyProtection="0"/>
    <xf numFmtId="169" fontId="53" fillId="0" borderId="46" applyNumberFormat="0" applyFill="0" applyAlignment="0" applyProtection="0"/>
    <xf numFmtId="168" fontId="53" fillId="0" borderId="46" applyNumberFormat="0" applyFill="0" applyAlignment="0" applyProtection="0"/>
    <xf numFmtId="0" fontId="53" fillId="0" borderId="46" applyNumberFormat="0" applyFill="0" applyAlignment="0" applyProtection="0"/>
    <xf numFmtId="0" fontId="54" fillId="0" borderId="47" applyNumberFormat="0" applyFill="0" applyAlignment="0" applyProtection="0"/>
    <xf numFmtId="169" fontId="54" fillId="0" borderId="47" applyNumberFormat="0" applyFill="0" applyAlignment="0" applyProtection="0"/>
    <xf numFmtId="0"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4" fillId="0" borderId="47" applyNumberFormat="0" applyFill="0" applyAlignment="0" applyProtection="0"/>
    <xf numFmtId="0" fontId="55" fillId="0" borderId="48" applyNumberFormat="0" applyFill="0" applyAlignment="0" applyProtection="0"/>
    <xf numFmtId="169" fontId="55" fillId="0" borderId="48" applyNumberFormat="0" applyFill="0" applyAlignment="0" applyProtection="0"/>
    <xf numFmtId="0" fontId="55" fillId="0" borderId="48" applyNumberFormat="0" applyFill="0" applyAlignment="0" applyProtection="0"/>
    <xf numFmtId="168" fontId="55" fillId="0" borderId="48" applyNumberFormat="0" applyFill="0" applyAlignment="0" applyProtection="0"/>
    <xf numFmtId="0" fontId="55" fillId="0" borderId="48" applyNumberFormat="0" applyFill="0" applyAlignment="0" applyProtection="0"/>
    <xf numFmtId="168"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0" fontId="55" fillId="0" borderId="48" applyNumberFormat="0" applyFill="0" applyAlignment="0" applyProtection="0"/>
    <xf numFmtId="0" fontId="5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168" fontId="62" fillId="0" borderId="0" applyNumberFormat="0" applyFill="0" applyBorder="0" applyAlignment="0" applyProtection="0">
      <alignment vertical="top"/>
      <protection locked="0"/>
    </xf>
    <xf numFmtId="168" fontId="63" fillId="0" borderId="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168" fontId="66"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168" fontId="66"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169" fontId="66"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5" fillId="8" borderId="36"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0" fontId="64" fillId="43" borderId="43" applyNumberFormat="0" applyAlignment="0" applyProtection="0"/>
    <xf numFmtId="168" fontId="66" fillId="43" borderId="43" applyNumberFormat="0" applyAlignment="0" applyProtection="0"/>
    <xf numFmtId="169" fontId="66" fillId="43" borderId="43" applyNumberFormat="0" applyAlignment="0" applyProtection="0"/>
    <xf numFmtId="168" fontId="66" fillId="43" borderId="43" applyNumberFormat="0" applyAlignment="0" applyProtection="0"/>
    <xf numFmtId="168" fontId="66" fillId="43" borderId="43" applyNumberFormat="0" applyAlignment="0" applyProtection="0"/>
    <xf numFmtId="169" fontId="66" fillId="43" borderId="43" applyNumberFormat="0" applyAlignment="0" applyProtection="0"/>
    <xf numFmtId="168" fontId="66" fillId="43" borderId="43" applyNumberFormat="0" applyAlignment="0" applyProtection="0"/>
    <xf numFmtId="168" fontId="66" fillId="43" borderId="43" applyNumberFormat="0" applyAlignment="0" applyProtection="0"/>
    <xf numFmtId="169" fontId="66" fillId="43" borderId="43" applyNumberFormat="0" applyAlignment="0" applyProtection="0"/>
    <xf numFmtId="168" fontId="66" fillId="43" borderId="43" applyNumberFormat="0" applyAlignment="0" applyProtection="0"/>
    <xf numFmtId="168" fontId="66" fillId="43" borderId="43" applyNumberFormat="0" applyAlignment="0" applyProtection="0"/>
    <xf numFmtId="169" fontId="66" fillId="43" borderId="43" applyNumberFormat="0" applyAlignment="0" applyProtection="0"/>
    <xf numFmtId="168" fontId="66" fillId="43" borderId="43" applyNumberFormat="0" applyAlignment="0" applyProtection="0"/>
    <xf numFmtId="0" fontId="64" fillId="43" borderId="43" applyNumberFormat="0" applyAlignment="0" applyProtection="0"/>
    <xf numFmtId="3" fontId="2" fillId="72" borderId="3"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49" applyNumberFormat="0" applyFill="0" applyAlignment="0" applyProtection="0"/>
    <xf numFmtId="0" fontId="68" fillId="0" borderId="38" applyNumberFormat="0" applyFill="0" applyAlignment="0" applyProtection="0"/>
    <xf numFmtId="168" fontId="69" fillId="0" borderId="49" applyNumberFormat="0" applyFill="0" applyAlignment="0" applyProtection="0"/>
    <xf numFmtId="168" fontId="69" fillId="0" borderId="49" applyNumberFormat="0" applyFill="0" applyAlignment="0" applyProtection="0"/>
    <xf numFmtId="169" fontId="69" fillId="0" borderId="49" applyNumberFormat="0" applyFill="0" applyAlignment="0" applyProtection="0"/>
    <xf numFmtId="0" fontId="67" fillId="0" borderId="49"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168" fontId="69" fillId="0" borderId="49" applyNumberFormat="0" applyFill="0" applyAlignment="0" applyProtection="0"/>
    <xf numFmtId="169" fontId="69" fillId="0" borderId="49" applyNumberFormat="0" applyFill="0" applyAlignment="0" applyProtection="0"/>
    <xf numFmtId="168" fontId="69" fillId="0" borderId="49" applyNumberFormat="0" applyFill="0" applyAlignment="0" applyProtection="0"/>
    <xf numFmtId="168" fontId="69" fillId="0" borderId="49" applyNumberFormat="0" applyFill="0" applyAlignment="0" applyProtection="0"/>
    <xf numFmtId="169" fontId="69" fillId="0" borderId="49" applyNumberFormat="0" applyFill="0" applyAlignment="0" applyProtection="0"/>
    <xf numFmtId="168" fontId="69" fillId="0" borderId="49" applyNumberFormat="0" applyFill="0" applyAlignment="0" applyProtection="0"/>
    <xf numFmtId="168" fontId="69" fillId="0" borderId="49" applyNumberFormat="0" applyFill="0" applyAlignment="0" applyProtection="0"/>
    <xf numFmtId="169" fontId="69" fillId="0" borderId="49" applyNumberFormat="0" applyFill="0" applyAlignment="0" applyProtection="0"/>
    <xf numFmtId="168" fontId="69" fillId="0" borderId="49" applyNumberFormat="0" applyFill="0" applyAlignment="0" applyProtection="0"/>
    <xf numFmtId="168" fontId="69" fillId="0" borderId="49" applyNumberFormat="0" applyFill="0" applyAlignment="0" applyProtection="0"/>
    <xf numFmtId="169" fontId="69" fillId="0" borderId="49" applyNumberFormat="0" applyFill="0" applyAlignment="0" applyProtection="0"/>
    <xf numFmtId="168" fontId="69" fillId="0" borderId="49" applyNumberFormat="0" applyFill="0" applyAlignment="0" applyProtection="0"/>
    <xf numFmtId="0" fontId="6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0" fontId="70" fillId="73" borderId="0" applyNumberFormat="0" applyBorder="0" applyAlignment="0" applyProtection="0"/>
    <xf numFmtId="1" fontId="73" fillId="0" borderId="0" applyProtection="0"/>
    <xf numFmtId="168" fontId="24" fillId="0" borderId="50"/>
    <xf numFmtId="169" fontId="24" fillId="0" borderId="50"/>
    <xf numFmtId="168" fontId="2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4" fillId="0" borderId="0"/>
    <xf numFmtId="181" fontId="2"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0" fontId="75" fillId="0" borderId="0"/>
    <xf numFmtId="0" fontId="74" fillId="0" borderId="0"/>
    <xf numFmtId="179" fontId="26" fillId="0" borderId="0"/>
    <xf numFmtId="179" fontId="2" fillId="0" borderId="0"/>
    <xf numFmtId="179" fontId="2" fillId="0" borderId="0"/>
    <xf numFmtId="0" fontId="2" fillId="0" borderId="0"/>
    <xf numFmtId="0" fontId="2"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6" fillId="0" borderId="0"/>
    <xf numFmtId="0" fontId="26" fillId="0" borderId="0"/>
    <xf numFmtId="168"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68" fontId="26" fillId="0" borderId="0"/>
    <xf numFmtId="0" fontId="26" fillId="0" borderId="0"/>
    <xf numFmtId="0" fontId="26"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179" fontId="26" fillId="0" borderId="0"/>
    <xf numFmtId="179" fontId="2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26" fillId="0" borderId="0"/>
    <xf numFmtId="0" fontId="2" fillId="0" borderId="0"/>
    <xf numFmtId="0" fontId="25" fillId="0" borderId="0"/>
    <xf numFmtId="168" fontId="23" fillId="0" borderId="0"/>
    <xf numFmtId="0" fontId="2"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6" fillId="0" borderId="0"/>
    <xf numFmtId="0" fontId="26" fillId="0" borderId="0"/>
    <xf numFmtId="168" fontId="23" fillId="0" borderId="0"/>
    <xf numFmtId="0" fontId="63" fillId="0" borderId="0"/>
    <xf numFmtId="0" fontId="2" fillId="0" borderId="0"/>
    <xf numFmtId="168" fontId="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79" fontId="2"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4" fillId="0" borderId="0"/>
    <xf numFmtId="0" fontId="6"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79" fontId="6" fillId="0" borderId="0"/>
    <xf numFmtId="0" fontId="24" fillId="0" borderId="0"/>
    <xf numFmtId="179"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4" fillId="0" borderId="0"/>
    <xf numFmtId="179" fontId="6"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68" fontId="24" fillId="0" borderId="0"/>
    <xf numFmtId="0" fontId="74"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6" fillId="0" borderId="0"/>
    <xf numFmtId="0" fontId="74" fillId="0" borderId="0"/>
    <xf numFmtId="168" fontId="6" fillId="0" borderId="0"/>
    <xf numFmtId="0" fontId="74" fillId="0" borderId="0"/>
    <xf numFmtId="168" fontId="6"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79" fontId="6"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179" fontId="24"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2"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68"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8" fillId="0" borderId="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168" fontId="2" fillId="0" borderId="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 fillId="74" borderId="51" applyNumberFormat="0" applyFont="0" applyAlignment="0" applyProtection="0"/>
    <xf numFmtId="0" fontId="25" fillId="74" borderId="51" applyNumberFormat="0" applyFont="0" applyAlignment="0" applyProtection="0"/>
    <xf numFmtId="168" fontId="2" fillId="0" borderId="0"/>
    <xf numFmtId="0" fontId="25" fillId="74" borderId="51" applyNumberFormat="0" applyFont="0" applyAlignment="0" applyProtection="0"/>
    <xf numFmtId="0" fontId="2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5" fillId="74" borderId="51" applyNumberFormat="0" applyFont="0" applyAlignment="0" applyProtection="0"/>
    <xf numFmtId="0" fontId="2"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169" fontId="2" fillId="0" borderId="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 fillId="74" borderId="51" applyNumberFormat="0" applyFont="0" applyAlignment="0" applyProtection="0"/>
    <xf numFmtId="0" fontId="2" fillId="0" borderId="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6" fillId="11" borderId="40"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0" fillId="0" borderId="0"/>
    <xf numFmtId="0" fontId="80" fillId="0" borderId="0"/>
    <xf numFmtId="168" fontId="80" fillId="0" borderId="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168" fontId="83"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168" fontId="83"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169" fontId="83"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2" fillId="9" borderId="37"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0" fontId="81" fillId="64" borderId="52" applyNumberFormat="0" applyAlignment="0" applyProtection="0"/>
    <xf numFmtId="168" fontId="83" fillId="64" borderId="52" applyNumberFormat="0" applyAlignment="0" applyProtection="0"/>
    <xf numFmtId="169" fontId="83" fillId="64" borderId="52" applyNumberFormat="0" applyAlignment="0" applyProtection="0"/>
    <xf numFmtId="168" fontId="83" fillId="64" borderId="52" applyNumberFormat="0" applyAlignment="0" applyProtection="0"/>
    <xf numFmtId="168" fontId="83" fillId="64" borderId="52" applyNumberFormat="0" applyAlignment="0" applyProtection="0"/>
    <xf numFmtId="169" fontId="83" fillId="64" borderId="52" applyNumberFormat="0" applyAlignment="0" applyProtection="0"/>
    <xf numFmtId="168" fontId="83" fillId="64" borderId="52" applyNumberFormat="0" applyAlignment="0" applyProtection="0"/>
    <xf numFmtId="168" fontId="83" fillId="64" borderId="52" applyNumberFormat="0" applyAlignment="0" applyProtection="0"/>
    <xf numFmtId="169" fontId="83" fillId="64" borderId="52" applyNumberFormat="0" applyAlignment="0" applyProtection="0"/>
    <xf numFmtId="168" fontId="83" fillId="64" borderId="52" applyNumberFormat="0" applyAlignment="0" applyProtection="0"/>
    <xf numFmtId="168" fontId="83" fillId="64" borderId="52" applyNumberFormat="0" applyAlignment="0" applyProtection="0"/>
    <xf numFmtId="169" fontId="83" fillId="64" borderId="52" applyNumberFormat="0" applyAlignment="0" applyProtection="0"/>
    <xf numFmtId="168" fontId="83" fillId="64" borderId="52" applyNumberFormat="0" applyAlignment="0" applyProtection="0"/>
    <xf numFmtId="0" fontId="81" fillId="64" borderId="52" applyNumberFormat="0" applyAlignment="0" applyProtection="0"/>
    <xf numFmtId="0" fontId="23" fillId="0" borderId="0"/>
    <xf numFmtId="175" fontId="35" fillId="0" borderId="0" applyFont="0" applyFill="0" applyBorder="0" applyAlignment="0" applyProtection="0"/>
    <xf numFmtId="186"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187"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6" fillId="0" borderId="0"/>
    <xf numFmtId="0" fontId="23" fillId="0" borderId="0"/>
    <xf numFmtId="0" fontId="87" fillId="0" borderId="0"/>
    <xf numFmtId="0" fontId="87" fillId="0" borderId="0"/>
    <xf numFmtId="168" fontId="23" fillId="0" borderId="0"/>
    <xf numFmtId="168"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90" fillId="0" borderId="0">
      <alignment horizontal="center" vertical="top"/>
    </xf>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1" fillId="0" borderId="0" applyNumberFormat="0" applyFill="0" applyBorder="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168" fontId="92"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168" fontId="92"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169" fontId="92"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 fillId="0" borderId="41"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168" fontId="92" fillId="0" borderId="53" applyNumberFormat="0" applyFill="0" applyAlignment="0" applyProtection="0"/>
    <xf numFmtId="169" fontId="92" fillId="0" borderId="53" applyNumberFormat="0" applyFill="0" applyAlignment="0" applyProtection="0"/>
    <xf numFmtId="168" fontId="92" fillId="0" borderId="53" applyNumberFormat="0" applyFill="0" applyAlignment="0" applyProtection="0"/>
    <xf numFmtId="168" fontId="92" fillId="0" borderId="53" applyNumberFormat="0" applyFill="0" applyAlignment="0" applyProtection="0"/>
    <xf numFmtId="169" fontId="92" fillId="0" borderId="53" applyNumberFormat="0" applyFill="0" applyAlignment="0" applyProtection="0"/>
    <xf numFmtId="168" fontId="92" fillId="0" borderId="53" applyNumberFormat="0" applyFill="0" applyAlignment="0" applyProtection="0"/>
    <xf numFmtId="168" fontId="92" fillId="0" borderId="53" applyNumberFormat="0" applyFill="0" applyAlignment="0" applyProtection="0"/>
    <xf numFmtId="169" fontId="92" fillId="0" borderId="53" applyNumberFormat="0" applyFill="0" applyAlignment="0" applyProtection="0"/>
    <xf numFmtId="168" fontId="92" fillId="0" borderId="53" applyNumberFormat="0" applyFill="0" applyAlignment="0" applyProtection="0"/>
    <xf numFmtId="168" fontId="92" fillId="0" borderId="53" applyNumberFormat="0" applyFill="0" applyAlignment="0" applyProtection="0"/>
    <xf numFmtId="169" fontId="92" fillId="0" borderId="53" applyNumberFormat="0" applyFill="0" applyAlignment="0" applyProtection="0"/>
    <xf numFmtId="168" fontId="92" fillId="0" borderId="53" applyNumberFormat="0" applyFill="0" applyAlignment="0" applyProtection="0"/>
    <xf numFmtId="0" fontId="45" fillId="0" borderId="53" applyNumberFormat="0" applyFill="0" applyAlignment="0" applyProtection="0"/>
    <xf numFmtId="0" fontId="23" fillId="0" borderId="54"/>
    <xf numFmtId="185" fontId="7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4" fillId="0" borderId="0" applyFont="0" applyFill="0" applyBorder="0" applyAlignment="0" applyProtection="0"/>
    <xf numFmtId="192"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42" fontId="96" fillId="0" borderId="0" applyFont="0" applyFill="0" applyBorder="0" applyAlignment="0" applyProtection="0"/>
    <xf numFmtId="44"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41" fontId="96" fillId="0" borderId="0" applyFont="0" applyFill="0" applyBorder="0" applyAlignment="0" applyProtection="0"/>
    <xf numFmtId="43"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22" applyNumberFormat="0" applyFill="0" applyAlignment="0" applyProtection="0"/>
    <xf numFmtId="168" fontId="92" fillId="0" borderId="122" applyNumberFormat="0" applyFill="0" applyAlignment="0" applyProtection="0"/>
    <xf numFmtId="169" fontId="92" fillId="0" borderId="122" applyNumberFormat="0" applyFill="0" applyAlignment="0" applyProtection="0"/>
    <xf numFmtId="168" fontId="92" fillId="0" borderId="122" applyNumberFormat="0" applyFill="0" applyAlignment="0" applyProtection="0"/>
    <xf numFmtId="168" fontId="92" fillId="0" borderId="122" applyNumberFormat="0" applyFill="0" applyAlignment="0" applyProtection="0"/>
    <xf numFmtId="169" fontId="92" fillId="0" borderId="122" applyNumberFormat="0" applyFill="0" applyAlignment="0" applyProtection="0"/>
    <xf numFmtId="168" fontId="92" fillId="0" borderId="122" applyNumberFormat="0" applyFill="0" applyAlignment="0" applyProtection="0"/>
    <xf numFmtId="168" fontId="92" fillId="0" borderId="122" applyNumberFormat="0" applyFill="0" applyAlignment="0" applyProtection="0"/>
    <xf numFmtId="169" fontId="92" fillId="0" borderId="122" applyNumberFormat="0" applyFill="0" applyAlignment="0" applyProtection="0"/>
    <xf numFmtId="168" fontId="92" fillId="0" borderId="122" applyNumberFormat="0" applyFill="0" applyAlignment="0" applyProtection="0"/>
    <xf numFmtId="168" fontId="92" fillId="0" borderId="122" applyNumberFormat="0" applyFill="0" applyAlignment="0" applyProtection="0"/>
    <xf numFmtId="169" fontId="92" fillId="0" borderId="122" applyNumberFormat="0" applyFill="0" applyAlignment="0" applyProtection="0"/>
    <xf numFmtId="168" fontId="92"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169" fontId="92"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168" fontId="92"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168" fontId="92"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0" fontId="45" fillId="0" borderId="122" applyNumberFormat="0" applyFill="0" applyAlignment="0" applyProtection="0"/>
    <xf numFmtId="188" fontId="2" fillId="70" borderId="116" applyFont="0">
      <alignment horizontal="right" vertical="center"/>
    </xf>
    <xf numFmtId="3" fontId="2" fillId="70" borderId="116" applyFont="0">
      <alignment horizontal="right" vertical="center"/>
    </xf>
    <xf numFmtId="0" fontId="81" fillId="64" borderId="121" applyNumberFormat="0" applyAlignment="0" applyProtection="0"/>
    <xf numFmtId="168" fontId="83" fillId="64" borderId="121" applyNumberFormat="0" applyAlignment="0" applyProtection="0"/>
    <xf numFmtId="169" fontId="83" fillId="64" borderId="121" applyNumberFormat="0" applyAlignment="0" applyProtection="0"/>
    <xf numFmtId="168" fontId="83" fillId="64" borderId="121" applyNumberFormat="0" applyAlignment="0" applyProtection="0"/>
    <xf numFmtId="168" fontId="83" fillId="64" borderId="121" applyNumberFormat="0" applyAlignment="0" applyProtection="0"/>
    <xf numFmtId="169" fontId="83" fillId="64" borderId="121" applyNumberFormat="0" applyAlignment="0" applyProtection="0"/>
    <xf numFmtId="168" fontId="83" fillId="64" borderId="121" applyNumberFormat="0" applyAlignment="0" applyProtection="0"/>
    <xf numFmtId="168" fontId="83" fillId="64" borderId="121" applyNumberFormat="0" applyAlignment="0" applyProtection="0"/>
    <xf numFmtId="169" fontId="83" fillId="64" borderId="121" applyNumberFormat="0" applyAlignment="0" applyProtection="0"/>
    <xf numFmtId="168" fontId="83" fillId="64" borderId="121" applyNumberFormat="0" applyAlignment="0" applyProtection="0"/>
    <xf numFmtId="168" fontId="83" fillId="64" borderId="121" applyNumberFormat="0" applyAlignment="0" applyProtection="0"/>
    <xf numFmtId="169" fontId="83" fillId="64" borderId="121" applyNumberFormat="0" applyAlignment="0" applyProtection="0"/>
    <xf numFmtId="168" fontId="83"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169" fontId="83"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168" fontId="83"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168" fontId="83"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0" fontId="81" fillId="64" borderId="121" applyNumberFormat="0" applyAlignment="0" applyProtection="0"/>
    <xf numFmtId="3" fontId="2" fillId="75" borderId="116"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 fillId="74" borderId="120" applyNumberFormat="0" applyFont="0" applyAlignment="0" applyProtection="0"/>
    <xf numFmtId="0" fontId="25"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0" fontId="25" fillId="74" borderId="120" applyNumberFormat="0" applyFont="0" applyAlignment="0" applyProtection="0"/>
    <xf numFmtId="3" fontId="2" fillId="72" borderId="116" applyFont="0">
      <alignment horizontal="right" vertical="center"/>
      <protection locked="0"/>
    </xf>
    <xf numFmtId="0" fontId="64" fillId="43" borderId="119" applyNumberFormat="0" applyAlignment="0" applyProtection="0"/>
    <xf numFmtId="168" fontId="66" fillId="43" borderId="119" applyNumberFormat="0" applyAlignment="0" applyProtection="0"/>
    <xf numFmtId="169" fontId="66" fillId="43" borderId="119" applyNumberFormat="0" applyAlignment="0" applyProtection="0"/>
    <xf numFmtId="168" fontId="66" fillId="43" borderId="119" applyNumberFormat="0" applyAlignment="0" applyProtection="0"/>
    <xf numFmtId="168" fontId="66" fillId="43" borderId="119" applyNumberFormat="0" applyAlignment="0" applyProtection="0"/>
    <xf numFmtId="169" fontId="66" fillId="43" borderId="119" applyNumberFormat="0" applyAlignment="0" applyProtection="0"/>
    <xf numFmtId="168" fontId="66" fillId="43" borderId="119" applyNumberFormat="0" applyAlignment="0" applyProtection="0"/>
    <xf numFmtId="168" fontId="66" fillId="43" borderId="119" applyNumberFormat="0" applyAlignment="0" applyProtection="0"/>
    <xf numFmtId="169" fontId="66" fillId="43" borderId="119" applyNumberFormat="0" applyAlignment="0" applyProtection="0"/>
    <xf numFmtId="168" fontId="66" fillId="43" borderId="119" applyNumberFormat="0" applyAlignment="0" applyProtection="0"/>
    <xf numFmtId="168" fontId="66" fillId="43" borderId="119" applyNumberFormat="0" applyAlignment="0" applyProtection="0"/>
    <xf numFmtId="169" fontId="66" fillId="43" borderId="119" applyNumberFormat="0" applyAlignment="0" applyProtection="0"/>
    <xf numFmtId="168" fontId="66"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169" fontId="66"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168" fontId="66"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168" fontId="66"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64" fillId="43" borderId="119" applyNumberFormat="0" applyAlignment="0" applyProtection="0"/>
    <xf numFmtId="0" fontId="2" fillId="71" borderId="117" applyNumberFormat="0" applyFont="0" applyBorder="0" applyProtection="0">
      <alignment horizontal="left" vertical="center"/>
    </xf>
    <xf numFmtId="9" fontId="2" fillId="71" borderId="116" applyFont="0" applyProtection="0">
      <alignment horizontal="right" vertical="center"/>
    </xf>
    <xf numFmtId="3" fontId="2" fillId="71" borderId="116" applyFont="0" applyProtection="0">
      <alignment horizontal="right" vertical="center"/>
    </xf>
    <xf numFmtId="0" fontId="60" fillId="70" borderId="117" applyFont="0" applyBorder="0">
      <alignment horizontal="center" wrapText="1"/>
    </xf>
    <xf numFmtId="168" fontId="52" fillId="0" borderId="114">
      <alignment horizontal="left" vertical="center"/>
    </xf>
    <xf numFmtId="0" fontId="52" fillId="0" borderId="114">
      <alignment horizontal="left" vertical="center"/>
    </xf>
    <xf numFmtId="0" fontId="52" fillId="0" borderId="114">
      <alignment horizontal="left" vertical="center"/>
    </xf>
    <xf numFmtId="0" fontId="2" fillId="69" borderId="116" applyNumberFormat="0" applyFont="0" applyBorder="0" applyProtection="0">
      <alignment horizontal="center" vertical="center"/>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4" fillId="0" borderId="116" applyNumberFormat="0" applyAlignment="0">
      <alignment horizontal="right"/>
      <protection locked="0"/>
    </xf>
    <xf numFmtId="0" fontId="36" fillId="64" borderId="119" applyNumberFormat="0" applyAlignment="0" applyProtection="0"/>
    <xf numFmtId="168" fontId="38" fillId="64" borderId="119" applyNumberFormat="0" applyAlignment="0" applyProtection="0"/>
    <xf numFmtId="169" fontId="38" fillId="64" borderId="119" applyNumberFormat="0" applyAlignment="0" applyProtection="0"/>
    <xf numFmtId="168" fontId="38" fillId="64" borderId="119" applyNumberFormat="0" applyAlignment="0" applyProtection="0"/>
    <xf numFmtId="168" fontId="38" fillId="64" borderId="119" applyNumberFormat="0" applyAlignment="0" applyProtection="0"/>
    <xf numFmtId="169" fontId="38" fillId="64" borderId="119" applyNumberFormat="0" applyAlignment="0" applyProtection="0"/>
    <xf numFmtId="168" fontId="38" fillId="64" borderId="119" applyNumberFormat="0" applyAlignment="0" applyProtection="0"/>
    <xf numFmtId="168" fontId="38" fillId="64" borderId="119" applyNumberFormat="0" applyAlignment="0" applyProtection="0"/>
    <xf numFmtId="169" fontId="38" fillId="64" borderId="119" applyNumberFormat="0" applyAlignment="0" applyProtection="0"/>
    <xf numFmtId="168" fontId="38" fillId="64" borderId="119" applyNumberFormat="0" applyAlignment="0" applyProtection="0"/>
    <xf numFmtId="168" fontId="38" fillId="64" borderId="119" applyNumberFormat="0" applyAlignment="0" applyProtection="0"/>
    <xf numFmtId="169" fontId="38" fillId="64" borderId="119" applyNumberFormat="0" applyAlignment="0" applyProtection="0"/>
    <xf numFmtId="168" fontId="38"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169" fontId="38"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168" fontId="38"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168" fontId="38"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36" fillId="64" borderId="119" applyNumberFormat="0" applyAlignment="0" applyProtection="0"/>
    <xf numFmtId="0" fontId="1" fillId="0" borderId="0"/>
    <xf numFmtId="169" fontId="24" fillId="37" borderId="0"/>
  </cellStyleXfs>
  <cellXfs count="655">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9"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3" fillId="0" borderId="42" xfId="0" applyFont="1" applyBorder="1" applyAlignment="1"/>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2" xfId="0" applyFont="1" applyBorder="1"/>
    <xf numFmtId="0" fontId="21" fillId="0" borderId="3" xfId="0" applyFont="1" applyBorder="1"/>
    <xf numFmtId="0" fontId="20"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59" xfId="0" applyFont="1" applyBorder="1"/>
    <xf numFmtId="0" fontId="3" fillId="0" borderId="60" xfId="0" applyFont="1" applyBorder="1"/>
    <xf numFmtId="0" fontId="0" fillId="0" borderId="0" xfId="0" applyFont="1" applyFill="1"/>
    <xf numFmtId="0" fontId="3" fillId="0" borderId="69"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25" xfId="0" applyFont="1" applyFill="1" applyBorder="1" applyAlignment="1">
      <alignment horizontal="center" vertical="center"/>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2" xfId="0" applyFont="1" applyFill="1" applyBorder="1"/>
    <xf numFmtId="0" fontId="104" fillId="0" borderId="22" xfId="0" applyFont="1" applyFill="1" applyBorder="1" applyAlignment="1">
      <alignment horizontal="right"/>
    </xf>
    <xf numFmtId="49" fontId="104" fillId="0" borderId="22" xfId="0" applyNumberFormat="1" applyFont="1" applyFill="1" applyBorder="1" applyAlignment="1">
      <alignment horizontal="right" vertical="center"/>
    </xf>
    <xf numFmtId="49" fontId="104"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36" borderId="26" xfId="7" applyNumberFormat="1" applyFont="1" applyFill="1" applyBorder="1" applyAlignment="1" applyProtection="1">
      <alignment horizontal="right"/>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6"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7" xfId="0" applyNumberFormat="1" applyFont="1" applyFill="1" applyBorder="1"/>
    <xf numFmtId="193" fontId="21"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167" fontId="3" fillId="0" borderId="23" xfId="0" applyNumberFormat="1" applyFont="1" applyBorder="1" applyAlignment="1"/>
    <xf numFmtId="0" fontId="3" fillId="36" borderId="27" xfId="0" applyFont="1" applyFill="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69" fontId="24" fillId="37" borderId="0" xfId="20" applyBorder="1"/>
    <xf numFmtId="169" fontId="24" fillId="37" borderId="109" xfId="20" applyBorder="1"/>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58" xfId="0" applyFont="1" applyFill="1" applyBorder="1" applyAlignment="1">
      <alignment vertical="center"/>
    </xf>
    <xf numFmtId="0" fontId="3" fillId="0" borderId="116" xfId="0" applyFont="1" applyFill="1" applyBorder="1" applyAlignment="1">
      <alignment vertical="center"/>
    </xf>
    <xf numFmtId="0" fontId="4" fillId="0" borderId="116" xfId="0" applyFont="1" applyFill="1" applyBorder="1" applyAlignment="1">
      <alignment vertical="center"/>
    </xf>
    <xf numFmtId="0" fontId="3" fillId="0" borderId="20" xfId="0" applyFont="1" applyFill="1" applyBorder="1" applyAlignment="1">
      <alignment vertical="center"/>
    </xf>
    <xf numFmtId="0" fontId="3" fillId="0" borderId="111" xfId="0" applyFont="1" applyFill="1" applyBorder="1" applyAlignment="1">
      <alignment vertical="center"/>
    </xf>
    <xf numFmtId="0" fontId="3" fillId="0" borderId="113" xfId="0" applyFont="1" applyFill="1" applyBorder="1" applyAlignment="1">
      <alignment vertical="center"/>
    </xf>
    <xf numFmtId="0" fontId="3" fillId="0" borderId="19"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6" xfId="0" applyFont="1" applyFill="1" applyBorder="1" applyAlignment="1">
      <alignment horizontal="center" vertical="center"/>
    </xf>
    <xf numFmtId="169" fontId="24" fillId="37" borderId="34" xfId="20" applyBorder="1"/>
    <xf numFmtId="169" fontId="24" fillId="37" borderId="128" xfId="20" applyBorder="1"/>
    <xf numFmtId="169" fontId="24" fillId="37" borderId="118" xfId="20" applyBorder="1"/>
    <xf numFmtId="169" fontId="24" fillId="37" borderId="60" xfId="20" applyBorder="1"/>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4" xfId="0" applyFont="1" applyFill="1" applyBorder="1" applyAlignment="1">
      <alignment vertical="center"/>
    </xf>
    <xf numFmtId="0" fontId="12" fillId="3" borderId="129" xfId="0" applyFont="1" applyFill="1" applyBorder="1" applyAlignment="1">
      <alignment horizontal="left"/>
    </xf>
    <xf numFmtId="0" fontId="12" fillId="3" borderId="130" xfId="0" applyFont="1" applyFill="1" applyBorder="1" applyAlignment="1">
      <alignment horizontal="left"/>
    </xf>
    <xf numFmtId="0" fontId="3" fillId="0" borderId="0" xfId="0" applyFont="1"/>
    <xf numFmtId="0" fontId="3" fillId="0" borderId="0" xfId="0" applyFont="1" applyFill="1"/>
    <xf numFmtId="0" fontId="3" fillId="0" borderId="116" xfId="0" applyFont="1" applyFill="1" applyBorder="1" applyAlignment="1">
      <alignment horizontal="center" vertical="center" wrapText="1"/>
    </xf>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3" fillId="0" borderId="134" xfId="0" applyFont="1" applyFill="1" applyBorder="1" applyAlignment="1">
      <alignment horizontal="center" vertical="center" wrapText="1"/>
    </xf>
    <xf numFmtId="0" fontId="4" fillId="3" borderId="135" xfId="0" applyFont="1" applyFill="1" applyBorder="1" applyAlignment="1">
      <alignment vertical="center"/>
    </xf>
    <xf numFmtId="0" fontId="3" fillId="3" borderId="24" xfId="0" applyFont="1" applyFill="1" applyBorder="1" applyAlignment="1">
      <alignment vertical="center"/>
    </xf>
    <xf numFmtId="0" fontId="3" fillId="0" borderId="136" xfId="0" applyFont="1" applyFill="1" applyBorder="1" applyAlignment="1">
      <alignment horizontal="center" vertical="center"/>
    </xf>
    <xf numFmtId="0" fontId="4" fillId="0" borderId="26" xfId="0" applyFont="1" applyFill="1" applyBorder="1" applyAlignment="1">
      <alignment vertical="center"/>
    </xf>
    <xf numFmtId="169" fontId="24" fillId="37" borderId="28" xfId="20" applyBorder="1"/>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3" fillId="0" borderId="115" xfId="0" applyFont="1" applyBorder="1" applyAlignment="1">
      <alignment vertical="center" wrapText="1"/>
    </xf>
    <xf numFmtId="167" fontId="3" fillId="0" borderId="116" xfId="0" applyNumberFormat="1" applyFont="1" applyBorder="1" applyAlignment="1">
      <alignment horizontal="center" vertical="center"/>
    </xf>
    <xf numFmtId="167" fontId="3" fillId="0" borderId="134" xfId="0" applyNumberFormat="1" applyFont="1" applyBorder="1" applyAlignment="1">
      <alignment horizontal="center" vertical="center"/>
    </xf>
    <xf numFmtId="167" fontId="12" fillId="0" borderId="116" xfId="0" applyNumberFormat="1" applyFont="1" applyBorder="1" applyAlignment="1">
      <alignment horizontal="center" vertical="center"/>
    </xf>
    <xf numFmtId="0" fontId="12" fillId="0" borderId="115" xfId="0" applyFont="1" applyBorder="1" applyAlignment="1">
      <alignment vertical="center" wrapText="1"/>
    </xf>
    <xf numFmtId="0" fontId="0" fillId="0" borderId="25" xfId="0" applyBorder="1"/>
    <xf numFmtId="0" fontId="4" fillId="36" borderId="137" xfId="0" applyFont="1" applyFill="1" applyBorder="1" applyAlignment="1">
      <alignment vertical="center" wrapText="1"/>
    </xf>
    <xf numFmtId="167" fontId="4" fillId="36" borderId="27" xfId="0" applyNumberFormat="1" applyFont="1" applyFill="1" applyBorder="1" applyAlignment="1">
      <alignment horizontal="center" vertical="center"/>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6" xfId="0" applyFont="1" applyFill="1" applyBorder="1" applyAlignment="1">
      <alignment horizontal="left" vertical="center" wrapText="1"/>
    </xf>
    <xf numFmtId="0" fontId="4" fillId="36" borderId="116" xfId="0" applyFont="1" applyFill="1" applyBorder="1" applyAlignment="1">
      <alignment horizontal="left" vertical="center" wrapText="1"/>
    </xf>
    <xf numFmtId="0" fontId="4" fillId="36" borderId="134" xfId="0" applyFont="1" applyFill="1" applyBorder="1" applyAlignment="1">
      <alignment horizontal="left" vertical="center" wrapText="1"/>
    </xf>
    <xf numFmtId="0" fontId="3" fillId="0" borderId="136" xfId="0" applyFont="1" applyFill="1" applyBorder="1" applyAlignment="1">
      <alignment horizontal="right" vertical="center" wrapText="1"/>
    </xf>
    <xf numFmtId="0" fontId="3" fillId="0" borderId="116" xfId="0" applyFont="1" applyFill="1" applyBorder="1" applyAlignment="1">
      <alignment horizontal="left" vertical="center" wrapText="1"/>
    </xf>
    <xf numFmtId="0" fontId="108" fillId="0" borderId="136" xfId="0" applyFont="1" applyFill="1" applyBorder="1" applyAlignment="1">
      <alignment horizontal="right" vertical="center" wrapText="1"/>
    </xf>
    <xf numFmtId="0" fontId="108" fillId="0" borderId="116" xfId="0" applyFont="1" applyFill="1" applyBorder="1" applyAlignment="1">
      <alignment horizontal="left" vertical="center" wrapText="1"/>
    </xf>
    <xf numFmtId="9" fontId="4" fillId="36" borderId="116" xfId="20961" applyFont="1" applyFill="1" applyBorder="1" applyAlignment="1">
      <alignment horizontal="left" vertical="center" wrapText="1"/>
    </xf>
    <xf numFmtId="0" fontId="4" fillId="36" borderId="116" xfId="0" applyFont="1" applyFill="1" applyBorder="1" applyAlignment="1">
      <alignment horizontal="center" vertical="center" wrapText="1"/>
    </xf>
    <xf numFmtId="0" fontId="4" fillId="0" borderId="136"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9" fillId="0" borderId="116" xfId="17" applyFill="1" applyBorder="1" applyAlignment="1" applyProtection="1"/>
    <xf numFmtId="49" fontId="108" fillId="0" borderId="136" xfId="0" applyNumberFormat="1" applyFont="1" applyFill="1" applyBorder="1" applyAlignment="1">
      <alignment horizontal="right" vertical="center" wrapText="1"/>
    </xf>
    <xf numFmtId="0" fontId="5" fillId="3" borderId="116" xfId="20960" applyFont="1" applyFill="1" applyBorder="1" applyAlignment="1" applyProtection="1"/>
    <xf numFmtId="0" fontId="101" fillId="0" borderId="116" xfId="20960" applyFont="1" applyFill="1" applyBorder="1" applyAlignment="1" applyProtection="1">
      <alignment horizontal="center" vertical="center"/>
    </xf>
    <xf numFmtId="0" fontId="3" fillId="0" borderId="116" xfId="0" applyFont="1" applyBorder="1"/>
    <xf numFmtId="0" fontId="9" fillId="0" borderId="116" xfId="17" applyFill="1" applyBorder="1" applyAlignment="1" applyProtection="1">
      <alignment horizontal="left" vertical="center" wrapText="1"/>
    </xf>
    <xf numFmtId="49" fontId="108" fillId="0" borderId="116" xfId="0" applyNumberFormat="1" applyFont="1" applyFill="1" applyBorder="1" applyAlignment="1">
      <alignment horizontal="right" vertical="center" wrapText="1"/>
    </xf>
    <xf numFmtId="0" fontId="9" fillId="0" borderId="116" xfId="17" applyFill="1" applyBorder="1" applyAlignment="1" applyProtection="1">
      <alignment horizontal="left" vertical="center"/>
    </xf>
    <xf numFmtId="0" fontId="9" fillId="0" borderId="116" xfId="17" applyBorder="1" applyAlignment="1" applyProtection="1"/>
    <xf numFmtId="0" fontId="3" fillId="0" borderId="116" xfId="0" applyFont="1" applyFill="1" applyBorder="1"/>
    <xf numFmtId="38" fontId="3" fillId="0" borderId="58" xfId="0" applyNumberFormat="1" applyFont="1" applyFill="1" applyBorder="1" applyAlignment="1">
      <alignment vertical="center"/>
    </xf>
    <xf numFmtId="164" fontId="3" fillId="0" borderId="58"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114" xfId="7" applyNumberFormat="1" applyFont="1" applyFill="1" applyBorder="1" applyAlignment="1">
      <alignment vertical="center"/>
    </xf>
    <xf numFmtId="164" fontId="3" fillId="3" borderId="24" xfId="7" applyNumberFormat="1" applyFont="1" applyFill="1" applyBorder="1" applyAlignment="1">
      <alignment vertical="center"/>
    </xf>
    <xf numFmtId="3" fontId="3" fillId="0" borderId="116" xfId="0" applyNumberFormat="1" applyFont="1" applyFill="1" applyBorder="1" applyAlignment="1">
      <alignment vertical="center"/>
    </xf>
    <xf numFmtId="164" fontId="3" fillId="0" borderId="117" xfId="7" applyNumberFormat="1" applyFont="1" applyFill="1" applyBorder="1" applyAlignment="1">
      <alignment vertical="center"/>
    </xf>
    <xf numFmtId="164" fontId="3" fillId="0" borderId="134" xfId="7" applyNumberFormat="1" applyFont="1" applyFill="1" applyBorder="1" applyAlignment="1">
      <alignment vertical="center"/>
    </xf>
    <xf numFmtId="3" fontId="3" fillId="0" borderId="26" xfId="0"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38" fontId="3" fillId="0" borderId="30" xfId="0" applyNumberFormat="1" applyFont="1" applyFill="1" applyBorder="1" applyAlignment="1">
      <alignment vertical="center"/>
    </xf>
    <xf numFmtId="38" fontId="3" fillId="0" borderId="21" xfId="0" applyNumberFormat="1" applyFont="1" applyFill="1" applyBorder="1" applyAlignment="1">
      <alignment vertical="center"/>
    </xf>
    <xf numFmtId="3" fontId="3" fillId="0" borderId="112" xfId="0" applyNumberFormat="1" applyFont="1" applyFill="1" applyBorder="1" applyAlignment="1">
      <alignment vertical="center"/>
    </xf>
    <xf numFmtId="3" fontId="3" fillId="0" borderId="125" xfId="0" applyNumberFormat="1" applyFont="1" applyFill="1" applyBorder="1" applyAlignment="1">
      <alignment vertical="center"/>
    </xf>
    <xf numFmtId="10" fontId="3" fillId="0" borderId="110" xfId="20961" applyNumberFormat="1" applyFont="1" applyFill="1" applyBorder="1" applyAlignment="1">
      <alignment vertical="center"/>
    </xf>
    <xf numFmtId="10" fontId="3" fillId="0" borderId="127" xfId="20961" applyNumberFormat="1" applyFont="1" applyFill="1" applyBorder="1" applyAlignment="1">
      <alignment vertical="center"/>
    </xf>
    <xf numFmtId="10" fontId="3" fillId="0" borderId="0" xfId="20961" applyNumberFormat="1" applyFont="1"/>
    <xf numFmtId="10" fontId="3" fillId="0" borderId="21" xfId="20961" applyNumberFormat="1" applyFont="1" applyBorder="1" applyAlignment="1">
      <alignment wrapText="1"/>
    </xf>
    <xf numFmtId="164" fontId="3" fillId="0" borderId="134" xfId="7" applyNumberFormat="1" applyFont="1" applyFill="1" applyBorder="1" applyAlignment="1">
      <alignment horizontal="left" vertical="center" wrapText="1"/>
    </xf>
    <xf numFmtId="164" fontId="4" fillId="36" borderId="134" xfId="7" applyNumberFormat="1" applyFont="1" applyFill="1" applyBorder="1" applyAlignment="1">
      <alignment horizontal="left" vertical="center" wrapText="1"/>
    </xf>
    <xf numFmtId="164" fontId="108" fillId="0" borderId="134" xfId="7" applyNumberFormat="1" applyFont="1" applyFill="1" applyBorder="1" applyAlignment="1">
      <alignment horizontal="left" vertical="center" wrapText="1"/>
    </xf>
    <xf numFmtId="10" fontId="108" fillId="0" borderId="116" xfId="20961" applyNumberFormat="1" applyFont="1" applyFill="1" applyBorder="1" applyAlignment="1">
      <alignment horizontal="left" vertical="center" wrapText="1"/>
    </xf>
    <xf numFmtId="164" fontId="4" fillId="36" borderId="134"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left" vertical="center"/>
    </xf>
    <xf numFmtId="193" fontId="0" fillId="0" borderId="134" xfId="0" applyNumberFormat="1" applyBorder="1" applyAlignment="1"/>
    <xf numFmtId="193" fontId="0" fillId="0" borderId="134" xfId="0" applyNumberFormat="1" applyBorder="1" applyAlignment="1">
      <alignment wrapText="1"/>
    </xf>
    <xf numFmtId="193" fontId="0" fillId="0" borderId="134" xfId="0" applyNumberFormat="1" applyFill="1" applyBorder="1" applyAlignment="1">
      <alignment wrapText="1"/>
    </xf>
    <xf numFmtId="0" fontId="2" fillId="0" borderId="136" xfId="0" applyFont="1" applyBorder="1" applyAlignment="1">
      <alignment vertical="center"/>
    </xf>
    <xf numFmtId="0" fontId="2" fillId="0" borderId="117" xfId="0" applyFont="1" applyBorder="1" applyAlignment="1">
      <alignment wrapText="1"/>
    </xf>
    <xf numFmtId="9" fontId="111" fillId="0" borderId="134" xfId="0" applyNumberFormat="1" applyFont="1" applyBorder="1" applyAlignment="1">
      <alignment horizontal="left"/>
    </xf>
    <xf numFmtId="0" fontId="7" fillId="0" borderId="124" xfId="0" applyFont="1" applyBorder="1" applyAlignment="1">
      <alignment vertical="center"/>
    </xf>
    <xf numFmtId="0" fontId="11" fillId="0" borderId="112" xfId="0" applyFont="1" applyBorder="1" applyAlignment="1">
      <alignment wrapText="1"/>
    </xf>
    <xf numFmtId="0" fontId="3" fillId="0" borderId="141" xfId="0" applyFont="1" applyBorder="1" applyAlignment="1"/>
    <xf numFmtId="9" fontId="111" fillId="0" borderId="134" xfId="0" applyNumberFormat="1" applyFont="1" applyFill="1" applyBorder="1" applyAlignment="1"/>
    <xf numFmtId="0" fontId="2" fillId="0" borderId="124" xfId="0" applyFont="1" applyBorder="1" applyAlignment="1">
      <alignment vertical="center"/>
    </xf>
    <xf numFmtId="9" fontId="111" fillId="0" borderId="125" xfId="0" applyNumberFormat="1" applyFont="1" applyFill="1" applyBorder="1" applyAlignment="1"/>
    <xf numFmtId="0" fontId="100" fillId="0" borderId="116" xfId="0" applyFont="1" applyBorder="1"/>
    <xf numFmtId="0" fontId="60" fillId="0" borderId="0" xfId="0" applyFont="1"/>
    <xf numFmtId="179" fontId="60" fillId="0" borderId="0" xfId="0" applyNumberFormat="1" applyFont="1" applyAlignment="1">
      <alignment horizontal="left"/>
    </xf>
    <xf numFmtId="15" fontId="13" fillId="0" borderId="20" xfId="0" applyNumberFormat="1" applyFont="1" applyFill="1" applyBorder="1" applyAlignment="1">
      <alignment horizontal="left" vertical="center" wrapText="1" indent="1"/>
    </xf>
    <xf numFmtId="15" fontId="4" fillId="0" borderId="20" xfId="0" applyNumberFormat="1" applyFont="1" applyFill="1" applyBorder="1" applyAlignment="1">
      <alignment horizontal="center" vertical="center" wrapText="1"/>
    </xf>
    <xf numFmtId="15" fontId="4" fillId="0" borderId="21" xfId="0" applyNumberFormat="1" applyFont="1" applyFill="1" applyBorder="1" applyAlignment="1">
      <alignment horizontal="center" vertical="center" wrapText="1"/>
    </xf>
    <xf numFmtId="193" fontId="2" fillId="0" borderId="116" xfId="0" applyNumberFormat="1" applyFont="1" applyFill="1" applyBorder="1" applyAlignment="1" applyProtection="1">
      <alignment vertical="center" wrapText="1"/>
      <protection locked="0"/>
    </xf>
    <xf numFmtId="193" fontId="111" fillId="0" borderId="116" xfId="0" applyNumberFormat="1" applyFont="1" applyFill="1" applyBorder="1" applyAlignment="1" applyProtection="1">
      <alignment vertical="center" wrapText="1"/>
      <protection locked="0"/>
    </xf>
    <xf numFmtId="193" fontId="111" fillId="0" borderId="134" xfId="0" applyNumberFormat="1" applyFont="1" applyFill="1" applyBorder="1" applyAlignment="1" applyProtection="1">
      <alignment vertical="center" wrapText="1"/>
      <protection locked="0"/>
    </xf>
    <xf numFmtId="169" fontId="2" fillId="37" borderId="0" xfId="20" applyFont="1" applyBorder="1"/>
    <xf numFmtId="169" fontId="2" fillId="37" borderId="109" xfId="20" applyFont="1" applyBorder="1"/>
    <xf numFmtId="193" fontId="2" fillId="0" borderId="116" xfId="0" applyNumberFormat="1" applyFont="1" applyFill="1" applyBorder="1" applyAlignment="1" applyProtection="1">
      <alignment horizontal="right" vertical="center" wrapText="1"/>
      <protection locked="0"/>
    </xf>
    <xf numFmtId="10" fontId="111" fillId="0" borderId="116" xfId="20961" applyNumberFormat="1" applyFont="1" applyFill="1" applyBorder="1" applyAlignment="1" applyProtection="1">
      <alignment horizontal="right" vertical="center" wrapText="1"/>
      <protection locked="0"/>
    </xf>
    <xf numFmtId="10" fontId="111" fillId="0" borderId="116" xfId="20961" applyNumberFormat="1" applyFont="1" applyBorder="1" applyAlignment="1" applyProtection="1">
      <alignment vertical="center" wrapText="1"/>
      <protection locked="0"/>
    </xf>
    <xf numFmtId="10" fontId="111" fillId="0" borderId="134" xfId="20961" applyNumberFormat="1" applyFont="1" applyBorder="1" applyAlignment="1" applyProtection="1">
      <alignment vertical="center" wrapText="1"/>
      <protection locked="0"/>
    </xf>
    <xf numFmtId="10" fontId="2" fillId="2" borderId="116" xfId="20961" applyNumberFormat="1" applyFont="1" applyFill="1" applyBorder="1" applyAlignment="1" applyProtection="1">
      <alignment vertical="center"/>
      <protection locked="0"/>
    </xf>
    <xf numFmtId="10" fontId="112" fillId="2" borderId="116" xfId="20961" applyNumberFormat="1" applyFont="1" applyFill="1" applyBorder="1" applyAlignment="1" applyProtection="1">
      <alignment vertical="center"/>
      <protection locked="0"/>
    </xf>
    <xf numFmtId="10" fontId="112" fillId="2" borderId="134" xfId="20961" applyNumberFormat="1" applyFont="1" applyFill="1" applyBorder="1" applyAlignment="1" applyProtection="1">
      <alignment vertical="center"/>
      <protection locked="0"/>
    </xf>
    <xf numFmtId="10" fontId="2" fillId="37" borderId="0" xfId="20961" applyNumberFormat="1" applyFont="1" applyFill="1" applyBorder="1"/>
    <xf numFmtId="10" fontId="2" fillId="37" borderId="109" xfId="20961" applyNumberFormat="1" applyFont="1" applyFill="1" applyBorder="1"/>
    <xf numFmtId="10" fontId="2" fillId="2" borderId="134" xfId="20961" applyNumberFormat="1" applyFont="1" applyFill="1" applyBorder="1" applyAlignment="1" applyProtection="1">
      <alignment vertical="center"/>
      <protection locked="0"/>
    </xf>
    <xf numFmtId="193" fontId="2" fillId="0" borderId="116" xfId="0" applyNumberFormat="1" applyFont="1" applyFill="1" applyBorder="1" applyAlignment="1" applyProtection="1">
      <alignment vertical="center"/>
      <protection locked="0"/>
    </xf>
    <xf numFmtId="193" fontId="2" fillId="2" borderId="116" xfId="0" applyNumberFormat="1" applyFont="1" applyFill="1" applyBorder="1" applyAlignment="1" applyProtection="1">
      <alignment vertical="center"/>
      <protection locked="0"/>
    </xf>
    <xf numFmtId="193" fontId="2" fillId="2" borderId="134" xfId="0" applyNumberFormat="1" applyFont="1" applyFill="1" applyBorder="1" applyAlignment="1" applyProtection="1">
      <alignment vertical="center"/>
      <protection locked="0"/>
    </xf>
    <xf numFmtId="193" fontId="112" fillId="2" borderId="116" xfId="0" applyNumberFormat="1" applyFont="1" applyFill="1" applyBorder="1" applyAlignment="1" applyProtection="1">
      <alignment vertical="center"/>
      <protection locked="0"/>
    </xf>
    <xf numFmtId="193" fontId="112" fillId="2" borderId="134" xfId="0" applyNumberFormat="1" applyFont="1" applyFill="1" applyBorder="1" applyAlignment="1" applyProtection="1">
      <alignment vertical="center"/>
      <protection locked="0"/>
    </xf>
    <xf numFmtId="10" fontId="2" fillId="0" borderId="26" xfId="20961"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93" fontId="112" fillId="2" borderId="27" xfId="0" applyNumberFormat="1" applyFont="1" applyFill="1" applyBorder="1" applyAlignment="1" applyProtection="1">
      <alignment vertical="center"/>
      <protection locked="0"/>
    </xf>
    <xf numFmtId="193" fontId="2" fillId="0" borderId="116" xfId="7" applyNumberFormat="1" applyFont="1" applyFill="1" applyBorder="1" applyAlignment="1" applyProtection="1">
      <alignment horizontal="right"/>
    </xf>
    <xf numFmtId="193" fontId="2" fillId="36" borderId="116" xfId="7" applyNumberFormat="1" applyFont="1" applyFill="1" applyBorder="1" applyAlignment="1" applyProtection="1">
      <alignment horizontal="right"/>
    </xf>
    <xf numFmtId="193" fontId="2" fillId="0" borderId="115" xfId="0" applyNumberFormat="1" applyFont="1" applyFill="1" applyBorder="1" applyAlignment="1" applyProtection="1">
      <alignment horizontal="right"/>
    </xf>
    <xf numFmtId="193" fontId="2" fillId="0" borderId="116" xfId="0" applyNumberFormat="1" applyFont="1" applyFill="1" applyBorder="1" applyAlignment="1" applyProtection="1">
      <alignment horizontal="right"/>
    </xf>
    <xf numFmtId="193" fontId="2" fillId="36" borderId="134" xfId="0" applyNumberFormat="1" applyFont="1" applyFill="1" applyBorder="1" applyAlignment="1" applyProtection="1">
      <alignment horizontal="right"/>
    </xf>
    <xf numFmtId="193" fontId="2" fillId="0" borderId="116" xfId="7" applyNumberFormat="1" applyFont="1" applyFill="1" applyBorder="1" applyAlignment="1" applyProtection="1">
      <alignment horizontal="right"/>
      <protection locked="0"/>
    </xf>
    <xf numFmtId="193" fontId="2" fillId="0" borderId="115" xfId="0" applyNumberFormat="1" applyFont="1" applyFill="1" applyBorder="1" applyAlignment="1" applyProtection="1">
      <alignment horizontal="right"/>
      <protection locked="0"/>
    </xf>
    <xf numFmtId="193" fontId="2" fillId="0" borderId="116" xfId="0" applyNumberFormat="1" applyFont="1" applyFill="1" applyBorder="1" applyAlignment="1" applyProtection="1">
      <alignment horizontal="right"/>
      <protection locked="0"/>
    </xf>
    <xf numFmtId="193" fontId="2" fillId="0" borderId="134" xfId="0" applyNumberFormat="1" applyFont="1" applyFill="1" applyBorder="1" applyAlignment="1" applyProtection="1">
      <alignment horizontal="right"/>
    </xf>
    <xf numFmtId="193" fontId="2" fillId="36" borderId="26" xfId="7" applyNumberFormat="1" applyFont="1" applyFill="1" applyBorder="1" applyAlignment="1" applyProtection="1">
      <alignment horizontal="right"/>
    </xf>
    <xf numFmtId="193" fontId="2" fillId="36" borderId="27" xfId="0" applyNumberFormat="1" applyFont="1" applyFill="1" applyBorder="1" applyAlignment="1" applyProtection="1">
      <alignment horizontal="right"/>
    </xf>
    <xf numFmtId="164" fontId="2" fillId="0" borderId="116" xfId="7" applyNumberFormat="1" applyFont="1" applyFill="1" applyBorder="1" applyAlignment="1" applyProtection="1">
      <alignment horizontal="right"/>
      <protection locked="0"/>
    </xf>
    <xf numFmtId="164" fontId="2" fillId="36" borderId="116" xfId="7" applyNumberFormat="1" applyFont="1" applyFill="1" applyBorder="1" applyAlignment="1" applyProtection="1">
      <alignment horizontal="right"/>
    </xf>
    <xf numFmtId="164" fontId="2" fillId="36" borderId="134" xfId="7" applyNumberFormat="1" applyFont="1" applyFill="1" applyBorder="1" applyAlignment="1" applyProtection="1">
      <alignment horizontal="right"/>
    </xf>
    <xf numFmtId="164" fontId="2" fillId="36" borderId="116" xfId="7" applyNumberFormat="1" applyFont="1" applyFill="1" applyBorder="1" applyAlignment="1">
      <alignment horizontal="right"/>
    </xf>
    <xf numFmtId="164" fontId="2" fillId="3" borderId="116" xfId="7" applyNumberFormat="1" applyFont="1" applyFill="1" applyBorder="1" applyAlignment="1" applyProtection="1">
      <alignment horizontal="right"/>
      <protection locked="0"/>
    </xf>
    <xf numFmtId="164" fontId="2" fillId="3" borderId="116" xfId="7" applyNumberFormat="1" applyFont="1" applyFill="1" applyBorder="1" applyAlignment="1" applyProtection="1">
      <alignment horizontal="right"/>
    </xf>
    <xf numFmtId="164" fontId="2" fillId="3" borderId="134" xfId="7" applyNumberFormat="1" applyFont="1" applyFill="1" applyBorder="1" applyAlignment="1" applyProtection="1">
      <alignment horizontal="right"/>
    </xf>
    <xf numFmtId="164" fontId="60" fillId="0" borderId="116" xfId="7" applyNumberFormat="1" applyFont="1" applyFill="1" applyBorder="1" applyAlignment="1">
      <alignment horizontal="center"/>
    </xf>
    <xf numFmtId="164" fontId="60" fillId="3" borderId="116" xfId="7" applyNumberFormat="1" applyFont="1" applyFill="1" applyBorder="1" applyAlignment="1">
      <alignment horizontal="center"/>
    </xf>
    <xf numFmtId="164" fontId="2" fillId="0" borderId="116" xfId="7" applyNumberFormat="1" applyFont="1" applyFill="1" applyBorder="1" applyAlignment="1" applyProtection="1">
      <alignment horizontal="right" vertical="center"/>
      <protection locked="0"/>
    </xf>
    <xf numFmtId="164" fontId="2" fillId="36" borderId="26"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64" fontId="2" fillId="36" borderId="27" xfId="7" applyNumberFormat="1" applyFont="1" applyFill="1" applyBorder="1" applyAlignment="1" applyProtection="1">
      <alignment horizontal="right"/>
    </xf>
    <xf numFmtId="0" fontId="111" fillId="0" borderId="0" xfId="0" applyFont="1"/>
    <xf numFmtId="0" fontId="113" fillId="0" borderId="0" xfId="0" applyFont="1"/>
    <xf numFmtId="0" fontId="2" fillId="0" borderId="0" xfId="0" applyFont="1" applyFill="1" applyBorder="1" applyAlignment="1">
      <alignment horizontal="center"/>
    </xf>
    <xf numFmtId="0" fontId="2" fillId="0" borderId="0" xfId="0" applyFont="1" applyFill="1" applyAlignment="1">
      <alignment horizontal="center"/>
    </xf>
    <xf numFmtId="0" fontId="61" fillId="0" borderId="0" xfId="0" applyFont="1" applyFill="1" applyAlignment="1">
      <alignment horizontal="center"/>
    </xf>
    <xf numFmtId="0" fontId="2" fillId="0" borderId="3"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11" fillId="0" borderId="22" xfId="0" applyFont="1" applyFill="1" applyBorder="1" applyAlignment="1">
      <alignment horizontal="center" vertical="center"/>
    </xf>
    <xf numFmtId="0" fontId="60" fillId="0" borderId="10" xfId="0" applyNumberFormat="1" applyFont="1" applyFill="1" applyBorder="1" applyAlignment="1">
      <alignment vertical="center" wrapText="1"/>
    </xf>
    <xf numFmtId="0" fontId="113" fillId="0" borderId="0" xfId="0" applyFont="1" applyFill="1"/>
    <xf numFmtId="0" fontId="2" fillId="0" borderId="10" xfId="0" applyNumberFormat="1" applyFont="1" applyFill="1" applyBorder="1" applyAlignment="1">
      <alignment horizontal="left" vertical="center" wrapText="1"/>
    </xf>
    <xf numFmtId="0" fontId="61" fillId="0" borderId="10" xfId="0" applyFont="1" applyFill="1" applyBorder="1" applyAlignment="1" applyProtection="1">
      <alignment horizontal="left" vertical="center" indent="1"/>
      <protection locked="0"/>
    </xf>
    <xf numFmtId="0" fontId="61" fillId="0" borderId="10" xfId="0" applyFont="1" applyFill="1" applyBorder="1" applyAlignment="1" applyProtection="1">
      <alignment horizontal="left" vertical="center"/>
      <protection locked="0"/>
    </xf>
    <xf numFmtId="0" fontId="111" fillId="0" borderId="25" xfId="0" applyFont="1" applyFill="1" applyBorder="1" applyAlignment="1">
      <alignment horizontal="center" vertical="center"/>
    </xf>
    <xf numFmtId="0" fontId="60" fillId="0" borderId="29" xfId="0" applyNumberFormat="1" applyFont="1" applyFill="1" applyBorder="1" applyAlignment="1">
      <alignment vertical="center" wrapText="1"/>
    </xf>
    <xf numFmtId="193" fontId="2" fillId="0" borderId="26" xfId="0"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193" fontId="2" fillId="36" borderId="116" xfId="0" applyNumberFormat="1" applyFont="1" applyFill="1" applyBorder="1" applyAlignment="1" applyProtection="1">
      <alignment horizontal="right"/>
    </xf>
    <xf numFmtId="0" fontId="2" fillId="0" borderId="0" xfId="11" applyFont="1" applyFill="1" applyBorder="1" applyProtection="1"/>
    <xf numFmtId="0" fontId="2" fillId="0" borderId="0" xfId="0" applyFont="1"/>
    <xf numFmtId="0" fontId="115" fillId="0" borderId="0" xfId="0" applyFont="1"/>
    <xf numFmtId="0" fontId="2" fillId="0" borderId="0" xfId="0" applyFont="1" applyBorder="1"/>
    <xf numFmtId="0" fontId="111" fillId="0" borderId="0" xfId="0" applyFont="1" applyBorder="1"/>
    <xf numFmtId="0" fontId="115" fillId="0" borderId="0" xfId="0" applyFont="1" applyBorder="1"/>
    <xf numFmtId="0" fontId="111" fillId="0" borderId="1" xfId="0" applyFont="1" applyBorder="1"/>
    <xf numFmtId="0" fontId="114" fillId="0" borderId="1" xfId="0" applyFont="1" applyBorder="1" applyAlignment="1">
      <alignment horizontal="center"/>
    </xf>
    <xf numFmtId="0" fontId="61" fillId="0" borderId="1" xfId="0" applyFont="1" applyFill="1" applyBorder="1" applyAlignment="1">
      <alignment horizontal="center"/>
    </xf>
    <xf numFmtId="0" fontId="111" fillId="0" borderId="75" xfId="0" applyFont="1" applyBorder="1" applyAlignment="1">
      <alignment vertical="center" wrapText="1"/>
    </xf>
    <xf numFmtId="0" fontId="114" fillId="0" borderId="7" xfId="0" applyFont="1" applyBorder="1" applyAlignment="1">
      <alignment vertical="center" wrapText="1"/>
    </xf>
    <xf numFmtId="15" fontId="60" fillId="0" borderId="20" xfId="0" applyNumberFormat="1" applyFont="1" applyFill="1" applyBorder="1" applyAlignment="1">
      <alignment horizontal="left" vertical="center" wrapText="1" indent="1"/>
    </xf>
    <xf numFmtId="15" fontId="114" fillId="0" borderId="20" xfId="0" applyNumberFormat="1" applyFont="1" applyFill="1" applyBorder="1" applyAlignment="1">
      <alignment horizontal="center" vertical="center" wrapText="1"/>
    </xf>
    <xf numFmtId="0" fontId="111" fillId="0" borderId="136" xfId="0" applyFont="1" applyBorder="1" applyAlignment="1">
      <alignment horizontal="center" vertical="center" wrapText="1"/>
    </xf>
    <xf numFmtId="0" fontId="111" fillId="0" borderId="116" xfId="0" applyFont="1" applyBorder="1" applyAlignment="1">
      <alignment vertical="center" wrapText="1"/>
    </xf>
    <xf numFmtId="3" fontId="111" fillId="36" borderId="116" xfId="0" applyNumberFormat="1" applyFont="1" applyFill="1" applyBorder="1" applyAlignment="1">
      <alignment vertical="center" wrapText="1"/>
    </xf>
    <xf numFmtId="3" fontId="111" fillId="36" borderId="134" xfId="0" applyNumberFormat="1" applyFont="1" applyFill="1" applyBorder="1" applyAlignment="1">
      <alignment vertical="center" wrapText="1"/>
    </xf>
    <xf numFmtId="14" fontId="2" fillId="3" borderId="116" xfId="8" quotePrefix="1" applyNumberFormat="1" applyFont="1" applyFill="1" applyBorder="1" applyAlignment="1" applyProtection="1">
      <alignment horizontal="left" vertical="center" wrapText="1" indent="2"/>
      <protection locked="0"/>
    </xf>
    <xf numFmtId="3" fontId="111" fillId="0" borderId="116" xfId="0" applyNumberFormat="1" applyFont="1" applyBorder="1" applyAlignment="1">
      <alignment vertical="center" wrapText="1"/>
    </xf>
    <xf numFmtId="3" fontId="111" fillId="0" borderId="134" xfId="0" applyNumberFormat="1" applyFont="1" applyBorder="1" applyAlignment="1">
      <alignment vertical="center" wrapText="1"/>
    </xf>
    <xf numFmtId="14" fontId="2" fillId="3" borderId="116" xfId="8" quotePrefix="1" applyNumberFormat="1" applyFont="1" applyFill="1" applyBorder="1" applyAlignment="1" applyProtection="1">
      <alignment horizontal="left" vertical="center" wrapText="1" indent="3"/>
      <protection locked="0"/>
    </xf>
    <xf numFmtId="0" fontId="111" fillId="0" borderId="116" xfId="0" applyFont="1" applyFill="1" applyBorder="1" applyAlignment="1">
      <alignment horizontal="left" vertical="center" wrapText="1" indent="2"/>
    </xf>
    <xf numFmtId="3" fontId="111" fillId="0" borderId="116" xfId="0" applyNumberFormat="1" applyFont="1" applyFill="1" applyBorder="1" applyAlignment="1">
      <alignment vertical="center" wrapText="1"/>
    </xf>
    <xf numFmtId="0" fontId="111" fillId="0" borderId="136" xfId="0" applyFont="1" applyFill="1" applyBorder="1" applyAlignment="1">
      <alignment horizontal="center" vertical="center" wrapText="1"/>
    </xf>
    <xf numFmtId="0" fontId="111" fillId="0" borderId="116" xfId="0" applyFont="1" applyFill="1" applyBorder="1" applyAlignment="1">
      <alignment vertical="center" wrapText="1"/>
    </xf>
    <xf numFmtId="0" fontId="111" fillId="0" borderId="25" xfId="0" applyFont="1" applyBorder="1" applyAlignment="1">
      <alignment horizontal="center" vertical="center" wrapText="1"/>
    </xf>
    <xf numFmtId="0" fontId="111" fillId="0" borderId="26" xfId="0" applyFont="1" applyBorder="1" applyAlignment="1">
      <alignment vertical="center" wrapText="1"/>
    </xf>
    <xf numFmtId="3" fontId="111" fillId="36" borderId="26" xfId="0" applyNumberFormat="1" applyFont="1" applyFill="1" applyBorder="1" applyAlignment="1">
      <alignment vertical="center" wrapText="1"/>
    </xf>
    <xf numFmtId="3" fontId="111" fillId="36" borderId="27" xfId="0" applyNumberFormat="1" applyFont="1" applyFill="1" applyBorder="1" applyAlignment="1">
      <alignment vertical="center" wrapText="1"/>
    </xf>
    <xf numFmtId="0" fontId="111" fillId="0" borderId="0" xfId="0" applyFont="1" applyAlignment="1">
      <alignment wrapText="1"/>
    </xf>
    <xf numFmtId="0" fontId="111" fillId="0" borderId="0" xfId="0" applyFont="1" applyFill="1" applyBorder="1" applyAlignment="1">
      <alignment wrapText="1"/>
    </xf>
    <xf numFmtId="167" fontId="111" fillId="0" borderId="116" xfId="0" applyNumberFormat="1" applyFont="1" applyBorder="1" applyAlignment="1">
      <alignment horizontal="center" vertical="center"/>
    </xf>
    <xf numFmtId="0" fontId="2" fillId="0" borderId="0" xfId="11" applyFont="1" applyFill="1" applyBorder="1" applyAlignment="1" applyProtection="1"/>
    <xf numFmtId="0" fontId="111" fillId="0" borderId="0" xfId="0" applyFont="1" applyFill="1"/>
    <xf numFmtId="0" fontId="114" fillId="0" borderId="0" xfId="0" applyFont="1" applyAlignment="1">
      <alignment horizontal="center"/>
    </xf>
    <xf numFmtId="0" fontId="2" fillId="0" borderId="19" xfId="9" applyFont="1" applyFill="1" applyBorder="1" applyAlignment="1" applyProtection="1">
      <alignment horizontal="center" vertical="center"/>
      <protection locked="0"/>
    </xf>
    <xf numFmtId="0" fontId="60" fillId="3" borderId="5" xfId="9" applyFont="1" applyFill="1" applyBorder="1" applyAlignment="1" applyProtection="1">
      <alignment horizontal="center" vertical="center" wrapText="1"/>
      <protection locked="0"/>
    </xf>
    <xf numFmtId="164" fontId="2" fillId="3" borderId="21" xfId="2" applyNumberFormat="1" applyFont="1" applyFill="1" applyBorder="1" applyAlignment="1" applyProtection="1">
      <alignment horizontal="center" vertical="center"/>
      <protection locked="0"/>
    </xf>
    <xf numFmtId="0" fontId="2" fillId="0" borderId="22" xfId="9" applyFont="1" applyFill="1" applyBorder="1" applyAlignment="1" applyProtection="1">
      <alignment horizontal="center" vertical="center"/>
      <protection locked="0"/>
    </xf>
    <xf numFmtId="0" fontId="114" fillId="36" borderId="3" xfId="0" applyFont="1" applyFill="1" applyBorder="1" applyAlignment="1">
      <alignment horizontal="left" vertical="top" wrapText="1"/>
    </xf>
    <xf numFmtId="193" fontId="2" fillId="36" borderId="134"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34"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34" xfId="2" applyNumberFormat="1" applyFont="1" applyFill="1" applyBorder="1" applyAlignment="1" applyProtection="1">
      <alignment vertical="top" wrapText="1"/>
    </xf>
    <xf numFmtId="0" fontId="113" fillId="0" borderId="0" xfId="0" applyFont="1" applyAlignment="1">
      <alignment wrapText="1"/>
    </xf>
    <xf numFmtId="0" fontId="2" fillId="3" borderId="7" xfId="13" applyFont="1" applyFill="1" applyBorder="1" applyAlignment="1" applyProtection="1">
      <alignment horizontal="left" vertical="center" wrapText="1"/>
      <protection locked="0"/>
    </xf>
    <xf numFmtId="193" fontId="2" fillId="3" borderId="134"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60" fillId="36" borderId="3" xfId="2" applyNumberFormat="1" applyFont="1" applyFill="1" applyBorder="1" applyAlignment="1" applyProtection="1">
      <alignment horizontal="left" vertical="top" wrapText="1"/>
    </xf>
    <xf numFmtId="0" fontId="2" fillId="0" borderId="22" xfId="9" applyFont="1" applyFill="1" applyBorder="1" applyAlignment="1" applyProtection="1">
      <alignment horizontal="center" vertical="center" wrapText="1"/>
      <protection locked="0"/>
    </xf>
    <xf numFmtId="0" fontId="60" fillId="3" borderId="3" xfId="13" applyFont="1" applyFill="1" applyBorder="1" applyAlignment="1" applyProtection="1">
      <alignment vertical="center" wrapText="1"/>
      <protection locked="0"/>
    </xf>
    <xf numFmtId="193" fontId="2" fillId="36" borderId="134"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3"/>
      <protection locked="0"/>
    </xf>
    <xf numFmtId="0" fontId="60" fillId="36" borderId="3" xfId="13" applyFont="1" applyFill="1" applyBorder="1" applyAlignment="1" applyProtection="1">
      <alignment vertical="center" wrapText="1"/>
      <protection locked="0"/>
    </xf>
    <xf numFmtId="0" fontId="2" fillId="0" borderId="25" xfId="9" applyFont="1" applyFill="1" applyBorder="1" applyAlignment="1" applyProtection="1">
      <alignment horizontal="center" vertical="center" wrapText="1"/>
      <protection locked="0"/>
    </xf>
    <xf numFmtId="0" fontId="60" fillId="36" borderId="26" xfId="13" applyFont="1" applyFill="1" applyBorder="1" applyAlignment="1" applyProtection="1">
      <alignment vertical="center" wrapText="1"/>
      <protection locked="0"/>
    </xf>
    <xf numFmtId="193" fontId="2" fillId="36" borderId="27" xfId="2" applyNumberFormat="1" applyFont="1" applyFill="1" applyBorder="1" applyAlignment="1" applyProtection="1">
      <alignment vertical="top" wrapText="1"/>
    </xf>
    <xf numFmtId="10" fontId="3" fillId="0" borderId="116" xfId="20961" applyNumberFormat="1" applyFont="1" applyFill="1" applyBorder="1" applyAlignment="1">
      <alignment horizontal="left" vertical="center" wrapText="1"/>
    </xf>
    <xf numFmtId="10" fontId="5" fillId="0" borderId="26" xfId="20961" applyNumberFormat="1" applyFont="1" applyFill="1" applyBorder="1" applyAlignment="1" applyProtection="1">
      <alignment horizontal="left" vertical="center"/>
    </xf>
    <xf numFmtId="193" fontId="111" fillId="0" borderId="139" xfId="0" applyNumberFormat="1" applyFont="1" applyBorder="1" applyAlignment="1">
      <alignment vertical="center"/>
    </xf>
    <xf numFmtId="193" fontId="116" fillId="0" borderId="14" xfId="0" applyNumberFormat="1" applyFont="1" applyBorder="1" applyAlignment="1">
      <alignment vertical="center"/>
    </xf>
    <xf numFmtId="193" fontId="111" fillId="36" borderId="14" xfId="0" applyNumberFormat="1" applyFont="1" applyFill="1" applyBorder="1" applyAlignment="1">
      <alignment vertical="center"/>
    </xf>
    <xf numFmtId="193" fontId="111" fillId="0" borderId="14" xfId="0" applyNumberFormat="1" applyFont="1" applyBorder="1" applyAlignment="1">
      <alignment vertical="center"/>
    </xf>
    <xf numFmtId="193" fontId="111" fillId="0" borderId="15" xfId="0" applyNumberFormat="1" applyFont="1" applyBorder="1" applyAlignment="1">
      <alignment vertical="center"/>
    </xf>
    <xf numFmtId="193" fontId="114" fillId="36" borderId="17" xfId="0" applyNumberFormat="1" applyFont="1" applyFill="1" applyBorder="1" applyAlignment="1">
      <alignment vertical="center"/>
    </xf>
    <xf numFmtId="193" fontId="111" fillId="0" borderId="18" xfId="0" applyNumberFormat="1" applyFont="1" applyBorder="1" applyAlignment="1">
      <alignment vertical="center"/>
    </xf>
    <xf numFmtId="193" fontId="116" fillId="0" borderId="15" xfId="0" applyNumberFormat="1" applyFont="1" applyBorder="1" applyAlignment="1">
      <alignment vertical="center"/>
    </xf>
    <xf numFmtId="193" fontId="114" fillId="36" borderId="63" xfId="0" applyNumberFormat="1" applyFont="1" applyFill="1" applyBorder="1" applyAlignment="1">
      <alignment vertical="center"/>
    </xf>
    <xf numFmtId="0" fontId="60" fillId="0" borderId="0" xfId="11" applyFont="1" applyFill="1" applyBorder="1" applyAlignment="1" applyProtection="1"/>
    <xf numFmtId="0" fontId="60" fillId="0" borderId="0" xfId="11" applyFont="1" applyFill="1" applyBorder="1" applyAlignment="1" applyProtection="1">
      <alignment horizontal="center"/>
    </xf>
    <xf numFmtId="0" fontId="61" fillId="0" borderId="0" xfId="0" applyFont="1" applyFill="1" applyBorder="1" applyAlignment="1" applyProtection="1">
      <alignment horizontal="right"/>
      <protection locked="0"/>
    </xf>
    <xf numFmtId="0" fontId="111" fillId="0" borderId="4" xfId="0" applyFont="1" applyFill="1" applyBorder="1" applyAlignment="1">
      <alignment horizontal="center" vertical="center" wrapText="1"/>
    </xf>
    <xf numFmtId="0" fontId="111" fillId="0" borderId="5" xfId="0" applyFont="1" applyFill="1" applyBorder="1" applyAlignment="1">
      <alignment horizontal="center" vertical="center" wrapText="1"/>
    </xf>
    <xf numFmtId="0" fontId="111" fillId="0" borderId="67" xfId="0" applyFont="1" applyFill="1" applyBorder="1" applyAlignment="1">
      <alignment horizontal="center" vertical="center" wrapText="1"/>
    </xf>
    <xf numFmtId="0" fontId="111" fillId="0" borderId="6" xfId="0" applyFont="1" applyFill="1" applyBorder="1" applyAlignment="1">
      <alignment horizontal="center" vertical="center" wrapText="1"/>
    </xf>
    <xf numFmtId="0" fontId="111" fillId="0" borderId="22" xfId="0" applyFont="1" applyBorder="1" applyAlignment="1">
      <alignment horizontal="center"/>
    </xf>
    <xf numFmtId="0" fontId="111" fillId="0" borderId="35" xfId="0" applyFont="1" applyBorder="1" applyAlignment="1">
      <alignment wrapText="1"/>
    </xf>
    <xf numFmtId="167" fontId="111" fillId="0" borderId="140"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167" fontId="111" fillId="0" borderId="66" xfId="0" applyNumberFormat="1" applyFont="1" applyBorder="1" applyAlignment="1">
      <alignment horizontal="center"/>
    </xf>
    <xf numFmtId="167" fontId="116" fillId="0" borderId="66" xfId="0" applyNumberFormat="1" applyFont="1" applyBorder="1" applyAlignment="1">
      <alignment horizontal="center"/>
    </xf>
    <xf numFmtId="167" fontId="117" fillId="0" borderId="0" xfId="0" applyNumberFormat="1" applyFont="1" applyBorder="1" applyAlignment="1">
      <alignment horizontal="center"/>
    </xf>
    <xf numFmtId="0" fontId="116" fillId="0" borderId="12" xfId="0" applyFont="1" applyBorder="1" applyAlignment="1">
      <alignment wrapText="1"/>
    </xf>
    <xf numFmtId="0" fontId="116" fillId="0" borderId="12" xfId="0" applyFont="1" applyBorder="1" applyAlignment="1">
      <alignment horizontal="right" wrapText="1"/>
    </xf>
    <xf numFmtId="167" fontId="61" fillId="77" borderId="66" xfId="0" applyNumberFormat="1" applyFont="1" applyFill="1" applyBorder="1" applyAlignment="1">
      <alignment horizontal="center"/>
    </xf>
    <xf numFmtId="0" fontId="111" fillId="0" borderId="13" xfId="0" applyFont="1" applyBorder="1" applyAlignment="1">
      <alignment wrapText="1"/>
    </xf>
    <xf numFmtId="167" fontId="111" fillId="0" borderId="68" xfId="0" applyNumberFormat="1" applyFont="1" applyBorder="1" applyAlignment="1">
      <alignment horizontal="center"/>
    </xf>
    <xf numFmtId="0" fontId="114" fillId="36" borderId="16" xfId="0" applyFont="1" applyFill="1" applyBorder="1" applyAlignment="1">
      <alignment wrapText="1"/>
    </xf>
    <xf numFmtId="167" fontId="114" fillId="36" borderId="61" xfId="0" applyNumberFormat="1" applyFont="1" applyFill="1" applyBorder="1" applyAlignment="1">
      <alignment horizontal="center"/>
    </xf>
    <xf numFmtId="167" fontId="118" fillId="0" borderId="0" xfId="0" applyNumberFormat="1" applyFont="1" applyFill="1" applyBorder="1" applyAlignment="1">
      <alignment horizontal="center"/>
    </xf>
    <xf numFmtId="167" fontId="111" fillId="0" borderId="65" xfId="0" applyNumberFormat="1" applyFont="1" applyBorder="1" applyAlignment="1">
      <alignment horizontal="center"/>
    </xf>
    <xf numFmtId="0" fontId="116" fillId="0" borderId="13" xfId="0" applyFont="1" applyBorder="1" applyAlignment="1">
      <alignment horizontal="right" wrapText="1"/>
    </xf>
    <xf numFmtId="0" fontId="111" fillId="0" borderId="25" xfId="0" applyFont="1" applyBorder="1" applyAlignment="1">
      <alignment horizontal="center"/>
    </xf>
    <xf numFmtId="0" fontId="114" fillId="36" borderId="62" xfId="0" applyFont="1" applyFill="1" applyBorder="1" applyAlignment="1">
      <alignment wrapText="1"/>
    </xf>
    <xf numFmtId="167" fontId="114" fillId="36" borderId="64" xfId="0" applyNumberFormat="1" applyFont="1" applyFill="1" applyBorder="1" applyAlignment="1">
      <alignment horizontal="center"/>
    </xf>
    <xf numFmtId="193" fontId="111" fillId="0" borderId="116" xfId="0" applyNumberFormat="1" applyFont="1" applyBorder="1"/>
    <xf numFmtId="193" fontId="111" fillId="0" borderId="116" xfId="0" applyNumberFormat="1" applyFont="1" applyFill="1" applyBorder="1"/>
    <xf numFmtId="193" fontId="111" fillId="0" borderId="117" xfId="0" applyNumberFormat="1" applyFont="1" applyBorder="1"/>
    <xf numFmtId="9" fontId="111" fillId="79" borderId="134" xfId="20961" applyFont="1" applyFill="1" applyBorder="1"/>
    <xf numFmtId="193" fontId="111" fillId="36" borderId="26" xfId="0" applyNumberFormat="1" applyFont="1" applyFill="1" applyBorder="1"/>
    <xf numFmtId="9" fontId="111" fillId="36" borderId="27" xfId="20961" applyFont="1" applyFill="1" applyBorder="1"/>
    <xf numFmtId="164" fontId="119" fillId="36" borderId="116" xfId="7" applyNumberFormat="1" applyFont="1" applyFill="1" applyBorder="1" applyProtection="1">
      <protection locked="0"/>
    </xf>
    <xf numFmtId="0" fontId="119" fillId="3" borderId="116" xfId="5" applyFont="1" applyFill="1" applyBorder="1" applyProtection="1">
      <protection locked="0"/>
    </xf>
    <xf numFmtId="164" fontId="119" fillId="36" borderId="134" xfId="7" applyNumberFormat="1" applyFont="1" applyFill="1" applyBorder="1" applyProtection="1">
      <protection locked="0"/>
    </xf>
    <xf numFmtId="164" fontId="119" fillId="3" borderId="116" xfId="7" applyNumberFormat="1" applyFont="1" applyFill="1" applyBorder="1" applyProtection="1">
      <protection locked="0"/>
    </xf>
    <xf numFmtId="165" fontId="119" fillId="3" borderId="116" xfId="8" applyNumberFormat="1" applyFont="1" applyFill="1" applyBorder="1" applyAlignment="1" applyProtection="1">
      <alignment horizontal="right" wrapText="1"/>
      <protection locked="0"/>
    </xf>
    <xf numFmtId="165" fontId="119" fillId="4" borderId="116" xfId="8" applyNumberFormat="1" applyFont="1" applyFill="1" applyBorder="1" applyAlignment="1" applyProtection="1">
      <alignment horizontal="right" wrapText="1"/>
      <protection locked="0"/>
    </xf>
    <xf numFmtId="164" fontId="119" fillId="0" borderId="116" xfId="7" applyNumberFormat="1" applyFont="1" applyFill="1" applyBorder="1" applyProtection="1">
      <protection locked="0"/>
    </xf>
    <xf numFmtId="164" fontId="120" fillId="36" borderId="26" xfId="7" applyNumberFormat="1" applyFont="1" applyFill="1" applyBorder="1" applyAlignment="1" applyProtection="1">
      <protection locked="0"/>
    </xf>
    <xf numFmtId="3" fontId="120" fillId="36" borderId="26" xfId="16" applyNumberFormat="1" applyFont="1" applyFill="1" applyBorder="1" applyAlignment="1" applyProtection="1">
      <protection locked="0"/>
    </xf>
    <xf numFmtId="164" fontId="120" fillId="36" borderId="27" xfId="7" applyNumberFormat="1" applyFont="1" applyFill="1" applyBorder="1" applyAlignment="1" applyProtection="1">
      <protection locked="0"/>
    </xf>
    <xf numFmtId="0" fontId="116" fillId="0" borderId="0" xfId="0" applyFont="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114" fillId="0" borderId="4" xfId="0" applyFont="1" applyBorder="1" applyAlignment="1">
      <alignment horizontal="center" vertical="center"/>
    </xf>
    <xf numFmtId="0" fontId="114" fillId="0" borderId="75" xfId="0" applyFont="1" applyBorder="1" applyAlignment="1">
      <alignment horizontal="center" vertical="center"/>
    </xf>
    <xf numFmtId="0" fontId="60" fillId="0" borderId="5"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20" xfId="0" applyFont="1" applyFill="1" applyBorder="1" applyAlignment="1" applyProtection="1">
      <alignment horizontal="center"/>
    </xf>
    <xf numFmtId="0" fontId="60"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xf>
    <xf numFmtId="0" fontId="3" fillId="0" borderId="24" xfId="0" applyFont="1" applyFill="1" applyBorder="1" applyAlignment="1">
      <alignment horizontal="center"/>
    </xf>
    <xf numFmtId="0" fontId="4" fillId="36" borderId="138"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5" xfId="0" applyFont="1" applyFill="1" applyBorder="1" applyAlignment="1">
      <alignment horizontal="center" vertical="center" wrapText="1"/>
    </xf>
    <xf numFmtId="0" fontId="4" fillId="36" borderId="115" xfId="0" applyFont="1" applyFill="1" applyBorder="1" applyAlignment="1">
      <alignment horizontal="center" vertical="center" wrapText="1"/>
    </xf>
    <xf numFmtId="0" fontId="99" fillId="3" borderId="73"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10" fontId="3" fillId="0" borderId="73" xfId="20961" applyNumberFormat="1" applyFont="1" applyFill="1" applyBorder="1" applyAlignment="1">
      <alignment horizontal="center" vertical="center" wrapText="1"/>
    </xf>
    <xf numFmtId="10" fontId="3" fillId="0" borderId="70" xfId="20961" applyNumberFormat="1"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2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3" fillId="0" borderId="99"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131" xfId="0" applyFont="1" applyFill="1" applyBorder="1" applyAlignment="1">
      <alignment horizontal="center" vertical="center" wrapText="1"/>
    </xf>
    <xf numFmtId="0" fontId="103" fillId="76" borderId="132" xfId="0" applyFont="1" applyFill="1" applyBorder="1" applyAlignment="1">
      <alignment horizontal="center" vertical="center" wrapText="1"/>
    </xf>
    <xf numFmtId="0" fontId="103" fillId="76" borderId="133" xfId="0" applyFont="1" applyFill="1" applyBorder="1" applyAlignment="1">
      <alignment horizontal="center"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8"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7" xfId="0" applyFont="1" applyFill="1" applyBorder="1" applyAlignment="1">
      <alignment horizontal="left" vertical="center" wrapText="1"/>
    </xf>
    <xf numFmtId="0" fontId="104" fillId="0" borderId="115"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58" xfId="0" applyFont="1" applyFill="1" applyBorder="1" applyAlignment="1">
      <alignment vertical="center" wrapText="1"/>
    </xf>
    <xf numFmtId="0" fontId="104" fillId="0" borderId="11"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11906</xdr:colOff>
      <xdr:row>5</xdr:row>
      <xdr:rowOff>11906</xdr:rowOff>
    </xdr:from>
    <xdr:to>
      <xdr:col>2</xdr:col>
      <xdr:colOff>2381</xdr:colOff>
      <xdr:row>7</xdr:row>
      <xdr:rowOff>7143</xdr:rowOff>
    </xdr:to>
    <xdr:cxnSp macro="">
      <xdr:nvCxnSpPr>
        <xdr:cNvPr id="3" name="Straight Connector 2"/>
        <xdr:cNvCxnSpPr/>
      </xdr:nvCxnSpPr>
      <xdr:spPr>
        <a:xfrm>
          <a:off x="714375" y="1178719"/>
          <a:ext cx="6324600" cy="7572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tbssvrfls01\Fina_Geo_Repor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80" zoomScaleNormal="80" workbookViewId="0">
      <pane xSplit="1" ySplit="7" topLeftCell="B8" activePane="bottomRight" state="frozen"/>
      <selection activeCell="K21" sqref="K21"/>
      <selection pane="topRight" activeCell="K21" sqref="K21"/>
      <selection pane="bottomLeft" activeCell="K21" sqref="K21"/>
      <selection pane="bottomRight" activeCell="B36" sqref="B3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40" t="s">
        <v>292</v>
      </c>
      <c r="C1" s="75"/>
    </row>
    <row r="2" spans="1:3" s="137" customFormat="1" ht="15.75">
      <c r="A2" s="190">
        <v>1</v>
      </c>
      <c r="B2" s="138" t="s">
        <v>293</v>
      </c>
      <c r="C2" s="354" t="s">
        <v>896</v>
      </c>
    </row>
    <row r="3" spans="1:3" s="137" customFormat="1" ht="15.75">
      <c r="A3" s="190">
        <v>2</v>
      </c>
      <c r="B3" s="139" t="s">
        <v>294</v>
      </c>
      <c r="C3" s="354" t="s">
        <v>897</v>
      </c>
    </row>
    <row r="4" spans="1:3" s="137" customFormat="1" ht="15.75">
      <c r="A4" s="190">
        <v>3</v>
      </c>
      <c r="B4" s="139" t="s">
        <v>295</v>
      </c>
      <c r="C4" s="354" t="s">
        <v>898</v>
      </c>
    </row>
    <row r="5" spans="1:3" s="137" customFormat="1" ht="15.75">
      <c r="A5" s="191">
        <v>4</v>
      </c>
      <c r="B5" s="142" t="s">
        <v>296</v>
      </c>
      <c r="C5" s="354" t="s">
        <v>899</v>
      </c>
    </row>
    <row r="6" spans="1:3" s="141" customFormat="1" ht="65.25" customHeight="1">
      <c r="A6" s="544" t="s">
        <v>796</v>
      </c>
      <c r="B6" s="545"/>
      <c r="C6" s="545"/>
    </row>
    <row r="7" spans="1:3">
      <c r="A7" s="309" t="s">
        <v>646</v>
      </c>
      <c r="B7" s="310" t="s">
        <v>297</v>
      </c>
    </row>
    <row r="8" spans="1:3">
      <c r="A8" s="311">
        <v>1</v>
      </c>
      <c r="B8" s="307" t="s">
        <v>261</v>
      </c>
    </row>
    <row r="9" spans="1:3">
      <c r="A9" s="311">
        <v>2</v>
      </c>
      <c r="B9" s="307" t="s">
        <v>298</v>
      </c>
    </row>
    <row r="10" spans="1:3">
      <c r="A10" s="311">
        <v>3</v>
      </c>
      <c r="B10" s="307" t="s">
        <v>299</v>
      </c>
    </row>
    <row r="11" spans="1:3">
      <c r="A11" s="311">
        <v>4</v>
      </c>
      <c r="B11" s="307" t="s">
        <v>300</v>
      </c>
      <c r="C11" s="136"/>
    </row>
    <row r="12" spans="1:3">
      <c r="A12" s="311">
        <v>5</v>
      </c>
      <c r="B12" s="307" t="s">
        <v>225</v>
      </c>
    </row>
    <row r="13" spans="1:3">
      <c r="A13" s="311">
        <v>6</v>
      </c>
      <c r="B13" s="312" t="s">
        <v>186</v>
      </c>
    </row>
    <row r="14" spans="1:3">
      <c r="A14" s="311">
        <v>7</v>
      </c>
      <c r="B14" s="307" t="s">
        <v>301</v>
      </c>
    </row>
    <row r="15" spans="1:3">
      <c r="A15" s="311">
        <v>8</v>
      </c>
      <c r="B15" s="307" t="s">
        <v>305</v>
      </c>
    </row>
    <row r="16" spans="1:3">
      <c r="A16" s="311">
        <v>9</v>
      </c>
      <c r="B16" s="307" t="s">
        <v>89</v>
      </c>
    </row>
    <row r="17" spans="1:2">
      <c r="A17" s="313" t="s">
        <v>865</v>
      </c>
      <c r="B17" s="307" t="s">
        <v>838</v>
      </c>
    </row>
    <row r="18" spans="1:2">
      <c r="A18" s="311">
        <v>10</v>
      </c>
      <c r="B18" s="307" t="s">
        <v>308</v>
      </c>
    </row>
    <row r="19" spans="1:2">
      <c r="A19" s="311">
        <v>11</v>
      </c>
      <c r="B19" s="312" t="s">
        <v>288</v>
      </c>
    </row>
    <row r="20" spans="1:2">
      <c r="A20" s="311">
        <v>12</v>
      </c>
      <c r="B20" s="312" t="s">
        <v>285</v>
      </c>
    </row>
    <row r="21" spans="1:2">
      <c r="A21" s="311">
        <v>13</v>
      </c>
      <c r="B21" s="314" t="s">
        <v>766</v>
      </c>
    </row>
    <row r="22" spans="1:2">
      <c r="A22" s="311">
        <v>14</v>
      </c>
      <c r="B22" s="315" t="s">
        <v>826</v>
      </c>
    </row>
    <row r="23" spans="1:2">
      <c r="A23" s="316">
        <v>15</v>
      </c>
      <c r="B23" s="31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80" zoomScaleNormal="80" workbookViewId="0">
      <pane xSplit="1" ySplit="5" topLeftCell="B6" activePane="bottomRight" state="frozen"/>
      <selection activeCell="K21" sqref="K21"/>
      <selection pane="topRight" activeCell="K21" sqref="K21"/>
      <selection pane="bottomLeft" activeCell="K21" sqref="K21"/>
      <selection pane="bottomRight" activeCell="E23" sqref="E23"/>
    </sheetView>
  </sheetViews>
  <sheetFormatPr defaultRowHeight="14.25"/>
  <cols>
    <col min="1" max="1" width="9.5703125" style="458" bestFit="1" customWidth="1"/>
    <col min="2" max="2" width="175" style="407" customWidth="1"/>
    <col min="3" max="3" width="18.42578125" style="407" customWidth="1"/>
    <col min="4" max="16384" width="9.140625" style="408"/>
  </cols>
  <sheetData>
    <row r="1" spans="1:6">
      <c r="A1" s="425" t="s">
        <v>226</v>
      </c>
      <c r="B1" s="355" t="str">
        <f>'1. key ratios'!B1</f>
        <v>ფინკა ბანკი საქართველო</v>
      </c>
      <c r="D1" s="407"/>
      <c r="E1" s="407"/>
      <c r="F1" s="407"/>
    </row>
    <row r="2" spans="1:6" s="457" customFormat="1" ht="15.75" customHeight="1">
      <c r="A2" s="457" t="s">
        <v>227</v>
      </c>
      <c r="B2" s="356">
        <f>'1. key ratios'!B2</f>
        <v>43373</v>
      </c>
    </row>
    <row r="3" spans="1:6" s="457" customFormat="1" ht="15.75" customHeight="1"/>
    <row r="4" spans="1:6" ht="15" thickBot="1">
      <c r="A4" s="458" t="s">
        <v>655</v>
      </c>
      <c r="B4" s="459" t="s">
        <v>89</v>
      </c>
    </row>
    <row r="5" spans="1:6">
      <c r="A5" s="460" t="s">
        <v>27</v>
      </c>
      <c r="B5" s="461"/>
      <c r="C5" s="462" t="s">
        <v>28</v>
      </c>
    </row>
    <row r="6" spans="1:6">
      <c r="A6" s="463">
        <v>1</v>
      </c>
      <c r="B6" s="464" t="s">
        <v>29</v>
      </c>
      <c r="C6" s="465">
        <v>43513494.609999999</v>
      </c>
    </row>
    <row r="7" spans="1:6">
      <c r="A7" s="463">
        <v>2</v>
      </c>
      <c r="B7" s="466" t="s">
        <v>30</v>
      </c>
      <c r="C7" s="467">
        <v>25643199.989999998</v>
      </c>
    </row>
    <row r="8" spans="1:6">
      <c r="A8" s="463">
        <v>3</v>
      </c>
      <c r="B8" s="468" t="s">
        <v>31</v>
      </c>
      <c r="C8" s="467">
        <v>0</v>
      </c>
    </row>
    <row r="9" spans="1:6">
      <c r="A9" s="463">
        <v>4</v>
      </c>
      <c r="B9" s="468" t="s">
        <v>32</v>
      </c>
      <c r="C9" s="467">
        <v>0</v>
      </c>
    </row>
    <row r="10" spans="1:6">
      <c r="A10" s="463">
        <v>5</v>
      </c>
      <c r="B10" s="468" t="s">
        <v>33</v>
      </c>
      <c r="C10" s="467">
        <v>0</v>
      </c>
    </row>
    <row r="11" spans="1:6">
      <c r="A11" s="463">
        <v>6</v>
      </c>
      <c r="B11" s="469" t="s">
        <v>34</v>
      </c>
      <c r="C11" s="467">
        <v>17870294.620000001</v>
      </c>
    </row>
    <row r="12" spans="1:6" s="471" customFormat="1">
      <c r="A12" s="463">
        <v>7</v>
      </c>
      <c r="B12" s="464" t="s">
        <v>35</v>
      </c>
      <c r="C12" s="470">
        <v>1844555.48</v>
      </c>
    </row>
    <row r="13" spans="1:6" s="471" customFormat="1">
      <c r="A13" s="463">
        <v>8</v>
      </c>
      <c r="B13" s="472" t="s">
        <v>36</v>
      </c>
      <c r="C13" s="473">
        <v>0</v>
      </c>
    </row>
    <row r="14" spans="1:6" s="471" customFormat="1" ht="25.5">
      <c r="A14" s="463">
        <v>9</v>
      </c>
      <c r="B14" s="474" t="s">
        <v>37</v>
      </c>
      <c r="C14" s="473">
        <v>0</v>
      </c>
    </row>
    <row r="15" spans="1:6" s="471" customFormat="1">
      <c r="A15" s="463">
        <v>10</v>
      </c>
      <c r="B15" s="475" t="s">
        <v>38</v>
      </c>
      <c r="C15" s="473">
        <v>1844555.48</v>
      </c>
    </row>
    <row r="16" spans="1:6" s="471" customFormat="1">
      <c r="A16" s="463">
        <v>11</v>
      </c>
      <c r="B16" s="476" t="s">
        <v>39</v>
      </c>
      <c r="C16" s="473">
        <v>0</v>
      </c>
    </row>
    <row r="17" spans="1:3" s="471" customFormat="1">
      <c r="A17" s="463">
        <v>12</v>
      </c>
      <c r="B17" s="475" t="s">
        <v>40</v>
      </c>
      <c r="C17" s="473">
        <v>0</v>
      </c>
    </row>
    <row r="18" spans="1:3" s="471" customFormat="1">
      <c r="A18" s="463">
        <v>13</v>
      </c>
      <c r="B18" s="475" t="s">
        <v>41</v>
      </c>
      <c r="C18" s="473">
        <v>0</v>
      </c>
    </row>
    <row r="19" spans="1:3" s="471" customFormat="1">
      <c r="A19" s="463">
        <v>14</v>
      </c>
      <c r="B19" s="475" t="s">
        <v>42</v>
      </c>
      <c r="C19" s="473">
        <v>0</v>
      </c>
    </row>
    <row r="20" spans="1:3" s="471" customFormat="1">
      <c r="A20" s="463">
        <v>15</v>
      </c>
      <c r="B20" s="475" t="s">
        <v>43</v>
      </c>
      <c r="C20" s="473">
        <v>0</v>
      </c>
    </row>
    <row r="21" spans="1:3" s="471" customFormat="1" ht="25.5">
      <c r="A21" s="463">
        <v>16</v>
      </c>
      <c r="B21" s="474" t="s">
        <v>44</v>
      </c>
      <c r="C21" s="473">
        <v>0</v>
      </c>
    </row>
    <row r="22" spans="1:3" s="471" customFormat="1">
      <c r="A22" s="463">
        <v>17</v>
      </c>
      <c r="B22" s="477" t="s">
        <v>45</v>
      </c>
      <c r="C22" s="473">
        <v>0</v>
      </c>
    </row>
    <row r="23" spans="1:3" s="471" customFormat="1">
      <c r="A23" s="463">
        <v>18</v>
      </c>
      <c r="B23" s="474" t="s">
        <v>46</v>
      </c>
      <c r="C23" s="473">
        <v>0</v>
      </c>
    </row>
    <row r="24" spans="1:3" s="471" customFormat="1" ht="25.5">
      <c r="A24" s="463">
        <v>19</v>
      </c>
      <c r="B24" s="474" t="s">
        <v>47</v>
      </c>
      <c r="C24" s="473">
        <v>0</v>
      </c>
    </row>
    <row r="25" spans="1:3" s="471" customFormat="1" ht="25.5">
      <c r="A25" s="463">
        <v>20</v>
      </c>
      <c r="B25" s="478" t="s">
        <v>48</v>
      </c>
      <c r="C25" s="473">
        <v>0</v>
      </c>
    </row>
    <row r="26" spans="1:3" s="471" customFormat="1">
      <c r="A26" s="463">
        <v>21</v>
      </c>
      <c r="B26" s="478" t="s">
        <v>49</v>
      </c>
      <c r="C26" s="473">
        <v>0</v>
      </c>
    </row>
    <row r="27" spans="1:3" s="471" customFormat="1" ht="25.5">
      <c r="A27" s="463">
        <v>22</v>
      </c>
      <c r="B27" s="478" t="s">
        <v>50</v>
      </c>
      <c r="C27" s="473">
        <v>0</v>
      </c>
    </row>
    <row r="28" spans="1:3" s="471" customFormat="1">
      <c r="A28" s="463">
        <v>23</v>
      </c>
      <c r="B28" s="479" t="s">
        <v>24</v>
      </c>
      <c r="C28" s="470">
        <v>41668939.130000003</v>
      </c>
    </row>
    <row r="29" spans="1:3" s="471" customFormat="1">
      <c r="A29" s="480"/>
      <c r="B29" s="481"/>
      <c r="C29" s="473"/>
    </row>
    <row r="30" spans="1:3" s="471" customFormat="1">
      <c r="A30" s="480">
        <v>24</v>
      </c>
      <c r="B30" s="479" t="s">
        <v>51</v>
      </c>
      <c r="C30" s="470">
        <v>0</v>
      </c>
    </row>
    <row r="31" spans="1:3" s="471" customFormat="1">
      <c r="A31" s="480">
        <v>25</v>
      </c>
      <c r="B31" s="468" t="s">
        <v>52</v>
      </c>
      <c r="C31" s="482">
        <v>0</v>
      </c>
    </row>
    <row r="32" spans="1:3" s="471" customFormat="1">
      <c r="A32" s="480">
        <v>26</v>
      </c>
      <c r="B32" s="483" t="s">
        <v>53</v>
      </c>
      <c r="C32" s="473">
        <v>0</v>
      </c>
    </row>
    <row r="33" spans="1:3" s="471" customFormat="1">
      <c r="A33" s="480">
        <v>27</v>
      </c>
      <c r="B33" s="483" t="s">
        <v>54</v>
      </c>
      <c r="C33" s="473">
        <v>0</v>
      </c>
    </row>
    <row r="34" spans="1:3" s="471" customFormat="1">
      <c r="A34" s="480">
        <v>28</v>
      </c>
      <c r="B34" s="468" t="s">
        <v>55</v>
      </c>
      <c r="C34" s="473">
        <v>0</v>
      </c>
    </row>
    <row r="35" spans="1:3" s="471" customFormat="1">
      <c r="A35" s="480">
        <v>29</v>
      </c>
      <c r="B35" s="479" t="s">
        <v>56</v>
      </c>
      <c r="C35" s="470">
        <v>0</v>
      </c>
    </row>
    <row r="36" spans="1:3" s="471" customFormat="1">
      <c r="A36" s="480">
        <v>30</v>
      </c>
      <c r="B36" s="474" t="s">
        <v>57</v>
      </c>
      <c r="C36" s="473">
        <v>0</v>
      </c>
    </row>
    <row r="37" spans="1:3" s="471" customFormat="1">
      <c r="A37" s="480">
        <v>31</v>
      </c>
      <c r="B37" s="475" t="s">
        <v>58</v>
      </c>
      <c r="C37" s="473">
        <v>0</v>
      </c>
    </row>
    <row r="38" spans="1:3" s="471" customFormat="1" ht="25.5">
      <c r="A38" s="480">
        <v>32</v>
      </c>
      <c r="B38" s="474" t="s">
        <v>59</v>
      </c>
      <c r="C38" s="473">
        <v>0</v>
      </c>
    </row>
    <row r="39" spans="1:3" s="471" customFormat="1" ht="25.5">
      <c r="A39" s="480">
        <v>33</v>
      </c>
      <c r="B39" s="474" t="s">
        <v>47</v>
      </c>
      <c r="C39" s="473">
        <v>0</v>
      </c>
    </row>
    <row r="40" spans="1:3" s="471" customFormat="1">
      <c r="A40" s="480">
        <v>34</v>
      </c>
      <c r="B40" s="478" t="s">
        <v>60</v>
      </c>
      <c r="C40" s="473">
        <v>0</v>
      </c>
    </row>
    <row r="41" spans="1:3" s="471" customFormat="1">
      <c r="A41" s="480">
        <v>35</v>
      </c>
      <c r="B41" s="479" t="s">
        <v>25</v>
      </c>
      <c r="C41" s="470">
        <v>0</v>
      </c>
    </row>
    <row r="42" spans="1:3" s="471" customFormat="1">
      <c r="A42" s="480"/>
      <c r="B42" s="481"/>
      <c r="C42" s="473"/>
    </row>
    <row r="43" spans="1:3" s="471" customFormat="1">
      <c r="A43" s="480">
        <v>36</v>
      </c>
      <c r="B43" s="484" t="s">
        <v>61</v>
      </c>
      <c r="C43" s="470">
        <v>9083726.2337734997</v>
      </c>
    </row>
    <row r="44" spans="1:3" s="471" customFormat="1">
      <c r="A44" s="480">
        <v>37</v>
      </c>
      <c r="B44" s="468" t="s">
        <v>62</v>
      </c>
      <c r="C44" s="473">
        <v>6537750</v>
      </c>
    </row>
    <row r="45" spans="1:3" s="471" customFormat="1">
      <c r="A45" s="480">
        <v>38</v>
      </c>
      <c r="B45" s="468" t="s">
        <v>63</v>
      </c>
      <c r="C45" s="473">
        <v>0</v>
      </c>
    </row>
    <row r="46" spans="1:3" s="471" customFormat="1">
      <c r="A46" s="480">
        <v>39</v>
      </c>
      <c r="B46" s="468" t="s">
        <v>64</v>
      </c>
      <c r="C46" s="473">
        <v>2545976.2337735002</v>
      </c>
    </row>
    <row r="47" spans="1:3" s="471" customFormat="1">
      <c r="A47" s="480">
        <v>40</v>
      </c>
      <c r="B47" s="484" t="s">
        <v>65</v>
      </c>
      <c r="C47" s="470">
        <v>0</v>
      </c>
    </row>
    <row r="48" spans="1:3" s="471" customFormat="1">
      <c r="A48" s="480">
        <v>41</v>
      </c>
      <c r="B48" s="474" t="s">
        <v>66</v>
      </c>
      <c r="C48" s="473">
        <v>0</v>
      </c>
    </row>
    <row r="49" spans="1:3" s="471" customFormat="1">
      <c r="A49" s="480">
        <v>42</v>
      </c>
      <c r="B49" s="475" t="s">
        <v>67</v>
      </c>
      <c r="C49" s="473">
        <v>0</v>
      </c>
    </row>
    <row r="50" spans="1:3" s="471" customFormat="1" ht="25.5">
      <c r="A50" s="480">
        <v>43</v>
      </c>
      <c r="B50" s="474" t="s">
        <v>68</v>
      </c>
      <c r="C50" s="473">
        <v>0</v>
      </c>
    </row>
    <row r="51" spans="1:3" s="471" customFormat="1" ht="25.5">
      <c r="A51" s="480">
        <v>44</v>
      </c>
      <c r="B51" s="474" t="s">
        <v>47</v>
      </c>
      <c r="C51" s="473">
        <v>0</v>
      </c>
    </row>
    <row r="52" spans="1:3" s="471" customFormat="1" ht="15" thickBot="1">
      <c r="A52" s="485">
        <v>45</v>
      </c>
      <c r="B52" s="486" t="s">
        <v>26</v>
      </c>
      <c r="C52" s="487">
        <v>9083726.2337734997</v>
      </c>
    </row>
    <row r="55" spans="1:3">
      <c r="B55" s="407"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showGridLines="0" zoomScale="80" zoomScaleNormal="80" workbookViewId="0">
      <selection activeCell="D11" sqref="D11"/>
    </sheetView>
  </sheetViews>
  <sheetFormatPr defaultColWidth="9.140625" defaultRowHeight="12.75"/>
  <cols>
    <col min="1" max="1" width="10.85546875" style="260" bestFit="1" customWidth="1"/>
    <col min="2" max="2" width="59" style="260" customWidth="1"/>
    <col min="3" max="3" width="16.7109375" style="260" bestFit="1" customWidth="1"/>
    <col min="4" max="4" width="13.28515625" style="260" bestFit="1" customWidth="1"/>
    <col min="5" max="16384" width="9.140625" style="260"/>
  </cols>
  <sheetData>
    <row r="1" spans="1:4" ht="15">
      <c r="A1" s="14" t="s">
        <v>226</v>
      </c>
      <c r="B1" s="355" t="str">
        <f>'1. key ratios'!B1</f>
        <v>ფინკა ბანკი საქართველო</v>
      </c>
    </row>
    <row r="2" spans="1:4" s="18" customFormat="1" ht="15.75" customHeight="1">
      <c r="A2" s="18" t="s">
        <v>227</v>
      </c>
      <c r="B2" s="356">
        <f>'1. key ratios'!B2</f>
        <v>43373</v>
      </c>
    </row>
    <row r="3" spans="1:4" s="18" customFormat="1" ht="15.75" customHeight="1"/>
    <row r="4" spans="1:4" ht="13.5" thickBot="1">
      <c r="A4" s="261" t="s">
        <v>837</v>
      </c>
      <c r="B4" s="301" t="s">
        <v>838</v>
      </c>
    </row>
    <row r="5" spans="1:4" s="302" customFormat="1" ht="25.5">
      <c r="A5" s="567" t="s">
        <v>839</v>
      </c>
      <c r="B5" s="568"/>
      <c r="C5" s="289" t="s">
        <v>840</v>
      </c>
      <c r="D5" s="290" t="s">
        <v>841</v>
      </c>
    </row>
    <row r="6" spans="1:4" s="303" customFormat="1">
      <c r="A6" s="291">
        <v>1</v>
      </c>
      <c r="B6" s="292" t="s">
        <v>842</v>
      </c>
      <c r="C6" s="292"/>
      <c r="D6" s="293"/>
    </row>
    <row r="7" spans="1:4" s="303" customFormat="1">
      <c r="A7" s="294" t="s">
        <v>843</v>
      </c>
      <c r="B7" s="295" t="s">
        <v>844</v>
      </c>
      <c r="C7" s="295" t="s">
        <v>876</v>
      </c>
      <c r="D7" s="336">
        <v>12153319.311614286</v>
      </c>
    </row>
    <row r="8" spans="1:4" s="303" customFormat="1">
      <c r="A8" s="294" t="s">
        <v>845</v>
      </c>
      <c r="B8" s="295" t="s">
        <v>846</v>
      </c>
      <c r="C8" s="295" t="s">
        <v>847</v>
      </c>
      <c r="D8" s="336">
        <v>16204425.748819048</v>
      </c>
    </row>
    <row r="9" spans="1:4" s="303" customFormat="1">
      <c r="A9" s="294" t="s">
        <v>848</v>
      </c>
      <c r="B9" s="295" t="s">
        <v>849</v>
      </c>
      <c r="C9" s="295" t="s">
        <v>850</v>
      </c>
      <c r="D9" s="336">
        <v>21605900.998425398</v>
      </c>
    </row>
    <row r="10" spans="1:4" s="303" customFormat="1">
      <c r="A10" s="291" t="s">
        <v>851</v>
      </c>
      <c r="B10" s="292" t="s">
        <v>852</v>
      </c>
      <c r="C10" s="292"/>
      <c r="D10" s="337"/>
    </row>
    <row r="11" spans="1:4" s="304" customFormat="1">
      <c r="A11" s="296" t="s">
        <v>853</v>
      </c>
      <c r="B11" s="297" t="s">
        <v>854</v>
      </c>
      <c r="C11" s="297" t="s">
        <v>855</v>
      </c>
      <c r="D11" s="338">
        <v>6751844.0620079376</v>
      </c>
    </row>
    <row r="12" spans="1:4" s="304" customFormat="1">
      <c r="A12" s="296" t="s">
        <v>856</v>
      </c>
      <c r="B12" s="297" t="s">
        <v>857</v>
      </c>
      <c r="C12" s="297" t="s">
        <v>858</v>
      </c>
      <c r="D12" s="338">
        <v>0</v>
      </c>
    </row>
    <row r="13" spans="1:4" s="304" customFormat="1">
      <c r="A13" s="296" t="s">
        <v>859</v>
      </c>
      <c r="B13" s="297" t="s">
        <v>860</v>
      </c>
      <c r="C13" s="297" t="s">
        <v>858</v>
      </c>
      <c r="D13" s="338">
        <v>0</v>
      </c>
    </row>
    <row r="14" spans="1:4" s="303" customFormat="1">
      <c r="A14" s="291" t="s">
        <v>861</v>
      </c>
      <c r="B14" s="292" t="s">
        <v>862</v>
      </c>
      <c r="C14" s="298"/>
      <c r="D14" s="337"/>
    </row>
    <row r="15" spans="1:4" s="303" customFormat="1">
      <c r="A15" s="308" t="s">
        <v>866</v>
      </c>
      <c r="B15" s="297" t="s">
        <v>869</v>
      </c>
      <c r="C15" s="339">
        <v>3.4025450500051843E-3</v>
      </c>
      <c r="D15" s="338">
        <v>918938.14366368006</v>
      </c>
    </row>
    <row r="16" spans="1:4" s="303" customFormat="1">
      <c r="A16" s="308" t="s">
        <v>867</v>
      </c>
      <c r="B16" s="297" t="s">
        <v>870</v>
      </c>
      <c r="C16" s="339">
        <v>4.5569799776855142E-3</v>
      </c>
      <c r="D16" s="338">
        <v>1230720.7281209999</v>
      </c>
    </row>
    <row r="17" spans="1:6" s="303" customFormat="1">
      <c r="A17" s="308" t="s">
        <v>868</v>
      </c>
      <c r="B17" s="297" t="s">
        <v>871</v>
      </c>
      <c r="C17" s="339">
        <v>3.6075973303580686E-2</v>
      </c>
      <c r="D17" s="338">
        <v>9743173.8452375233</v>
      </c>
    </row>
    <row r="18" spans="1:6" s="302" customFormat="1">
      <c r="A18" s="569" t="s">
        <v>863</v>
      </c>
      <c r="B18" s="570"/>
      <c r="C18" s="299" t="s">
        <v>902</v>
      </c>
      <c r="D18" s="340" t="s">
        <v>903</v>
      </c>
    </row>
    <row r="19" spans="1:6" s="303" customFormat="1">
      <c r="A19" s="300">
        <v>4</v>
      </c>
      <c r="B19" s="297" t="s">
        <v>24</v>
      </c>
      <c r="C19" s="488">
        <v>0.15428725377585231</v>
      </c>
      <c r="D19" s="336">
        <v>41668939.130000003</v>
      </c>
    </row>
    <row r="20" spans="1:6" s="303" customFormat="1">
      <c r="A20" s="300">
        <v>5</v>
      </c>
      <c r="B20" s="297" t="s">
        <v>125</v>
      </c>
      <c r="C20" s="488">
        <v>0.15428725377585231</v>
      </c>
      <c r="D20" s="336">
        <v>41668939.130000003</v>
      </c>
    </row>
    <row r="21" spans="1:6" s="303" customFormat="1" ht="13.5" thickBot="1">
      <c r="A21" s="305" t="s">
        <v>864</v>
      </c>
      <c r="B21" s="306" t="s">
        <v>89</v>
      </c>
      <c r="C21" s="489">
        <v>0.18792149558575602</v>
      </c>
      <c r="D21" s="341">
        <v>50752665.363773502</v>
      </c>
    </row>
    <row r="22" spans="1:6">
      <c r="F22" s="26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80" zoomScaleNormal="80" workbookViewId="0">
      <pane xSplit="1" ySplit="5" topLeftCell="B27" activePane="bottomRight" state="frozen"/>
      <selection activeCell="K21" sqref="K21"/>
      <selection pane="topRight" activeCell="K21" sqref="K21"/>
      <selection pane="bottomLeft" activeCell="K21" sqref="K21"/>
      <selection pane="bottomRight" activeCell="D23" sqref="D23"/>
    </sheetView>
  </sheetViews>
  <sheetFormatPr defaultRowHeight="14.25"/>
  <cols>
    <col min="1" max="1" width="10.7109375" style="407" customWidth="1"/>
    <col min="2" max="2" width="91.85546875" style="407" customWidth="1"/>
    <col min="3" max="3" width="53.140625" style="407" customWidth="1"/>
    <col min="4" max="4" width="32.28515625" style="407" customWidth="1"/>
    <col min="5" max="5" width="9.42578125" style="408" customWidth="1"/>
    <col min="6" max="16384" width="9.140625" style="408"/>
  </cols>
  <sheetData>
    <row r="1" spans="1:6">
      <c r="A1" s="425" t="s">
        <v>226</v>
      </c>
      <c r="B1" s="355" t="str">
        <f>'1. key ratios'!B1</f>
        <v>ფინკა ბანკი საქართველო</v>
      </c>
      <c r="E1" s="407"/>
      <c r="F1" s="407"/>
    </row>
    <row r="2" spans="1:6" s="457" customFormat="1" ht="15.75" customHeight="1">
      <c r="A2" s="457" t="s">
        <v>227</v>
      </c>
      <c r="B2" s="356">
        <f>'1. key ratios'!B2</f>
        <v>43373</v>
      </c>
    </row>
    <row r="3" spans="1:6" s="457" customFormat="1" ht="15.75" customHeight="1">
      <c r="A3" s="499"/>
    </row>
    <row r="4" spans="1:6" s="457" customFormat="1" ht="15.75" customHeight="1" thickBot="1">
      <c r="A4" s="457" t="s">
        <v>656</v>
      </c>
      <c r="B4" s="500" t="s">
        <v>308</v>
      </c>
      <c r="D4" s="501" t="s">
        <v>130</v>
      </c>
    </row>
    <row r="5" spans="1:6" ht="38.25">
      <c r="A5" s="502" t="s">
        <v>27</v>
      </c>
      <c r="B5" s="503" t="s">
        <v>269</v>
      </c>
      <c r="C5" s="504" t="s">
        <v>275</v>
      </c>
      <c r="D5" s="505" t="s">
        <v>309</v>
      </c>
    </row>
    <row r="6" spans="1:6">
      <c r="A6" s="506">
        <v>1</v>
      </c>
      <c r="B6" s="507" t="s">
        <v>191</v>
      </c>
      <c r="C6" s="490">
        <v>15638845.77</v>
      </c>
      <c r="D6" s="508"/>
      <c r="E6" s="509"/>
    </row>
    <row r="7" spans="1:6">
      <c r="A7" s="506">
        <v>2</v>
      </c>
      <c r="B7" s="510" t="s">
        <v>192</v>
      </c>
      <c r="C7" s="490">
        <v>36630552.370000005</v>
      </c>
      <c r="D7" s="511"/>
      <c r="E7" s="509"/>
    </row>
    <row r="8" spans="1:6">
      <c r="A8" s="506">
        <v>3</v>
      </c>
      <c r="B8" s="510" t="s">
        <v>193</v>
      </c>
      <c r="C8" s="490">
        <v>6536955.9399999995</v>
      </c>
      <c r="D8" s="511"/>
      <c r="E8" s="509"/>
    </row>
    <row r="9" spans="1:6">
      <c r="A9" s="506">
        <v>4</v>
      </c>
      <c r="B9" s="510" t="s">
        <v>222</v>
      </c>
      <c r="C9" s="490">
        <v>0</v>
      </c>
      <c r="D9" s="511"/>
      <c r="E9" s="509"/>
    </row>
    <row r="10" spans="1:6">
      <c r="A10" s="506">
        <v>5</v>
      </c>
      <c r="B10" s="510" t="s">
        <v>194</v>
      </c>
      <c r="C10" s="490">
        <v>12745303.76</v>
      </c>
      <c r="D10" s="511"/>
      <c r="E10" s="509"/>
    </row>
    <row r="11" spans="1:6">
      <c r="A11" s="506">
        <v>6.1</v>
      </c>
      <c r="B11" s="510" t="s">
        <v>195</v>
      </c>
      <c r="C11" s="490">
        <v>228788932.31000173</v>
      </c>
      <c r="D11" s="512"/>
      <c r="E11" s="513"/>
    </row>
    <row r="12" spans="1:6">
      <c r="A12" s="506">
        <v>6.2</v>
      </c>
      <c r="B12" s="514" t="s">
        <v>196</v>
      </c>
      <c r="C12" s="490">
        <v>-9286087.4499999788</v>
      </c>
      <c r="D12" s="512"/>
      <c r="E12" s="513"/>
    </row>
    <row r="13" spans="1:6">
      <c r="A13" s="506" t="s">
        <v>793</v>
      </c>
      <c r="B13" s="515" t="s">
        <v>794</v>
      </c>
      <c r="C13" s="491">
        <v>-2545976.2337735002</v>
      </c>
      <c r="D13" s="516" t="s">
        <v>904</v>
      </c>
      <c r="E13" s="513"/>
    </row>
    <row r="14" spans="1:6">
      <c r="A14" s="506">
        <v>6</v>
      </c>
      <c r="B14" s="510" t="s">
        <v>197</v>
      </c>
      <c r="C14" s="492">
        <v>219502844.86000174</v>
      </c>
      <c r="D14" s="512"/>
      <c r="E14" s="509"/>
    </row>
    <row r="15" spans="1:6">
      <c r="A15" s="506">
        <v>7</v>
      </c>
      <c r="B15" s="510" t="s">
        <v>198</v>
      </c>
      <c r="C15" s="493">
        <v>4412842.8899999997</v>
      </c>
      <c r="D15" s="511"/>
      <c r="E15" s="509"/>
    </row>
    <row r="16" spans="1:6">
      <c r="A16" s="506">
        <v>8</v>
      </c>
      <c r="B16" s="510" t="s">
        <v>199</v>
      </c>
      <c r="C16" s="493">
        <v>149035</v>
      </c>
      <c r="D16" s="511"/>
      <c r="E16" s="509"/>
    </row>
    <row r="17" spans="1:5">
      <c r="A17" s="506">
        <v>9</v>
      </c>
      <c r="B17" s="510" t="s">
        <v>200</v>
      </c>
      <c r="C17" s="493">
        <v>0</v>
      </c>
      <c r="D17" s="511"/>
      <c r="E17" s="509"/>
    </row>
    <row r="18" spans="1:5">
      <c r="A18" s="506">
        <v>9.1</v>
      </c>
      <c r="B18" s="515" t="s">
        <v>284</v>
      </c>
      <c r="C18" s="491">
        <v>0</v>
      </c>
      <c r="D18" s="511"/>
      <c r="E18" s="509"/>
    </row>
    <row r="19" spans="1:5">
      <c r="A19" s="506">
        <v>9.1999999999999993</v>
      </c>
      <c r="B19" s="515" t="s">
        <v>274</v>
      </c>
      <c r="C19" s="491">
        <v>0</v>
      </c>
      <c r="D19" s="511"/>
      <c r="E19" s="509"/>
    </row>
    <row r="20" spans="1:5">
      <c r="A20" s="506">
        <v>9.3000000000000007</v>
      </c>
      <c r="B20" s="515" t="s">
        <v>273</v>
      </c>
      <c r="C20" s="491">
        <v>0</v>
      </c>
      <c r="D20" s="511"/>
      <c r="E20" s="509"/>
    </row>
    <row r="21" spans="1:5">
      <c r="A21" s="506">
        <v>10</v>
      </c>
      <c r="B21" s="510" t="s">
        <v>201</v>
      </c>
      <c r="C21" s="493">
        <v>6657987.8300000038</v>
      </c>
      <c r="D21" s="511"/>
      <c r="E21" s="509"/>
    </row>
    <row r="22" spans="1:5">
      <c r="A22" s="506">
        <v>10.1</v>
      </c>
      <c r="B22" s="515" t="s">
        <v>272</v>
      </c>
      <c r="C22" s="493">
        <v>-1844555.48</v>
      </c>
      <c r="D22" s="516" t="s">
        <v>905</v>
      </c>
      <c r="E22" s="509"/>
    </row>
    <row r="23" spans="1:5">
      <c r="A23" s="506">
        <v>11</v>
      </c>
      <c r="B23" s="517" t="s">
        <v>202</v>
      </c>
      <c r="C23" s="494">
        <v>3357471.68</v>
      </c>
      <c r="D23" s="518"/>
      <c r="E23" s="509"/>
    </row>
    <row r="24" spans="1:5" ht="15">
      <c r="A24" s="506">
        <v>12</v>
      </c>
      <c r="B24" s="519" t="s">
        <v>203</v>
      </c>
      <c r="C24" s="495">
        <v>305631840.10000169</v>
      </c>
      <c r="D24" s="520"/>
      <c r="E24" s="521"/>
    </row>
    <row r="25" spans="1:5">
      <c r="A25" s="506">
        <v>13</v>
      </c>
      <c r="B25" s="510" t="s">
        <v>204</v>
      </c>
      <c r="C25" s="496">
        <v>15454590</v>
      </c>
      <c r="D25" s="522"/>
      <c r="E25" s="509"/>
    </row>
    <row r="26" spans="1:5">
      <c r="A26" s="506">
        <v>14</v>
      </c>
      <c r="B26" s="510" t="s">
        <v>205</v>
      </c>
      <c r="C26" s="493">
        <v>7827486.2500002775</v>
      </c>
      <c r="D26" s="511"/>
      <c r="E26" s="509"/>
    </row>
    <row r="27" spans="1:5">
      <c r="A27" s="506">
        <v>15</v>
      </c>
      <c r="B27" s="510" t="s">
        <v>206</v>
      </c>
      <c r="C27" s="493">
        <v>16249621.429999944</v>
      </c>
      <c r="D27" s="511"/>
      <c r="E27" s="509"/>
    </row>
    <row r="28" spans="1:5">
      <c r="A28" s="506">
        <v>16</v>
      </c>
      <c r="B28" s="510" t="s">
        <v>207</v>
      </c>
      <c r="C28" s="493">
        <v>98507904.090000004</v>
      </c>
      <c r="D28" s="511"/>
      <c r="E28" s="509"/>
    </row>
    <row r="29" spans="1:5">
      <c r="A29" s="506">
        <v>17</v>
      </c>
      <c r="B29" s="510" t="s">
        <v>208</v>
      </c>
      <c r="C29" s="493">
        <v>0</v>
      </c>
      <c r="D29" s="511"/>
      <c r="E29" s="509"/>
    </row>
    <row r="30" spans="1:5">
      <c r="A30" s="506">
        <v>18</v>
      </c>
      <c r="B30" s="510" t="s">
        <v>209</v>
      </c>
      <c r="C30" s="493">
        <v>105474690.66</v>
      </c>
      <c r="D30" s="511"/>
      <c r="E30" s="509"/>
    </row>
    <row r="31" spans="1:5">
      <c r="A31" s="506">
        <v>19</v>
      </c>
      <c r="B31" s="510" t="s">
        <v>210</v>
      </c>
      <c r="C31" s="493">
        <v>6227148.6399999997</v>
      </c>
      <c r="D31" s="511"/>
      <c r="E31" s="509"/>
    </row>
    <row r="32" spans="1:5">
      <c r="A32" s="506">
        <v>20</v>
      </c>
      <c r="B32" s="510" t="s">
        <v>132</v>
      </c>
      <c r="C32" s="493">
        <v>5839155.7199999997</v>
      </c>
      <c r="D32" s="511"/>
      <c r="E32" s="509"/>
    </row>
    <row r="33" spans="1:5">
      <c r="A33" s="506">
        <v>20.100000000000001</v>
      </c>
      <c r="B33" s="523" t="s">
        <v>792</v>
      </c>
      <c r="C33" s="494">
        <v>0</v>
      </c>
      <c r="D33" s="518"/>
      <c r="E33" s="509"/>
    </row>
    <row r="34" spans="1:5">
      <c r="A34" s="506">
        <v>21</v>
      </c>
      <c r="B34" s="517" t="s">
        <v>211</v>
      </c>
      <c r="C34" s="494">
        <v>6537750</v>
      </c>
      <c r="D34" s="518"/>
      <c r="E34" s="509"/>
    </row>
    <row r="35" spans="1:5">
      <c r="A35" s="506">
        <v>21.1</v>
      </c>
      <c r="B35" s="523" t="s">
        <v>271</v>
      </c>
      <c r="C35" s="497">
        <v>6537750</v>
      </c>
      <c r="D35" s="516" t="s">
        <v>906</v>
      </c>
      <c r="E35" s="509"/>
    </row>
    <row r="36" spans="1:5" ht="15">
      <c r="A36" s="506">
        <v>22</v>
      </c>
      <c r="B36" s="519" t="s">
        <v>212</v>
      </c>
      <c r="C36" s="495">
        <v>262118346.7900002</v>
      </c>
      <c r="D36" s="520"/>
      <c r="E36" s="521"/>
    </row>
    <row r="37" spans="1:5">
      <c r="A37" s="506">
        <v>23</v>
      </c>
      <c r="B37" s="517" t="s">
        <v>213</v>
      </c>
      <c r="C37" s="493">
        <v>25643199.989999998</v>
      </c>
      <c r="D37" s="516" t="s">
        <v>907</v>
      </c>
      <c r="E37" s="509"/>
    </row>
    <row r="38" spans="1:5">
      <c r="A38" s="506">
        <v>24</v>
      </c>
      <c r="B38" s="517" t="s">
        <v>214</v>
      </c>
      <c r="C38" s="493">
        <v>0</v>
      </c>
      <c r="D38" s="511"/>
      <c r="E38" s="509"/>
    </row>
    <row r="39" spans="1:5">
      <c r="A39" s="506">
        <v>25</v>
      </c>
      <c r="B39" s="517" t="s">
        <v>270</v>
      </c>
      <c r="C39" s="493">
        <v>0</v>
      </c>
      <c r="D39" s="511"/>
      <c r="E39" s="509"/>
    </row>
    <row r="40" spans="1:5">
      <c r="A40" s="506">
        <v>26</v>
      </c>
      <c r="B40" s="517" t="s">
        <v>216</v>
      </c>
      <c r="C40" s="493">
        <v>0</v>
      </c>
      <c r="D40" s="511"/>
      <c r="E40" s="509"/>
    </row>
    <row r="41" spans="1:5">
      <c r="A41" s="506">
        <v>27</v>
      </c>
      <c r="B41" s="517" t="s">
        <v>217</v>
      </c>
      <c r="C41" s="493">
        <v>0</v>
      </c>
      <c r="D41" s="511"/>
      <c r="E41" s="509"/>
    </row>
    <row r="42" spans="1:5">
      <c r="A42" s="506">
        <v>28</v>
      </c>
      <c r="B42" s="517" t="s">
        <v>218</v>
      </c>
      <c r="C42" s="493">
        <v>17870294.620000001</v>
      </c>
      <c r="D42" s="516" t="s">
        <v>908</v>
      </c>
      <c r="E42" s="509"/>
    </row>
    <row r="43" spans="1:5">
      <c r="A43" s="506">
        <v>29</v>
      </c>
      <c r="B43" s="517" t="s">
        <v>36</v>
      </c>
      <c r="C43" s="493">
        <v>0</v>
      </c>
      <c r="D43" s="511"/>
      <c r="E43" s="509"/>
    </row>
    <row r="44" spans="1:5" ht="15.75" thickBot="1">
      <c r="A44" s="524">
        <v>30</v>
      </c>
      <c r="B44" s="525" t="s">
        <v>219</v>
      </c>
      <c r="C44" s="498">
        <v>43513494.609999999</v>
      </c>
      <c r="D44" s="526"/>
      <c r="E44" s="5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zoomScale="80" zoomScaleNormal="80" workbookViewId="0">
      <pane xSplit="2" ySplit="7" topLeftCell="C8" activePane="bottomRight" state="frozen"/>
      <selection activeCell="K21" sqref="K21"/>
      <selection pane="topRight" activeCell="K21" sqref="K21"/>
      <selection pane="bottomLeft" activeCell="K21" sqref="K21"/>
      <selection pane="bottomRight" activeCell="C22" sqref="C22"/>
    </sheetView>
  </sheetViews>
  <sheetFormatPr defaultColWidth="9.140625" defaultRowHeight="12.75"/>
  <cols>
    <col min="1" max="1" width="10.5703125" style="2" bestFit="1" customWidth="1"/>
    <col min="2" max="2" width="95" style="2" customWidth="1"/>
    <col min="3" max="3" width="11.28515625" style="2" bestFit="1" customWidth="1"/>
    <col min="4" max="4" width="14.28515625" style="2" bestFit="1" customWidth="1"/>
    <col min="5" max="5" width="10.140625" style="2" bestFit="1" customWidth="1"/>
    <col min="6" max="6" width="14.28515625" style="2" bestFit="1" customWidth="1"/>
    <col min="7" max="7" width="10.140625" style="2" bestFit="1" customWidth="1"/>
    <col min="8" max="8" width="14.28515625" style="2" bestFit="1" customWidth="1"/>
    <col min="9" max="9" width="11.28515625" style="2" bestFit="1" customWidth="1"/>
    <col min="10" max="10" width="14.28515625" style="2" bestFit="1" customWidth="1"/>
    <col min="11" max="11" width="12.28515625" style="2" bestFit="1" customWidth="1"/>
    <col min="12" max="12" width="14.28515625" style="2" bestFit="1" customWidth="1"/>
    <col min="13" max="13" width="11.28515625" style="2" bestFit="1" customWidth="1"/>
    <col min="14" max="14" width="14.28515625" style="2" bestFit="1" customWidth="1"/>
    <col min="15" max="15" width="10.140625" style="2" bestFit="1" customWidth="1"/>
    <col min="16" max="16" width="14.28515625" style="2" bestFit="1" customWidth="1"/>
    <col min="17" max="17" width="10.140625" style="2" bestFit="1" customWidth="1"/>
    <col min="18" max="18" width="14.28515625" style="2" bestFit="1" customWidth="1"/>
    <col min="19" max="19" width="37.85546875" style="2" bestFit="1" customWidth="1"/>
    <col min="20" max="16384" width="9.140625" style="9"/>
  </cols>
  <sheetData>
    <row r="1" spans="1:19">
      <c r="A1" s="2" t="s">
        <v>226</v>
      </c>
      <c r="B1" s="356" t="str">
        <f>'1. key ratios'!B1</f>
        <v>ფინკა ბანკი საქართველო</v>
      </c>
    </row>
    <row r="2" spans="1:19">
      <c r="A2" s="2" t="s">
        <v>227</v>
      </c>
      <c r="B2" s="356">
        <f>'1. key ratios'!B2</f>
        <v>43373</v>
      </c>
    </row>
    <row r="4" spans="1:19" ht="39" thickBot="1">
      <c r="A4" s="68" t="s">
        <v>657</v>
      </c>
      <c r="B4" s="227" t="s">
        <v>763</v>
      </c>
    </row>
    <row r="5" spans="1:19">
      <c r="A5" s="113"/>
      <c r="B5" s="114"/>
      <c r="C5" s="96" t="s">
        <v>0</v>
      </c>
      <c r="D5" s="96" t="s">
        <v>1</v>
      </c>
      <c r="E5" s="96" t="s">
        <v>2</v>
      </c>
      <c r="F5" s="96" t="s">
        <v>3</v>
      </c>
      <c r="G5" s="96" t="s">
        <v>4</v>
      </c>
      <c r="H5" s="96" t="s">
        <v>5</v>
      </c>
      <c r="I5" s="96" t="s">
        <v>276</v>
      </c>
      <c r="J5" s="96" t="s">
        <v>277</v>
      </c>
      <c r="K5" s="96" t="s">
        <v>278</v>
      </c>
      <c r="L5" s="96" t="s">
        <v>279</v>
      </c>
      <c r="M5" s="96" t="s">
        <v>280</v>
      </c>
      <c r="N5" s="96" t="s">
        <v>281</v>
      </c>
      <c r="O5" s="96" t="s">
        <v>750</v>
      </c>
      <c r="P5" s="96" t="s">
        <v>751</v>
      </c>
      <c r="Q5" s="96" t="s">
        <v>752</v>
      </c>
      <c r="R5" s="219" t="s">
        <v>753</v>
      </c>
      <c r="S5" s="97" t="s">
        <v>754</v>
      </c>
    </row>
    <row r="6" spans="1:19" ht="46.5" customHeight="1">
      <c r="A6" s="116"/>
      <c r="B6" s="575" t="s">
        <v>755</v>
      </c>
      <c r="C6" s="573">
        <v>0</v>
      </c>
      <c r="D6" s="574"/>
      <c r="E6" s="573">
        <v>0.2</v>
      </c>
      <c r="F6" s="574"/>
      <c r="G6" s="573">
        <v>0.35</v>
      </c>
      <c r="H6" s="574"/>
      <c r="I6" s="573">
        <v>0.5</v>
      </c>
      <c r="J6" s="574"/>
      <c r="K6" s="573">
        <v>0.75</v>
      </c>
      <c r="L6" s="574"/>
      <c r="M6" s="573">
        <v>1</v>
      </c>
      <c r="N6" s="574"/>
      <c r="O6" s="573">
        <v>1.5</v>
      </c>
      <c r="P6" s="574"/>
      <c r="Q6" s="573">
        <v>2.5</v>
      </c>
      <c r="R6" s="574"/>
      <c r="S6" s="571" t="s">
        <v>289</v>
      </c>
    </row>
    <row r="7" spans="1:19">
      <c r="A7" s="116"/>
      <c r="B7" s="576"/>
      <c r="C7" s="226" t="s">
        <v>748</v>
      </c>
      <c r="D7" s="226" t="s">
        <v>749</v>
      </c>
      <c r="E7" s="226" t="s">
        <v>748</v>
      </c>
      <c r="F7" s="226" t="s">
        <v>749</v>
      </c>
      <c r="G7" s="226" t="s">
        <v>748</v>
      </c>
      <c r="H7" s="226" t="s">
        <v>749</v>
      </c>
      <c r="I7" s="226" t="s">
        <v>748</v>
      </c>
      <c r="J7" s="226" t="s">
        <v>749</v>
      </c>
      <c r="K7" s="226" t="s">
        <v>748</v>
      </c>
      <c r="L7" s="226" t="s">
        <v>749</v>
      </c>
      <c r="M7" s="226" t="s">
        <v>748</v>
      </c>
      <c r="N7" s="226" t="s">
        <v>749</v>
      </c>
      <c r="O7" s="226" t="s">
        <v>748</v>
      </c>
      <c r="P7" s="226" t="s">
        <v>749</v>
      </c>
      <c r="Q7" s="226" t="s">
        <v>748</v>
      </c>
      <c r="R7" s="226" t="s">
        <v>749</v>
      </c>
      <c r="S7" s="572"/>
    </row>
    <row r="8" spans="1:19" s="120" customFormat="1">
      <c r="A8" s="100">
        <v>1</v>
      </c>
      <c r="B8" s="134" t="s">
        <v>254</v>
      </c>
      <c r="C8" s="210">
        <v>31804855.699999999</v>
      </c>
      <c r="D8" s="210">
        <v>0</v>
      </c>
      <c r="E8" s="210">
        <v>987006.60190000001</v>
      </c>
      <c r="F8" s="220">
        <v>0</v>
      </c>
      <c r="G8" s="210">
        <v>0</v>
      </c>
      <c r="H8" s="210">
        <v>0</v>
      </c>
      <c r="I8" s="210">
        <v>0</v>
      </c>
      <c r="J8" s="210">
        <v>0</v>
      </c>
      <c r="K8" s="210">
        <v>0</v>
      </c>
      <c r="L8" s="210">
        <v>0</v>
      </c>
      <c r="M8" s="210">
        <v>16611617.074900001</v>
      </c>
      <c r="N8" s="210">
        <v>0</v>
      </c>
      <c r="O8" s="210">
        <v>0</v>
      </c>
      <c r="P8" s="210">
        <v>0</v>
      </c>
      <c r="Q8" s="210">
        <v>0</v>
      </c>
      <c r="R8" s="220">
        <v>0</v>
      </c>
      <c r="S8" s="230">
        <v>16809018.39528</v>
      </c>
    </row>
    <row r="9" spans="1:19" s="120" customFormat="1">
      <c r="A9" s="100">
        <v>2</v>
      </c>
      <c r="B9" s="134" t="s">
        <v>255</v>
      </c>
      <c r="C9" s="210">
        <v>0</v>
      </c>
      <c r="D9" s="210">
        <v>0</v>
      </c>
      <c r="E9" s="210">
        <v>0</v>
      </c>
      <c r="F9" s="210">
        <v>0</v>
      </c>
      <c r="G9" s="210">
        <v>0</v>
      </c>
      <c r="H9" s="210">
        <v>0</v>
      </c>
      <c r="I9" s="210">
        <v>0</v>
      </c>
      <c r="J9" s="210">
        <v>0</v>
      </c>
      <c r="K9" s="210">
        <v>0</v>
      </c>
      <c r="L9" s="210">
        <v>0</v>
      </c>
      <c r="M9" s="210">
        <v>0</v>
      </c>
      <c r="N9" s="210">
        <v>0</v>
      </c>
      <c r="O9" s="210">
        <v>0</v>
      </c>
      <c r="P9" s="210">
        <v>0</v>
      </c>
      <c r="Q9" s="210">
        <v>0</v>
      </c>
      <c r="R9" s="220">
        <v>0</v>
      </c>
      <c r="S9" s="230">
        <v>0</v>
      </c>
    </row>
    <row r="10" spans="1:19" s="120" customFormat="1">
      <c r="A10" s="100">
        <v>3</v>
      </c>
      <c r="B10" s="134" t="s">
        <v>256</v>
      </c>
      <c r="C10" s="210">
        <v>0</v>
      </c>
      <c r="D10" s="210">
        <v>0</v>
      </c>
      <c r="E10" s="210">
        <v>0</v>
      </c>
      <c r="F10" s="210">
        <v>0</v>
      </c>
      <c r="G10" s="210">
        <v>0</v>
      </c>
      <c r="H10" s="210">
        <v>0</v>
      </c>
      <c r="I10" s="210">
        <v>0</v>
      </c>
      <c r="J10" s="210">
        <v>0</v>
      </c>
      <c r="K10" s="210">
        <v>0</v>
      </c>
      <c r="L10" s="210">
        <v>0</v>
      </c>
      <c r="M10" s="210">
        <v>0</v>
      </c>
      <c r="N10" s="210">
        <v>0</v>
      </c>
      <c r="O10" s="210">
        <v>0</v>
      </c>
      <c r="P10" s="210">
        <v>0</v>
      </c>
      <c r="Q10" s="210">
        <v>0</v>
      </c>
      <c r="R10" s="220">
        <v>0</v>
      </c>
      <c r="S10" s="230">
        <v>0</v>
      </c>
    </row>
    <row r="11" spans="1:19" s="120" customFormat="1">
      <c r="A11" s="100">
        <v>4</v>
      </c>
      <c r="B11" s="134" t="s">
        <v>257</v>
      </c>
      <c r="C11" s="210">
        <v>0</v>
      </c>
      <c r="D11" s="210">
        <v>0</v>
      </c>
      <c r="E11" s="210">
        <v>0</v>
      </c>
      <c r="F11" s="210">
        <v>0</v>
      </c>
      <c r="G11" s="210">
        <v>0</v>
      </c>
      <c r="H11" s="210">
        <v>0</v>
      </c>
      <c r="I11" s="210">
        <v>0</v>
      </c>
      <c r="J11" s="210">
        <v>0</v>
      </c>
      <c r="K11" s="210">
        <v>0</v>
      </c>
      <c r="L11" s="210">
        <v>0</v>
      </c>
      <c r="M11" s="210">
        <v>0</v>
      </c>
      <c r="N11" s="210">
        <v>0</v>
      </c>
      <c r="O11" s="210">
        <v>0</v>
      </c>
      <c r="P11" s="210">
        <v>0</v>
      </c>
      <c r="Q11" s="210">
        <v>0</v>
      </c>
      <c r="R11" s="220">
        <v>0</v>
      </c>
      <c r="S11" s="230">
        <v>0</v>
      </c>
    </row>
    <row r="12" spans="1:19" s="120" customFormat="1">
      <c r="A12" s="100">
        <v>5</v>
      </c>
      <c r="B12" s="134" t="s">
        <v>258</v>
      </c>
      <c r="C12" s="210">
        <v>0</v>
      </c>
      <c r="D12" s="210">
        <v>0</v>
      </c>
      <c r="E12" s="210">
        <v>0</v>
      </c>
      <c r="F12" s="210">
        <v>0</v>
      </c>
      <c r="G12" s="210">
        <v>0</v>
      </c>
      <c r="H12" s="210">
        <v>0</v>
      </c>
      <c r="I12" s="210">
        <v>0</v>
      </c>
      <c r="J12" s="210">
        <v>0</v>
      </c>
      <c r="K12" s="210">
        <v>0</v>
      </c>
      <c r="L12" s="210">
        <v>0</v>
      </c>
      <c r="M12" s="210">
        <v>0</v>
      </c>
      <c r="N12" s="210">
        <v>0</v>
      </c>
      <c r="O12" s="210">
        <v>0</v>
      </c>
      <c r="P12" s="210">
        <v>0</v>
      </c>
      <c r="Q12" s="210">
        <v>0</v>
      </c>
      <c r="R12" s="220">
        <v>0</v>
      </c>
      <c r="S12" s="230">
        <v>0</v>
      </c>
    </row>
    <row r="13" spans="1:19" s="120" customFormat="1">
      <c r="A13" s="100">
        <v>6</v>
      </c>
      <c r="B13" s="134" t="s">
        <v>259</v>
      </c>
      <c r="C13" s="210">
        <v>0</v>
      </c>
      <c r="D13" s="210">
        <v>0</v>
      </c>
      <c r="E13" s="210">
        <v>0</v>
      </c>
      <c r="F13" s="210">
        <v>0</v>
      </c>
      <c r="G13" s="210">
        <v>0</v>
      </c>
      <c r="H13" s="210">
        <v>0</v>
      </c>
      <c r="I13" s="210">
        <v>6536955.9357000003</v>
      </c>
      <c r="J13" s="210">
        <v>0</v>
      </c>
      <c r="K13" s="210">
        <v>0</v>
      </c>
      <c r="L13" s="210">
        <v>0</v>
      </c>
      <c r="M13" s="210">
        <v>0</v>
      </c>
      <c r="N13" s="210">
        <v>0</v>
      </c>
      <c r="O13" s="210">
        <v>0</v>
      </c>
      <c r="P13" s="210">
        <v>0</v>
      </c>
      <c r="Q13" s="210">
        <v>0</v>
      </c>
      <c r="R13" s="220">
        <v>0</v>
      </c>
      <c r="S13" s="230">
        <v>3268477.9678500001</v>
      </c>
    </row>
    <row r="14" spans="1:19" s="120" customFormat="1">
      <c r="A14" s="100">
        <v>7</v>
      </c>
      <c r="B14" s="134" t="s">
        <v>74</v>
      </c>
      <c r="C14" s="210">
        <v>0</v>
      </c>
      <c r="D14" s="210">
        <v>0</v>
      </c>
      <c r="E14" s="210">
        <v>0</v>
      </c>
      <c r="F14" s="210">
        <v>0</v>
      </c>
      <c r="G14" s="210">
        <v>0</v>
      </c>
      <c r="H14" s="210">
        <v>0</v>
      </c>
      <c r="I14" s="210">
        <v>0</v>
      </c>
      <c r="J14" s="210">
        <v>0</v>
      </c>
      <c r="K14" s="210">
        <v>0</v>
      </c>
      <c r="L14" s="210">
        <v>0</v>
      </c>
      <c r="M14" s="210">
        <v>0</v>
      </c>
      <c r="N14" s="210">
        <v>0</v>
      </c>
      <c r="O14" s="210">
        <v>0</v>
      </c>
      <c r="P14" s="210">
        <v>0</v>
      </c>
      <c r="Q14" s="210">
        <v>0</v>
      </c>
      <c r="R14" s="220">
        <v>0</v>
      </c>
      <c r="S14" s="230">
        <v>0</v>
      </c>
    </row>
    <row r="15" spans="1:19" s="120" customFormat="1">
      <c r="A15" s="100">
        <v>8</v>
      </c>
      <c r="B15" s="134" t="s">
        <v>75</v>
      </c>
      <c r="C15" s="210">
        <v>0</v>
      </c>
      <c r="D15" s="210">
        <v>0</v>
      </c>
      <c r="E15" s="210">
        <v>0</v>
      </c>
      <c r="F15" s="210">
        <v>0</v>
      </c>
      <c r="G15" s="210">
        <v>0</v>
      </c>
      <c r="H15" s="210">
        <v>0</v>
      </c>
      <c r="I15" s="210">
        <v>0</v>
      </c>
      <c r="J15" s="210">
        <v>0</v>
      </c>
      <c r="K15" s="210">
        <v>222975125.2502</v>
      </c>
      <c r="L15" s="210">
        <v>0</v>
      </c>
      <c r="M15" s="210">
        <v>1674065.94</v>
      </c>
      <c r="N15" s="210">
        <v>304607.02749999997</v>
      </c>
      <c r="O15" s="210">
        <v>2025982.3</v>
      </c>
      <c r="P15" s="210">
        <v>0</v>
      </c>
      <c r="Q15" s="210">
        <v>0</v>
      </c>
      <c r="R15" s="220">
        <v>0</v>
      </c>
      <c r="S15" s="230">
        <v>172248990.35514998</v>
      </c>
    </row>
    <row r="16" spans="1:19" s="120" customFormat="1">
      <c r="A16" s="100">
        <v>9</v>
      </c>
      <c r="B16" s="134" t="s">
        <v>76</v>
      </c>
      <c r="C16" s="210">
        <v>0</v>
      </c>
      <c r="D16" s="210">
        <v>0</v>
      </c>
      <c r="E16" s="210">
        <v>0</v>
      </c>
      <c r="F16" s="210">
        <v>0</v>
      </c>
      <c r="G16" s="210">
        <v>0</v>
      </c>
      <c r="H16" s="210">
        <v>0</v>
      </c>
      <c r="I16" s="210">
        <v>0</v>
      </c>
      <c r="J16" s="210">
        <v>0</v>
      </c>
      <c r="K16" s="210">
        <v>0</v>
      </c>
      <c r="L16" s="210">
        <v>0</v>
      </c>
      <c r="M16" s="210">
        <v>0</v>
      </c>
      <c r="N16" s="210">
        <v>0</v>
      </c>
      <c r="O16" s="210">
        <v>0</v>
      </c>
      <c r="P16" s="210">
        <v>0</v>
      </c>
      <c r="Q16" s="210">
        <v>0</v>
      </c>
      <c r="R16" s="220">
        <v>0</v>
      </c>
      <c r="S16" s="230">
        <v>0</v>
      </c>
    </row>
    <row r="17" spans="1:19" s="120" customFormat="1">
      <c r="A17" s="100">
        <v>10</v>
      </c>
      <c r="B17" s="134" t="s">
        <v>70</v>
      </c>
      <c r="C17" s="210">
        <v>0</v>
      </c>
      <c r="D17" s="210">
        <v>0</v>
      </c>
      <c r="E17" s="210">
        <v>0</v>
      </c>
      <c r="F17" s="210">
        <v>0</v>
      </c>
      <c r="G17" s="210">
        <v>0</v>
      </c>
      <c r="H17" s="210">
        <v>0</v>
      </c>
      <c r="I17" s="210">
        <v>0</v>
      </c>
      <c r="J17" s="210">
        <v>0</v>
      </c>
      <c r="K17" s="210">
        <v>0</v>
      </c>
      <c r="L17" s="210">
        <v>0</v>
      </c>
      <c r="M17" s="210">
        <v>1383157.4109</v>
      </c>
      <c r="N17" s="210">
        <v>0</v>
      </c>
      <c r="O17" s="210">
        <v>44196.01</v>
      </c>
      <c r="P17" s="210">
        <v>0</v>
      </c>
      <c r="Q17" s="210">
        <v>0</v>
      </c>
      <c r="R17" s="220">
        <v>0</v>
      </c>
      <c r="S17" s="230">
        <v>1449451.4258999999</v>
      </c>
    </row>
    <row r="18" spans="1:19" s="120" customFormat="1">
      <c r="A18" s="100">
        <v>11</v>
      </c>
      <c r="B18" s="134" t="s">
        <v>71</v>
      </c>
      <c r="C18" s="210">
        <v>0</v>
      </c>
      <c r="D18" s="210">
        <v>0</v>
      </c>
      <c r="E18" s="210">
        <v>0</v>
      </c>
      <c r="F18" s="210">
        <v>0</v>
      </c>
      <c r="G18" s="210">
        <v>0</v>
      </c>
      <c r="H18" s="210">
        <v>0</v>
      </c>
      <c r="I18" s="210">
        <v>0</v>
      </c>
      <c r="J18" s="210">
        <v>0</v>
      </c>
      <c r="K18" s="210">
        <v>0</v>
      </c>
      <c r="L18" s="210">
        <v>0</v>
      </c>
      <c r="M18" s="210">
        <v>0</v>
      </c>
      <c r="N18" s="210">
        <v>0</v>
      </c>
      <c r="O18" s="210">
        <v>0</v>
      </c>
      <c r="P18" s="210">
        <v>0</v>
      </c>
      <c r="Q18" s="210">
        <v>0</v>
      </c>
      <c r="R18" s="220">
        <v>0</v>
      </c>
      <c r="S18" s="230">
        <v>0</v>
      </c>
    </row>
    <row r="19" spans="1:19" s="120" customFormat="1">
      <c r="A19" s="100">
        <v>12</v>
      </c>
      <c r="B19" s="134" t="s">
        <v>72</v>
      </c>
      <c r="C19" s="210">
        <v>0</v>
      </c>
      <c r="D19" s="210">
        <v>0</v>
      </c>
      <c r="E19" s="210">
        <v>0</v>
      </c>
      <c r="F19" s="210">
        <v>0</v>
      </c>
      <c r="G19" s="210">
        <v>0</v>
      </c>
      <c r="H19" s="210">
        <v>0</v>
      </c>
      <c r="I19" s="210">
        <v>0</v>
      </c>
      <c r="J19" s="210">
        <v>0</v>
      </c>
      <c r="K19" s="210">
        <v>0</v>
      </c>
      <c r="L19" s="210">
        <v>0</v>
      </c>
      <c r="M19" s="210">
        <v>0</v>
      </c>
      <c r="N19" s="210">
        <v>0</v>
      </c>
      <c r="O19" s="210">
        <v>0</v>
      </c>
      <c r="P19" s="210">
        <v>0</v>
      </c>
      <c r="Q19" s="210">
        <v>0</v>
      </c>
      <c r="R19" s="220">
        <v>0</v>
      </c>
      <c r="S19" s="230">
        <v>0</v>
      </c>
    </row>
    <row r="20" spans="1:19" s="120" customFormat="1">
      <c r="A20" s="100">
        <v>13</v>
      </c>
      <c r="B20" s="134" t="s">
        <v>73</v>
      </c>
      <c r="C20" s="210">
        <v>0</v>
      </c>
      <c r="D20" s="210">
        <v>0</v>
      </c>
      <c r="E20" s="210">
        <v>0</v>
      </c>
      <c r="F20" s="210">
        <v>0</v>
      </c>
      <c r="G20" s="210">
        <v>0</v>
      </c>
      <c r="H20" s="210">
        <v>0</v>
      </c>
      <c r="I20" s="210">
        <v>0</v>
      </c>
      <c r="J20" s="210">
        <v>0</v>
      </c>
      <c r="K20" s="210">
        <v>0</v>
      </c>
      <c r="L20" s="210">
        <v>0</v>
      </c>
      <c r="M20" s="210">
        <v>0</v>
      </c>
      <c r="N20" s="210">
        <v>0</v>
      </c>
      <c r="O20" s="210">
        <v>0</v>
      </c>
      <c r="P20" s="210">
        <v>0</v>
      </c>
      <c r="Q20" s="210">
        <v>0</v>
      </c>
      <c r="R20" s="220">
        <v>0</v>
      </c>
      <c r="S20" s="230">
        <v>0</v>
      </c>
    </row>
    <row r="21" spans="1:19" s="120" customFormat="1">
      <c r="A21" s="100">
        <v>14</v>
      </c>
      <c r="B21" s="134" t="s">
        <v>287</v>
      </c>
      <c r="C21" s="210">
        <v>15638845.766100001</v>
      </c>
      <c r="D21" s="210">
        <v>0</v>
      </c>
      <c r="E21" s="210">
        <v>0</v>
      </c>
      <c r="F21" s="210">
        <v>0</v>
      </c>
      <c r="G21" s="210">
        <v>0</v>
      </c>
      <c r="H21" s="210">
        <v>0</v>
      </c>
      <c r="I21" s="210">
        <v>0</v>
      </c>
      <c r="J21" s="210">
        <v>0</v>
      </c>
      <c r="K21" s="210">
        <v>0</v>
      </c>
      <c r="L21" s="210">
        <v>0</v>
      </c>
      <c r="M21" s="210">
        <v>7962484.6826999998</v>
      </c>
      <c r="N21" s="210">
        <v>0</v>
      </c>
      <c r="O21" s="210">
        <v>0</v>
      </c>
      <c r="P21" s="210">
        <v>0</v>
      </c>
      <c r="Q21" s="210">
        <v>357454.35</v>
      </c>
      <c r="R21" s="220">
        <v>0</v>
      </c>
      <c r="S21" s="230">
        <v>8856120.5577000007</v>
      </c>
    </row>
    <row r="22" spans="1:19" ht="13.5" thickBot="1">
      <c r="A22" s="85"/>
      <c r="B22" s="122" t="s">
        <v>69</v>
      </c>
      <c r="C22" s="211">
        <v>47443701.4661</v>
      </c>
      <c r="D22" s="211">
        <v>0</v>
      </c>
      <c r="E22" s="211">
        <v>987006.60190000001</v>
      </c>
      <c r="F22" s="211">
        <v>0</v>
      </c>
      <c r="G22" s="211">
        <v>0</v>
      </c>
      <c r="H22" s="211">
        <v>0</v>
      </c>
      <c r="I22" s="211">
        <v>6536955.9357000003</v>
      </c>
      <c r="J22" s="211">
        <v>0</v>
      </c>
      <c r="K22" s="211">
        <v>222975125.2502</v>
      </c>
      <c r="L22" s="211">
        <v>0</v>
      </c>
      <c r="M22" s="211">
        <v>27631325.108500004</v>
      </c>
      <c r="N22" s="211">
        <v>304607.02749999997</v>
      </c>
      <c r="O22" s="211">
        <v>2070178.31</v>
      </c>
      <c r="P22" s="211">
        <v>0</v>
      </c>
      <c r="Q22" s="211">
        <v>357454.35</v>
      </c>
      <c r="R22" s="211">
        <v>0</v>
      </c>
      <c r="S22" s="231">
        <v>202632058.70188001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C7" activePane="bottomRight" state="frozen"/>
      <selection activeCell="K21" sqref="K21"/>
      <selection pane="topRight" activeCell="K21" sqref="K21"/>
      <selection pane="bottomLeft" activeCell="K21" sqref="K21"/>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226</v>
      </c>
      <c r="B1" s="355" t="str">
        <f>'1. key ratios'!B1</f>
        <v>ფინკა ბანკი საქართველო</v>
      </c>
    </row>
    <row r="2" spans="1:22">
      <c r="A2" s="2" t="s">
        <v>227</v>
      </c>
      <c r="B2" s="356">
        <f>'1. key ratios'!B2</f>
        <v>43373</v>
      </c>
    </row>
    <row r="4" spans="1:22" ht="27.75" thickBot="1">
      <c r="A4" s="2" t="s">
        <v>658</v>
      </c>
      <c r="B4" s="228" t="s">
        <v>764</v>
      </c>
      <c r="V4" s="157" t="s">
        <v>130</v>
      </c>
    </row>
    <row r="5" spans="1:22">
      <c r="A5" s="83"/>
      <c r="B5" s="84"/>
      <c r="C5" s="577" t="s">
        <v>236</v>
      </c>
      <c r="D5" s="578"/>
      <c r="E5" s="578"/>
      <c r="F5" s="578"/>
      <c r="G5" s="578"/>
      <c r="H5" s="578"/>
      <c r="I5" s="578"/>
      <c r="J5" s="578"/>
      <c r="K5" s="578"/>
      <c r="L5" s="579"/>
      <c r="M5" s="577" t="s">
        <v>237</v>
      </c>
      <c r="N5" s="578"/>
      <c r="O5" s="578"/>
      <c r="P5" s="578"/>
      <c r="Q5" s="578"/>
      <c r="R5" s="578"/>
      <c r="S5" s="579"/>
      <c r="T5" s="582" t="s">
        <v>762</v>
      </c>
      <c r="U5" s="582" t="s">
        <v>761</v>
      </c>
      <c r="V5" s="580" t="s">
        <v>238</v>
      </c>
    </row>
    <row r="6" spans="1:22" s="68" customFormat="1" ht="140.25">
      <c r="A6" s="98"/>
      <c r="B6" s="135"/>
      <c r="C6" s="81" t="s">
        <v>239</v>
      </c>
      <c r="D6" s="80" t="s">
        <v>240</v>
      </c>
      <c r="E6" s="77" t="s">
        <v>241</v>
      </c>
      <c r="F6" s="229" t="s">
        <v>756</v>
      </c>
      <c r="G6" s="80" t="s">
        <v>242</v>
      </c>
      <c r="H6" s="80" t="s">
        <v>243</v>
      </c>
      <c r="I6" s="80" t="s">
        <v>244</v>
      </c>
      <c r="J6" s="80" t="s">
        <v>286</v>
      </c>
      <c r="K6" s="80" t="s">
        <v>245</v>
      </c>
      <c r="L6" s="82" t="s">
        <v>246</v>
      </c>
      <c r="M6" s="81" t="s">
        <v>247</v>
      </c>
      <c r="N6" s="80" t="s">
        <v>248</v>
      </c>
      <c r="O6" s="80" t="s">
        <v>249</v>
      </c>
      <c r="P6" s="80" t="s">
        <v>250</v>
      </c>
      <c r="Q6" s="80" t="s">
        <v>251</v>
      </c>
      <c r="R6" s="80" t="s">
        <v>252</v>
      </c>
      <c r="S6" s="82" t="s">
        <v>253</v>
      </c>
      <c r="T6" s="583"/>
      <c r="U6" s="583"/>
      <c r="V6" s="581"/>
    </row>
    <row r="7" spans="1:22" s="120" customFormat="1">
      <c r="A7" s="121">
        <v>1</v>
      </c>
      <c r="B7" s="119" t="s">
        <v>254</v>
      </c>
      <c r="C7" s="212"/>
      <c r="D7" s="210"/>
      <c r="E7" s="210"/>
      <c r="F7" s="210"/>
      <c r="G7" s="210"/>
      <c r="H7" s="210"/>
      <c r="I7" s="210"/>
      <c r="J7" s="210"/>
      <c r="K7" s="210"/>
      <c r="L7" s="213"/>
      <c r="M7" s="212"/>
      <c r="N7" s="210"/>
      <c r="O7" s="210"/>
      <c r="P7" s="210"/>
      <c r="Q7" s="210"/>
      <c r="R7" s="210"/>
      <c r="S7" s="213"/>
      <c r="T7" s="223"/>
      <c r="U7" s="222"/>
      <c r="V7" s="214">
        <f>SUM(C7:S7)</f>
        <v>0</v>
      </c>
    </row>
    <row r="8" spans="1:22" s="120" customFormat="1">
      <c r="A8" s="121">
        <v>2</v>
      </c>
      <c r="B8" s="119" t="s">
        <v>255</v>
      </c>
      <c r="C8" s="212"/>
      <c r="D8" s="210"/>
      <c r="E8" s="210"/>
      <c r="F8" s="210"/>
      <c r="G8" s="210"/>
      <c r="H8" s="210"/>
      <c r="I8" s="210"/>
      <c r="J8" s="210"/>
      <c r="K8" s="210"/>
      <c r="L8" s="213"/>
      <c r="M8" s="212"/>
      <c r="N8" s="210"/>
      <c r="O8" s="210"/>
      <c r="P8" s="210"/>
      <c r="Q8" s="210"/>
      <c r="R8" s="210"/>
      <c r="S8" s="213"/>
      <c r="T8" s="222"/>
      <c r="U8" s="222"/>
      <c r="V8" s="214">
        <f t="shared" ref="V8:V20" si="0">SUM(C8:S8)</f>
        <v>0</v>
      </c>
    </row>
    <row r="9" spans="1:22" s="120" customFormat="1">
      <c r="A9" s="121">
        <v>3</v>
      </c>
      <c r="B9" s="119" t="s">
        <v>256</v>
      </c>
      <c r="C9" s="212"/>
      <c r="D9" s="210"/>
      <c r="E9" s="210"/>
      <c r="F9" s="210"/>
      <c r="G9" s="210"/>
      <c r="H9" s="210"/>
      <c r="I9" s="210"/>
      <c r="J9" s="210"/>
      <c r="K9" s="210"/>
      <c r="L9" s="213"/>
      <c r="M9" s="212"/>
      <c r="N9" s="210"/>
      <c r="O9" s="210"/>
      <c r="P9" s="210"/>
      <c r="Q9" s="210"/>
      <c r="R9" s="210"/>
      <c r="S9" s="213"/>
      <c r="T9" s="222"/>
      <c r="U9" s="222"/>
      <c r="V9" s="214">
        <f>SUM(C9:S9)</f>
        <v>0</v>
      </c>
    </row>
    <row r="10" spans="1:22" s="120" customFormat="1">
      <c r="A10" s="121">
        <v>4</v>
      </c>
      <c r="B10" s="119" t="s">
        <v>257</v>
      </c>
      <c r="C10" s="212"/>
      <c r="D10" s="210"/>
      <c r="E10" s="210"/>
      <c r="F10" s="210"/>
      <c r="G10" s="210"/>
      <c r="H10" s="210"/>
      <c r="I10" s="210"/>
      <c r="J10" s="210"/>
      <c r="K10" s="210"/>
      <c r="L10" s="213"/>
      <c r="M10" s="212"/>
      <c r="N10" s="210"/>
      <c r="O10" s="210"/>
      <c r="P10" s="210"/>
      <c r="Q10" s="210"/>
      <c r="R10" s="210"/>
      <c r="S10" s="213"/>
      <c r="T10" s="222"/>
      <c r="U10" s="222"/>
      <c r="V10" s="214">
        <f t="shared" si="0"/>
        <v>0</v>
      </c>
    </row>
    <row r="11" spans="1:22" s="120" customFormat="1">
      <c r="A11" s="121">
        <v>5</v>
      </c>
      <c r="B11" s="119" t="s">
        <v>258</v>
      </c>
      <c r="C11" s="212"/>
      <c r="D11" s="210"/>
      <c r="E11" s="210"/>
      <c r="F11" s="210"/>
      <c r="G11" s="210"/>
      <c r="H11" s="210"/>
      <c r="I11" s="210"/>
      <c r="J11" s="210"/>
      <c r="K11" s="210"/>
      <c r="L11" s="213"/>
      <c r="M11" s="212"/>
      <c r="N11" s="210"/>
      <c r="O11" s="210"/>
      <c r="P11" s="210"/>
      <c r="Q11" s="210"/>
      <c r="R11" s="210"/>
      <c r="S11" s="213"/>
      <c r="T11" s="222"/>
      <c r="U11" s="222"/>
      <c r="V11" s="214">
        <f t="shared" si="0"/>
        <v>0</v>
      </c>
    </row>
    <row r="12" spans="1:22" s="120" customFormat="1">
      <c r="A12" s="121">
        <v>6</v>
      </c>
      <c r="B12" s="119" t="s">
        <v>259</v>
      </c>
      <c r="C12" s="212"/>
      <c r="D12" s="210"/>
      <c r="E12" s="210"/>
      <c r="F12" s="210"/>
      <c r="G12" s="210"/>
      <c r="H12" s="210"/>
      <c r="I12" s="210"/>
      <c r="J12" s="210"/>
      <c r="K12" s="210"/>
      <c r="L12" s="213"/>
      <c r="M12" s="212"/>
      <c r="N12" s="210"/>
      <c r="O12" s="210"/>
      <c r="P12" s="210"/>
      <c r="Q12" s="210"/>
      <c r="R12" s="210"/>
      <c r="S12" s="213"/>
      <c r="T12" s="222"/>
      <c r="U12" s="222"/>
      <c r="V12" s="214">
        <f t="shared" si="0"/>
        <v>0</v>
      </c>
    </row>
    <row r="13" spans="1:22" s="120" customFormat="1">
      <c r="A13" s="121">
        <v>7</v>
      </c>
      <c r="B13" s="119" t="s">
        <v>74</v>
      </c>
      <c r="C13" s="212"/>
      <c r="D13" s="210"/>
      <c r="E13" s="210"/>
      <c r="F13" s="210"/>
      <c r="G13" s="210"/>
      <c r="H13" s="210"/>
      <c r="I13" s="210"/>
      <c r="J13" s="210"/>
      <c r="K13" s="210"/>
      <c r="L13" s="213"/>
      <c r="M13" s="212"/>
      <c r="N13" s="210"/>
      <c r="O13" s="210"/>
      <c r="P13" s="210"/>
      <c r="Q13" s="210"/>
      <c r="R13" s="210"/>
      <c r="S13" s="213"/>
      <c r="T13" s="222"/>
      <c r="U13" s="222"/>
      <c r="V13" s="214">
        <f t="shared" si="0"/>
        <v>0</v>
      </c>
    </row>
    <row r="14" spans="1:22" s="120" customFormat="1">
      <c r="A14" s="121">
        <v>8</v>
      </c>
      <c r="B14" s="119" t="s">
        <v>75</v>
      </c>
      <c r="C14" s="212"/>
      <c r="D14" s="210"/>
      <c r="E14" s="210"/>
      <c r="F14" s="210"/>
      <c r="G14" s="210"/>
      <c r="H14" s="210"/>
      <c r="I14" s="210"/>
      <c r="J14" s="210"/>
      <c r="K14" s="210"/>
      <c r="L14" s="213"/>
      <c r="M14" s="212"/>
      <c r="N14" s="210"/>
      <c r="O14" s="210"/>
      <c r="P14" s="210"/>
      <c r="Q14" s="210"/>
      <c r="R14" s="210"/>
      <c r="S14" s="213"/>
      <c r="T14" s="222"/>
      <c r="U14" s="222"/>
      <c r="V14" s="214">
        <f t="shared" si="0"/>
        <v>0</v>
      </c>
    </row>
    <row r="15" spans="1:22" s="120" customFormat="1">
      <c r="A15" s="121">
        <v>9</v>
      </c>
      <c r="B15" s="119" t="s">
        <v>76</v>
      </c>
      <c r="C15" s="212"/>
      <c r="D15" s="210"/>
      <c r="E15" s="210"/>
      <c r="F15" s="210"/>
      <c r="G15" s="210"/>
      <c r="H15" s="210"/>
      <c r="I15" s="210"/>
      <c r="J15" s="210"/>
      <c r="K15" s="210"/>
      <c r="L15" s="213"/>
      <c r="M15" s="212"/>
      <c r="N15" s="210"/>
      <c r="O15" s="210"/>
      <c r="P15" s="210"/>
      <c r="Q15" s="210"/>
      <c r="R15" s="210"/>
      <c r="S15" s="213"/>
      <c r="T15" s="222"/>
      <c r="U15" s="222"/>
      <c r="V15" s="214">
        <f t="shared" si="0"/>
        <v>0</v>
      </c>
    </row>
    <row r="16" spans="1:22" s="120" customFormat="1">
      <c r="A16" s="121">
        <v>10</v>
      </c>
      <c r="B16" s="119" t="s">
        <v>70</v>
      </c>
      <c r="C16" s="212"/>
      <c r="D16" s="210"/>
      <c r="E16" s="210"/>
      <c r="F16" s="210"/>
      <c r="G16" s="210"/>
      <c r="H16" s="210"/>
      <c r="I16" s="210"/>
      <c r="J16" s="210"/>
      <c r="K16" s="210"/>
      <c r="L16" s="213"/>
      <c r="M16" s="212"/>
      <c r="N16" s="210"/>
      <c r="O16" s="210"/>
      <c r="P16" s="210"/>
      <c r="Q16" s="210"/>
      <c r="R16" s="210"/>
      <c r="S16" s="213"/>
      <c r="T16" s="222"/>
      <c r="U16" s="222"/>
      <c r="V16" s="214">
        <f t="shared" si="0"/>
        <v>0</v>
      </c>
    </row>
    <row r="17" spans="1:22" s="120" customFormat="1">
      <c r="A17" s="121">
        <v>11</v>
      </c>
      <c r="B17" s="119" t="s">
        <v>71</v>
      </c>
      <c r="C17" s="212"/>
      <c r="D17" s="210"/>
      <c r="E17" s="210"/>
      <c r="F17" s="210"/>
      <c r="G17" s="210"/>
      <c r="H17" s="210"/>
      <c r="I17" s="210"/>
      <c r="J17" s="210"/>
      <c r="K17" s="210"/>
      <c r="L17" s="213"/>
      <c r="M17" s="212"/>
      <c r="N17" s="210"/>
      <c r="O17" s="210"/>
      <c r="P17" s="210"/>
      <c r="Q17" s="210"/>
      <c r="R17" s="210"/>
      <c r="S17" s="213"/>
      <c r="T17" s="222"/>
      <c r="U17" s="222"/>
      <c r="V17" s="214">
        <f t="shared" si="0"/>
        <v>0</v>
      </c>
    </row>
    <row r="18" spans="1:22" s="120" customFormat="1">
      <c r="A18" s="121">
        <v>12</v>
      </c>
      <c r="B18" s="119" t="s">
        <v>72</v>
      </c>
      <c r="C18" s="212"/>
      <c r="D18" s="210"/>
      <c r="E18" s="210"/>
      <c r="F18" s="210"/>
      <c r="G18" s="210"/>
      <c r="H18" s="210"/>
      <c r="I18" s="210"/>
      <c r="J18" s="210"/>
      <c r="K18" s="210"/>
      <c r="L18" s="213"/>
      <c r="M18" s="212"/>
      <c r="N18" s="210"/>
      <c r="O18" s="210"/>
      <c r="P18" s="210"/>
      <c r="Q18" s="210"/>
      <c r="R18" s="210"/>
      <c r="S18" s="213"/>
      <c r="T18" s="222"/>
      <c r="U18" s="222"/>
      <c r="V18" s="214">
        <f t="shared" si="0"/>
        <v>0</v>
      </c>
    </row>
    <row r="19" spans="1:22" s="120" customFormat="1">
      <c r="A19" s="121">
        <v>13</v>
      </c>
      <c r="B19" s="119" t="s">
        <v>73</v>
      </c>
      <c r="C19" s="212"/>
      <c r="D19" s="210"/>
      <c r="E19" s="210"/>
      <c r="F19" s="210"/>
      <c r="G19" s="210"/>
      <c r="H19" s="210"/>
      <c r="I19" s="210"/>
      <c r="J19" s="210"/>
      <c r="K19" s="210"/>
      <c r="L19" s="213"/>
      <c r="M19" s="212"/>
      <c r="N19" s="210"/>
      <c r="O19" s="210"/>
      <c r="P19" s="210"/>
      <c r="Q19" s="210"/>
      <c r="R19" s="210"/>
      <c r="S19" s="213"/>
      <c r="T19" s="222"/>
      <c r="U19" s="222"/>
      <c r="V19" s="214">
        <f t="shared" si="0"/>
        <v>0</v>
      </c>
    </row>
    <row r="20" spans="1:22" s="120" customFormat="1">
      <c r="A20" s="121">
        <v>14</v>
      </c>
      <c r="B20" s="119" t="s">
        <v>287</v>
      </c>
      <c r="C20" s="212"/>
      <c r="D20" s="210"/>
      <c r="E20" s="210"/>
      <c r="F20" s="210"/>
      <c r="G20" s="210"/>
      <c r="H20" s="210"/>
      <c r="I20" s="210"/>
      <c r="J20" s="210"/>
      <c r="K20" s="210"/>
      <c r="L20" s="213"/>
      <c r="M20" s="212"/>
      <c r="N20" s="210"/>
      <c r="O20" s="210"/>
      <c r="P20" s="210"/>
      <c r="Q20" s="210"/>
      <c r="R20" s="210"/>
      <c r="S20" s="213"/>
      <c r="T20" s="222"/>
      <c r="U20" s="222"/>
      <c r="V20" s="214">
        <f t="shared" si="0"/>
        <v>0</v>
      </c>
    </row>
    <row r="21" spans="1:22" ht="13.5" thickBot="1">
      <c r="A21" s="85"/>
      <c r="B21" s="86" t="s">
        <v>69</v>
      </c>
      <c r="C21" s="215">
        <f>SUM(C7:C20)</f>
        <v>0</v>
      </c>
      <c r="D21" s="211">
        <f t="shared" ref="D21:V21" si="1">SUM(D7:D20)</f>
        <v>0</v>
      </c>
      <c r="E21" s="211">
        <f t="shared" si="1"/>
        <v>0</v>
      </c>
      <c r="F21" s="211">
        <f t="shared" si="1"/>
        <v>0</v>
      </c>
      <c r="G21" s="211">
        <f t="shared" si="1"/>
        <v>0</v>
      </c>
      <c r="H21" s="211">
        <f t="shared" si="1"/>
        <v>0</v>
      </c>
      <c r="I21" s="211">
        <f t="shared" si="1"/>
        <v>0</v>
      </c>
      <c r="J21" s="211">
        <f t="shared" si="1"/>
        <v>0</v>
      </c>
      <c r="K21" s="211">
        <f t="shared" si="1"/>
        <v>0</v>
      </c>
      <c r="L21" s="216">
        <f t="shared" si="1"/>
        <v>0</v>
      </c>
      <c r="M21" s="215">
        <f t="shared" si="1"/>
        <v>0</v>
      </c>
      <c r="N21" s="211">
        <f t="shared" si="1"/>
        <v>0</v>
      </c>
      <c r="O21" s="211">
        <f t="shared" si="1"/>
        <v>0</v>
      </c>
      <c r="P21" s="211">
        <f t="shared" si="1"/>
        <v>0</v>
      </c>
      <c r="Q21" s="211">
        <f t="shared" si="1"/>
        <v>0</v>
      </c>
      <c r="R21" s="211">
        <f t="shared" si="1"/>
        <v>0</v>
      </c>
      <c r="S21" s="216">
        <f t="shared" si="1"/>
        <v>0</v>
      </c>
      <c r="T21" s="216">
        <f>SUM(T7:T20)</f>
        <v>0</v>
      </c>
      <c r="U21" s="216">
        <f t="shared" si="1"/>
        <v>0</v>
      </c>
      <c r="V21" s="217">
        <f t="shared" si="1"/>
        <v>0</v>
      </c>
    </row>
    <row r="24" spans="1:22">
      <c r="A24" s="15"/>
      <c r="B24" s="15"/>
      <c r="C24" s="72"/>
      <c r="D24" s="72"/>
      <c r="E24" s="72"/>
    </row>
    <row r="25" spans="1:22">
      <c r="A25" s="78"/>
      <c r="B25" s="78"/>
      <c r="C25" s="15"/>
      <c r="D25" s="72"/>
      <c r="E25" s="72"/>
    </row>
    <row r="26" spans="1:22">
      <c r="A26" s="78"/>
      <c r="B26" s="79"/>
      <c r="C26" s="15"/>
      <c r="D26" s="72"/>
      <c r="E26" s="72"/>
    </row>
    <row r="27" spans="1:22">
      <c r="A27" s="78"/>
      <c r="B27" s="78"/>
      <c r="C27" s="15"/>
      <c r="D27" s="72"/>
      <c r="E27" s="72"/>
    </row>
    <row r="28" spans="1:22">
      <c r="A28" s="78"/>
      <c r="B28" s="79"/>
      <c r="C28" s="15"/>
      <c r="D28" s="72"/>
      <c r="E28" s="7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80" zoomScaleNormal="80" workbookViewId="0">
      <pane xSplit="1" ySplit="7" topLeftCell="B8" activePane="bottomRight" state="frozen"/>
      <selection activeCell="K21" sqref="K21"/>
      <selection pane="topRight" activeCell="K21" sqref="K21"/>
      <selection pane="bottomLeft" activeCell="K21" sqref="K21"/>
      <selection pane="bottomRight" activeCell="D15" sqref="D15"/>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334" customWidth="1"/>
    <col min="9" max="16384" width="9.140625" style="9"/>
  </cols>
  <sheetData>
    <row r="1" spans="1:9">
      <c r="A1" s="2" t="s">
        <v>226</v>
      </c>
      <c r="B1" s="355" t="str">
        <f>'1. key ratios'!B1</f>
        <v>ფინკა ბანკი საქართველო</v>
      </c>
    </row>
    <row r="2" spans="1:9">
      <c r="A2" s="2" t="s">
        <v>227</v>
      </c>
      <c r="B2" s="356">
        <f>'1. key ratios'!B2</f>
        <v>43373</v>
      </c>
    </row>
    <row r="4" spans="1:9" ht="13.5" thickBot="1">
      <c r="A4" s="2" t="s">
        <v>659</v>
      </c>
      <c r="B4" s="225" t="s">
        <v>765</v>
      </c>
    </row>
    <row r="5" spans="1:9">
      <c r="A5" s="83"/>
      <c r="B5" s="117"/>
      <c r="C5" s="123" t="s">
        <v>0</v>
      </c>
      <c r="D5" s="123" t="s">
        <v>1</v>
      </c>
      <c r="E5" s="123" t="s">
        <v>2</v>
      </c>
      <c r="F5" s="123" t="s">
        <v>3</v>
      </c>
      <c r="G5" s="221" t="s">
        <v>4</v>
      </c>
      <c r="H5" s="335" t="s">
        <v>5</v>
      </c>
      <c r="I5" s="21"/>
    </row>
    <row r="6" spans="1:9" ht="15" customHeight="1">
      <c r="A6" s="116"/>
      <c r="B6" s="19"/>
      <c r="C6" s="584" t="s">
        <v>757</v>
      </c>
      <c r="D6" s="588" t="s">
        <v>778</v>
      </c>
      <c r="E6" s="589"/>
      <c r="F6" s="584" t="s">
        <v>784</v>
      </c>
      <c r="G6" s="584" t="s">
        <v>785</v>
      </c>
      <c r="H6" s="586" t="s">
        <v>759</v>
      </c>
      <c r="I6" s="21"/>
    </row>
    <row r="7" spans="1:9" ht="76.5">
      <c r="A7" s="116"/>
      <c r="B7" s="19"/>
      <c r="C7" s="585"/>
      <c r="D7" s="224" t="s">
        <v>760</v>
      </c>
      <c r="E7" s="224" t="s">
        <v>758</v>
      </c>
      <c r="F7" s="585"/>
      <c r="G7" s="585"/>
      <c r="H7" s="587"/>
      <c r="I7" s="21"/>
    </row>
    <row r="8" spans="1:9">
      <c r="A8" s="74">
        <v>1</v>
      </c>
      <c r="B8" s="73" t="s">
        <v>254</v>
      </c>
      <c r="C8" s="527">
        <v>49403479.376800001</v>
      </c>
      <c r="D8" s="528">
        <v>0</v>
      </c>
      <c r="E8" s="527">
        <v>0</v>
      </c>
      <c r="F8" s="527">
        <v>16809018.39528</v>
      </c>
      <c r="G8" s="529">
        <v>16809018.39528</v>
      </c>
      <c r="H8" s="530">
        <f>IFERROR(G8/(C8+E8),0)</f>
        <v>0.34023956626774665</v>
      </c>
    </row>
    <row r="9" spans="1:9" ht="25.5">
      <c r="A9" s="74">
        <v>2</v>
      </c>
      <c r="B9" s="73" t="s">
        <v>255</v>
      </c>
      <c r="C9" s="527">
        <v>0</v>
      </c>
      <c r="D9" s="528">
        <v>0</v>
      </c>
      <c r="E9" s="527">
        <v>0</v>
      </c>
      <c r="F9" s="527">
        <v>0</v>
      </c>
      <c r="G9" s="529">
        <v>0</v>
      </c>
      <c r="H9" s="530">
        <f>IFERROR(G9/(C9+E9),0)</f>
        <v>0</v>
      </c>
    </row>
    <row r="10" spans="1:9">
      <c r="A10" s="74">
        <v>3</v>
      </c>
      <c r="B10" s="73" t="s">
        <v>256</v>
      </c>
      <c r="C10" s="527">
        <v>0</v>
      </c>
      <c r="D10" s="528">
        <v>0</v>
      </c>
      <c r="E10" s="527">
        <v>0</v>
      </c>
      <c r="F10" s="527">
        <v>0</v>
      </c>
      <c r="G10" s="529">
        <v>0</v>
      </c>
      <c r="H10" s="530">
        <f>IFERROR(G10/(C10+E10),0)</f>
        <v>0</v>
      </c>
    </row>
    <row r="11" spans="1:9">
      <c r="A11" s="74">
        <v>4</v>
      </c>
      <c r="B11" s="73" t="s">
        <v>257</v>
      </c>
      <c r="C11" s="527">
        <v>0</v>
      </c>
      <c r="D11" s="528">
        <v>0</v>
      </c>
      <c r="E11" s="527">
        <v>0</v>
      </c>
      <c r="F11" s="527">
        <v>0</v>
      </c>
      <c r="G11" s="529">
        <v>0</v>
      </c>
      <c r="H11" s="530">
        <f t="shared" ref="H11:H21" si="0">IFERROR(G11/(C11+E11),0)</f>
        <v>0</v>
      </c>
    </row>
    <row r="12" spans="1:9">
      <c r="A12" s="74">
        <v>5</v>
      </c>
      <c r="B12" s="73" t="s">
        <v>258</v>
      </c>
      <c r="C12" s="527">
        <v>0</v>
      </c>
      <c r="D12" s="528">
        <v>0</v>
      </c>
      <c r="E12" s="527">
        <v>0</v>
      </c>
      <c r="F12" s="527">
        <v>0</v>
      </c>
      <c r="G12" s="529">
        <v>0</v>
      </c>
      <c r="H12" s="530">
        <f t="shared" si="0"/>
        <v>0</v>
      </c>
    </row>
    <row r="13" spans="1:9">
      <c r="A13" s="74">
        <v>6</v>
      </c>
      <c r="B13" s="73" t="s">
        <v>259</v>
      </c>
      <c r="C13" s="527">
        <v>6536955.9357000003</v>
      </c>
      <c r="D13" s="528">
        <v>0</v>
      </c>
      <c r="E13" s="527">
        <v>0</v>
      </c>
      <c r="F13" s="527">
        <v>3268477.9678500001</v>
      </c>
      <c r="G13" s="529">
        <v>3268477.9678500001</v>
      </c>
      <c r="H13" s="530">
        <f t="shared" si="0"/>
        <v>0.5</v>
      </c>
    </row>
    <row r="14" spans="1:9">
      <c r="A14" s="74">
        <v>7</v>
      </c>
      <c r="B14" s="73" t="s">
        <v>74</v>
      </c>
      <c r="C14" s="527">
        <v>0</v>
      </c>
      <c r="D14" s="528">
        <v>0</v>
      </c>
      <c r="E14" s="527">
        <v>0</v>
      </c>
      <c r="F14" s="527">
        <v>0</v>
      </c>
      <c r="G14" s="529">
        <v>0</v>
      </c>
      <c r="H14" s="530">
        <f t="shared" si="0"/>
        <v>0</v>
      </c>
    </row>
    <row r="15" spans="1:9">
      <c r="A15" s="74">
        <v>8</v>
      </c>
      <c r="B15" s="73" t="s">
        <v>75</v>
      </c>
      <c r="C15" s="527">
        <v>226675173.49020001</v>
      </c>
      <c r="D15" s="528">
        <v>613246.12699999998</v>
      </c>
      <c r="E15" s="527">
        <v>304607.02749999997</v>
      </c>
      <c r="F15" s="527">
        <v>172248990.35514998</v>
      </c>
      <c r="G15" s="529">
        <v>172248990.35514998</v>
      </c>
      <c r="H15" s="530">
        <f t="shared" si="0"/>
        <v>0.75887371977486739</v>
      </c>
    </row>
    <row r="16" spans="1:9">
      <c r="A16" s="74">
        <v>9</v>
      </c>
      <c r="B16" s="73" t="s">
        <v>76</v>
      </c>
      <c r="C16" s="527">
        <v>0</v>
      </c>
      <c r="D16" s="528">
        <v>0</v>
      </c>
      <c r="E16" s="527">
        <v>0</v>
      </c>
      <c r="F16" s="527">
        <v>0</v>
      </c>
      <c r="G16" s="529">
        <v>0</v>
      </c>
      <c r="H16" s="530">
        <f t="shared" si="0"/>
        <v>0</v>
      </c>
    </row>
    <row r="17" spans="1:8">
      <c r="A17" s="74">
        <v>10</v>
      </c>
      <c r="B17" s="73" t="s">
        <v>70</v>
      </c>
      <c r="C17" s="527">
        <v>1427353.4209</v>
      </c>
      <c r="D17" s="528">
        <v>0</v>
      </c>
      <c r="E17" s="527">
        <v>0</v>
      </c>
      <c r="F17" s="527">
        <v>1449451.4258999999</v>
      </c>
      <c r="G17" s="529">
        <v>1449451.4258999999</v>
      </c>
      <c r="H17" s="530">
        <f t="shared" si="0"/>
        <v>1.0154818033686894</v>
      </c>
    </row>
    <row r="18" spans="1:8">
      <c r="A18" s="74">
        <v>11</v>
      </c>
      <c r="B18" s="73" t="s">
        <v>71</v>
      </c>
      <c r="C18" s="527">
        <v>0</v>
      </c>
      <c r="D18" s="528">
        <v>0</v>
      </c>
      <c r="E18" s="527">
        <v>0</v>
      </c>
      <c r="F18" s="527">
        <v>0</v>
      </c>
      <c r="G18" s="529">
        <v>0</v>
      </c>
      <c r="H18" s="530">
        <f t="shared" si="0"/>
        <v>0</v>
      </c>
    </row>
    <row r="19" spans="1:8">
      <c r="A19" s="74">
        <v>12</v>
      </c>
      <c r="B19" s="73" t="s">
        <v>72</v>
      </c>
      <c r="C19" s="527">
        <v>0</v>
      </c>
      <c r="D19" s="528">
        <v>0</v>
      </c>
      <c r="E19" s="527">
        <v>0</v>
      </c>
      <c r="F19" s="527">
        <v>0</v>
      </c>
      <c r="G19" s="529">
        <v>0</v>
      </c>
      <c r="H19" s="530">
        <f t="shared" si="0"/>
        <v>0</v>
      </c>
    </row>
    <row r="20" spans="1:8">
      <c r="A20" s="74">
        <v>13</v>
      </c>
      <c r="B20" s="73" t="s">
        <v>73</v>
      </c>
      <c r="C20" s="527">
        <v>0</v>
      </c>
      <c r="D20" s="528">
        <v>0</v>
      </c>
      <c r="E20" s="527">
        <v>0</v>
      </c>
      <c r="F20" s="527">
        <v>0</v>
      </c>
      <c r="G20" s="529">
        <v>0</v>
      </c>
      <c r="H20" s="530">
        <f t="shared" si="0"/>
        <v>0</v>
      </c>
    </row>
    <row r="21" spans="1:8">
      <c r="A21" s="74">
        <v>14</v>
      </c>
      <c r="B21" s="73" t="s">
        <v>287</v>
      </c>
      <c r="C21" s="527">
        <v>23958784.798799999</v>
      </c>
      <c r="D21" s="528">
        <v>0</v>
      </c>
      <c r="E21" s="527">
        <v>0</v>
      </c>
      <c r="F21" s="527">
        <v>8856120.5577000007</v>
      </c>
      <c r="G21" s="529">
        <v>8856120.5577000007</v>
      </c>
      <c r="H21" s="530">
        <f t="shared" si="0"/>
        <v>0.36963980569430088</v>
      </c>
    </row>
    <row r="22" spans="1:8" ht="13.5" thickBot="1">
      <c r="A22" s="118"/>
      <c r="B22" s="124" t="s">
        <v>69</v>
      </c>
      <c r="C22" s="531">
        <f>SUM(C8:C21)</f>
        <v>308001747.02240002</v>
      </c>
      <c r="D22" s="531">
        <f>SUM(D8:D21)</f>
        <v>613246.12699999998</v>
      </c>
      <c r="E22" s="531">
        <f>SUM(E8:E21)</f>
        <v>304607.02749999997</v>
      </c>
      <c r="F22" s="531">
        <f>SUM(F8:F21)</f>
        <v>202632058.70188001</v>
      </c>
      <c r="G22" s="531">
        <f>SUM(G8:G21)</f>
        <v>202632058.70188001</v>
      </c>
      <c r="H22" s="532">
        <f>IFERROR(G22/(C22+E22),0)</f>
        <v>0.65724256422260963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80" zoomScaleNormal="80" workbookViewId="0">
      <pane xSplit="2" ySplit="6" topLeftCell="C7" activePane="bottomRight" state="frozen"/>
      <selection activeCell="K21" sqref="K21"/>
      <selection pane="topRight" activeCell="K21" sqref="K21"/>
      <selection pane="bottomLeft" activeCell="K21" sqref="K21"/>
      <selection pane="bottomRight" activeCell="C13" sqref="C13"/>
    </sheetView>
  </sheetViews>
  <sheetFormatPr defaultColWidth="9.140625" defaultRowHeight="12.75"/>
  <cols>
    <col min="1" max="1" width="10.5703125" style="260" bestFit="1" customWidth="1"/>
    <col min="2" max="2" width="104.140625" style="260" customWidth="1"/>
    <col min="3" max="11" width="12.7109375" style="260" customWidth="1"/>
    <col min="12" max="16384" width="9.140625" style="260"/>
  </cols>
  <sheetData>
    <row r="1" spans="1:11">
      <c r="A1" s="260" t="s">
        <v>226</v>
      </c>
      <c r="B1" s="355" t="str">
        <f>'1. key ratios'!B1</f>
        <v>ფინკა ბანკი საქართველო</v>
      </c>
    </row>
    <row r="2" spans="1:11">
      <c r="A2" s="260" t="s">
        <v>227</v>
      </c>
      <c r="B2" s="356">
        <f>'1. key ratios'!B2</f>
        <v>43373</v>
      </c>
      <c r="C2" s="261"/>
      <c r="D2" s="261"/>
    </row>
    <row r="3" spans="1:11">
      <c r="B3" s="261"/>
      <c r="C3" s="261"/>
      <c r="D3" s="261"/>
    </row>
    <row r="4" spans="1:11" ht="13.5" thickBot="1">
      <c r="A4" s="260" t="s">
        <v>827</v>
      </c>
      <c r="B4" s="225" t="s">
        <v>826</v>
      </c>
      <c r="C4" s="261"/>
      <c r="D4" s="261"/>
    </row>
    <row r="5" spans="1:11" ht="30" customHeight="1">
      <c r="A5" s="593"/>
      <c r="B5" s="594"/>
      <c r="C5" s="591" t="s">
        <v>873</v>
      </c>
      <c r="D5" s="591"/>
      <c r="E5" s="591"/>
      <c r="F5" s="591" t="s">
        <v>874</v>
      </c>
      <c r="G5" s="591"/>
      <c r="H5" s="591"/>
      <c r="I5" s="591" t="s">
        <v>875</v>
      </c>
      <c r="J5" s="591"/>
      <c r="K5" s="592"/>
    </row>
    <row r="6" spans="1:11">
      <c r="A6" s="258"/>
      <c r="B6" s="259"/>
      <c r="C6" s="262" t="s">
        <v>909</v>
      </c>
      <c r="D6" s="262" t="s">
        <v>910</v>
      </c>
      <c r="E6" s="262" t="s">
        <v>911</v>
      </c>
      <c r="F6" s="262" t="s">
        <v>909</v>
      </c>
      <c r="G6" s="262" t="s">
        <v>910</v>
      </c>
      <c r="H6" s="262" t="s">
        <v>911</v>
      </c>
      <c r="I6" s="262" t="s">
        <v>909</v>
      </c>
      <c r="J6" s="262" t="s">
        <v>910</v>
      </c>
      <c r="K6" s="267" t="s">
        <v>911</v>
      </c>
    </row>
    <row r="7" spans="1:11">
      <c r="A7" s="268" t="s">
        <v>797</v>
      </c>
      <c r="B7" s="257"/>
      <c r="C7" s="257"/>
      <c r="D7" s="257"/>
      <c r="E7" s="257"/>
      <c r="F7" s="257"/>
      <c r="G7" s="257"/>
      <c r="H7" s="257"/>
      <c r="I7" s="257"/>
      <c r="J7" s="257"/>
      <c r="K7" s="269"/>
    </row>
    <row r="8" spans="1:11">
      <c r="A8" s="256">
        <v>1</v>
      </c>
      <c r="B8" s="240" t="s">
        <v>797</v>
      </c>
      <c r="C8" s="237"/>
      <c r="D8" s="237"/>
      <c r="E8" s="237"/>
      <c r="F8" s="317">
        <v>31348216.459999997</v>
      </c>
      <c r="G8" s="241">
        <v>22103861.335366666</v>
      </c>
      <c r="H8" s="241">
        <v>53452077.795366667</v>
      </c>
      <c r="I8" s="318">
        <v>30899511.583333332</v>
      </c>
      <c r="J8" s="318">
        <v>21120807.902799997</v>
      </c>
      <c r="K8" s="319">
        <v>52020319.486133337</v>
      </c>
    </row>
    <row r="9" spans="1:11">
      <c r="A9" s="268" t="s">
        <v>798</v>
      </c>
      <c r="B9" s="257"/>
      <c r="C9" s="257"/>
      <c r="D9" s="257"/>
      <c r="E9" s="257"/>
      <c r="F9" s="257"/>
      <c r="G9" s="257"/>
      <c r="H9" s="257"/>
      <c r="I9" s="320"/>
      <c r="J9" s="320"/>
      <c r="K9" s="321"/>
    </row>
    <row r="10" spans="1:11">
      <c r="A10" s="270">
        <v>2</v>
      </c>
      <c r="B10" s="242" t="s">
        <v>799</v>
      </c>
      <c r="C10" s="322">
        <v>36797374.75</v>
      </c>
      <c r="D10" s="322">
        <v>38042646.17696666</v>
      </c>
      <c r="E10" s="322">
        <v>74840020.926966667</v>
      </c>
      <c r="F10" s="322">
        <v>3085269.7753166673</v>
      </c>
      <c r="G10" s="322">
        <v>4277770.0999690006</v>
      </c>
      <c r="H10" s="322">
        <v>7363039.8752856674</v>
      </c>
      <c r="I10" s="323">
        <v>603331.93200000003</v>
      </c>
      <c r="J10" s="323">
        <v>1097582.5552266669</v>
      </c>
      <c r="K10" s="324">
        <v>1700914.4872266666</v>
      </c>
    </row>
    <row r="11" spans="1:11">
      <c r="A11" s="270">
        <v>3</v>
      </c>
      <c r="B11" s="242" t="s">
        <v>800</v>
      </c>
      <c r="C11" s="322">
        <v>129420696.17116667</v>
      </c>
      <c r="D11" s="322">
        <v>35530837.572366677</v>
      </c>
      <c r="E11" s="322">
        <v>164951533.74353334</v>
      </c>
      <c r="F11" s="322">
        <v>13441013.47108333</v>
      </c>
      <c r="G11" s="322">
        <v>3617629.5725133331</v>
      </c>
      <c r="H11" s="322">
        <v>17058643.043596666</v>
      </c>
      <c r="I11" s="323">
        <v>19260364.185999997</v>
      </c>
      <c r="J11" s="323">
        <v>3120855.6192150004</v>
      </c>
      <c r="K11" s="324">
        <v>22381219.805215001</v>
      </c>
    </row>
    <row r="12" spans="1:11">
      <c r="A12" s="270">
        <v>4</v>
      </c>
      <c r="B12" s="242" t="s">
        <v>801</v>
      </c>
      <c r="C12" s="322">
        <v>4190000</v>
      </c>
      <c r="D12" s="322">
        <v>0</v>
      </c>
      <c r="E12" s="322">
        <v>4190000</v>
      </c>
      <c r="F12" s="322">
        <v>0</v>
      </c>
      <c r="G12" s="322">
        <v>0</v>
      </c>
      <c r="H12" s="322">
        <v>0</v>
      </c>
      <c r="I12" s="323">
        <v>0</v>
      </c>
      <c r="J12" s="323">
        <v>0</v>
      </c>
      <c r="K12" s="324">
        <v>0</v>
      </c>
    </row>
    <row r="13" spans="1:11">
      <c r="A13" s="270">
        <v>5</v>
      </c>
      <c r="B13" s="242" t="s">
        <v>802</v>
      </c>
      <c r="C13" s="322">
        <v>-23309535.060000002</v>
      </c>
      <c r="D13" s="322">
        <v>21452.360433333331</v>
      </c>
      <c r="E13" s="322">
        <v>-23288082.699566666</v>
      </c>
      <c r="F13" s="322">
        <v>29485.878166666673</v>
      </c>
      <c r="G13" s="322">
        <v>5023.7530466666667</v>
      </c>
      <c r="H13" s="322">
        <v>34509.631213333334</v>
      </c>
      <c r="I13" s="323">
        <v>7718.6371666666673</v>
      </c>
      <c r="J13" s="323">
        <v>1805.8989816666665</v>
      </c>
      <c r="K13" s="324">
        <v>9524.5361483333327</v>
      </c>
    </row>
    <row r="14" spans="1:11">
      <c r="A14" s="270">
        <v>6</v>
      </c>
      <c r="B14" s="242" t="s">
        <v>817</v>
      </c>
      <c r="C14" s="322">
        <v>0</v>
      </c>
      <c r="D14" s="322">
        <v>0</v>
      </c>
      <c r="E14" s="322">
        <v>0</v>
      </c>
      <c r="F14" s="322">
        <v>0</v>
      </c>
      <c r="G14" s="322">
        <v>0</v>
      </c>
      <c r="H14" s="322">
        <v>0</v>
      </c>
      <c r="I14" s="323">
        <v>0</v>
      </c>
      <c r="J14" s="323">
        <v>0</v>
      </c>
      <c r="K14" s="324">
        <v>0</v>
      </c>
    </row>
    <row r="15" spans="1:11">
      <c r="A15" s="270">
        <v>7</v>
      </c>
      <c r="B15" s="242" t="s">
        <v>804</v>
      </c>
      <c r="C15" s="322">
        <v>8159388.2666666703</v>
      </c>
      <c r="D15" s="322">
        <v>1853733.0019333314</v>
      </c>
      <c r="E15" s="322">
        <v>10013121.268599996</v>
      </c>
      <c r="F15" s="322">
        <v>2645607.7900000014</v>
      </c>
      <c r="G15" s="322">
        <v>596179.79553333297</v>
      </c>
      <c r="H15" s="322">
        <v>3241787.5855333335</v>
      </c>
      <c r="I15" s="323">
        <v>2654623.7900000005</v>
      </c>
      <c r="J15" s="323">
        <v>596179.79553333297</v>
      </c>
      <c r="K15" s="324">
        <v>3250803.5855333335</v>
      </c>
    </row>
    <row r="16" spans="1:11">
      <c r="A16" s="270">
        <v>8</v>
      </c>
      <c r="B16" s="243" t="s">
        <v>805</v>
      </c>
      <c r="C16" s="322">
        <v>155257924.12783334</v>
      </c>
      <c r="D16" s="322">
        <v>75448669.111699998</v>
      </c>
      <c r="E16" s="322">
        <v>230706593.23953333</v>
      </c>
      <c r="F16" s="322">
        <v>19201376.914566666</v>
      </c>
      <c r="G16" s="322">
        <v>8496603.2210623324</v>
      </c>
      <c r="H16" s="322">
        <v>27697980.135628998</v>
      </c>
      <c r="I16" s="323">
        <v>22526038.545166668</v>
      </c>
      <c r="J16" s="323">
        <v>4816423.8689566664</v>
      </c>
      <c r="K16" s="324">
        <v>27342462.41412333</v>
      </c>
    </row>
    <row r="17" spans="1:11">
      <c r="A17" s="268" t="s">
        <v>806</v>
      </c>
      <c r="B17" s="257"/>
      <c r="C17" s="257"/>
      <c r="D17" s="257"/>
      <c r="E17" s="257"/>
      <c r="F17" s="257"/>
      <c r="G17" s="257"/>
      <c r="H17" s="257"/>
      <c r="I17" s="320"/>
      <c r="J17" s="320"/>
      <c r="K17" s="321"/>
    </row>
    <row r="18" spans="1:11">
      <c r="A18" s="270">
        <v>9</v>
      </c>
      <c r="B18" s="242" t="s">
        <v>807</v>
      </c>
      <c r="C18" s="322">
        <v>0</v>
      </c>
      <c r="D18" s="322">
        <v>0</v>
      </c>
      <c r="E18" s="322">
        <v>0</v>
      </c>
      <c r="F18" s="322">
        <v>0</v>
      </c>
      <c r="G18" s="322">
        <v>0</v>
      </c>
      <c r="H18" s="322">
        <v>0</v>
      </c>
      <c r="I18" s="323">
        <v>0</v>
      </c>
      <c r="J18" s="323">
        <v>0</v>
      </c>
      <c r="K18" s="324">
        <v>0</v>
      </c>
    </row>
    <row r="19" spans="1:11">
      <c r="A19" s="270">
        <v>10</v>
      </c>
      <c r="B19" s="242" t="s">
        <v>808</v>
      </c>
      <c r="C19" s="322">
        <v>193116991.08253336</v>
      </c>
      <c r="D19" s="322">
        <v>26567177.467733335</v>
      </c>
      <c r="E19" s="322">
        <v>219684168.55026665</v>
      </c>
      <c r="F19" s="322">
        <v>6168091.4431333328</v>
      </c>
      <c r="G19" s="322">
        <v>544372.70083333331</v>
      </c>
      <c r="H19" s="322">
        <v>6712464.1439666664</v>
      </c>
      <c r="I19" s="323">
        <v>6616796.3197999997</v>
      </c>
      <c r="J19" s="323">
        <v>5323545.7941666665</v>
      </c>
      <c r="K19" s="324">
        <v>11940342.113966666</v>
      </c>
    </row>
    <row r="20" spans="1:11">
      <c r="A20" s="270">
        <v>11</v>
      </c>
      <c r="B20" s="242" t="s">
        <v>809</v>
      </c>
      <c r="C20" s="322">
        <v>645546.33666666679</v>
      </c>
      <c r="D20" s="322">
        <v>22313073.079799999</v>
      </c>
      <c r="E20" s="322">
        <v>22958619.416466668</v>
      </c>
      <c r="F20" s="322">
        <v>0</v>
      </c>
      <c r="G20" s="322">
        <v>0</v>
      </c>
      <c r="H20" s="322">
        <v>0</v>
      </c>
      <c r="I20" s="323">
        <v>0</v>
      </c>
      <c r="J20" s="323">
        <v>0</v>
      </c>
      <c r="K20" s="324">
        <v>0</v>
      </c>
    </row>
    <row r="21" spans="1:11" ht="13.5" thickBot="1">
      <c r="A21" s="163">
        <v>12</v>
      </c>
      <c r="B21" s="271" t="s">
        <v>810</v>
      </c>
      <c r="C21" s="325">
        <v>193762537.41920003</v>
      </c>
      <c r="D21" s="325">
        <v>48880250.547533333</v>
      </c>
      <c r="E21" s="325">
        <v>242642787.96673334</v>
      </c>
      <c r="F21" s="322">
        <v>6168091.4431333328</v>
      </c>
      <c r="G21" s="322">
        <v>544372.70083333331</v>
      </c>
      <c r="H21" s="322">
        <v>6712464.1439666664</v>
      </c>
      <c r="I21" s="326">
        <v>6616796.3197999997</v>
      </c>
      <c r="J21" s="326">
        <v>5323545.7941666665</v>
      </c>
      <c r="K21" s="327">
        <v>11940342.113966666</v>
      </c>
    </row>
    <row r="22" spans="1:11" ht="38.25" customHeight="1" thickBot="1">
      <c r="A22" s="254"/>
      <c r="B22" s="255"/>
      <c r="C22" s="255"/>
      <c r="D22" s="255"/>
      <c r="E22" s="255"/>
      <c r="F22" s="590" t="s">
        <v>811</v>
      </c>
      <c r="G22" s="591"/>
      <c r="H22" s="591"/>
      <c r="I22" s="590" t="s">
        <v>812</v>
      </c>
      <c r="J22" s="591"/>
      <c r="K22" s="592"/>
    </row>
    <row r="23" spans="1:11">
      <c r="A23" s="247">
        <v>13</v>
      </c>
      <c r="B23" s="244" t="s">
        <v>797</v>
      </c>
      <c r="C23" s="253"/>
      <c r="D23" s="253"/>
      <c r="E23" s="253"/>
      <c r="F23" s="328">
        <v>31348216.459999997</v>
      </c>
      <c r="G23" s="328">
        <v>22103861.335366666</v>
      </c>
      <c r="H23" s="328">
        <v>53452077.795366667</v>
      </c>
      <c r="I23" s="328">
        <v>30899511.583333332</v>
      </c>
      <c r="J23" s="328">
        <v>21120807.902799997</v>
      </c>
      <c r="K23" s="329">
        <v>52020319.486133337</v>
      </c>
    </row>
    <row r="24" spans="1:11" ht="13.5" thickBot="1">
      <c r="A24" s="248">
        <v>14</v>
      </c>
      <c r="B24" s="245" t="s">
        <v>813</v>
      </c>
      <c r="C24" s="272"/>
      <c r="D24" s="251"/>
      <c r="E24" s="252"/>
      <c r="F24" s="330">
        <v>13033285.471433334</v>
      </c>
      <c r="G24" s="330">
        <v>7952230.5202289987</v>
      </c>
      <c r="H24" s="330">
        <v>20985515.991662331</v>
      </c>
      <c r="I24" s="330">
        <v>15909242.225366667</v>
      </c>
      <c r="J24" s="330">
        <v>1204105.9672391666</v>
      </c>
      <c r="K24" s="331">
        <v>15402120.300156664</v>
      </c>
    </row>
    <row r="25" spans="1:11" ht="13.5" thickBot="1">
      <c r="A25" s="249">
        <v>15</v>
      </c>
      <c r="B25" s="246" t="s">
        <v>814</v>
      </c>
      <c r="C25" s="250"/>
      <c r="D25" s="250"/>
      <c r="E25" s="250"/>
      <c r="F25" s="332">
        <v>2.4052428321860795</v>
      </c>
      <c r="G25" s="332">
        <v>2.7795800535634054</v>
      </c>
      <c r="H25" s="332">
        <v>2.5470938058708441</v>
      </c>
      <c r="I25" s="332">
        <v>1.9422365405980975</v>
      </c>
      <c r="J25" s="332">
        <v>17.540655455123126</v>
      </c>
      <c r="K25" s="333">
        <v>3.3774778064552713</v>
      </c>
    </row>
    <row r="28" spans="1:11" ht="38.25">
      <c r="B28" s="20" t="s">
        <v>872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zoomScale="80" zoomScaleNormal="80" workbookViewId="0">
      <pane xSplit="1" ySplit="5" topLeftCell="B6" activePane="bottomRight" state="frozen"/>
      <selection activeCell="C13" sqref="C13"/>
      <selection pane="topRight" activeCell="C13" sqref="C13"/>
      <selection pane="bottomLeft" activeCell="C13" sqref="C13"/>
      <selection pane="bottomRight" activeCell="D7" sqref="D7"/>
    </sheetView>
  </sheetViews>
  <sheetFormatPr defaultColWidth="9.140625" defaultRowHeight="15"/>
  <cols>
    <col min="1" max="1" width="10.5703125" style="69" bestFit="1" customWidth="1"/>
    <col min="2" max="2" width="64.5703125" style="69" customWidth="1"/>
    <col min="3" max="3" width="14.28515625" style="69" bestFit="1" customWidth="1"/>
    <col min="4" max="4" width="10" style="69" bestFit="1" customWidth="1"/>
    <col min="5" max="5" width="18.28515625" style="69" bestFit="1" customWidth="1"/>
    <col min="6" max="13" width="10.7109375" style="69" customWidth="1"/>
    <col min="14" max="14" width="31" style="69" bestFit="1" customWidth="1"/>
    <col min="15" max="16384" width="9.140625" style="9"/>
  </cols>
  <sheetData>
    <row r="1" spans="1:14">
      <c r="A1" s="5" t="s">
        <v>226</v>
      </c>
      <c r="B1" s="355" t="str">
        <f>'1. key ratios'!B1</f>
        <v>ფინკა ბანკი საქართველო</v>
      </c>
    </row>
    <row r="2" spans="1:14" ht="14.25" customHeight="1">
      <c r="A2" s="69" t="s">
        <v>227</v>
      </c>
      <c r="B2" s="356">
        <f>'1. key ratios'!B2</f>
        <v>43373</v>
      </c>
    </row>
    <row r="3" spans="1:14" ht="14.25" customHeight="1"/>
    <row r="4" spans="1:14" ht="15.75" thickBot="1">
      <c r="A4" s="2" t="s">
        <v>660</v>
      </c>
      <c r="B4" s="76" t="s">
        <v>78</v>
      </c>
    </row>
    <row r="5" spans="1:14" s="22" customFormat="1" ht="12.75">
      <c r="A5" s="130"/>
      <c r="B5" s="131"/>
      <c r="C5" s="132" t="s">
        <v>0</v>
      </c>
      <c r="D5" s="132" t="s">
        <v>1</v>
      </c>
      <c r="E5" s="132" t="s">
        <v>2</v>
      </c>
      <c r="F5" s="132" t="s">
        <v>3</v>
      </c>
      <c r="G5" s="132" t="s">
        <v>4</v>
      </c>
      <c r="H5" s="132" t="s">
        <v>5</v>
      </c>
      <c r="I5" s="132" t="s">
        <v>276</v>
      </c>
      <c r="J5" s="132" t="s">
        <v>277</v>
      </c>
      <c r="K5" s="132" t="s">
        <v>278</v>
      </c>
      <c r="L5" s="132" t="s">
        <v>279</v>
      </c>
      <c r="M5" s="132" t="s">
        <v>280</v>
      </c>
      <c r="N5" s="133" t="s">
        <v>281</v>
      </c>
    </row>
    <row r="6" spans="1:14" ht="45">
      <c r="A6" s="125"/>
      <c r="B6" s="87"/>
      <c r="C6" s="88" t="s">
        <v>88</v>
      </c>
      <c r="D6" s="89" t="s">
        <v>77</v>
      </c>
      <c r="E6" s="90" t="s">
        <v>87</v>
      </c>
      <c r="F6" s="91">
        <v>0</v>
      </c>
      <c r="G6" s="91">
        <v>0.2</v>
      </c>
      <c r="H6" s="91">
        <v>0.35</v>
      </c>
      <c r="I6" s="91">
        <v>0.5</v>
      </c>
      <c r="J6" s="91">
        <v>0.75</v>
      </c>
      <c r="K6" s="91">
        <v>1</v>
      </c>
      <c r="L6" s="91">
        <v>1.5</v>
      </c>
      <c r="M6" s="91">
        <v>2.5</v>
      </c>
      <c r="N6" s="126" t="s">
        <v>78</v>
      </c>
    </row>
    <row r="7" spans="1:14">
      <c r="A7" s="127">
        <v>1</v>
      </c>
      <c r="B7" s="92" t="s">
        <v>79</v>
      </c>
      <c r="C7" s="533">
        <f>SUM(C8:C13)</f>
        <v>20920800</v>
      </c>
      <c r="D7" s="534"/>
      <c r="E7" s="533">
        <f t="shared" ref="E7:M7" si="0">SUM(E8:E13)</f>
        <v>1046040</v>
      </c>
      <c r="F7" s="533">
        <f>SUM(F8:F13)</f>
        <v>0</v>
      </c>
      <c r="G7" s="533">
        <f t="shared" si="0"/>
        <v>0</v>
      </c>
      <c r="H7" s="533">
        <f t="shared" si="0"/>
        <v>0</v>
      </c>
      <c r="I7" s="533">
        <f t="shared" si="0"/>
        <v>0</v>
      </c>
      <c r="J7" s="533">
        <f t="shared" si="0"/>
        <v>0</v>
      </c>
      <c r="K7" s="533">
        <f t="shared" si="0"/>
        <v>1046040</v>
      </c>
      <c r="L7" s="533">
        <f t="shared" si="0"/>
        <v>0</v>
      </c>
      <c r="M7" s="533">
        <f t="shared" si="0"/>
        <v>0</v>
      </c>
      <c r="N7" s="535">
        <f>SUM(N8:N13)</f>
        <v>1046040</v>
      </c>
    </row>
    <row r="8" spans="1:14">
      <c r="A8" s="127">
        <v>1.1000000000000001</v>
      </c>
      <c r="B8" s="93" t="s">
        <v>80</v>
      </c>
      <c r="C8" s="536">
        <v>0</v>
      </c>
      <c r="D8" s="537">
        <v>0.02</v>
      </c>
      <c r="E8" s="533">
        <f>C8*D8</f>
        <v>0</v>
      </c>
      <c r="F8" s="536">
        <v>0</v>
      </c>
      <c r="G8" s="536">
        <v>0</v>
      </c>
      <c r="H8" s="536">
        <v>0</v>
      </c>
      <c r="I8" s="536">
        <v>0</v>
      </c>
      <c r="J8" s="536">
        <v>0</v>
      </c>
      <c r="K8" s="536">
        <v>0</v>
      </c>
      <c r="L8" s="536">
        <v>0</v>
      </c>
      <c r="M8" s="536">
        <v>0</v>
      </c>
      <c r="N8" s="535">
        <f>SUMPRODUCT($F$6:$M$6,F8:M8)</f>
        <v>0</v>
      </c>
    </row>
    <row r="9" spans="1:14">
      <c r="A9" s="127">
        <v>1.2</v>
      </c>
      <c r="B9" s="93" t="s">
        <v>81</v>
      </c>
      <c r="C9" s="536">
        <v>20920800</v>
      </c>
      <c r="D9" s="537">
        <v>0.05</v>
      </c>
      <c r="E9" s="533">
        <f>C9*D9</f>
        <v>1046040</v>
      </c>
      <c r="F9" s="536">
        <v>0</v>
      </c>
      <c r="G9" s="536">
        <v>0</v>
      </c>
      <c r="H9" s="536">
        <v>0</v>
      </c>
      <c r="I9" s="536">
        <v>0</v>
      </c>
      <c r="J9" s="536">
        <v>0</v>
      </c>
      <c r="K9" s="536">
        <v>1046040</v>
      </c>
      <c r="L9" s="536">
        <v>0</v>
      </c>
      <c r="M9" s="536">
        <v>0</v>
      </c>
      <c r="N9" s="535">
        <f t="shared" ref="N9:N12" si="1">SUMPRODUCT($F$6:$M$6,F9:M9)</f>
        <v>1046040</v>
      </c>
    </row>
    <row r="10" spans="1:14">
      <c r="A10" s="127">
        <v>1.3</v>
      </c>
      <c r="B10" s="93" t="s">
        <v>82</v>
      </c>
      <c r="C10" s="536">
        <v>0</v>
      </c>
      <c r="D10" s="537">
        <v>0.08</v>
      </c>
      <c r="E10" s="533">
        <f>C10*D10</f>
        <v>0</v>
      </c>
      <c r="F10" s="536">
        <v>0</v>
      </c>
      <c r="G10" s="536">
        <v>0</v>
      </c>
      <c r="H10" s="536">
        <v>0</v>
      </c>
      <c r="I10" s="536">
        <v>0</v>
      </c>
      <c r="J10" s="536">
        <v>0</v>
      </c>
      <c r="K10" s="536">
        <v>0</v>
      </c>
      <c r="L10" s="536">
        <v>0</v>
      </c>
      <c r="M10" s="536">
        <v>0</v>
      </c>
      <c r="N10" s="535">
        <f>SUMPRODUCT($F$6:$M$6,F10:M10)</f>
        <v>0</v>
      </c>
    </row>
    <row r="11" spans="1:14">
      <c r="A11" s="127">
        <v>1.4</v>
      </c>
      <c r="B11" s="93" t="s">
        <v>83</v>
      </c>
      <c r="C11" s="536">
        <v>0</v>
      </c>
      <c r="D11" s="537">
        <v>0.11</v>
      </c>
      <c r="E11" s="533">
        <f>C11*D11</f>
        <v>0</v>
      </c>
      <c r="F11" s="536">
        <v>0</v>
      </c>
      <c r="G11" s="536">
        <v>0</v>
      </c>
      <c r="H11" s="536">
        <v>0</v>
      </c>
      <c r="I11" s="536">
        <v>0</v>
      </c>
      <c r="J11" s="536">
        <v>0</v>
      </c>
      <c r="K11" s="536">
        <v>0</v>
      </c>
      <c r="L11" s="536">
        <v>0</v>
      </c>
      <c r="M11" s="536">
        <v>0</v>
      </c>
      <c r="N11" s="535">
        <f t="shared" si="1"/>
        <v>0</v>
      </c>
    </row>
    <row r="12" spans="1:14">
      <c r="A12" s="127">
        <v>1.5</v>
      </c>
      <c r="B12" s="93" t="s">
        <v>84</v>
      </c>
      <c r="C12" s="536">
        <v>0</v>
      </c>
      <c r="D12" s="537">
        <v>0.14000000000000001</v>
      </c>
      <c r="E12" s="533">
        <f>C12*D12</f>
        <v>0</v>
      </c>
      <c r="F12" s="536">
        <v>0</v>
      </c>
      <c r="G12" s="536">
        <v>0</v>
      </c>
      <c r="H12" s="536">
        <v>0</v>
      </c>
      <c r="I12" s="536">
        <v>0</v>
      </c>
      <c r="J12" s="536">
        <v>0</v>
      </c>
      <c r="K12" s="536">
        <v>0</v>
      </c>
      <c r="L12" s="536">
        <v>0</v>
      </c>
      <c r="M12" s="536">
        <v>0</v>
      </c>
      <c r="N12" s="535">
        <f t="shared" si="1"/>
        <v>0</v>
      </c>
    </row>
    <row r="13" spans="1:14">
      <c r="A13" s="127">
        <v>1.6</v>
      </c>
      <c r="B13" s="94" t="s">
        <v>85</v>
      </c>
      <c r="C13" s="536">
        <v>0</v>
      </c>
      <c r="D13" s="538"/>
      <c r="E13" s="536"/>
      <c r="F13" s="536">
        <v>0</v>
      </c>
      <c r="G13" s="536">
        <v>0</v>
      </c>
      <c r="H13" s="536">
        <v>0</v>
      </c>
      <c r="I13" s="536">
        <v>0</v>
      </c>
      <c r="J13" s="536">
        <v>0</v>
      </c>
      <c r="K13" s="536">
        <v>0</v>
      </c>
      <c r="L13" s="536">
        <v>0</v>
      </c>
      <c r="M13" s="536">
        <v>0</v>
      </c>
      <c r="N13" s="535">
        <f>SUMPRODUCT($F$6:$M$6,F13:M13)</f>
        <v>0</v>
      </c>
    </row>
    <row r="14" spans="1:14">
      <c r="A14" s="127">
        <v>2</v>
      </c>
      <c r="B14" s="95" t="s">
        <v>86</v>
      </c>
      <c r="C14" s="533">
        <f>SUM(C15:C20)</f>
        <v>0</v>
      </c>
      <c r="D14" s="534"/>
      <c r="E14" s="533">
        <f t="shared" ref="E14:M14" si="2">SUM(E15:E20)</f>
        <v>0</v>
      </c>
      <c r="F14" s="533">
        <f t="shared" si="2"/>
        <v>0</v>
      </c>
      <c r="G14" s="533">
        <f t="shared" si="2"/>
        <v>0</v>
      </c>
      <c r="H14" s="533">
        <f t="shared" si="2"/>
        <v>0</v>
      </c>
      <c r="I14" s="533">
        <f t="shared" si="2"/>
        <v>0</v>
      </c>
      <c r="J14" s="533">
        <f t="shared" si="2"/>
        <v>0</v>
      </c>
      <c r="K14" s="533">
        <f t="shared" si="2"/>
        <v>0</v>
      </c>
      <c r="L14" s="533">
        <f t="shared" si="2"/>
        <v>0</v>
      </c>
      <c r="M14" s="533">
        <f t="shared" si="2"/>
        <v>0</v>
      </c>
      <c r="N14" s="535">
        <f>SUM(N15:N20)</f>
        <v>0</v>
      </c>
    </row>
    <row r="15" spans="1:14">
      <c r="A15" s="127">
        <v>2.1</v>
      </c>
      <c r="B15" s="94" t="s">
        <v>80</v>
      </c>
      <c r="C15" s="536">
        <v>0</v>
      </c>
      <c r="D15" s="537">
        <v>5.0000000000000001E-3</v>
      </c>
      <c r="E15" s="533">
        <f>C15*D15</f>
        <v>0</v>
      </c>
      <c r="F15" s="536">
        <v>0</v>
      </c>
      <c r="G15" s="536">
        <v>0</v>
      </c>
      <c r="H15" s="536">
        <v>0</v>
      </c>
      <c r="I15" s="536">
        <v>0</v>
      </c>
      <c r="J15" s="536">
        <v>0</v>
      </c>
      <c r="K15" s="536">
        <v>0</v>
      </c>
      <c r="L15" s="536">
        <v>0</v>
      </c>
      <c r="M15" s="536">
        <v>0</v>
      </c>
      <c r="N15" s="535">
        <f>SUMPRODUCT($F$6:$M$6,F15:M15)</f>
        <v>0</v>
      </c>
    </row>
    <row r="16" spans="1:14">
      <c r="A16" s="127">
        <v>2.2000000000000002</v>
      </c>
      <c r="B16" s="94" t="s">
        <v>81</v>
      </c>
      <c r="C16" s="536">
        <v>0</v>
      </c>
      <c r="D16" s="537">
        <v>0.01</v>
      </c>
      <c r="E16" s="533">
        <f>C16*D16</f>
        <v>0</v>
      </c>
      <c r="F16" s="536">
        <v>0</v>
      </c>
      <c r="G16" s="536">
        <v>0</v>
      </c>
      <c r="H16" s="536">
        <v>0</v>
      </c>
      <c r="I16" s="536">
        <v>0</v>
      </c>
      <c r="J16" s="536">
        <v>0</v>
      </c>
      <c r="K16" s="536">
        <v>0</v>
      </c>
      <c r="L16" s="536">
        <v>0</v>
      </c>
      <c r="M16" s="536">
        <v>0</v>
      </c>
      <c r="N16" s="535">
        <f t="shared" ref="N16:N20" si="3">SUMPRODUCT($F$6:$M$6,F16:M16)</f>
        <v>0</v>
      </c>
    </row>
    <row r="17" spans="1:14">
      <c r="A17" s="127">
        <v>2.2999999999999998</v>
      </c>
      <c r="B17" s="94" t="s">
        <v>82</v>
      </c>
      <c r="C17" s="536">
        <v>0</v>
      </c>
      <c r="D17" s="537">
        <v>0.02</v>
      </c>
      <c r="E17" s="533">
        <f>C17*D17</f>
        <v>0</v>
      </c>
      <c r="F17" s="536">
        <v>0</v>
      </c>
      <c r="G17" s="536">
        <v>0</v>
      </c>
      <c r="H17" s="536">
        <v>0</v>
      </c>
      <c r="I17" s="536">
        <v>0</v>
      </c>
      <c r="J17" s="536">
        <v>0</v>
      </c>
      <c r="K17" s="536">
        <v>0</v>
      </c>
      <c r="L17" s="536">
        <v>0</v>
      </c>
      <c r="M17" s="536">
        <v>0</v>
      </c>
      <c r="N17" s="535">
        <f t="shared" si="3"/>
        <v>0</v>
      </c>
    </row>
    <row r="18" spans="1:14">
      <c r="A18" s="127">
        <v>2.4</v>
      </c>
      <c r="B18" s="94" t="s">
        <v>83</v>
      </c>
      <c r="C18" s="536">
        <v>0</v>
      </c>
      <c r="D18" s="537">
        <v>0.03</v>
      </c>
      <c r="E18" s="533">
        <f>C18*D18</f>
        <v>0</v>
      </c>
      <c r="F18" s="536">
        <v>0</v>
      </c>
      <c r="G18" s="536">
        <v>0</v>
      </c>
      <c r="H18" s="536">
        <v>0</v>
      </c>
      <c r="I18" s="536">
        <v>0</v>
      </c>
      <c r="J18" s="536">
        <v>0</v>
      </c>
      <c r="K18" s="536">
        <v>0</v>
      </c>
      <c r="L18" s="536">
        <v>0</v>
      </c>
      <c r="M18" s="536">
        <v>0</v>
      </c>
      <c r="N18" s="535">
        <f t="shared" si="3"/>
        <v>0</v>
      </c>
    </row>
    <row r="19" spans="1:14">
      <c r="A19" s="127">
        <v>2.5</v>
      </c>
      <c r="B19" s="94" t="s">
        <v>84</v>
      </c>
      <c r="C19" s="536">
        <v>0</v>
      </c>
      <c r="D19" s="537">
        <v>0.04</v>
      </c>
      <c r="E19" s="533">
        <f>C19*D19</f>
        <v>0</v>
      </c>
      <c r="F19" s="536">
        <v>0</v>
      </c>
      <c r="G19" s="536">
        <v>0</v>
      </c>
      <c r="H19" s="536">
        <v>0</v>
      </c>
      <c r="I19" s="536">
        <v>0</v>
      </c>
      <c r="J19" s="536">
        <v>0</v>
      </c>
      <c r="K19" s="536">
        <v>0</v>
      </c>
      <c r="L19" s="536">
        <v>0</v>
      </c>
      <c r="M19" s="536">
        <v>0</v>
      </c>
      <c r="N19" s="535">
        <f t="shared" si="3"/>
        <v>0</v>
      </c>
    </row>
    <row r="20" spans="1:14">
      <c r="A20" s="127">
        <v>2.6</v>
      </c>
      <c r="B20" s="94" t="s">
        <v>85</v>
      </c>
      <c r="C20" s="536">
        <v>0</v>
      </c>
      <c r="D20" s="538"/>
      <c r="E20" s="539"/>
      <c r="F20" s="536">
        <v>0</v>
      </c>
      <c r="G20" s="536">
        <v>0</v>
      </c>
      <c r="H20" s="536">
        <v>0</v>
      </c>
      <c r="I20" s="536">
        <v>0</v>
      </c>
      <c r="J20" s="536">
        <v>0</v>
      </c>
      <c r="K20" s="536">
        <v>0</v>
      </c>
      <c r="L20" s="536">
        <v>0</v>
      </c>
      <c r="M20" s="536">
        <v>0</v>
      </c>
      <c r="N20" s="535">
        <f t="shared" si="3"/>
        <v>0</v>
      </c>
    </row>
    <row r="21" spans="1:14" ht="15.75" thickBot="1">
      <c r="A21" s="128">
        <v>3</v>
      </c>
      <c r="B21" s="129" t="s">
        <v>69</v>
      </c>
      <c r="C21" s="540">
        <f>C14+C7</f>
        <v>20920800</v>
      </c>
      <c r="D21" s="541"/>
      <c r="E21" s="540">
        <f>E14+E7</f>
        <v>1046040</v>
      </c>
      <c r="F21" s="540">
        <f>F7+F14</f>
        <v>0</v>
      </c>
      <c r="G21" s="540">
        <f t="shared" ref="G21:L21" si="4">G7+G14</f>
        <v>0</v>
      </c>
      <c r="H21" s="540">
        <f t="shared" si="4"/>
        <v>0</v>
      </c>
      <c r="I21" s="540">
        <f t="shared" si="4"/>
        <v>0</v>
      </c>
      <c r="J21" s="540">
        <f t="shared" si="4"/>
        <v>0</v>
      </c>
      <c r="K21" s="540">
        <f t="shared" si="4"/>
        <v>1046040</v>
      </c>
      <c r="L21" s="540">
        <f t="shared" si="4"/>
        <v>0</v>
      </c>
      <c r="M21" s="540">
        <f>M7+M14</f>
        <v>0</v>
      </c>
      <c r="N21" s="542">
        <f>N14+N7</f>
        <v>1046040</v>
      </c>
    </row>
    <row r="22" spans="1:14">
      <c r="E22" s="218"/>
      <c r="F22" s="218"/>
      <c r="G22" s="218"/>
      <c r="H22" s="218"/>
      <c r="I22" s="218"/>
      <c r="J22" s="218"/>
      <c r="K22" s="218"/>
      <c r="L22" s="218"/>
      <c r="M22" s="21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180" customWidth="1"/>
    <col min="2" max="2" width="66.140625" style="181" customWidth="1"/>
    <col min="3" max="3" width="131.42578125" style="182" customWidth="1"/>
    <col min="4" max="5" width="10.28515625" style="164" customWidth="1"/>
    <col min="6" max="16384" width="43.5703125" style="164"/>
  </cols>
  <sheetData>
    <row r="1" spans="1:3" ht="12.75" thickTop="1" thickBot="1">
      <c r="A1" s="630" t="s">
        <v>364</v>
      </c>
      <c r="B1" s="631"/>
      <c r="C1" s="632"/>
    </row>
    <row r="2" spans="1:3" ht="26.25" customHeight="1">
      <c r="A2" s="165"/>
      <c r="B2" s="650" t="s">
        <v>365</v>
      </c>
      <c r="C2" s="650"/>
    </row>
    <row r="3" spans="1:3" s="170" customFormat="1" ht="11.25" customHeight="1">
      <c r="A3" s="169"/>
      <c r="B3" s="650" t="s">
        <v>670</v>
      </c>
      <c r="C3" s="650"/>
    </row>
    <row r="4" spans="1:3" ht="12" customHeight="1" thickBot="1">
      <c r="A4" s="635" t="s">
        <v>674</v>
      </c>
      <c r="B4" s="636"/>
      <c r="C4" s="637"/>
    </row>
    <row r="5" spans="1:3" ht="12" thickTop="1">
      <c r="A5" s="166"/>
      <c r="B5" s="638" t="s">
        <v>366</v>
      </c>
      <c r="C5" s="639"/>
    </row>
    <row r="6" spans="1:3">
      <c r="A6" s="165"/>
      <c r="B6" s="599" t="s">
        <v>671</v>
      </c>
      <c r="C6" s="600"/>
    </row>
    <row r="7" spans="1:3">
      <c r="A7" s="165"/>
      <c r="B7" s="599" t="s">
        <v>367</v>
      </c>
      <c r="C7" s="600"/>
    </row>
    <row r="8" spans="1:3">
      <c r="A8" s="165"/>
      <c r="B8" s="599" t="s">
        <v>672</v>
      </c>
      <c r="C8" s="600"/>
    </row>
    <row r="9" spans="1:3">
      <c r="A9" s="165"/>
      <c r="B9" s="651" t="s">
        <v>673</v>
      </c>
      <c r="C9" s="652"/>
    </row>
    <row r="10" spans="1:3">
      <c r="A10" s="165"/>
      <c r="B10" s="642" t="s">
        <v>368</v>
      </c>
      <c r="C10" s="643" t="s">
        <v>368</v>
      </c>
    </row>
    <row r="11" spans="1:3">
      <c r="A11" s="165"/>
      <c r="B11" s="642" t="s">
        <v>369</v>
      </c>
      <c r="C11" s="643" t="s">
        <v>369</v>
      </c>
    </row>
    <row r="12" spans="1:3">
      <c r="A12" s="165"/>
      <c r="B12" s="642" t="s">
        <v>370</v>
      </c>
      <c r="C12" s="643" t="s">
        <v>370</v>
      </c>
    </row>
    <row r="13" spans="1:3">
      <c r="A13" s="165"/>
      <c r="B13" s="642" t="s">
        <v>371</v>
      </c>
      <c r="C13" s="643" t="s">
        <v>371</v>
      </c>
    </row>
    <row r="14" spans="1:3">
      <c r="A14" s="165"/>
      <c r="B14" s="642" t="s">
        <v>372</v>
      </c>
      <c r="C14" s="643" t="s">
        <v>372</v>
      </c>
    </row>
    <row r="15" spans="1:3" ht="21.75" customHeight="1">
      <c r="A15" s="165"/>
      <c r="B15" s="642" t="s">
        <v>373</v>
      </c>
      <c r="C15" s="643" t="s">
        <v>373</v>
      </c>
    </row>
    <row r="16" spans="1:3">
      <c r="A16" s="165"/>
      <c r="B16" s="642" t="s">
        <v>374</v>
      </c>
      <c r="C16" s="643" t="s">
        <v>375</v>
      </c>
    </row>
    <row r="17" spans="1:3">
      <c r="A17" s="165"/>
      <c r="B17" s="642" t="s">
        <v>376</v>
      </c>
      <c r="C17" s="643" t="s">
        <v>377</v>
      </c>
    </row>
    <row r="18" spans="1:3">
      <c r="A18" s="165"/>
      <c r="B18" s="642" t="s">
        <v>378</v>
      </c>
      <c r="C18" s="643" t="s">
        <v>379</v>
      </c>
    </row>
    <row r="19" spans="1:3">
      <c r="A19" s="165"/>
      <c r="B19" s="642" t="s">
        <v>380</v>
      </c>
      <c r="C19" s="643" t="s">
        <v>380</v>
      </c>
    </row>
    <row r="20" spans="1:3">
      <c r="A20" s="165"/>
      <c r="B20" s="642" t="s">
        <v>381</v>
      </c>
      <c r="C20" s="643" t="s">
        <v>381</v>
      </c>
    </row>
    <row r="21" spans="1:3">
      <c r="A21" s="165"/>
      <c r="B21" s="642" t="s">
        <v>382</v>
      </c>
      <c r="C21" s="643" t="s">
        <v>382</v>
      </c>
    </row>
    <row r="22" spans="1:3" ht="23.25" customHeight="1">
      <c r="A22" s="165"/>
      <c r="B22" s="642" t="s">
        <v>383</v>
      </c>
      <c r="C22" s="643" t="s">
        <v>384</v>
      </c>
    </row>
    <row r="23" spans="1:3">
      <c r="A23" s="165"/>
      <c r="B23" s="642" t="s">
        <v>385</v>
      </c>
      <c r="C23" s="643" t="s">
        <v>385</v>
      </c>
    </row>
    <row r="24" spans="1:3">
      <c r="A24" s="165"/>
      <c r="B24" s="642" t="s">
        <v>386</v>
      </c>
      <c r="C24" s="643" t="s">
        <v>387</v>
      </c>
    </row>
    <row r="25" spans="1:3" ht="12" thickBot="1">
      <c r="A25" s="167"/>
      <c r="B25" s="648" t="s">
        <v>388</v>
      </c>
      <c r="C25" s="649"/>
    </row>
    <row r="26" spans="1:3" ht="12.75" thickTop="1" thickBot="1">
      <c r="A26" s="635" t="s">
        <v>684</v>
      </c>
      <c r="B26" s="636"/>
      <c r="C26" s="637"/>
    </row>
    <row r="27" spans="1:3" ht="12.75" thickTop="1" thickBot="1">
      <c r="A27" s="168"/>
      <c r="B27" s="653" t="s">
        <v>389</v>
      </c>
      <c r="C27" s="654"/>
    </row>
    <row r="28" spans="1:3" ht="12.75" thickTop="1" thickBot="1">
      <c r="A28" s="635" t="s">
        <v>675</v>
      </c>
      <c r="B28" s="636"/>
      <c r="C28" s="637"/>
    </row>
    <row r="29" spans="1:3" ht="12" thickTop="1">
      <c r="A29" s="166"/>
      <c r="B29" s="646" t="s">
        <v>390</v>
      </c>
      <c r="C29" s="647" t="s">
        <v>391</v>
      </c>
    </row>
    <row r="30" spans="1:3">
      <c r="A30" s="165"/>
      <c r="B30" s="597" t="s">
        <v>392</v>
      </c>
      <c r="C30" s="598" t="s">
        <v>393</v>
      </c>
    </row>
    <row r="31" spans="1:3">
      <c r="A31" s="165"/>
      <c r="B31" s="597" t="s">
        <v>394</v>
      </c>
      <c r="C31" s="598" t="s">
        <v>395</v>
      </c>
    </row>
    <row r="32" spans="1:3">
      <c r="A32" s="165"/>
      <c r="B32" s="597" t="s">
        <v>396</v>
      </c>
      <c r="C32" s="598" t="s">
        <v>397</v>
      </c>
    </row>
    <row r="33" spans="1:3">
      <c r="A33" s="165"/>
      <c r="B33" s="597" t="s">
        <v>398</v>
      </c>
      <c r="C33" s="598" t="s">
        <v>399</v>
      </c>
    </row>
    <row r="34" spans="1:3">
      <c r="A34" s="165"/>
      <c r="B34" s="597" t="s">
        <v>400</v>
      </c>
      <c r="C34" s="598" t="s">
        <v>401</v>
      </c>
    </row>
    <row r="35" spans="1:3" ht="23.25" customHeight="1">
      <c r="A35" s="165"/>
      <c r="B35" s="597" t="s">
        <v>402</v>
      </c>
      <c r="C35" s="598" t="s">
        <v>403</v>
      </c>
    </row>
    <row r="36" spans="1:3" ht="24" customHeight="1">
      <c r="A36" s="165"/>
      <c r="B36" s="597" t="s">
        <v>404</v>
      </c>
      <c r="C36" s="598" t="s">
        <v>405</v>
      </c>
    </row>
    <row r="37" spans="1:3" ht="24.75" customHeight="1">
      <c r="A37" s="165"/>
      <c r="B37" s="597" t="s">
        <v>406</v>
      </c>
      <c r="C37" s="598" t="s">
        <v>407</v>
      </c>
    </row>
    <row r="38" spans="1:3" ht="23.25" customHeight="1">
      <c r="A38" s="165"/>
      <c r="B38" s="597" t="s">
        <v>676</v>
      </c>
      <c r="C38" s="598" t="s">
        <v>408</v>
      </c>
    </row>
    <row r="39" spans="1:3" ht="39.75" customHeight="1">
      <c r="A39" s="165"/>
      <c r="B39" s="642" t="s">
        <v>696</v>
      </c>
      <c r="C39" s="643" t="s">
        <v>409</v>
      </c>
    </row>
    <row r="40" spans="1:3" ht="12" customHeight="1">
      <c r="A40" s="165"/>
      <c r="B40" s="597" t="s">
        <v>410</v>
      </c>
      <c r="C40" s="598" t="s">
        <v>411</v>
      </c>
    </row>
    <row r="41" spans="1:3" ht="27" customHeight="1" thickBot="1">
      <c r="A41" s="167"/>
      <c r="B41" s="644" t="s">
        <v>412</v>
      </c>
      <c r="C41" s="645" t="s">
        <v>413</v>
      </c>
    </row>
    <row r="42" spans="1:3" ht="12.75" thickTop="1" thickBot="1">
      <c r="A42" s="635" t="s">
        <v>677</v>
      </c>
      <c r="B42" s="636"/>
      <c r="C42" s="637"/>
    </row>
    <row r="43" spans="1:3" ht="12" thickTop="1">
      <c r="A43" s="166"/>
      <c r="B43" s="638" t="s">
        <v>768</v>
      </c>
      <c r="C43" s="639" t="s">
        <v>414</v>
      </c>
    </row>
    <row r="44" spans="1:3">
      <c r="A44" s="165"/>
      <c r="B44" s="599" t="s">
        <v>767</v>
      </c>
      <c r="C44" s="600"/>
    </row>
    <row r="45" spans="1:3" ht="23.25" customHeight="1" thickBot="1">
      <c r="A45" s="167"/>
      <c r="B45" s="625" t="s">
        <v>415</v>
      </c>
      <c r="C45" s="626" t="s">
        <v>416</v>
      </c>
    </row>
    <row r="46" spans="1:3" ht="11.25" customHeight="1" thickTop="1" thickBot="1">
      <c r="A46" s="635" t="s">
        <v>678</v>
      </c>
      <c r="B46" s="636"/>
      <c r="C46" s="637"/>
    </row>
    <row r="47" spans="1:3" ht="26.25" customHeight="1" thickTop="1">
      <c r="A47" s="165"/>
      <c r="B47" s="599" t="s">
        <v>679</v>
      </c>
      <c r="C47" s="600"/>
    </row>
    <row r="48" spans="1:3" ht="12" thickBot="1">
      <c r="A48" s="635" t="s">
        <v>680</v>
      </c>
      <c r="B48" s="636"/>
      <c r="C48" s="637"/>
    </row>
    <row r="49" spans="1:3" ht="12" thickTop="1">
      <c r="A49" s="166"/>
      <c r="B49" s="638" t="s">
        <v>417</v>
      </c>
      <c r="C49" s="639" t="s">
        <v>417</v>
      </c>
    </row>
    <row r="50" spans="1:3" ht="11.25" customHeight="1">
      <c r="A50" s="165"/>
      <c r="B50" s="599" t="s">
        <v>418</v>
      </c>
      <c r="C50" s="600" t="s">
        <v>418</v>
      </c>
    </row>
    <row r="51" spans="1:3">
      <c r="A51" s="165"/>
      <c r="B51" s="599" t="s">
        <v>419</v>
      </c>
      <c r="C51" s="600" t="s">
        <v>419</v>
      </c>
    </row>
    <row r="52" spans="1:3" ht="11.25" customHeight="1">
      <c r="A52" s="165"/>
      <c r="B52" s="599" t="s">
        <v>795</v>
      </c>
      <c r="C52" s="600" t="s">
        <v>420</v>
      </c>
    </row>
    <row r="53" spans="1:3" ht="33.6" customHeight="1">
      <c r="A53" s="165"/>
      <c r="B53" s="599" t="s">
        <v>421</v>
      </c>
      <c r="C53" s="600" t="s">
        <v>421</v>
      </c>
    </row>
    <row r="54" spans="1:3" ht="11.25" customHeight="1">
      <c r="A54" s="165"/>
      <c r="B54" s="599" t="s">
        <v>788</v>
      </c>
      <c r="C54" s="600" t="s">
        <v>422</v>
      </c>
    </row>
    <row r="55" spans="1:3" ht="11.25" customHeight="1" thickBot="1">
      <c r="A55" s="635" t="s">
        <v>681</v>
      </c>
      <c r="B55" s="636"/>
      <c r="C55" s="637"/>
    </row>
    <row r="56" spans="1:3" ht="12" thickTop="1">
      <c r="A56" s="166"/>
      <c r="B56" s="638" t="s">
        <v>417</v>
      </c>
      <c r="C56" s="639" t="s">
        <v>417</v>
      </c>
    </row>
    <row r="57" spans="1:3">
      <c r="A57" s="165"/>
      <c r="B57" s="599" t="s">
        <v>423</v>
      </c>
      <c r="C57" s="600" t="s">
        <v>423</v>
      </c>
    </row>
    <row r="58" spans="1:3">
      <c r="A58" s="165"/>
      <c r="B58" s="599" t="s">
        <v>692</v>
      </c>
      <c r="C58" s="600" t="s">
        <v>424</v>
      </c>
    </row>
    <row r="59" spans="1:3">
      <c r="A59" s="165"/>
      <c r="B59" s="599" t="s">
        <v>425</v>
      </c>
      <c r="C59" s="600" t="s">
        <v>425</v>
      </c>
    </row>
    <row r="60" spans="1:3">
      <c r="A60" s="165"/>
      <c r="B60" s="599" t="s">
        <v>426</v>
      </c>
      <c r="C60" s="600" t="s">
        <v>426</v>
      </c>
    </row>
    <row r="61" spans="1:3">
      <c r="A61" s="165"/>
      <c r="B61" s="599" t="s">
        <v>427</v>
      </c>
      <c r="C61" s="600" t="s">
        <v>427</v>
      </c>
    </row>
    <row r="62" spans="1:3">
      <c r="A62" s="165"/>
      <c r="B62" s="599" t="s">
        <v>693</v>
      </c>
      <c r="C62" s="600" t="s">
        <v>428</v>
      </c>
    </row>
    <row r="63" spans="1:3">
      <c r="A63" s="165"/>
      <c r="B63" s="599" t="s">
        <v>429</v>
      </c>
      <c r="C63" s="600" t="s">
        <v>429</v>
      </c>
    </row>
    <row r="64" spans="1:3" ht="12" thickBot="1">
      <c r="A64" s="167"/>
      <c r="B64" s="625" t="s">
        <v>430</v>
      </c>
      <c r="C64" s="626" t="s">
        <v>430</v>
      </c>
    </row>
    <row r="65" spans="1:3" ht="11.25" customHeight="1" thickTop="1">
      <c r="A65" s="601" t="s">
        <v>682</v>
      </c>
      <c r="B65" s="602"/>
      <c r="C65" s="603"/>
    </row>
    <row r="66" spans="1:3" ht="12" thickBot="1">
      <c r="A66" s="167"/>
      <c r="B66" s="625" t="s">
        <v>431</v>
      </c>
      <c r="C66" s="626" t="s">
        <v>431</v>
      </c>
    </row>
    <row r="67" spans="1:3" ht="11.25" customHeight="1" thickTop="1" thickBot="1">
      <c r="A67" s="635" t="s">
        <v>683</v>
      </c>
      <c r="B67" s="636"/>
      <c r="C67" s="637"/>
    </row>
    <row r="68" spans="1:3" ht="12" thickTop="1">
      <c r="A68" s="166"/>
      <c r="B68" s="638" t="s">
        <v>432</v>
      </c>
      <c r="C68" s="639" t="s">
        <v>432</v>
      </c>
    </row>
    <row r="69" spans="1:3">
      <c r="A69" s="165"/>
      <c r="B69" s="599" t="s">
        <v>433</v>
      </c>
      <c r="C69" s="600" t="s">
        <v>433</v>
      </c>
    </row>
    <row r="70" spans="1:3">
      <c r="A70" s="165"/>
      <c r="B70" s="599" t="s">
        <v>434</v>
      </c>
      <c r="C70" s="600" t="s">
        <v>434</v>
      </c>
    </row>
    <row r="71" spans="1:3" ht="38.25" customHeight="1">
      <c r="A71" s="165"/>
      <c r="B71" s="623" t="s">
        <v>695</v>
      </c>
      <c r="C71" s="624" t="s">
        <v>435</v>
      </c>
    </row>
    <row r="72" spans="1:3" ht="33.75" customHeight="1">
      <c r="A72" s="165"/>
      <c r="B72" s="623" t="s">
        <v>697</v>
      </c>
      <c r="C72" s="624" t="s">
        <v>436</v>
      </c>
    </row>
    <row r="73" spans="1:3" ht="15.75" customHeight="1">
      <c r="A73" s="165"/>
      <c r="B73" s="623" t="s">
        <v>694</v>
      </c>
      <c r="C73" s="624" t="s">
        <v>437</v>
      </c>
    </row>
    <row r="74" spans="1:3">
      <c r="A74" s="165"/>
      <c r="B74" s="599" t="s">
        <v>438</v>
      </c>
      <c r="C74" s="600" t="s">
        <v>438</v>
      </c>
    </row>
    <row r="75" spans="1:3" ht="12" thickBot="1">
      <c r="A75" s="167"/>
      <c r="B75" s="625" t="s">
        <v>439</v>
      </c>
      <c r="C75" s="626" t="s">
        <v>439</v>
      </c>
    </row>
    <row r="76" spans="1:3" ht="12" thickTop="1">
      <c r="A76" s="601" t="s">
        <v>771</v>
      </c>
      <c r="B76" s="602"/>
      <c r="C76" s="603"/>
    </row>
    <row r="77" spans="1:3">
      <c r="A77" s="165"/>
      <c r="B77" s="599" t="s">
        <v>431</v>
      </c>
      <c r="C77" s="600"/>
    </row>
    <row r="78" spans="1:3">
      <c r="A78" s="165"/>
      <c r="B78" s="599" t="s">
        <v>769</v>
      </c>
      <c r="C78" s="600"/>
    </row>
    <row r="79" spans="1:3">
      <c r="A79" s="165"/>
      <c r="B79" s="599" t="s">
        <v>770</v>
      </c>
      <c r="C79" s="600"/>
    </row>
    <row r="80" spans="1:3">
      <c r="A80" s="601" t="s">
        <v>772</v>
      </c>
      <c r="B80" s="602"/>
      <c r="C80" s="603"/>
    </row>
    <row r="81" spans="1:3">
      <c r="A81" s="165"/>
      <c r="B81" s="599" t="s">
        <v>431</v>
      </c>
      <c r="C81" s="600"/>
    </row>
    <row r="82" spans="1:3">
      <c r="A82" s="165"/>
      <c r="B82" s="599" t="s">
        <v>773</v>
      </c>
      <c r="C82" s="600"/>
    </row>
    <row r="83" spans="1:3" ht="76.5" customHeight="1">
      <c r="A83" s="165"/>
      <c r="B83" s="599" t="s">
        <v>787</v>
      </c>
      <c r="C83" s="600"/>
    </row>
    <row r="84" spans="1:3" ht="53.25" customHeight="1">
      <c r="A84" s="165"/>
      <c r="B84" s="599" t="s">
        <v>786</v>
      </c>
      <c r="C84" s="600"/>
    </row>
    <row r="85" spans="1:3">
      <c r="A85" s="165"/>
      <c r="B85" s="599" t="s">
        <v>774</v>
      </c>
      <c r="C85" s="600"/>
    </row>
    <row r="86" spans="1:3">
      <c r="A86" s="165"/>
      <c r="B86" s="599" t="s">
        <v>775</v>
      </c>
      <c r="C86" s="600"/>
    </row>
    <row r="87" spans="1:3">
      <c r="A87" s="165"/>
      <c r="B87" s="599" t="s">
        <v>776</v>
      </c>
      <c r="C87" s="600"/>
    </row>
    <row r="88" spans="1:3">
      <c r="A88" s="601" t="s">
        <v>777</v>
      </c>
      <c r="B88" s="602"/>
      <c r="C88" s="603"/>
    </row>
    <row r="89" spans="1:3">
      <c r="A89" s="165"/>
      <c r="B89" s="599" t="s">
        <v>431</v>
      </c>
      <c r="C89" s="600"/>
    </row>
    <row r="90" spans="1:3">
      <c r="A90" s="165"/>
      <c r="B90" s="599" t="s">
        <v>779</v>
      </c>
      <c r="C90" s="600"/>
    </row>
    <row r="91" spans="1:3" ht="12" customHeight="1">
      <c r="A91" s="165"/>
      <c r="B91" s="599" t="s">
        <v>780</v>
      </c>
      <c r="C91" s="600"/>
    </row>
    <row r="92" spans="1:3">
      <c r="A92" s="165"/>
      <c r="B92" s="599" t="s">
        <v>781</v>
      </c>
      <c r="C92" s="600"/>
    </row>
    <row r="93" spans="1:3" ht="24.75" customHeight="1">
      <c r="A93" s="165"/>
      <c r="B93" s="595" t="s">
        <v>823</v>
      </c>
      <c r="C93" s="596"/>
    </row>
    <row r="94" spans="1:3" ht="24" customHeight="1">
      <c r="A94" s="165"/>
      <c r="B94" s="595" t="s">
        <v>824</v>
      </c>
      <c r="C94" s="596"/>
    </row>
    <row r="95" spans="1:3" ht="13.5" customHeight="1">
      <c r="A95" s="165"/>
      <c r="B95" s="597" t="s">
        <v>782</v>
      </c>
      <c r="C95" s="598"/>
    </row>
    <row r="96" spans="1:3" ht="11.25" customHeight="1" thickBot="1">
      <c r="A96" s="607" t="s">
        <v>819</v>
      </c>
      <c r="B96" s="608"/>
      <c r="C96" s="609"/>
    </row>
    <row r="97" spans="1:3" ht="12.75" thickTop="1" thickBot="1">
      <c r="A97" s="621" t="s">
        <v>532</v>
      </c>
      <c r="B97" s="621"/>
      <c r="C97" s="621"/>
    </row>
    <row r="98" spans="1:3">
      <c r="A98" s="266">
        <v>2</v>
      </c>
      <c r="B98" s="263" t="s">
        <v>799</v>
      </c>
      <c r="C98" s="263" t="s">
        <v>820</v>
      </c>
    </row>
    <row r="99" spans="1:3">
      <c r="A99" s="177">
        <v>3</v>
      </c>
      <c r="B99" s="264" t="s">
        <v>800</v>
      </c>
      <c r="C99" s="265" t="s">
        <v>821</v>
      </c>
    </row>
    <row r="100" spans="1:3">
      <c r="A100" s="177">
        <v>4</v>
      </c>
      <c r="B100" s="264" t="s">
        <v>801</v>
      </c>
      <c r="C100" s="265" t="s">
        <v>825</v>
      </c>
    </row>
    <row r="101" spans="1:3" ht="11.25" customHeight="1">
      <c r="A101" s="177">
        <v>5</v>
      </c>
      <c r="B101" s="264" t="s">
        <v>802</v>
      </c>
      <c r="C101" s="265" t="s">
        <v>822</v>
      </c>
    </row>
    <row r="102" spans="1:3" ht="12" customHeight="1">
      <c r="A102" s="177">
        <v>6</v>
      </c>
      <c r="B102" s="264" t="s">
        <v>817</v>
      </c>
      <c r="C102" s="265" t="s">
        <v>803</v>
      </c>
    </row>
    <row r="103" spans="1:3" ht="12" customHeight="1">
      <c r="A103" s="177">
        <v>7</v>
      </c>
      <c r="B103" s="264" t="s">
        <v>804</v>
      </c>
      <c r="C103" s="265" t="s">
        <v>818</v>
      </c>
    </row>
    <row r="104" spans="1:3">
      <c r="A104" s="177">
        <v>8</v>
      </c>
      <c r="B104" s="264" t="s">
        <v>809</v>
      </c>
      <c r="C104" s="265" t="s">
        <v>829</v>
      </c>
    </row>
    <row r="105" spans="1:3" ht="11.25" customHeight="1">
      <c r="A105" s="601" t="s">
        <v>783</v>
      </c>
      <c r="B105" s="602"/>
      <c r="C105" s="603"/>
    </row>
    <row r="106" spans="1:3" ht="27.6" customHeight="1">
      <c r="A106" s="165"/>
      <c r="B106" s="640" t="s">
        <v>431</v>
      </c>
      <c r="C106" s="641"/>
    </row>
    <row r="107" spans="1:3" ht="12" thickBot="1">
      <c r="A107" s="627" t="s">
        <v>685</v>
      </c>
      <c r="B107" s="628"/>
      <c r="C107" s="629"/>
    </row>
    <row r="108" spans="1:3" ht="24" customHeight="1" thickTop="1" thickBot="1">
      <c r="A108" s="630" t="s">
        <v>364</v>
      </c>
      <c r="B108" s="631"/>
      <c r="C108" s="632"/>
    </row>
    <row r="109" spans="1:3">
      <c r="A109" s="169" t="s">
        <v>440</v>
      </c>
      <c r="B109" s="633" t="s">
        <v>441</v>
      </c>
      <c r="C109" s="634"/>
    </row>
    <row r="110" spans="1:3">
      <c r="A110" s="171" t="s">
        <v>442</v>
      </c>
      <c r="B110" s="610" t="s">
        <v>443</v>
      </c>
      <c r="C110" s="611"/>
    </row>
    <row r="111" spans="1:3">
      <c r="A111" s="169" t="s">
        <v>444</v>
      </c>
      <c r="B111" s="612" t="s">
        <v>445</v>
      </c>
      <c r="C111" s="612"/>
    </row>
    <row r="112" spans="1:3">
      <c r="A112" s="171" t="s">
        <v>446</v>
      </c>
      <c r="B112" s="610" t="s">
        <v>447</v>
      </c>
      <c r="C112" s="611"/>
    </row>
    <row r="113" spans="1:3" ht="12" thickBot="1">
      <c r="A113" s="192" t="s">
        <v>448</v>
      </c>
      <c r="B113" s="613" t="s">
        <v>449</v>
      </c>
      <c r="C113" s="613"/>
    </row>
    <row r="114" spans="1:3" ht="12" thickBot="1">
      <c r="A114" s="614" t="s">
        <v>685</v>
      </c>
      <c r="B114" s="615"/>
      <c r="C114" s="616"/>
    </row>
    <row r="115" spans="1:3" ht="12.75" thickTop="1" thickBot="1">
      <c r="A115" s="617" t="s">
        <v>450</v>
      </c>
      <c r="B115" s="617"/>
      <c r="C115" s="617"/>
    </row>
    <row r="116" spans="1:3">
      <c r="A116" s="169">
        <v>1</v>
      </c>
      <c r="B116" s="172" t="s">
        <v>90</v>
      </c>
      <c r="C116" s="173" t="s">
        <v>451</v>
      </c>
    </row>
    <row r="117" spans="1:3">
      <c r="A117" s="169">
        <v>2</v>
      </c>
      <c r="B117" s="172" t="s">
        <v>91</v>
      </c>
      <c r="C117" s="173" t="s">
        <v>91</v>
      </c>
    </row>
    <row r="118" spans="1:3">
      <c r="A118" s="169">
        <v>3</v>
      </c>
      <c r="B118" s="172" t="s">
        <v>92</v>
      </c>
      <c r="C118" s="174" t="s">
        <v>452</v>
      </c>
    </row>
    <row r="119" spans="1:3" ht="33.75">
      <c r="A119" s="169">
        <v>4</v>
      </c>
      <c r="B119" s="172" t="s">
        <v>93</v>
      </c>
      <c r="C119" s="174" t="s">
        <v>661</v>
      </c>
    </row>
    <row r="120" spans="1:3">
      <c r="A120" s="169">
        <v>5</v>
      </c>
      <c r="B120" s="172" t="s">
        <v>94</v>
      </c>
      <c r="C120" s="174" t="s">
        <v>453</v>
      </c>
    </row>
    <row r="121" spans="1:3">
      <c r="A121" s="169">
        <v>5.0999999999999996</v>
      </c>
      <c r="B121" s="172" t="s">
        <v>454</v>
      </c>
      <c r="C121" s="173" t="s">
        <v>455</v>
      </c>
    </row>
    <row r="122" spans="1:3">
      <c r="A122" s="169">
        <v>5.2</v>
      </c>
      <c r="B122" s="172" t="s">
        <v>456</v>
      </c>
      <c r="C122" s="173" t="s">
        <v>457</v>
      </c>
    </row>
    <row r="123" spans="1:3">
      <c r="A123" s="169">
        <v>6</v>
      </c>
      <c r="B123" s="172" t="s">
        <v>95</v>
      </c>
      <c r="C123" s="174" t="s">
        <v>458</v>
      </c>
    </row>
    <row r="124" spans="1:3">
      <c r="A124" s="169">
        <v>7</v>
      </c>
      <c r="B124" s="172" t="s">
        <v>96</v>
      </c>
      <c r="C124" s="174" t="s">
        <v>459</v>
      </c>
    </row>
    <row r="125" spans="1:3" ht="22.5">
      <c r="A125" s="169">
        <v>8</v>
      </c>
      <c r="B125" s="172" t="s">
        <v>97</v>
      </c>
      <c r="C125" s="174" t="s">
        <v>460</v>
      </c>
    </row>
    <row r="126" spans="1:3">
      <c r="A126" s="169">
        <v>9</v>
      </c>
      <c r="B126" s="172" t="s">
        <v>98</v>
      </c>
      <c r="C126" s="174" t="s">
        <v>461</v>
      </c>
    </row>
    <row r="127" spans="1:3" ht="22.5">
      <c r="A127" s="169">
        <v>10</v>
      </c>
      <c r="B127" s="172" t="s">
        <v>462</v>
      </c>
      <c r="C127" s="174" t="s">
        <v>463</v>
      </c>
    </row>
    <row r="128" spans="1:3" ht="22.5">
      <c r="A128" s="169">
        <v>11</v>
      </c>
      <c r="B128" s="172" t="s">
        <v>99</v>
      </c>
      <c r="C128" s="174" t="s">
        <v>464</v>
      </c>
    </row>
    <row r="129" spans="1:3">
      <c r="A129" s="169">
        <v>12</v>
      </c>
      <c r="B129" s="172" t="s">
        <v>100</v>
      </c>
      <c r="C129" s="174" t="s">
        <v>465</v>
      </c>
    </row>
    <row r="130" spans="1:3">
      <c r="A130" s="169">
        <v>13</v>
      </c>
      <c r="B130" s="172" t="s">
        <v>466</v>
      </c>
      <c r="C130" s="174" t="s">
        <v>467</v>
      </c>
    </row>
    <row r="131" spans="1:3">
      <c r="A131" s="169">
        <v>14</v>
      </c>
      <c r="B131" s="172" t="s">
        <v>101</v>
      </c>
      <c r="C131" s="174" t="s">
        <v>468</v>
      </c>
    </row>
    <row r="132" spans="1:3">
      <c r="A132" s="169">
        <v>15</v>
      </c>
      <c r="B132" s="172" t="s">
        <v>102</v>
      </c>
      <c r="C132" s="174" t="s">
        <v>469</v>
      </c>
    </row>
    <row r="133" spans="1:3">
      <c r="A133" s="169">
        <v>16</v>
      </c>
      <c r="B133" s="172" t="s">
        <v>103</v>
      </c>
      <c r="C133" s="174" t="s">
        <v>470</v>
      </c>
    </row>
    <row r="134" spans="1:3">
      <c r="A134" s="169">
        <v>17</v>
      </c>
      <c r="B134" s="172" t="s">
        <v>104</v>
      </c>
      <c r="C134" s="174" t="s">
        <v>471</v>
      </c>
    </row>
    <row r="135" spans="1:3">
      <c r="A135" s="169">
        <v>18</v>
      </c>
      <c r="B135" s="172" t="s">
        <v>105</v>
      </c>
      <c r="C135" s="174" t="s">
        <v>662</v>
      </c>
    </row>
    <row r="136" spans="1:3" ht="22.5">
      <c r="A136" s="169">
        <v>19</v>
      </c>
      <c r="B136" s="172" t="s">
        <v>663</v>
      </c>
      <c r="C136" s="174" t="s">
        <v>664</v>
      </c>
    </row>
    <row r="137" spans="1:3" ht="22.5">
      <c r="A137" s="169">
        <v>20</v>
      </c>
      <c r="B137" s="172" t="s">
        <v>106</v>
      </c>
      <c r="C137" s="174" t="s">
        <v>665</v>
      </c>
    </row>
    <row r="138" spans="1:3">
      <c r="A138" s="169">
        <v>21</v>
      </c>
      <c r="B138" s="172" t="s">
        <v>107</v>
      </c>
      <c r="C138" s="174" t="s">
        <v>472</v>
      </c>
    </row>
    <row r="139" spans="1:3">
      <c r="A139" s="169">
        <v>22</v>
      </c>
      <c r="B139" s="172" t="s">
        <v>108</v>
      </c>
      <c r="C139" s="174" t="s">
        <v>666</v>
      </c>
    </row>
    <row r="140" spans="1:3">
      <c r="A140" s="169">
        <v>23</v>
      </c>
      <c r="B140" s="172" t="s">
        <v>109</v>
      </c>
      <c r="C140" s="174" t="s">
        <v>473</v>
      </c>
    </row>
    <row r="141" spans="1:3">
      <c r="A141" s="169">
        <v>24</v>
      </c>
      <c r="B141" s="172" t="s">
        <v>110</v>
      </c>
      <c r="C141" s="174" t="s">
        <v>474</v>
      </c>
    </row>
    <row r="142" spans="1:3" ht="22.5">
      <c r="A142" s="169">
        <v>25</v>
      </c>
      <c r="B142" s="172" t="s">
        <v>111</v>
      </c>
      <c r="C142" s="174" t="s">
        <v>475</v>
      </c>
    </row>
    <row r="143" spans="1:3" ht="33.75">
      <c r="A143" s="169">
        <v>26</v>
      </c>
      <c r="B143" s="172" t="s">
        <v>112</v>
      </c>
      <c r="C143" s="174" t="s">
        <v>476</v>
      </c>
    </row>
    <row r="144" spans="1:3">
      <c r="A144" s="169">
        <v>27</v>
      </c>
      <c r="B144" s="172" t="s">
        <v>477</v>
      </c>
      <c r="C144" s="174" t="s">
        <v>478</v>
      </c>
    </row>
    <row r="145" spans="1:3" ht="22.5">
      <c r="A145" s="169">
        <v>28</v>
      </c>
      <c r="B145" s="172" t="s">
        <v>119</v>
      </c>
      <c r="C145" s="174" t="s">
        <v>479</v>
      </c>
    </row>
    <row r="146" spans="1:3">
      <c r="A146" s="169">
        <v>29</v>
      </c>
      <c r="B146" s="172" t="s">
        <v>113</v>
      </c>
      <c r="C146" s="193" t="s">
        <v>480</v>
      </c>
    </row>
    <row r="147" spans="1:3">
      <c r="A147" s="169">
        <v>30</v>
      </c>
      <c r="B147" s="172" t="s">
        <v>114</v>
      </c>
      <c r="C147" s="193" t="s">
        <v>481</v>
      </c>
    </row>
    <row r="148" spans="1:3" ht="32.25" customHeight="1">
      <c r="A148" s="169">
        <v>31</v>
      </c>
      <c r="B148" s="172" t="s">
        <v>482</v>
      </c>
      <c r="C148" s="193" t="s">
        <v>483</v>
      </c>
    </row>
    <row r="149" spans="1:3">
      <c r="A149" s="169">
        <v>31.1</v>
      </c>
      <c r="B149" s="172" t="s">
        <v>484</v>
      </c>
      <c r="C149" s="175" t="s">
        <v>485</v>
      </c>
    </row>
    <row r="150" spans="1:3" ht="33.75">
      <c r="A150" s="169" t="s">
        <v>486</v>
      </c>
      <c r="B150" s="172" t="s">
        <v>698</v>
      </c>
      <c r="C150" s="201" t="s">
        <v>708</v>
      </c>
    </row>
    <row r="151" spans="1:3">
      <c r="A151" s="169">
        <v>31.2</v>
      </c>
      <c r="B151" s="172" t="s">
        <v>487</v>
      </c>
      <c r="C151" s="201" t="s">
        <v>488</v>
      </c>
    </row>
    <row r="152" spans="1:3">
      <c r="A152" s="169" t="s">
        <v>489</v>
      </c>
      <c r="B152" s="172" t="s">
        <v>698</v>
      </c>
      <c r="C152" s="201" t="s">
        <v>699</v>
      </c>
    </row>
    <row r="153" spans="1:3" ht="33.75">
      <c r="A153" s="169">
        <v>32</v>
      </c>
      <c r="B153" s="197" t="s">
        <v>490</v>
      </c>
      <c r="C153" s="201" t="s">
        <v>700</v>
      </c>
    </row>
    <row r="154" spans="1:3">
      <c r="A154" s="169">
        <v>33</v>
      </c>
      <c r="B154" s="172" t="s">
        <v>115</v>
      </c>
      <c r="C154" s="201" t="s">
        <v>491</v>
      </c>
    </row>
    <row r="155" spans="1:3">
      <c r="A155" s="169">
        <v>34</v>
      </c>
      <c r="B155" s="199" t="s">
        <v>116</v>
      </c>
      <c r="C155" s="201" t="s">
        <v>492</v>
      </c>
    </row>
    <row r="156" spans="1:3">
      <c r="A156" s="169">
        <v>35</v>
      </c>
      <c r="B156" s="199" t="s">
        <v>117</v>
      </c>
      <c r="C156" s="201" t="s">
        <v>493</v>
      </c>
    </row>
    <row r="157" spans="1:3">
      <c r="A157" s="185" t="s">
        <v>709</v>
      </c>
      <c r="B157" s="199" t="s">
        <v>124</v>
      </c>
      <c r="C157" s="201" t="s">
        <v>737</v>
      </c>
    </row>
    <row r="158" spans="1:3">
      <c r="A158" s="185">
        <v>36.1</v>
      </c>
      <c r="B158" s="199" t="s">
        <v>494</v>
      </c>
      <c r="C158" s="201" t="s">
        <v>495</v>
      </c>
    </row>
    <row r="159" spans="1:3" ht="22.5">
      <c r="A159" s="185" t="s">
        <v>710</v>
      </c>
      <c r="B159" s="199" t="s">
        <v>698</v>
      </c>
      <c r="C159" s="175" t="s">
        <v>701</v>
      </c>
    </row>
    <row r="160" spans="1:3" ht="22.5">
      <c r="A160" s="185">
        <v>36.200000000000003</v>
      </c>
      <c r="B160" s="200" t="s">
        <v>746</v>
      </c>
      <c r="C160" s="175" t="s">
        <v>738</v>
      </c>
    </row>
    <row r="161" spans="1:3" ht="22.5">
      <c r="A161" s="185" t="s">
        <v>711</v>
      </c>
      <c r="B161" s="199" t="s">
        <v>698</v>
      </c>
      <c r="C161" s="175" t="s">
        <v>739</v>
      </c>
    </row>
    <row r="162" spans="1:3" ht="22.5">
      <c r="A162" s="185">
        <v>36.299999999999997</v>
      </c>
      <c r="B162" s="200" t="s">
        <v>747</v>
      </c>
      <c r="C162" s="175" t="s">
        <v>740</v>
      </c>
    </row>
    <row r="163" spans="1:3" ht="22.5">
      <c r="A163" s="185" t="s">
        <v>712</v>
      </c>
      <c r="B163" s="199" t="s">
        <v>698</v>
      </c>
      <c r="C163" s="175" t="s">
        <v>741</v>
      </c>
    </row>
    <row r="164" spans="1:3">
      <c r="A164" s="185" t="s">
        <v>713</v>
      </c>
      <c r="B164" s="199" t="s">
        <v>118</v>
      </c>
      <c r="C164" s="198" t="s">
        <v>742</v>
      </c>
    </row>
    <row r="165" spans="1:3">
      <c r="A165" s="185" t="s">
        <v>714</v>
      </c>
      <c r="B165" s="199" t="s">
        <v>698</v>
      </c>
      <c r="C165" s="198" t="s">
        <v>743</v>
      </c>
    </row>
    <row r="166" spans="1:3">
      <c r="A166" s="183">
        <v>37</v>
      </c>
      <c r="B166" s="199" t="s">
        <v>498</v>
      </c>
      <c r="C166" s="175" t="s">
        <v>499</v>
      </c>
    </row>
    <row r="167" spans="1:3">
      <c r="A167" s="183">
        <v>37.1</v>
      </c>
      <c r="B167" s="199" t="s">
        <v>500</v>
      </c>
      <c r="C167" s="175" t="s">
        <v>501</v>
      </c>
    </row>
    <row r="168" spans="1:3">
      <c r="A168" s="184" t="s">
        <v>496</v>
      </c>
      <c r="B168" s="199" t="s">
        <v>698</v>
      </c>
      <c r="C168" s="175" t="s">
        <v>702</v>
      </c>
    </row>
    <row r="169" spans="1:3">
      <c r="A169" s="183">
        <v>37.200000000000003</v>
      </c>
      <c r="B169" s="199" t="s">
        <v>503</v>
      </c>
      <c r="C169" s="175" t="s">
        <v>504</v>
      </c>
    </row>
    <row r="170" spans="1:3" ht="22.5">
      <c r="A170" s="184" t="s">
        <v>497</v>
      </c>
      <c r="B170" s="172" t="s">
        <v>698</v>
      </c>
      <c r="C170" s="175" t="s">
        <v>703</v>
      </c>
    </row>
    <row r="171" spans="1:3">
      <c r="A171" s="183">
        <v>38</v>
      </c>
      <c r="B171" s="172" t="s">
        <v>120</v>
      </c>
      <c r="C171" s="175" t="s">
        <v>506</v>
      </c>
    </row>
    <row r="172" spans="1:3">
      <c r="A172" s="185">
        <v>38.1</v>
      </c>
      <c r="B172" s="172" t="s">
        <v>121</v>
      </c>
      <c r="C172" s="193" t="s">
        <v>121</v>
      </c>
    </row>
    <row r="173" spans="1:3">
      <c r="A173" s="185" t="s">
        <v>502</v>
      </c>
      <c r="B173" s="176" t="s">
        <v>507</v>
      </c>
      <c r="C173" s="612" t="s">
        <v>508</v>
      </c>
    </row>
    <row r="174" spans="1:3">
      <c r="A174" s="185" t="s">
        <v>715</v>
      </c>
      <c r="B174" s="176" t="s">
        <v>509</v>
      </c>
      <c r="C174" s="612"/>
    </row>
    <row r="175" spans="1:3">
      <c r="A175" s="185" t="s">
        <v>716</v>
      </c>
      <c r="B175" s="176" t="s">
        <v>510</v>
      </c>
      <c r="C175" s="612"/>
    </row>
    <row r="176" spans="1:3">
      <c r="A176" s="185" t="s">
        <v>717</v>
      </c>
      <c r="B176" s="176" t="s">
        <v>511</v>
      </c>
      <c r="C176" s="612"/>
    </row>
    <row r="177" spans="1:3">
      <c r="A177" s="185" t="s">
        <v>718</v>
      </c>
      <c r="B177" s="176" t="s">
        <v>512</v>
      </c>
      <c r="C177" s="612"/>
    </row>
    <row r="178" spans="1:3">
      <c r="A178" s="185" t="s">
        <v>719</v>
      </c>
      <c r="B178" s="176" t="s">
        <v>513</v>
      </c>
      <c r="C178" s="612"/>
    </row>
    <row r="179" spans="1:3">
      <c r="A179" s="185">
        <v>38.200000000000003</v>
      </c>
      <c r="B179" s="172" t="s">
        <v>122</v>
      </c>
      <c r="C179" s="193" t="s">
        <v>122</v>
      </c>
    </row>
    <row r="180" spans="1:3">
      <c r="A180" s="185" t="s">
        <v>505</v>
      </c>
      <c r="B180" s="176" t="s">
        <v>514</v>
      </c>
      <c r="C180" s="612" t="s">
        <v>515</v>
      </c>
    </row>
    <row r="181" spans="1:3">
      <c r="A181" s="185" t="s">
        <v>720</v>
      </c>
      <c r="B181" s="176" t="s">
        <v>516</v>
      </c>
      <c r="C181" s="612"/>
    </row>
    <row r="182" spans="1:3">
      <c r="A182" s="185" t="s">
        <v>721</v>
      </c>
      <c r="B182" s="176" t="s">
        <v>517</v>
      </c>
      <c r="C182" s="612"/>
    </row>
    <row r="183" spans="1:3">
      <c r="A183" s="185" t="s">
        <v>722</v>
      </c>
      <c r="B183" s="176" t="s">
        <v>518</v>
      </c>
      <c r="C183" s="612"/>
    </row>
    <row r="184" spans="1:3">
      <c r="A184" s="185" t="s">
        <v>723</v>
      </c>
      <c r="B184" s="176" t="s">
        <v>519</v>
      </c>
      <c r="C184" s="612"/>
    </row>
    <row r="185" spans="1:3">
      <c r="A185" s="185" t="s">
        <v>724</v>
      </c>
      <c r="B185" s="176" t="s">
        <v>520</v>
      </c>
      <c r="C185" s="612"/>
    </row>
    <row r="186" spans="1:3">
      <c r="A186" s="185" t="s">
        <v>725</v>
      </c>
      <c r="B186" s="176" t="s">
        <v>521</v>
      </c>
      <c r="C186" s="612"/>
    </row>
    <row r="187" spans="1:3">
      <c r="A187" s="185">
        <v>38.299999999999997</v>
      </c>
      <c r="B187" s="172" t="s">
        <v>123</v>
      </c>
      <c r="C187" s="193" t="s">
        <v>522</v>
      </c>
    </row>
    <row r="188" spans="1:3">
      <c r="A188" s="185" t="s">
        <v>726</v>
      </c>
      <c r="B188" s="176" t="s">
        <v>523</v>
      </c>
      <c r="C188" s="612" t="s">
        <v>524</v>
      </c>
    </row>
    <row r="189" spans="1:3">
      <c r="A189" s="185" t="s">
        <v>727</v>
      </c>
      <c r="B189" s="176" t="s">
        <v>525</v>
      </c>
      <c r="C189" s="612"/>
    </row>
    <row r="190" spans="1:3">
      <c r="A190" s="185" t="s">
        <v>728</v>
      </c>
      <c r="B190" s="176" t="s">
        <v>526</v>
      </c>
      <c r="C190" s="612"/>
    </row>
    <row r="191" spans="1:3">
      <c r="A191" s="185" t="s">
        <v>729</v>
      </c>
      <c r="B191" s="176" t="s">
        <v>527</v>
      </c>
      <c r="C191" s="612"/>
    </row>
    <row r="192" spans="1:3">
      <c r="A192" s="185" t="s">
        <v>730</v>
      </c>
      <c r="B192" s="176" t="s">
        <v>528</v>
      </c>
      <c r="C192" s="612"/>
    </row>
    <row r="193" spans="1:3">
      <c r="A193" s="185" t="s">
        <v>731</v>
      </c>
      <c r="B193" s="176" t="s">
        <v>529</v>
      </c>
      <c r="C193" s="612"/>
    </row>
    <row r="194" spans="1:3">
      <c r="A194" s="185">
        <v>38.4</v>
      </c>
      <c r="B194" s="172" t="s">
        <v>498</v>
      </c>
      <c r="C194" s="175" t="s">
        <v>499</v>
      </c>
    </row>
    <row r="195" spans="1:3" s="170" customFormat="1">
      <c r="A195" s="185" t="s">
        <v>732</v>
      </c>
      <c r="B195" s="176" t="s">
        <v>523</v>
      </c>
      <c r="C195" s="612" t="s">
        <v>530</v>
      </c>
    </row>
    <row r="196" spans="1:3">
      <c r="A196" s="185" t="s">
        <v>733</v>
      </c>
      <c r="B196" s="176" t="s">
        <v>525</v>
      </c>
      <c r="C196" s="612"/>
    </row>
    <row r="197" spans="1:3">
      <c r="A197" s="185" t="s">
        <v>734</v>
      </c>
      <c r="B197" s="176" t="s">
        <v>526</v>
      </c>
      <c r="C197" s="612"/>
    </row>
    <row r="198" spans="1:3">
      <c r="A198" s="185" t="s">
        <v>735</v>
      </c>
      <c r="B198" s="176" t="s">
        <v>527</v>
      </c>
      <c r="C198" s="612"/>
    </row>
    <row r="199" spans="1:3" ht="12" thickBot="1">
      <c r="A199" s="186" t="s">
        <v>736</v>
      </c>
      <c r="B199" s="176" t="s">
        <v>531</v>
      </c>
      <c r="C199" s="612"/>
    </row>
    <row r="200" spans="1:3" ht="12" thickBot="1">
      <c r="A200" s="607" t="s">
        <v>686</v>
      </c>
      <c r="B200" s="608"/>
      <c r="C200" s="609"/>
    </row>
    <row r="201" spans="1:3" ht="12.75" thickTop="1" thickBot="1">
      <c r="A201" s="621" t="s">
        <v>532</v>
      </c>
      <c r="B201" s="621"/>
      <c r="C201" s="621"/>
    </row>
    <row r="202" spans="1:3">
      <c r="A202" s="177">
        <v>11.1</v>
      </c>
      <c r="B202" s="178" t="s">
        <v>533</v>
      </c>
      <c r="C202" s="173" t="s">
        <v>534</v>
      </c>
    </row>
    <row r="203" spans="1:3">
      <c r="A203" s="177">
        <v>11.2</v>
      </c>
      <c r="B203" s="178" t="s">
        <v>535</v>
      </c>
      <c r="C203" s="173" t="s">
        <v>536</v>
      </c>
    </row>
    <row r="204" spans="1:3" ht="22.5">
      <c r="A204" s="177">
        <v>11.3</v>
      </c>
      <c r="B204" s="178" t="s">
        <v>537</v>
      </c>
      <c r="C204" s="173" t="s">
        <v>538</v>
      </c>
    </row>
    <row r="205" spans="1:3" ht="22.5">
      <c r="A205" s="177">
        <v>11.4</v>
      </c>
      <c r="B205" s="178" t="s">
        <v>539</v>
      </c>
      <c r="C205" s="173" t="s">
        <v>540</v>
      </c>
    </row>
    <row r="206" spans="1:3" ht="22.5">
      <c r="A206" s="177">
        <v>11.5</v>
      </c>
      <c r="B206" s="178" t="s">
        <v>541</v>
      </c>
      <c r="C206" s="173" t="s">
        <v>542</v>
      </c>
    </row>
    <row r="207" spans="1:3">
      <c r="A207" s="177">
        <v>11.6</v>
      </c>
      <c r="B207" s="178" t="s">
        <v>543</v>
      </c>
      <c r="C207" s="173" t="s">
        <v>544</v>
      </c>
    </row>
    <row r="208" spans="1:3" ht="22.5">
      <c r="A208" s="177">
        <v>11.7</v>
      </c>
      <c r="B208" s="178" t="s">
        <v>704</v>
      </c>
      <c r="C208" s="173" t="s">
        <v>705</v>
      </c>
    </row>
    <row r="209" spans="1:3" ht="22.5">
      <c r="A209" s="177">
        <v>11.8</v>
      </c>
      <c r="B209" s="178" t="s">
        <v>706</v>
      </c>
      <c r="C209" s="173" t="s">
        <v>707</v>
      </c>
    </row>
    <row r="210" spans="1:3">
      <c r="A210" s="177">
        <v>11.9</v>
      </c>
      <c r="B210" s="173" t="s">
        <v>545</v>
      </c>
      <c r="C210" s="173" t="s">
        <v>546</v>
      </c>
    </row>
    <row r="211" spans="1:3">
      <c r="A211" s="177">
        <v>11.1</v>
      </c>
      <c r="B211" s="173" t="s">
        <v>547</v>
      </c>
      <c r="C211" s="173" t="s">
        <v>548</v>
      </c>
    </row>
    <row r="212" spans="1:3">
      <c r="A212" s="177">
        <v>11.11</v>
      </c>
      <c r="B212" s="175" t="s">
        <v>549</v>
      </c>
      <c r="C212" s="173" t="s">
        <v>550</v>
      </c>
    </row>
    <row r="213" spans="1:3">
      <c r="A213" s="177">
        <v>11.12</v>
      </c>
      <c r="B213" s="178" t="s">
        <v>551</v>
      </c>
      <c r="C213" s="173" t="s">
        <v>552</v>
      </c>
    </row>
    <row r="214" spans="1:3">
      <c r="A214" s="177">
        <v>11.13</v>
      </c>
      <c r="B214" s="178" t="s">
        <v>553</v>
      </c>
      <c r="C214" s="193" t="s">
        <v>554</v>
      </c>
    </row>
    <row r="215" spans="1:3" ht="22.5">
      <c r="A215" s="177">
        <v>11.14</v>
      </c>
      <c r="B215" s="178" t="s">
        <v>744</v>
      </c>
      <c r="C215" s="193" t="s">
        <v>745</v>
      </c>
    </row>
    <row r="216" spans="1:3">
      <c r="A216" s="177">
        <v>11.15</v>
      </c>
      <c r="B216" s="178" t="s">
        <v>555</v>
      </c>
      <c r="C216" s="193" t="s">
        <v>556</v>
      </c>
    </row>
    <row r="217" spans="1:3">
      <c r="A217" s="177">
        <v>11.16</v>
      </c>
      <c r="B217" s="178" t="s">
        <v>557</v>
      </c>
      <c r="C217" s="193" t="s">
        <v>558</v>
      </c>
    </row>
    <row r="218" spans="1:3">
      <c r="A218" s="177">
        <v>11.17</v>
      </c>
      <c r="B218" s="178" t="s">
        <v>559</v>
      </c>
      <c r="C218" s="193" t="s">
        <v>560</v>
      </c>
    </row>
    <row r="219" spans="1:3">
      <c r="A219" s="177">
        <v>11.18</v>
      </c>
      <c r="B219" s="178" t="s">
        <v>561</v>
      </c>
      <c r="C219" s="193" t="s">
        <v>562</v>
      </c>
    </row>
    <row r="220" spans="1:3" ht="22.5">
      <c r="A220" s="177">
        <v>11.19</v>
      </c>
      <c r="B220" s="178" t="s">
        <v>563</v>
      </c>
      <c r="C220" s="193" t="s">
        <v>667</v>
      </c>
    </row>
    <row r="221" spans="1:3" ht="22.5">
      <c r="A221" s="177">
        <v>11.2</v>
      </c>
      <c r="B221" s="178" t="s">
        <v>564</v>
      </c>
      <c r="C221" s="193" t="s">
        <v>668</v>
      </c>
    </row>
    <row r="222" spans="1:3" s="170" customFormat="1">
      <c r="A222" s="177">
        <v>11.21</v>
      </c>
      <c r="B222" s="178" t="s">
        <v>565</v>
      </c>
      <c r="C222" s="193" t="s">
        <v>566</v>
      </c>
    </row>
    <row r="223" spans="1:3">
      <c r="A223" s="177">
        <v>11.22</v>
      </c>
      <c r="B223" s="178" t="s">
        <v>567</v>
      </c>
      <c r="C223" s="193" t="s">
        <v>568</v>
      </c>
    </row>
    <row r="224" spans="1:3">
      <c r="A224" s="177">
        <v>11.23</v>
      </c>
      <c r="B224" s="178" t="s">
        <v>569</v>
      </c>
      <c r="C224" s="193" t="s">
        <v>570</v>
      </c>
    </row>
    <row r="225" spans="1:3">
      <c r="A225" s="177">
        <v>11.24</v>
      </c>
      <c r="B225" s="178" t="s">
        <v>571</v>
      </c>
      <c r="C225" s="193" t="s">
        <v>572</v>
      </c>
    </row>
    <row r="226" spans="1:3">
      <c r="A226" s="177">
        <v>11.25</v>
      </c>
      <c r="B226" s="195" t="s">
        <v>573</v>
      </c>
      <c r="C226" s="196" t="s">
        <v>574</v>
      </c>
    </row>
    <row r="227" spans="1:3" ht="12" thickBot="1">
      <c r="A227" s="618" t="s">
        <v>687</v>
      </c>
      <c r="B227" s="619"/>
      <c r="C227" s="620"/>
    </row>
    <row r="228" spans="1:3" ht="12.75" thickTop="1" thickBot="1">
      <c r="A228" s="621" t="s">
        <v>532</v>
      </c>
      <c r="B228" s="621"/>
      <c r="C228" s="621"/>
    </row>
    <row r="229" spans="1:3">
      <c r="A229" s="171" t="s">
        <v>575</v>
      </c>
      <c r="B229" s="179" t="s">
        <v>576</v>
      </c>
      <c r="C229" s="622" t="s">
        <v>577</v>
      </c>
    </row>
    <row r="230" spans="1:3">
      <c r="A230" s="169" t="s">
        <v>578</v>
      </c>
      <c r="B230" s="175" t="s">
        <v>579</v>
      </c>
      <c r="C230" s="612"/>
    </row>
    <row r="231" spans="1:3">
      <c r="A231" s="169" t="s">
        <v>580</v>
      </c>
      <c r="B231" s="175" t="s">
        <v>581</v>
      </c>
      <c r="C231" s="612"/>
    </row>
    <row r="232" spans="1:3">
      <c r="A232" s="169" t="s">
        <v>582</v>
      </c>
      <c r="B232" s="175" t="s">
        <v>583</v>
      </c>
      <c r="C232" s="612"/>
    </row>
    <row r="233" spans="1:3">
      <c r="A233" s="169" t="s">
        <v>584</v>
      </c>
      <c r="B233" s="175" t="s">
        <v>585</v>
      </c>
      <c r="C233" s="612"/>
    </row>
    <row r="234" spans="1:3">
      <c r="A234" s="169" t="s">
        <v>586</v>
      </c>
      <c r="B234" s="175" t="s">
        <v>587</v>
      </c>
      <c r="C234" s="193" t="s">
        <v>588</v>
      </c>
    </row>
    <row r="235" spans="1:3" ht="22.5">
      <c r="A235" s="169" t="s">
        <v>589</v>
      </c>
      <c r="B235" s="175" t="s">
        <v>590</v>
      </c>
      <c r="C235" s="193" t="s">
        <v>591</v>
      </c>
    </row>
    <row r="236" spans="1:3">
      <c r="A236" s="169" t="s">
        <v>592</v>
      </c>
      <c r="B236" s="175" t="s">
        <v>593</v>
      </c>
      <c r="C236" s="193" t="s">
        <v>594</v>
      </c>
    </row>
    <row r="237" spans="1:3">
      <c r="A237" s="169" t="s">
        <v>595</v>
      </c>
      <c r="B237" s="175" t="s">
        <v>596</v>
      </c>
      <c r="C237" s="612" t="s">
        <v>597</v>
      </c>
    </row>
    <row r="238" spans="1:3">
      <c r="A238" s="169" t="s">
        <v>598</v>
      </c>
      <c r="B238" s="175" t="s">
        <v>599</v>
      </c>
      <c r="C238" s="612"/>
    </row>
    <row r="239" spans="1:3">
      <c r="A239" s="169" t="s">
        <v>600</v>
      </c>
      <c r="B239" s="175" t="s">
        <v>601</v>
      </c>
      <c r="C239" s="612"/>
    </row>
    <row r="240" spans="1:3">
      <c r="A240" s="169" t="s">
        <v>602</v>
      </c>
      <c r="B240" s="175" t="s">
        <v>603</v>
      </c>
      <c r="C240" s="612" t="s">
        <v>577</v>
      </c>
    </row>
    <row r="241" spans="1:3">
      <c r="A241" s="169" t="s">
        <v>604</v>
      </c>
      <c r="B241" s="175" t="s">
        <v>605</v>
      </c>
      <c r="C241" s="612"/>
    </row>
    <row r="242" spans="1:3">
      <c r="A242" s="169" t="s">
        <v>606</v>
      </c>
      <c r="B242" s="175" t="s">
        <v>607</v>
      </c>
      <c r="C242" s="612"/>
    </row>
    <row r="243" spans="1:3" s="170" customFormat="1">
      <c r="A243" s="169" t="s">
        <v>608</v>
      </c>
      <c r="B243" s="175" t="s">
        <v>609</v>
      </c>
      <c r="C243" s="612"/>
    </row>
    <row r="244" spans="1:3">
      <c r="A244" s="169" t="s">
        <v>610</v>
      </c>
      <c r="B244" s="175" t="s">
        <v>611</v>
      </c>
      <c r="C244" s="612"/>
    </row>
    <row r="245" spans="1:3">
      <c r="A245" s="169" t="s">
        <v>612</v>
      </c>
      <c r="B245" s="175" t="s">
        <v>613</v>
      </c>
      <c r="C245" s="612"/>
    </row>
    <row r="246" spans="1:3">
      <c r="A246" s="169" t="s">
        <v>614</v>
      </c>
      <c r="B246" s="175" t="s">
        <v>615</v>
      </c>
      <c r="C246" s="612"/>
    </row>
    <row r="247" spans="1:3">
      <c r="A247" s="169" t="s">
        <v>616</v>
      </c>
      <c r="B247" s="175" t="s">
        <v>617</v>
      </c>
      <c r="C247" s="612"/>
    </row>
    <row r="248" spans="1:3" s="170" customFormat="1" ht="12" thickBot="1">
      <c r="A248" s="607" t="s">
        <v>688</v>
      </c>
      <c r="B248" s="608"/>
      <c r="C248" s="609"/>
    </row>
    <row r="249" spans="1:3" ht="12.75" thickTop="1" thickBot="1">
      <c r="A249" s="604" t="s">
        <v>618</v>
      </c>
      <c r="B249" s="604"/>
      <c r="C249" s="604"/>
    </row>
    <row r="250" spans="1:3">
      <c r="A250" s="169">
        <v>13.1</v>
      </c>
      <c r="B250" s="605" t="s">
        <v>619</v>
      </c>
      <c r="C250" s="606"/>
    </row>
    <row r="251" spans="1:3" ht="33.75">
      <c r="A251" s="169" t="s">
        <v>620</v>
      </c>
      <c r="B251" s="178" t="s">
        <v>621</v>
      </c>
      <c r="C251" s="173" t="s">
        <v>622</v>
      </c>
    </row>
    <row r="252" spans="1:3" ht="101.25">
      <c r="A252" s="169" t="s">
        <v>623</v>
      </c>
      <c r="B252" s="178" t="s">
        <v>624</v>
      </c>
      <c r="C252" s="173" t="s">
        <v>625</v>
      </c>
    </row>
    <row r="253" spans="1:3" ht="12" thickBot="1">
      <c r="A253" s="607" t="s">
        <v>689</v>
      </c>
      <c r="B253" s="608"/>
      <c r="C253" s="609"/>
    </row>
    <row r="254" spans="1:3" ht="12.75" thickTop="1" thickBot="1">
      <c r="A254" s="604" t="s">
        <v>618</v>
      </c>
      <c r="B254" s="604"/>
      <c r="C254" s="604"/>
    </row>
    <row r="255" spans="1:3">
      <c r="A255" s="169">
        <v>14.1</v>
      </c>
      <c r="B255" s="605" t="s">
        <v>626</v>
      </c>
      <c r="C255" s="606"/>
    </row>
    <row r="256" spans="1:3" ht="22.5">
      <c r="A256" s="169" t="s">
        <v>627</v>
      </c>
      <c r="B256" s="178" t="s">
        <v>628</v>
      </c>
      <c r="C256" s="173" t="s">
        <v>629</v>
      </c>
    </row>
    <row r="257" spans="1:3" ht="45">
      <c r="A257" s="169" t="s">
        <v>630</v>
      </c>
      <c r="B257" s="178" t="s">
        <v>631</v>
      </c>
      <c r="C257" s="173" t="s">
        <v>632</v>
      </c>
    </row>
    <row r="258" spans="1:3" ht="12" customHeight="1">
      <c r="A258" s="169" t="s">
        <v>633</v>
      </c>
      <c r="B258" s="178" t="s">
        <v>634</v>
      </c>
      <c r="C258" s="173" t="s">
        <v>635</v>
      </c>
    </row>
    <row r="259" spans="1:3" ht="33.75">
      <c r="A259" s="169" t="s">
        <v>636</v>
      </c>
      <c r="B259" s="178" t="s">
        <v>637</v>
      </c>
      <c r="C259" s="173" t="s">
        <v>638</v>
      </c>
    </row>
    <row r="260" spans="1:3" ht="11.25" customHeight="1">
      <c r="A260" s="169" t="s">
        <v>639</v>
      </c>
      <c r="B260" s="178" t="s">
        <v>640</v>
      </c>
      <c r="C260" s="173" t="s">
        <v>641</v>
      </c>
    </row>
    <row r="261" spans="1:3" ht="56.25">
      <c r="A261" s="169" t="s">
        <v>642</v>
      </c>
      <c r="B261" s="178" t="s">
        <v>643</v>
      </c>
      <c r="C261" s="173" t="s">
        <v>644</v>
      </c>
    </row>
    <row r="262" spans="1:3">
      <c r="A262" s="164"/>
      <c r="B262" s="164"/>
      <c r="C262" s="164"/>
    </row>
    <row r="263" spans="1:3">
      <c r="A263" s="164"/>
      <c r="B263" s="164"/>
      <c r="C263" s="164"/>
    </row>
    <row r="264" spans="1:3">
      <c r="A264" s="164"/>
      <c r="B264" s="164"/>
      <c r="C264" s="164"/>
    </row>
    <row r="265" spans="1:3">
      <c r="A265" s="164"/>
      <c r="B265" s="164"/>
      <c r="C265" s="164"/>
    </row>
    <row r="266" spans="1:3">
      <c r="A266" s="164"/>
      <c r="B266" s="164"/>
      <c r="C266" s="164"/>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1" sqref="C10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80" zoomScaleNormal="80" workbookViewId="0">
      <pane xSplit="1" ySplit="5" topLeftCell="B6" activePane="bottomRight" state="frozen"/>
      <selection activeCell="K21" sqref="K21"/>
      <selection pane="topRight" activeCell="K21" sqref="K21"/>
      <selection pane="bottomLeft" activeCell="K21" sqref="K21"/>
      <selection pane="bottomRight" activeCell="B36" sqref="B36"/>
    </sheetView>
  </sheetViews>
  <sheetFormatPr defaultRowHeight="15.75"/>
  <cols>
    <col min="1" max="1" width="9.5703125" style="16" bestFit="1" customWidth="1"/>
    <col min="2" max="2" width="86" style="13" customWidth="1"/>
    <col min="3" max="3" width="12.7109375" style="13" customWidth="1"/>
    <col min="4" max="7" width="12.7109375" style="2" customWidth="1"/>
    <col min="8" max="13" width="6.7109375" customWidth="1"/>
  </cols>
  <sheetData>
    <row r="1" spans="1:8">
      <c r="A1" s="14" t="s">
        <v>226</v>
      </c>
      <c r="B1" s="355" t="s">
        <v>900</v>
      </c>
    </row>
    <row r="2" spans="1:8">
      <c r="A2" s="14" t="s">
        <v>227</v>
      </c>
      <c r="B2" s="356">
        <v>43373</v>
      </c>
      <c r="C2" s="25"/>
      <c r="D2" s="15"/>
      <c r="E2" s="15"/>
      <c r="F2" s="15"/>
      <c r="G2" s="15"/>
      <c r="H2" s="1"/>
    </row>
    <row r="3" spans="1:8">
      <c r="A3" s="14"/>
      <c r="C3" s="25"/>
      <c r="D3" s="15"/>
      <c r="E3" s="15"/>
      <c r="F3" s="15"/>
      <c r="G3" s="15"/>
      <c r="H3" s="1"/>
    </row>
    <row r="4" spans="1:8" ht="16.5" thickBot="1">
      <c r="A4" s="70" t="s">
        <v>647</v>
      </c>
      <c r="B4" s="160" t="s">
        <v>261</v>
      </c>
      <c r="C4" s="161"/>
      <c r="D4" s="162"/>
      <c r="E4" s="162"/>
      <c r="F4" s="162"/>
      <c r="G4" s="162"/>
      <c r="H4" s="1"/>
    </row>
    <row r="5" spans="1:8" ht="15">
      <c r="A5" s="235" t="s">
        <v>27</v>
      </c>
      <c r="B5" s="236"/>
      <c r="C5" s="357">
        <f>B2</f>
        <v>43373</v>
      </c>
      <c r="D5" s="358">
        <f>EOMONTH(C5,-3)</f>
        <v>43281</v>
      </c>
      <c r="E5" s="358">
        <f t="shared" ref="E5:G5" si="0">EOMONTH(D5,-3)</f>
        <v>43190</v>
      </c>
      <c r="F5" s="358">
        <f t="shared" si="0"/>
        <v>43100</v>
      </c>
      <c r="G5" s="359">
        <f t="shared" si="0"/>
        <v>43008</v>
      </c>
    </row>
    <row r="6" spans="1:8" ht="15">
      <c r="A6" s="102"/>
      <c r="B6" s="28" t="s">
        <v>223</v>
      </c>
      <c r="C6" s="237"/>
      <c r="D6" s="237"/>
      <c r="E6" s="237"/>
      <c r="F6" s="237"/>
      <c r="G6" s="238"/>
    </row>
    <row r="7" spans="1:8" ht="15">
      <c r="A7" s="102"/>
      <c r="B7" s="29" t="s">
        <v>228</v>
      </c>
      <c r="C7" s="237"/>
      <c r="D7" s="237"/>
      <c r="E7" s="237"/>
      <c r="F7" s="237"/>
      <c r="G7" s="238"/>
    </row>
    <row r="8" spans="1:8" ht="15">
      <c r="A8" s="103">
        <v>1</v>
      </c>
      <c r="B8" s="194" t="s">
        <v>24</v>
      </c>
      <c r="C8" s="360">
        <v>41668939.130000003</v>
      </c>
      <c r="D8" s="361">
        <v>41237419.509999998</v>
      </c>
      <c r="E8" s="361">
        <v>34936229.299999997</v>
      </c>
      <c r="F8" s="361">
        <v>33820834.350000001</v>
      </c>
      <c r="G8" s="362">
        <v>32840362.059999984</v>
      </c>
    </row>
    <row r="9" spans="1:8" ht="15">
      <c r="A9" s="103">
        <v>2</v>
      </c>
      <c r="B9" s="194" t="s">
        <v>125</v>
      </c>
      <c r="C9" s="360">
        <v>41668939.130000003</v>
      </c>
      <c r="D9" s="361">
        <v>41237419.509999998</v>
      </c>
      <c r="E9" s="361">
        <v>34936229.299999997</v>
      </c>
      <c r="F9" s="361">
        <v>33820834.350000001</v>
      </c>
      <c r="G9" s="362">
        <v>32840362.059999984</v>
      </c>
    </row>
    <row r="10" spans="1:8" ht="15">
      <c r="A10" s="103">
        <v>3</v>
      </c>
      <c r="B10" s="194" t="s">
        <v>89</v>
      </c>
      <c r="C10" s="360">
        <v>50752665.363773502</v>
      </c>
      <c r="D10" s="361">
        <v>50019083.437560417</v>
      </c>
      <c r="E10" s="361">
        <v>42743570.912944682</v>
      </c>
      <c r="F10" s="361">
        <v>42001341.256271437</v>
      </c>
      <c r="G10" s="362">
        <v>41284796.264301218</v>
      </c>
    </row>
    <row r="11" spans="1:8" ht="15">
      <c r="A11" s="102"/>
      <c r="B11" s="28" t="s">
        <v>224</v>
      </c>
      <c r="C11" s="363"/>
      <c r="D11" s="363"/>
      <c r="E11" s="363"/>
      <c r="F11" s="363"/>
      <c r="G11" s="364"/>
    </row>
    <row r="12" spans="1:8" ht="29.25" customHeight="1">
      <c r="A12" s="103">
        <v>4</v>
      </c>
      <c r="B12" s="194" t="s">
        <v>669</v>
      </c>
      <c r="C12" s="365">
        <v>270073762.48031747</v>
      </c>
      <c r="D12" s="361">
        <v>278816788.25570059</v>
      </c>
      <c r="E12" s="361">
        <v>266201723.41401586</v>
      </c>
      <c r="F12" s="361">
        <v>265267660.78378496</v>
      </c>
      <c r="G12" s="362">
        <v>290666350.60385072</v>
      </c>
    </row>
    <row r="13" spans="1:8" ht="15">
      <c r="A13" s="102"/>
      <c r="B13" s="28" t="s">
        <v>126</v>
      </c>
      <c r="C13" s="363"/>
      <c r="D13" s="363"/>
      <c r="E13" s="363"/>
      <c r="F13" s="363"/>
      <c r="G13" s="364"/>
    </row>
    <row r="14" spans="1:8" s="3" customFormat="1" ht="15">
      <c r="A14" s="103"/>
      <c r="B14" s="29" t="s">
        <v>832</v>
      </c>
      <c r="C14" s="363"/>
      <c r="D14" s="363"/>
      <c r="E14" s="363"/>
      <c r="F14" s="363"/>
      <c r="G14" s="364"/>
    </row>
    <row r="15" spans="1:8" ht="15">
      <c r="A15" s="101">
        <v>5</v>
      </c>
      <c r="B15" s="27" t="s">
        <v>833</v>
      </c>
      <c r="C15" s="366">
        <v>0.15428725377585231</v>
      </c>
      <c r="D15" s="367">
        <v>0.14790149390926022</v>
      </c>
      <c r="E15" s="367">
        <v>0.1312396811408493</v>
      </c>
      <c r="F15" s="367">
        <v>0.12749701282873971</v>
      </c>
      <c r="G15" s="368">
        <v>0.11298301984999332</v>
      </c>
    </row>
    <row r="16" spans="1:8" ht="15" customHeight="1">
      <c r="A16" s="101">
        <v>6</v>
      </c>
      <c r="B16" s="27" t="s">
        <v>834</v>
      </c>
      <c r="C16" s="366">
        <v>0.15428725377585231</v>
      </c>
      <c r="D16" s="367">
        <v>0.14790149390926022</v>
      </c>
      <c r="E16" s="367">
        <v>0.1312396811408493</v>
      </c>
      <c r="F16" s="367">
        <v>0.12749701282873971</v>
      </c>
      <c r="G16" s="368">
        <v>0.11298301984999332</v>
      </c>
    </row>
    <row r="17" spans="1:7" ht="15">
      <c r="A17" s="101">
        <v>7</v>
      </c>
      <c r="B17" s="27" t="s">
        <v>835</v>
      </c>
      <c r="C17" s="366">
        <v>0.18792149558575602</v>
      </c>
      <c r="D17" s="367">
        <v>0.17939767454637032</v>
      </c>
      <c r="E17" s="367">
        <v>0.16056834781068205</v>
      </c>
      <c r="F17" s="367">
        <v>0.15833570188001922</v>
      </c>
      <c r="G17" s="368">
        <v>0.14203500397804314</v>
      </c>
    </row>
    <row r="18" spans="1:7" ht="15">
      <c r="A18" s="102"/>
      <c r="B18" s="28" t="s">
        <v>6</v>
      </c>
      <c r="C18" s="363"/>
      <c r="D18" s="363"/>
      <c r="E18" s="363"/>
      <c r="F18" s="363"/>
      <c r="G18" s="364"/>
    </row>
    <row r="19" spans="1:7" ht="15" customHeight="1">
      <c r="A19" s="104">
        <v>8</v>
      </c>
      <c r="B19" s="30" t="s">
        <v>7</v>
      </c>
      <c r="C19" s="369">
        <v>0.19654150384732805</v>
      </c>
      <c r="D19" s="370">
        <v>0.19510520649122132</v>
      </c>
      <c r="E19" s="370">
        <v>0.19394997056809868</v>
      </c>
      <c r="F19" s="370">
        <v>0.19326036176604694</v>
      </c>
      <c r="G19" s="371">
        <v>0.19327196055073156</v>
      </c>
    </row>
    <row r="20" spans="1:7" ht="15">
      <c r="A20" s="104">
        <v>9</v>
      </c>
      <c r="B20" s="30" t="s">
        <v>8</v>
      </c>
      <c r="C20" s="369">
        <v>7.4391781552665417E-2</v>
      </c>
      <c r="D20" s="370">
        <v>7.2484372114360887E-2</v>
      </c>
      <c r="E20" s="370">
        <v>7.0282809828850892E-2</v>
      </c>
      <c r="F20" s="370">
        <v>7.1935514327224739E-2</v>
      </c>
      <c r="G20" s="371">
        <v>7.2044196267038965E-2</v>
      </c>
    </row>
    <row r="21" spans="1:7" ht="15">
      <c r="A21" s="104">
        <v>10</v>
      </c>
      <c r="B21" s="30" t="s">
        <v>9</v>
      </c>
      <c r="C21" s="369">
        <v>3.7583562035414693E-2</v>
      </c>
      <c r="D21" s="370">
        <v>3.821923575240934E-2</v>
      </c>
      <c r="E21" s="370">
        <v>4.0057285311354454E-2</v>
      </c>
      <c r="F21" s="370">
        <v>3.155244057283426E-2</v>
      </c>
      <c r="G21" s="371">
        <v>3.1584712619606291E-2</v>
      </c>
    </row>
    <row r="22" spans="1:7" ht="15">
      <c r="A22" s="104">
        <v>11</v>
      </c>
      <c r="B22" s="30" t="s">
        <v>262</v>
      </c>
      <c r="C22" s="369">
        <v>0.12214972229466263</v>
      </c>
      <c r="D22" s="370">
        <v>0.1226208343768604</v>
      </c>
      <c r="E22" s="370">
        <v>0.12366716073924777</v>
      </c>
      <c r="F22" s="370">
        <v>0.1213248474388222</v>
      </c>
      <c r="G22" s="371">
        <v>0.12122776428369264</v>
      </c>
    </row>
    <row r="23" spans="1:7" ht="15">
      <c r="A23" s="104">
        <v>12</v>
      </c>
      <c r="B23" s="30" t="s">
        <v>10</v>
      </c>
      <c r="C23" s="369">
        <v>7.7601483698461829E-3</v>
      </c>
      <c r="D23" s="370">
        <v>9.5475348098983531E-3</v>
      </c>
      <c r="E23" s="370">
        <v>8.4216094562788533E-3</v>
      </c>
      <c r="F23" s="370">
        <v>7.5286657330818525E-3</v>
      </c>
      <c r="G23" s="371">
        <v>6.2436558403787595E-3</v>
      </c>
    </row>
    <row r="24" spans="1:7" ht="15">
      <c r="A24" s="104">
        <v>13</v>
      </c>
      <c r="B24" s="30" t="s">
        <v>11</v>
      </c>
      <c r="C24" s="369">
        <v>5.7584123047463888E-2</v>
      </c>
      <c r="D24" s="370">
        <v>7.3344845017574989E-2</v>
      </c>
      <c r="E24" s="370">
        <v>6.6633969045214667E-2</v>
      </c>
      <c r="F24" s="370">
        <v>6.2195200882509405E-2</v>
      </c>
      <c r="G24" s="371">
        <v>5.1671233555589065E-2</v>
      </c>
    </row>
    <row r="25" spans="1:7" ht="15">
      <c r="A25" s="102"/>
      <c r="B25" s="28" t="s">
        <v>12</v>
      </c>
      <c r="C25" s="372"/>
      <c r="D25" s="372"/>
      <c r="E25" s="372"/>
      <c r="F25" s="372"/>
      <c r="G25" s="373"/>
    </row>
    <row r="26" spans="1:7" ht="15">
      <c r="A26" s="104">
        <v>14</v>
      </c>
      <c r="B26" s="30" t="s">
        <v>13</v>
      </c>
      <c r="C26" s="369">
        <v>4.006917964234985E-2</v>
      </c>
      <c r="D26" s="370">
        <v>3.5808515963642741E-2</v>
      </c>
      <c r="E26" s="370">
        <v>3.6252370377193914E-2</v>
      </c>
      <c r="F26" s="370">
        <v>3.7435292705985473E-2</v>
      </c>
      <c r="G26" s="371">
        <v>3.3818930382067444E-2</v>
      </c>
    </row>
    <row r="27" spans="1:7" ht="15" customHeight="1">
      <c r="A27" s="104">
        <v>15</v>
      </c>
      <c r="B27" s="30" t="s">
        <v>14</v>
      </c>
      <c r="C27" s="369">
        <v>4.0588009901709868E-2</v>
      </c>
      <c r="D27" s="370">
        <v>3.7242386271493372E-2</v>
      </c>
      <c r="E27" s="370">
        <v>3.8803559253782607E-2</v>
      </c>
      <c r="F27" s="370">
        <v>3.8561439685140912E-2</v>
      </c>
      <c r="G27" s="371">
        <v>3.7186621159452836E-2</v>
      </c>
    </row>
    <row r="28" spans="1:7" ht="15">
      <c r="A28" s="104">
        <v>16</v>
      </c>
      <c r="B28" s="30" t="s">
        <v>15</v>
      </c>
      <c r="C28" s="369">
        <v>0.11732697101636204</v>
      </c>
      <c r="D28" s="370">
        <v>0.12928572786638637</v>
      </c>
      <c r="E28" s="370">
        <v>0.16208366947178909</v>
      </c>
      <c r="F28" s="370">
        <v>0.21977225869661279</v>
      </c>
      <c r="G28" s="371">
        <v>0.27006417155911538</v>
      </c>
    </row>
    <row r="29" spans="1:7" ht="15" customHeight="1">
      <c r="A29" s="104">
        <v>17</v>
      </c>
      <c r="B29" s="30" t="s">
        <v>16</v>
      </c>
      <c r="C29" s="369">
        <v>0.18560357540444508</v>
      </c>
      <c r="D29" s="370">
        <v>0.19893944057912846</v>
      </c>
      <c r="E29" s="370">
        <v>0.22471531044096704</v>
      </c>
      <c r="F29" s="370">
        <v>0.27028167010320514</v>
      </c>
      <c r="G29" s="371">
        <v>0.30221929197641595</v>
      </c>
    </row>
    <row r="30" spans="1:7" ht="15">
      <c r="A30" s="104">
        <v>18</v>
      </c>
      <c r="B30" s="30" t="s">
        <v>17</v>
      </c>
      <c r="C30" s="369">
        <v>2.0112047178746362E-2</v>
      </c>
      <c r="D30" s="370">
        <v>6.7157271151551179E-2</v>
      </c>
      <c r="E30" s="370">
        <v>1.2736924624926173E-2</v>
      </c>
      <c r="F30" s="370">
        <v>8.9656592018577494E-2</v>
      </c>
      <c r="G30" s="371">
        <v>7.4939712338052564E-2</v>
      </c>
    </row>
    <row r="31" spans="1:7" ht="15" customHeight="1">
      <c r="A31" s="102"/>
      <c r="B31" s="28" t="s">
        <v>18</v>
      </c>
      <c r="C31" s="372"/>
      <c r="D31" s="372"/>
      <c r="E31" s="372"/>
      <c r="F31" s="372"/>
      <c r="G31" s="373"/>
    </row>
    <row r="32" spans="1:7" ht="15" customHeight="1">
      <c r="A32" s="104">
        <v>19</v>
      </c>
      <c r="B32" s="30" t="s">
        <v>19</v>
      </c>
      <c r="C32" s="369">
        <v>0.23473284855801119</v>
      </c>
      <c r="D32" s="369">
        <v>0.16096057588875784</v>
      </c>
      <c r="E32" s="369">
        <v>0.13418743863487154</v>
      </c>
      <c r="F32" s="369">
        <v>0.15536053069834105</v>
      </c>
      <c r="G32" s="374">
        <v>0.15439769613865104</v>
      </c>
    </row>
    <row r="33" spans="1:7" ht="15" customHeight="1">
      <c r="A33" s="104">
        <v>20</v>
      </c>
      <c r="B33" s="30" t="s">
        <v>20</v>
      </c>
      <c r="C33" s="369">
        <v>0.30271338073702164</v>
      </c>
      <c r="D33" s="369">
        <v>0.31052000173522087</v>
      </c>
      <c r="E33" s="369">
        <v>0.37505180590807913</v>
      </c>
      <c r="F33" s="369">
        <v>0.42747239786939306</v>
      </c>
      <c r="G33" s="374">
        <v>0.41249815870005752</v>
      </c>
    </row>
    <row r="34" spans="1:7" ht="15" customHeight="1">
      <c r="A34" s="104">
        <v>21</v>
      </c>
      <c r="B34" s="202" t="s">
        <v>21</v>
      </c>
      <c r="C34" s="369">
        <v>7.877813931991598E-2</v>
      </c>
      <c r="D34" s="369">
        <v>7.2346985096633759E-2</v>
      </c>
      <c r="E34" s="369">
        <v>7.5224893482043892E-2</v>
      </c>
      <c r="F34" s="369">
        <v>8.0900607737410909E-2</v>
      </c>
      <c r="G34" s="374">
        <v>9.7321253630401991E-2</v>
      </c>
    </row>
    <row r="35" spans="1:7" ht="15" customHeight="1">
      <c r="A35" s="239"/>
      <c r="B35" s="28" t="s">
        <v>831</v>
      </c>
      <c r="C35" s="363"/>
      <c r="D35" s="363"/>
      <c r="E35" s="363"/>
      <c r="F35" s="363"/>
      <c r="G35" s="364"/>
    </row>
    <row r="36" spans="1:7" ht="15" customHeight="1">
      <c r="A36" s="104">
        <v>22</v>
      </c>
      <c r="B36" s="234" t="s">
        <v>815</v>
      </c>
      <c r="C36" s="375">
        <v>53452077.795366667</v>
      </c>
      <c r="D36" s="376">
        <v>46771416.965025008</v>
      </c>
      <c r="E36" s="376">
        <v>38943284.442725003</v>
      </c>
      <c r="F36" s="376">
        <v>38507032.212624997</v>
      </c>
      <c r="G36" s="377"/>
    </row>
    <row r="37" spans="1:7" ht="15">
      <c r="A37" s="104">
        <v>23</v>
      </c>
      <c r="B37" s="30" t="s">
        <v>816</v>
      </c>
      <c r="C37" s="375">
        <v>20985515.991662331</v>
      </c>
      <c r="D37" s="376">
        <v>28812806.214115329</v>
      </c>
      <c r="E37" s="378">
        <v>16516725.680910829</v>
      </c>
      <c r="F37" s="378">
        <v>10737893.598902501</v>
      </c>
      <c r="G37" s="379"/>
    </row>
    <row r="38" spans="1:7" thickBot="1">
      <c r="A38" s="105">
        <v>24</v>
      </c>
      <c r="B38" s="203" t="s">
        <v>814</v>
      </c>
      <c r="C38" s="380">
        <v>2.5470938058708441</v>
      </c>
      <c r="D38" s="381">
        <v>1.6232857229335682</v>
      </c>
      <c r="E38" s="381">
        <v>2.3578089988945945</v>
      </c>
      <c r="F38" s="381">
        <v>3.5860880775127746</v>
      </c>
      <c r="G38" s="382"/>
    </row>
    <row r="39" spans="1:7">
      <c r="A39" s="17"/>
    </row>
    <row r="40" spans="1:7" ht="39.75">
      <c r="B40" s="233" t="s">
        <v>836</v>
      </c>
    </row>
    <row r="41" spans="1:7" ht="65.25">
      <c r="B41" s="288" t="s">
        <v>830</v>
      </c>
      <c r="D41" s="260"/>
      <c r="E41" s="260"/>
      <c r="F41" s="260"/>
      <c r="G41" s="2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zoomScale="80" zoomScaleNormal="80" workbookViewId="0">
      <pane xSplit="1" ySplit="5" topLeftCell="B6" activePane="bottomRight" state="frozen"/>
      <selection activeCell="K21" sqref="K21"/>
      <selection pane="topRight" activeCell="K21" sqref="K21"/>
      <selection pane="bottomLeft" activeCell="K21" sqref="K21"/>
      <selection pane="bottomRight" activeCell="C7" sqref="C7:H41"/>
    </sheetView>
  </sheetViews>
  <sheetFormatPr defaultRowHeight="15"/>
  <cols>
    <col min="1" max="1" width="9.5703125" style="2" bestFit="1" customWidth="1"/>
    <col min="2" max="2" width="55.140625" style="2" bestFit="1" customWidth="1"/>
    <col min="3" max="3" width="12.42578125" style="2" bestFit="1" customWidth="1"/>
    <col min="4" max="4" width="13.140625" style="2" bestFit="1" customWidth="1"/>
    <col min="5" max="6" width="12.42578125" style="2" bestFit="1" customWidth="1"/>
    <col min="7" max="7" width="13.140625" style="2" customWidth="1"/>
    <col min="8" max="8" width="12.42578125" style="2" bestFit="1" customWidth="1"/>
  </cols>
  <sheetData>
    <row r="1" spans="1:8" ht="15.75">
      <c r="A1" s="14" t="s">
        <v>226</v>
      </c>
      <c r="B1" s="355" t="str">
        <f>'1. key ratios'!B1</f>
        <v>ფინკა ბანკი საქართველო</v>
      </c>
    </row>
    <row r="2" spans="1:8" ht="15.75">
      <c r="A2" s="14" t="s">
        <v>227</v>
      </c>
      <c r="B2" s="356">
        <f>'1. key ratios'!B2</f>
        <v>43373</v>
      </c>
    </row>
    <row r="3" spans="1:8" ht="15.75">
      <c r="A3" s="14"/>
    </row>
    <row r="4" spans="1:8" ht="16.5" thickBot="1">
      <c r="A4" s="31" t="s">
        <v>648</v>
      </c>
      <c r="B4" s="71" t="s">
        <v>282</v>
      </c>
      <c r="C4" s="31"/>
      <c r="D4" s="32"/>
      <c r="E4" s="32"/>
      <c r="F4" s="33"/>
      <c r="G4" s="33"/>
      <c r="H4" s="34" t="s">
        <v>130</v>
      </c>
    </row>
    <row r="5" spans="1:8" ht="15.75">
      <c r="A5" s="35"/>
      <c r="B5" s="36"/>
      <c r="C5" s="546" t="s">
        <v>232</v>
      </c>
      <c r="D5" s="547"/>
      <c r="E5" s="548"/>
      <c r="F5" s="546" t="s">
        <v>233</v>
      </c>
      <c r="G5" s="547"/>
      <c r="H5" s="549"/>
    </row>
    <row r="6" spans="1:8" ht="15.75">
      <c r="A6" s="37" t="s">
        <v>27</v>
      </c>
      <c r="B6" s="38" t="s">
        <v>190</v>
      </c>
      <c r="C6" s="39" t="s">
        <v>28</v>
      </c>
      <c r="D6" s="39" t="s">
        <v>131</v>
      </c>
      <c r="E6" s="39" t="s">
        <v>69</v>
      </c>
      <c r="F6" s="39" t="s">
        <v>28</v>
      </c>
      <c r="G6" s="39" t="s">
        <v>131</v>
      </c>
      <c r="H6" s="40" t="s">
        <v>69</v>
      </c>
    </row>
    <row r="7" spans="1:8" ht="15.75">
      <c r="A7" s="37">
        <v>1</v>
      </c>
      <c r="B7" s="41" t="s">
        <v>191</v>
      </c>
      <c r="C7" s="383">
        <v>8747222.0999999996</v>
      </c>
      <c r="D7" s="383">
        <v>6891623.6699999999</v>
      </c>
      <c r="E7" s="384">
        <v>15638845.77</v>
      </c>
      <c r="F7" s="385">
        <v>5747090.4800000004</v>
      </c>
      <c r="G7" s="386">
        <v>6191680.0300000003</v>
      </c>
      <c r="H7" s="387">
        <v>11938770.510000002</v>
      </c>
    </row>
    <row r="8" spans="1:8" ht="15.75">
      <c r="A8" s="37">
        <v>2</v>
      </c>
      <c r="B8" s="41" t="s">
        <v>192</v>
      </c>
      <c r="C8" s="383">
        <v>19031963.66</v>
      </c>
      <c r="D8" s="383">
        <v>17598588.710000001</v>
      </c>
      <c r="E8" s="384">
        <v>36630552.370000005</v>
      </c>
      <c r="F8" s="385">
        <v>7993438.1699999999</v>
      </c>
      <c r="G8" s="386">
        <v>20388826.779999997</v>
      </c>
      <c r="H8" s="387">
        <v>28382264.949999996</v>
      </c>
    </row>
    <row r="9" spans="1:8" ht="15.75">
      <c r="A9" s="37">
        <v>3</v>
      </c>
      <c r="B9" s="41" t="s">
        <v>193</v>
      </c>
      <c r="C9" s="383">
        <v>181120.31</v>
      </c>
      <c r="D9" s="383">
        <v>6355835.6299999999</v>
      </c>
      <c r="E9" s="384">
        <v>6536955.9399999995</v>
      </c>
      <c r="F9" s="385">
        <v>403672.93000000005</v>
      </c>
      <c r="G9" s="386">
        <v>2914536.76</v>
      </c>
      <c r="H9" s="387">
        <v>3318209.69</v>
      </c>
    </row>
    <row r="10" spans="1:8" ht="15.75">
      <c r="A10" s="37">
        <v>4</v>
      </c>
      <c r="B10" s="41" t="s">
        <v>222</v>
      </c>
      <c r="C10" s="383">
        <v>0</v>
      </c>
      <c r="D10" s="383">
        <v>0</v>
      </c>
      <c r="E10" s="384">
        <v>0</v>
      </c>
      <c r="F10" s="385">
        <v>0</v>
      </c>
      <c r="G10" s="386">
        <v>0</v>
      </c>
      <c r="H10" s="387">
        <v>0</v>
      </c>
    </row>
    <row r="11" spans="1:8" ht="15.75">
      <c r="A11" s="37">
        <v>5</v>
      </c>
      <c r="B11" s="41" t="s">
        <v>194</v>
      </c>
      <c r="C11" s="383">
        <v>12745303.76</v>
      </c>
      <c r="D11" s="383">
        <v>0</v>
      </c>
      <c r="E11" s="384">
        <v>12745303.76</v>
      </c>
      <c r="F11" s="385">
        <v>18872738.52</v>
      </c>
      <c r="G11" s="386">
        <v>0</v>
      </c>
      <c r="H11" s="387">
        <v>18872738.52</v>
      </c>
    </row>
    <row r="12" spans="1:8" ht="15.75">
      <c r="A12" s="37">
        <v>6.1</v>
      </c>
      <c r="B12" s="42" t="s">
        <v>195</v>
      </c>
      <c r="C12" s="383">
        <v>201945819.88000175</v>
      </c>
      <c r="D12" s="383">
        <v>26843112.429999989</v>
      </c>
      <c r="E12" s="384">
        <v>228788932.31000173</v>
      </c>
      <c r="F12" s="385">
        <v>161497674.67000169</v>
      </c>
      <c r="G12" s="386">
        <v>59751465.839999884</v>
      </c>
      <c r="H12" s="387">
        <v>221249140.51000157</v>
      </c>
    </row>
    <row r="13" spans="1:8" ht="15.75">
      <c r="A13" s="37">
        <v>6.2</v>
      </c>
      <c r="B13" s="42" t="s">
        <v>196</v>
      </c>
      <c r="C13" s="383">
        <v>-7170882.5099999784</v>
      </c>
      <c r="D13" s="383">
        <v>-2115204.9400000004</v>
      </c>
      <c r="E13" s="384">
        <v>-9286087.4499999788</v>
      </c>
      <c r="F13" s="385">
        <v>-5341129.499999987</v>
      </c>
      <c r="G13" s="386">
        <v>-2886378.4699999914</v>
      </c>
      <c r="H13" s="387">
        <v>-8227507.9699999783</v>
      </c>
    </row>
    <row r="14" spans="1:8" ht="15.75">
      <c r="A14" s="37">
        <v>6</v>
      </c>
      <c r="B14" s="41" t="s">
        <v>197</v>
      </c>
      <c r="C14" s="384">
        <v>194774937.37000176</v>
      </c>
      <c r="D14" s="384">
        <v>24727907.489999987</v>
      </c>
      <c r="E14" s="384">
        <v>219502844.86000174</v>
      </c>
      <c r="F14" s="384">
        <v>156156545.17000169</v>
      </c>
      <c r="G14" s="384">
        <v>56865087.369999893</v>
      </c>
      <c r="H14" s="387">
        <v>213021632.54000157</v>
      </c>
    </row>
    <row r="15" spans="1:8" ht="15.75">
      <c r="A15" s="37">
        <v>7</v>
      </c>
      <c r="B15" s="41" t="s">
        <v>198</v>
      </c>
      <c r="C15" s="383">
        <v>4220386.9799999995</v>
      </c>
      <c r="D15" s="383">
        <v>192455.90999999997</v>
      </c>
      <c r="E15" s="384">
        <v>4412842.8899999997</v>
      </c>
      <c r="F15" s="385">
        <v>3284587.9899999998</v>
      </c>
      <c r="G15" s="386">
        <v>573697.17000000004</v>
      </c>
      <c r="H15" s="387">
        <v>3858285.1599999997</v>
      </c>
    </row>
    <row r="16" spans="1:8" ht="15.75">
      <c r="A16" s="37">
        <v>8</v>
      </c>
      <c r="B16" s="41" t="s">
        <v>199</v>
      </c>
      <c r="C16" s="383">
        <v>149035</v>
      </c>
      <c r="D16" s="383" t="s">
        <v>912</v>
      </c>
      <c r="E16" s="384">
        <v>149035</v>
      </c>
      <c r="F16" s="385">
        <v>218229</v>
      </c>
      <c r="G16" s="386">
        <v>0</v>
      </c>
      <c r="H16" s="387">
        <v>218229</v>
      </c>
    </row>
    <row r="17" spans="1:8" ht="15.75">
      <c r="A17" s="37">
        <v>9</v>
      </c>
      <c r="B17" s="41" t="s">
        <v>200</v>
      </c>
      <c r="C17" s="383">
        <v>0</v>
      </c>
      <c r="D17" s="383">
        <v>0</v>
      </c>
      <c r="E17" s="384">
        <v>0</v>
      </c>
      <c r="F17" s="385">
        <v>0</v>
      </c>
      <c r="G17" s="386">
        <v>0</v>
      </c>
      <c r="H17" s="387">
        <v>0</v>
      </c>
    </row>
    <row r="18" spans="1:8" ht="15.75">
      <c r="A18" s="37">
        <v>10</v>
      </c>
      <c r="B18" s="41" t="s">
        <v>201</v>
      </c>
      <c r="C18" s="383">
        <v>6657987.8300000038</v>
      </c>
      <c r="D18" s="383" t="s">
        <v>912</v>
      </c>
      <c r="E18" s="384">
        <v>6657987.8300000038</v>
      </c>
      <c r="F18" s="385">
        <v>6437110.4999999991</v>
      </c>
      <c r="G18" s="386">
        <v>0</v>
      </c>
      <c r="H18" s="387">
        <v>6437110.4999999991</v>
      </c>
    </row>
    <row r="19" spans="1:8" ht="15.75">
      <c r="A19" s="37">
        <v>11</v>
      </c>
      <c r="B19" s="41" t="s">
        <v>202</v>
      </c>
      <c r="C19" s="383">
        <v>2397520.81</v>
      </c>
      <c r="D19" s="383">
        <v>959950.87</v>
      </c>
      <c r="E19" s="384">
        <v>3357471.68</v>
      </c>
      <c r="F19" s="385">
        <v>2244740.5499999998</v>
      </c>
      <c r="G19" s="386">
        <v>277408.64000000001</v>
      </c>
      <c r="H19" s="387">
        <v>2522149.19</v>
      </c>
    </row>
    <row r="20" spans="1:8" ht="15.75">
      <c r="A20" s="37">
        <v>12</v>
      </c>
      <c r="B20" s="43" t="s">
        <v>203</v>
      </c>
      <c r="C20" s="384">
        <v>248905477.82000178</v>
      </c>
      <c r="D20" s="384">
        <v>56726362.279999979</v>
      </c>
      <c r="E20" s="384">
        <v>305631840.10000175</v>
      </c>
      <c r="F20" s="384">
        <v>201358153.3100017</v>
      </c>
      <c r="G20" s="384">
        <v>87211236.749999896</v>
      </c>
      <c r="H20" s="387">
        <v>288569390.06000161</v>
      </c>
    </row>
    <row r="21" spans="1:8" ht="15.75">
      <c r="A21" s="37"/>
      <c r="B21" s="38" t="s">
        <v>220</v>
      </c>
      <c r="C21" s="388"/>
      <c r="D21" s="388"/>
      <c r="E21" s="388"/>
      <c r="F21" s="389"/>
      <c r="G21" s="390"/>
      <c r="H21" s="391"/>
    </row>
    <row r="22" spans="1:8" ht="15.75">
      <c r="A22" s="37">
        <v>13</v>
      </c>
      <c r="B22" s="41" t="s">
        <v>204</v>
      </c>
      <c r="C22" s="383">
        <v>15000000</v>
      </c>
      <c r="D22" s="383">
        <v>454590</v>
      </c>
      <c r="E22" s="384">
        <v>15454590</v>
      </c>
      <c r="F22" s="385">
        <v>2000000</v>
      </c>
      <c r="G22" s="386">
        <v>3208000</v>
      </c>
      <c r="H22" s="387">
        <v>5208000</v>
      </c>
    </row>
    <row r="23" spans="1:8" ht="15.75">
      <c r="A23" s="37">
        <v>14</v>
      </c>
      <c r="B23" s="41" t="s">
        <v>205</v>
      </c>
      <c r="C23" s="383">
        <v>5655914.5100002903</v>
      </c>
      <c r="D23" s="383">
        <v>2171571.7399999867</v>
      </c>
      <c r="E23" s="384">
        <v>7827486.2500002775</v>
      </c>
      <c r="F23" s="385">
        <v>3798307.0599999223</v>
      </c>
      <c r="G23" s="386">
        <v>1461238.3199999975</v>
      </c>
      <c r="H23" s="387">
        <v>5259545.3799999198</v>
      </c>
    </row>
    <row r="24" spans="1:8" ht="15.75">
      <c r="A24" s="37">
        <v>15</v>
      </c>
      <c r="B24" s="41" t="s">
        <v>206</v>
      </c>
      <c r="C24" s="383">
        <v>7330056.4999999618</v>
      </c>
      <c r="D24" s="383">
        <v>8919564.9299999829</v>
      </c>
      <c r="E24" s="384">
        <v>16249621.429999944</v>
      </c>
      <c r="F24" s="385">
        <v>13116623.759999905</v>
      </c>
      <c r="G24" s="386">
        <v>9707765.6599999927</v>
      </c>
      <c r="H24" s="387">
        <v>22824389.419999897</v>
      </c>
    </row>
    <row r="25" spans="1:8" ht="15.75">
      <c r="A25" s="37">
        <v>16</v>
      </c>
      <c r="B25" s="41" t="s">
        <v>207</v>
      </c>
      <c r="C25" s="383">
        <v>67442860.629999951</v>
      </c>
      <c r="D25" s="383">
        <v>31065043.460000053</v>
      </c>
      <c r="E25" s="384">
        <v>98507904.090000004</v>
      </c>
      <c r="F25" s="385">
        <v>33296825.280000009</v>
      </c>
      <c r="G25" s="386">
        <v>26599021.209999982</v>
      </c>
      <c r="H25" s="387">
        <v>59895846.489999995</v>
      </c>
    </row>
    <row r="26" spans="1:8" ht="15.75">
      <c r="A26" s="37">
        <v>17</v>
      </c>
      <c r="B26" s="41" t="s">
        <v>208</v>
      </c>
      <c r="C26" s="388">
        <v>0</v>
      </c>
      <c r="D26" s="388"/>
      <c r="E26" s="384">
        <v>0</v>
      </c>
      <c r="F26" s="389">
        <v>20000000</v>
      </c>
      <c r="G26" s="390">
        <v>0</v>
      </c>
      <c r="H26" s="387">
        <v>20000000</v>
      </c>
    </row>
    <row r="27" spans="1:8" ht="15.75">
      <c r="A27" s="37">
        <v>18</v>
      </c>
      <c r="B27" s="41" t="s">
        <v>209</v>
      </c>
      <c r="C27" s="383">
        <v>77144440.689999998</v>
      </c>
      <c r="D27" s="383">
        <v>28330249.969999999</v>
      </c>
      <c r="E27" s="384">
        <v>105474690.66</v>
      </c>
      <c r="F27" s="385">
        <v>69757828.769999996</v>
      </c>
      <c r="G27" s="386">
        <v>55874352</v>
      </c>
      <c r="H27" s="387">
        <v>125632180.77</v>
      </c>
    </row>
    <row r="28" spans="1:8" ht="15.75">
      <c r="A28" s="37">
        <v>19</v>
      </c>
      <c r="B28" s="41" t="s">
        <v>210</v>
      </c>
      <c r="C28" s="383">
        <v>5052732.68</v>
      </c>
      <c r="D28" s="383">
        <v>1174415.96</v>
      </c>
      <c r="E28" s="384">
        <v>6227148.6399999997</v>
      </c>
      <c r="F28" s="385">
        <v>2893928.67</v>
      </c>
      <c r="G28" s="386">
        <v>1510337.94</v>
      </c>
      <c r="H28" s="387">
        <v>4404266.6099999994</v>
      </c>
    </row>
    <row r="29" spans="1:8" ht="15.75">
      <c r="A29" s="37">
        <v>20</v>
      </c>
      <c r="B29" s="41" t="s">
        <v>132</v>
      </c>
      <c r="C29" s="383">
        <v>5145610.87</v>
      </c>
      <c r="D29" s="383">
        <v>693544.85</v>
      </c>
      <c r="E29" s="384">
        <v>5839155.7199999997</v>
      </c>
      <c r="F29" s="385">
        <v>3899603.7899999991</v>
      </c>
      <c r="G29" s="386">
        <v>640450.66999999993</v>
      </c>
      <c r="H29" s="387">
        <v>4540054.459999999</v>
      </c>
    </row>
    <row r="30" spans="1:8" ht="15.75">
      <c r="A30" s="37">
        <v>21</v>
      </c>
      <c r="B30" s="41" t="s">
        <v>211</v>
      </c>
      <c r="C30" s="383">
        <v>0</v>
      </c>
      <c r="D30" s="383">
        <v>6537750</v>
      </c>
      <c r="E30" s="384">
        <v>6537750</v>
      </c>
      <c r="F30" s="385">
        <v>0</v>
      </c>
      <c r="G30" s="386">
        <v>5448740</v>
      </c>
      <c r="H30" s="387">
        <v>5448740</v>
      </c>
    </row>
    <row r="31" spans="1:8" ht="15.75">
      <c r="A31" s="37">
        <v>22</v>
      </c>
      <c r="B31" s="43" t="s">
        <v>212</v>
      </c>
      <c r="C31" s="384">
        <v>182771615.8800002</v>
      </c>
      <c r="D31" s="384">
        <v>79346730.910000011</v>
      </c>
      <c r="E31" s="384">
        <v>262118346.7900002</v>
      </c>
      <c r="F31" s="384">
        <v>148763117.3299998</v>
      </c>
      <c r="G31" s="384">
        <v>104449905.79999997</v>
      </c>
      <c r="H31" s="387">
        <v>253213023.12999976</v>
      </c>
    </row>
    <row r="32" spans="1:8" ht="15.75">
      <c r="A32" s="37"/>
      <c r="B32" s="38" t="s">
        <v>221</v>
      </c>
      <c r="C32" s="388"/>
      <c r="D32" s="388"/>
      <c r="E32" s="383"/>
      <c r="F32" s="389"/>
      <c r="G32" s="390"/>
      <c r="H32" s="391"/>
    </row>
    <row r="33" spans="1:8" ht="15.75">
      <c r="A33" s="37">
        <v>23</v>
      </c>
      <c r="B33" s="41" t="s">
        <v>213</v>
      </c>
      <c r="C33" s="383">
        <v>25643199.989999998</v>
      </c>
      <c r="D33" s="388" t="s">
        <v>912</v>
      </c>
      <c r="E33" s="384">
        <v>25643199.989999998</v>
      </c>
      <c r="F33" s="385">
        <v>20213599.989999998</v>
      </c>
      <c r="G33" s="390">
        <v>0</v>
      </c>
      <c r="H33" s="387">
        <v>20213599.989999998</v>
      </c>
    </row>
    <row r="34" spans="1:8" ht="15.75">
      <c r="A34" s="37">
        <v>24</v>
      </c>
      <c r="B34" s="41" t="s">
        <v>214</v>
      </c>
      <c r="C34" s="383">
        <v>0</v>
      </c>
      <c r="D34" s="388" t="s">
        <v>912</v>
      </c>
      <c r="E34" s="384">
        <v>0</v>
      </c>
      <c r="F34" s="385">
        <v>0</v>
      </c>
      <c r="G34" s="390">
        <v>0</v>
      </c>
      <c r="H34" s="387">
        <v>0</v>
      </c>
    </row>
    <row r="35" spans="1:8" ht="15.75">
      <c r="A35" s="37">
        <v>25</v>
      </c>
      <c r="B35" s="42" t="s">
        <v>215</v>
      </c>
      <c r="C35" s="383">
        <v>0</v>
      </c>
      <c r="D35" s="388" t="s">
        <v>912</v>
      </c>
      <c r="E35" s="384">
        <v>0</v>
      </c>
      <c r="F35" s="385">
        <v>0</v>
      </c>
      <c r="G35" s="390">
        <v>0</v>
      </c>
      <c r="H35" s="387">
        <v>0</v>
      </c>
    </row>
    <row r="36" spans="1:8" ht="15.75">
      <c r="A36" s="37">
        <v>26</v>
      </c>
      <c r="B36" s="41" t="s">
        <v>216</v>
      </c>
      <c r="C36" s="383">
        <v>0</v>
      </c>
      <c r="D36" s="388" t="s">
        <v>912</v>
      </c>
      <c r="E36" s="384">
        <v>0</v>
      </c>
      <c r="F36" s="385">
        <v>0</v>
      </c>
      <c r="G36" s="390">
        <v>0</v>
      </c>
      <c r="H36" s="387">
        <v>0</v>
      </c>
    </row>
    <row r="37" spans="1:8" ht="15.75">
      <c r="A37" s="37">
        <v>27</v>
      </c>
      <c r="B37" s="41" t="s">
        <v>217</v>
      </c>
      <c r="C37" s="383">
        <v>0</v>
      </c>
      <c r="D37" s="388" t="s">
        <v>912</v>
      </c>
      <c r="E37" s="384">
        <v>0</v>
      </c>
      <c r="F37" s="385">
        <v>0</v>
      </c>
      <c r="G37" s="390">
        <v>0</v>
      </c>
      <c r="H37" s="387">
        <v>0</v>
      </c>
    </row>
    <row r="38" spans="1:8" ht="15.75">
      <c r="A38" s="37">
        <v>28</v>
      </c>
      <c r="B38" s="41" t="s">
        <v>218</v>
      </c>
      <c r="C38" s="383">
        <v>17870294.613000005</v>
      </c>
      <c r="D38" s="388" t="s">
        <v>912</v>
      </c>
      <c r="E38" s="384">
        <v>17870294.613000005</v>
      </c>
      <c r="F38" s="385">
        <v>15142766.589999996</v>
      </c>
      <c r="G38" s="390">
        <v>0</v>
      </c>
      <c r="H38" s="387">
        <v>15142766.589999996</v>
      </c>
    </row>
    <row r="39" spans="1:8" ht="15.75">
      <c r="A39" s="37">
        <v>29</v>
      </c>
      <c r="B39" s="41" t="s">
        <v>234</v>
      </c>
      <c r="C39" s="383">
        <v>0</v>
      </c>
      <c r="D39" s="388" t="s">
        <v>912</v>
      </c>
      <c r="E39" s="384">
        <v>0</v>
      </c>
      <c r="F39" s="385">
        <v>0</v>
      </c>
      <c r="G39" s="390">
        <v>0</v>
      </c>
      <c r="H39" s="387">
        <v>0</v>
      </c>
    </row>
    <row r="40" spans="1:8" ht="15.75">
      <c r="A40" s="37">
        <v>30</v>
      </c>
      <c r="B40" s="43" t="s">
        <v>219</v>
      </c>
      <c r="C40" s="383">
        <v>43513494.603</v>
      </c>
      <c r="D40" s="388" t="s">
        <v>912</v>
      </c>
      <c r="E40" s="384">
        <v>43513494.603</v>
      </c>
      <c r="F40" s="385">
        <v>35356366.579999998</v>
      </c>
      <c r="G40" s="390">
        <v>0</v>
      </c>
      <c r="H40" s="387">
        <v>35356366.579999998</v>
      </c>
    </row>
    <row r="41" spans="1:8" ht="16.5" thickBot="1">
      <c r="A41" s="44">
        <v>31</v>
      </c>
      <c r="B41" s="45" t="s">
        <v>235</v>
      </c>
      <c r="C41" s="392">
        <v>226285110.48300022</v>
      </c>
      <c r="D41" s="392">
        <v>79346730.910000011</v>
      </c>
      <c r="E41" s="392">
        <v>305631841.39300025</v>
      </c>
      <c r="F41" s="392">
        <v>184119483.90999979</v>
      </c>
      <c r="G41" s="392">
        <v>104449905.79999997</v>
      </c>
      <c r="H41" s="393">
        <v>288569389.70999974</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zoomScale="80" zoomScaleNormal="80" workbookViewId="0">
      <pane xSplit="1" ySplit="6" topLeftCell="B7" activePane="bottomRight" state="frozen"/>
      <selection activeCell="K21" sqref="K21"/>
      <selection pane="topRight" activeCell="K21" sqref="K21"/>
      <selection pane="bottomLeft" activeCell="K21" sqref="K21"/>
      <selection pane="bottomRight" activeCell="C7" sqref="C7:H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9"/>
  </cols>
  <sheetData>
    <row r="1" spans="1:8" ht="15.75">
      <c r="A1" s="14" t="s">
        <v>226</v>
      </c>
      <c r="B1" s="355" t="str">
        <f>'1. key ratios'!B1</f>
        <v>ფინკა ბანკი საქართველო</v>
      </c>
      <c r="C1" s="13"/>
    </row>
    <row r="2" spans="1:8" ht="15.75">
      <c r="A2" s="14" t="s">
        <v>227</v>
      </c>
      <c r="B2" s="356">
        <f>'1. key ratios'!B2</f>
        <v>43373</v>
      </c>
      <c r="C2" s="25"/>
      <c r="D2" s="15"/>
      <c r="E2" s="15"/>
      <c r="F2" s="15"/>
      <c r="G2" s="15"/>
      <c r="H2" s="15"/>
    </row>
    <row r="3" spans="1:8" ht="15.75">
      <c r="A3" s="14"/>
      <c r="B3" s="13"/>
      <c r="C3" s="25"/>
      <c r="D3" s="15"/>
      <c r="E3" s="15"/>
      <c r="F3" s="15"/>
      <c r="G3" s="15"/>
      <c r="H3" s="15"/>
    </row>
    <row r="4" spans="1:8" ht="16.5" thickBot="1">
      <c r="A4" s="47" t="s">
        <v>649</v>
      </c>
      <c r="B4" s="26" t="s">
        <v>260</v>
      </c>
      <c r="C4" s="33"/>
      <c r="D4" s="33"/>
      <c r="E4" s="33"/>
      <c r="F4" s="47"/>
      <c r="G4" s="47"/>
      <c r="H4" s="48" t="s">
        <v>130</v>
      </c>
    </row>
    <row r="5" spans="1:8" ht="15.75">
      <c r="A5" s="106"/>
      <c r="B5" s="107"/>
      <c r="C5" s="546" t="s">
        <v>232</v>
      </c>
      <c r="D5" s="547"/>
      <c r="E5" s="548"/>
      <c r="F5" s="546" t="s">
        <v>233</v>
      </c>
      <c r="G5" s="547"/>
      <c r="H5" s="549"/>
    </row>
    <row r="6" spans="1:8" ht="30.75" customHeight="1">
      <c r="A6" s="108" t="s">
        <v>27</v>
      </c>
      <c r="B6" s="49"/>
      <c r="C6" s="50" t="s">
        <v>28</v>
      </c>
      <c r="D6" s="50" t="s">
        <v>133</v>
      </c>
      <c r="E6" s="50" t="s">
        <v>69</v>
      </c>
      <c r="F6" s="50" t="s">
        <v>28</v>
      </c>
      <c r="G6" s="50" t="s">
        <v>133</v>
      </c>
      <c r="H6" s="109" t="s">
        <v>69</v>
      </c>
    </row>
    <row r="7" spans="1:8">
      <c r="A7" s="110"/>
      <c r="B7" s="52" t="s">
        <v>129</v>
      </c>
      <c r="C7" s="394">
        <v>378291.56999999995</v>
      </c>
      <c r="D7" s="394">
        <v>123140.67000000001</v>
      </c>
      <c r="E7" s="395">
        <v>501432.24</v>
      </c>
      <c r="F7" s="394">
        <v>275374.2</v>
      </c>
      <c r="G7" s="394">
        <v>69802.570000000007</v>
      </c>
      <c r="H7" s="396">
        <v>345176.77</v>
      </c>
    </row>
    <row r="8" spans="1:8">
      <c r="A8" s="110">
        <v>1</v>
      </c>
      <c r="B8" s="53" t="s">
        <v>134</v>
      </c>
      <c r="C8" s="397">
        <v>36841470.130000003</v>
      </c>
      <c r="D8" s="397">
        <v>3349563.253</v>
      </c>
      <c r="E8" s="395">
        <v>40191033.383000001</v>
      </c>
      <c r="F8" s="397">
        <v>29628471.870000001</v>
      </c>
      <c r="G8" s="397">
        <v>7820278.3500000006</v>
      </c>
      <c r="H8" s="396">
        <v>37448750.219999999</v>
      </c>
    </row>
    <row r="9" spans="1:8">
      <c r="A9" s="110">
        <v>2</v>
      </c>
      <c r="B9" s="53" t="s">
        <v>135</v>
      </c>
      <c r="C9" s="394">
        <v>4981.6400000000003</v>
      </c>
      <c r="D9" s="394">
        <v>0</v>
      </c>
      <c r="E9" s="395">
        <v>4981.6400000000003</v>
      </c>
      <c r="F9" s="394">
        <v>0</v>
      </c>
      <c r="G9" s="394">
        <v>0</v>
      </c>
      <c r="H9" s="396">
        <v>0</v>
      </c>
    </row>
    <row r="10" spans="1:8">
      <c r="A10" s="110">
        <v>2.1</v>
      </c>
      <c r="B10" s="54" t="s">
        <v>136</v>
      </c>
      <c r="C10" s="394">
        <v>460148.45999999996</v>
      </c>
      <c r="D10" s="394">
        <v>650622.00970000017</v>
      </c>
      <c r="E10" s="395">
        <v>1110770.4697000002</v>
      </c>
      <c r="F10" s="394">
        <v>188446.12000000005</v>
      </c>
      <c r="G10" s="394">
        <v>579258.4794999999</v>
      </c>
      <c r="H10" s="396">
        <v>767704.59950000001</v>
      </c>
    </row>
    <row r="11" spans="1:8">
      <c r="A11" s="110">
        <v>2.2000000000000002</v>
      </c>
      <c r="B11" s="54" t="s">
        <v>137</v>
      </c>
      <c r="C11" s="394">
        <v>15149.810000000001</v>
      </c>
      <c r="D11" s="394">
        <v>333.18309999999997</v>
      </c>
      <c r="E11" s="395">
        <v>15482.993100000002</v>
      </c>
      <c r="F11" s="394">
        <v>14323.93</v>
      </c>
      <c r="G11" s="394">
        <v>2449.5481</v>
      </c>
      <c r="H11" s="396">
        <v>16773.4781</v>
      </c>
    </row>
    <row r="12" spans="1:8">
      <c r="A12" s="110">
        <v>2.2999999999999998</v>
      </c>
      <c r="B12" s="54" t="s">
        <v>138</v>
      </c>
      <c r="C12" s="394">
        <v>18124.010000000002</v>
      </c>
      <c r="D12" s="394">
        <v>27895.488099999999</v>
      </c>
      <c r="E12" s="395">
        <v>46019.498099999997</v>
      </c>
      <c r="F12" s="394">
        <v>26056.870000000003</v>
      </c>
      <c r="G12" s="394">
        <v>28541.835499999994</v>
      </c>
      <c r="H12" s="396">
        <v>54598.705499999996</v>
      </c>
    </row>
    <row r="13" spans="1:8">
      <c r="A13" s="110">
        <v>2.4</v>
      </c>
      <c r="B13" s="54" t="s">
        <v>139</v>
      </c>
      <c r="C13" s="394">
        <v>12414.27</v>
      </c>
      <c r="D13" s="394">
        <v>7781.0497000000005</v>
      </c>
      <c r="E13" s="395">
        <v>20195.3197</v>
      </c>
      <c r="F13" s="394">
        <v>7932.33</v>
      </c>
      <c r="G13" s="394">
        <v>12461.245200000001</v>
      </c>
      <c r="H13" s="396">
        <v>20393.575199999999</v>
      </c>
    </row>
    <row r="14" spans="1:8">
      <c r="A14" s="110">
        <v>2.5</v>
      </c>
      <c r="B14" s="54" t="s">
        <v>140</v>
      </c>
      <c r="C14" s="394">
        <v>39542.29</v>
      </c>
      <c r="D14" s="394">
        <v>55366.543099999995</v>
      </c>
      <c r="E14" s="395">
        <v>94908.833099999989</v>
      </c>
      <c r="F14" s="394">
        <v>31009.200000000004</v>
      </c>
      <c r="G14" s="394">
        <v>41097.217400000001</v>
      </c>
      <c r="H14" s="396">
        <v>72106.417400000006</v>
      </c>
    </row>
    <row r="15" spans="1:8">
      <c r="A15" s="110">
        <v>2.6</v>
      </c>
      <c r="B15" s="54" t="s">
        <v>141</v>
      </c>
      <c r="C15" s="394">
        <v>9575.25</v>
      </c>
      <c r="D15" s="394">
        <v>15841.146599999998</v>
      </c>
      <c r="E15" s="395">
        <v>25416.3966</v>
      </c>
      <c r="F15" s="394">
        <v>5292.6900000000005</v>
      </c>
      <c r="G15" s="394">
        <v>16535.920399999999</v>
      </c>
      <c r="H15" s="396">
        <v>21828.610399999998</v>
      </c>
    </row>
    <row r="16" spans="1:8">
      <c r="A16" s="110">
        <v>2.7</v>
      </c>
      <c r="B16" s="54" t="s">
        <v>142</v>
      </c>
      <c r="C16" s="394">
        <v>36274421.020000003</v>
      </c>
      <c r="D16" s="394">
        <v>2581258.19</v>
      </c>
      <c r="E16" s="395">
        <v>38855679.210000001</v>
      </c>
      <c r="F16" s="394">
        <v>29348350.830000002</v>
      </c>
      <c r="G16" s="394">
        <v>7135644.3700000001</v>
      </c>
      <c r="H16" s="396">
        <v>36483995.200000003</v>
      </c>
    </row>
    <row r="17" spans="1:8">
      <c r="A17" s="110">
        <v>2.8</v>
      </c>
      <c r="B17" s="54" t="s">
        <v>143</v>
      </c>
      <c r="C17" s="394">
        <v>7113.3800000000019</v>
      </c>
      <c r="D17" s="394">
        <v>10465.642699999999</v>
      </c>
      <c r="E17" s="395">
        <v>17579.022700000001</v>
      </c>
      <c r="F17" s="394">
        <v>7059.9</v>
      </c>
      <c r="G17" s="394">
        <v>4289.7338999999993</v>
      </c>
      <c r="H17" s="396">
        <v>11349.633899999999</v>
      </c>
    </row>
    <row r="18" spans="1:8">
      <c r="A18" s="110">
        <v>2.9</v>
      </c>
      <c r="B18" s="54" t="s">
        <v>144</v>
      </c>
      <c r="C18" s="394">
        <v>1726643.2399999998</v>
      </c>
      <c r="D18" s="394">
        <v>494453.6</v>
      </c>
      <c r="E18" s="395">
        <v>2221096.84</v>
      </c>
      <c r="F18" s="394">
        <v>1607049.3199999998</v>
      </c>
      <c r="G18" s="394">
        <v>805580.04</v>
      </c>
      <c r="H18" s="396">
        <v>2412629.36</v>
      </c>
    </row>
    <row r="19" spans="1:8">
      <c r="A19" s="110">
        <v>3</v>
      </c>
      <c r="B19" s="53" t="s">
        <v>145</v>
      </c>
      <c r="C19" s="394">
        <v>773470.35</v>
      </c>
      <c r="D19" s="394">
        <v>0</v>
      </c>
      <c r="E19" s="395">
        <v>773470.35</v>
      </c>
      <c r="F19" s="394">
        <v>972160.62</v>
      </c>
      <c r="G19" s="394">
        <v>0</v>
      </c>
      <c r="H19" s="396">
        <v>972160.62</v>
      </c>
    </row>
    <row r="20" spans="1:8">
      <c r="A20" s="110">
        <v>4</v>
      </c>
      <c r="B20" s="53" t="s">
        <v>146</v>
      </c>
      <c r="C20" s="394">
        <v>0</v>
      </c>
      <c r="D20" s="394">
        <v>0</v>
      </c>
      <c r="E20" s="395">
        <v>0</v>
      </c>
      <c r="F20" s="394">
        <v>0</v>
      </c>
      <c r="G20" s="394">
        <v>0</v>
      </c>
      <c r="H20" s="396">
        <v>0</v>
      </c>
    </row>
    <row r="21" spans="1:8">
      <c r="A21" s="110">
        <v>5</v>
      </c>
      <c r="B21" s="53" t="s">
        <v>147</v>
      </c>
      <c r="C21" s="397">
        <v>39719875.290000007</v>
      </c>
      <c r="D21" s="397">
        <v>3967157.523</v>
      </c>
      <c r="E21" s="395">
        <v>43687032.813000008</v>
      </c>
      <c r="F21" s="397">
        <v>32483056.010000002</v>
      </c>
      <c r="G21" s="397">
        <v>8695660.9600000009</v>
      </c>
      <c r="H21" s="396">
        <v>41178716.969999999</v>
      </c>
    </row>
    <row r="22" spans="1:8">
      <c r="A22" s="110">
        <v>6</v>
      </c>
      <c r="B22" s="55" t="s">
        <v>148</v>
      </c>
      <c r="C22" s="398"/>
      <c r="D22" s="398"/>
      <c r="E22" s="399"/>
      <c r="F22" s="398"/>
      <c r="G22" s="398"/>
      <c r="H22" s="400"/>
    </row>
    <row r="23" spans="1:8">
      <c r="A23" s="110"/>
      <c r="B23" s="52" t="s">
        <v>127</v>
      </c>
      <c r="C23" s="394">
        <v>482671.47999999672</v>
      </c>
      <c r="D23" s="394">
        <v>101039.27630000042</v>
      </c>
      <c r="E23" s="395">
        <v>583710.7562999971</v>
      </c>
      <c r="F23" s="394">
        <v>2729554.4700000496</v>
      </c>
      <c r="G23" s="394">
        <v>124479.96980000025</v>
      </c>
      <c r="H23" s="396">
        <v>2854034.4398000496</v>
      </c>
    </row>
    <row r="24" spans="1:8">
      <c r="A24" s="110">
        <v>7</v>
      </c>
      <c r="B24" s="53" t="s">
        <v>149</v>
      </c>
      <c r="C24" s="394">
        <v>4556686.7100000028</v>
      </c>
      <c r="D24" s="394">
        <v>1012902.7436999995</v>
      </c>
      <c r="E24" s="395">
        <v>5569589.4537000023</v>
      </c>
      <c r="F24" s="394">
        <v>2129004.6499999515</v>
      </c>
      <c r="G24" s="394">
        <v>1083817.4901999997</v>
      </c>
      <c r="H24" s="396">
        <v>3212822.1401999509</v>
      </c>
    </row>
    <row r="25" spans="1:8">
      <c r="A25" s="110">
        <v>8</v>
      </c>
      <c r="B25" s="53" t="s">
        <v>150</v>
      </c>
      <c r="C25" s="394">
        <v>567034.23</v>
      </c>
      <c r="D25" s="394">
        <v>14041.11</v>
      </c>
      <c r="E25" s="395">
        <v>581075.34</v>
      </c>
      <c r="F25" s="394">
        <v>96217.51</v>
      </c>
      <c r="G25" s="394">
        <v>41935.57</v>
      </c>
      <c r="H25" s="396">
        <v>138153.07999999999</v>
      </c>
    </row>
    <row r="26" spans="1:8">
      <c r="A26" s="110">
        <v>9</v>
      </c>
      <c r="B26" s="53" t="s">
        <v>151</v>
      </c>
      <c r="C26" s="394">
        <v>841205.48</v>
      </c>
      <c r="D26" s="394">
        <v>0</v>
      </c>
      <c r="E26" s="395">
        <v>841205.48</v>
      </c>
      <c r="F26" s="394">
        <v>1510849.32</v>
      </c>
      <c r="G26" s="394">
        <v>0</v>
      </c>
      <c r="H26" s="396">
        <v>1510849.32</v>
      </c>
    </row>
    <row r="27" spans="1:8">
      <c r="A27" s="110">
        <v>10</v>
      </c>
      <c r="B27" s="53" t="s">
        <v>152</v>
      </c>
      <c r="C27" s="394">
        <v>6917490.1699999999</v>
      </c>
      <c r="D27" s="394">
        <v>2042653.5100000002</v>
      </c>
      <c r="E27" s="395">
        <v>8960143.6799999997</v>
      </c>
      <c r="F27" s="394">
        <v>4626012.7700000005</v>
      </c>
      <c r="G27" s="394">
        <v>3007936.67</v>
      </c>
      <c r="H27" s="396">
        <v>7633949.4400000004</v>
      </c>
    </row>
    <row r="28" spans="1:8">
      <c r="A28" s="110">
        <v>11</v>
      </c>
      <c r="B28" s="53" t="s">
        <v>153</v>
      </c>
      <c r="C28" s="394">
        <v>0</v>
      </c>
      <c r="D28" s="394">
        <v>0</v>
      </c>
      <c r="E28" s="395">
        <v>0</v>
      </c>
      <c r="F28" s="394">
        <v>0</v>
      </c>
      <c r="G28" s="394">
        <v>0</v>
      </c>
      <c r="H28" s="396">
        <v>0</v>
      </c>
    </row>
    <row r="29" spans="1:8">
      <c r="A29" s="110">
        <v>12</v>
      </c>
      <c r="B29" s="53" t="s">
        <v>154</v>
      </c>
      <c r="C29" s="397">
        <v>13365088.07</v>
      </c>
      <c r="D29" s="397">
        <v>3170636.6400000006</v>
      </c>
      <c r="E29" s="395">
        <v>16535724.710000001</v>
      </c>
      <c r="F29" s="397">
        <v>11091638.720000003</v>
      </c>
      <c r="G29" s="397">
        <v>4258169.7</v>
      </c>
      <c r="H29" s="396">
        <v>15349808.420000002</v>
      </c>
    </row>
    <row r="30" spans="1:8">
      <c r="A30" s="110">
        <v>13</v>
      </c>
      <c r="B30" s="56" t="s">
        <v>155</v>
      </c>
      <c r="C30" s="397">
        <v>26354787.220000006</v>
      </c>
      <c r="D30" s="397">
        <v>796520.88299999945</v>
      </c>
      <c r="E30" s="395">
        <v>27151308.103000008</v>
      </c>
      <c r="F30" s="397">
        <v>21391417.289999999</v>
      </c>
      <c r="G30" s="397">
        <v>4437491.2600000007</v>
      </c>
      <c r="H30" s="396">
        <v>25828908.550000001</v>
      </c>
    </row>
    <row r="31" spans="1:8">
      <c r="A31" s="110">
        <v>14</v>
      </c>
      <c r="B31" s="56" t="s">
        <v>156</v>
      </c>
      <c r="C31" s="401"/>
      <c r="D31" s="402"/>
      <c r="E31" s="399"/>
      <c r="F31" s="402"/>
      <c r="G31" s="402"/>
      <c r="H31" s="400"/>
    </row>
    <row r="32" spans="1:8">
      <c r="A32" s="110"/>
      <c r="B32" s="52"/>
      <c r="C32" s="398"/>
      <c r="D32" s="398"/>
      <c r="E32" s="399"/>
      <c r="F32" s="398"/>
      <c r="G32" s="398"/>
      <c r="H32" s="400"/>
    </row>
    <row r="33" spans="1:8">
      <c r="A33" s="110"/>
      <c r="B33" s="52" t="s">
        <v>157</v>
      </c>
      <c r="C33" s="395">
        <v>3185017.32</v>
      </c>
      <c r="D33" s="395">
        <v>-2557449.4899999998</v>
      </c>
      <c r="E33" s="395">
        <v>627567.83000000007</v>
      </c>
      <c r="F33" s="395">
        <v>2422544.42</v>
      </c>
      <c r="G33" s="395">
        <v>-3357202.31</v>
      </c>
      <c r="H33" s="395">
        <v>-934657.89000000013</v>
      </c>
    </row>
    <row r="34" spans="1:8">
      <c r="A34" s="110">
        <v>15</v>
      </c>
      <c r="B34" s="51" t="s">
        <v>128</v>
      </c>
      <c r="C34" s="394">
        <v>5052609.21</v>
      </c>
      <c r="D34" s="394">
        <v>183377.19</v>
      </c>
      <c r="E34" s="395">
        <v>5235986.4000000004</v>
      </c>
      <c r="F34" s="394">
        <v>3935142.4099999997</v>
      </c>
      <c r="G34" s="394">
        <v>254344.25</v>
      </c>
      <c r="H34" s="395">
        <v>4189486.6599999997</v>
      </c>
    </row>
    <row r="35" spans="1:8">
      <c r="A35" s="110">
        <v>15.1</v>
      </c>
      <c r="B35" s="54" t="s">
        <v>158</v>
      </c>
      <c r="C35" s="394">
        <v>1867591.8900000001</v>
      </c>
      <c r="D35" s="394">
        <v>2740826.6799999997</v>
      </c>
      <c r="E35" s="395">
        <v>4608418.57</v>
      </c>
      <c r="F35" s="394">
        <v>1512597.9899999998</v>
      </c>
      <c r="G35" s="394">
        <v>3611546.56</v>
      </c>
      <c r="H35" s="395">
        <v>5124144.55</v>
      </c>
    </row>
    <row r="36" spans="1:8">
      <c r="A36" s="110">
        <v>15.2</v>
      </c>
      <c r="B36" s="54" t="s">
        <v>159</v>
      </c>
      <c r="C36" s="394">
        <v>0</v>
      </c>
      <c r="D36" s="394">
        <v>0</v>
      </c>
      <c r="E36" s="395">
        <v>0</v>
      </c>
      <c r="F36" s="394">
        <v>0</v>
      </c>
      <c r="G36" s="394">
        <v>0</v>
      </c>
      <c r="H36" s="395">
        <v>0</v>
      </c>
    </row>
    <row r="37" spans="1:8">
      <c r="A37" s="110">
        <v>16</v>
      </c>
      <c r="B37" s="53" t="s">
        <v>160</v>
      </c>
      <c r="C37" s="394">
        <v>0</v>
      </c>
      <c r="D37" s="394">
        <v>0</v>
      </c>
      <c r="E37" s="395">
        <v>0</v>
      </c>
      <c r="F37" s="394">
        <v>0</v>
      </c>
      <c r="G37" s="394">
        <v>0</v>
      </c>
      <c r="H37" s="395">
        <v>0</v>
      </c>
    </row>
    <row r="38" spans="1:8">
      <c r="A38" s="110">
        <v>17</v>
      </c>
      <c r="B38" s="53" t="s">
        <v>161</v>
      </c>
      <c r="C38" s="394">
        <v>0</v>
      </c>
      <c r="D38" s="394">
        <v>0</v>
      </c>
      <c r="E38" s="395">
        <v>0</v>
      </c>
      <c r="F38" s="394">
        <v>0</v>
      </c>
      <c r="G38" s="394">
        <v>0</v>
      </c>
      <c r="H38" s="395">
        <v>0</v>
      </c>
    </row>
    <row r="39" spans="1:8">
      <c r="A39" s="110">
        <v>18</v>
      </c>
      <c r="B39" s="53" t="s">
        <v>162</v>
      </c>
      <c r="C39" s="394">
        <v>439541.14</v>
      </c>
      <c r="D39" s="394">
        <v>0</v>
      </c>
      <c r="E39" s="395">
        <v>439541.14</v>
      </c>
      <c r="F39" s="394">
        <v>420091.4</v>
      </c>
      <c r="G39" s="394">
        <v>0</v>
      </c>
      <c r="H39" s="395">
        <v>420091.4</v>
      </c>
    </row>
    <row r="40" spans="1:8">
      <c r="A40" s="110">
        <v>19</v>
      </c>
      <c r="B40" s="53" t="s">
        <v>163</v>
      </c>
      <c r="C40" s="394">
        <v>-2323695.6000000006</v>
      </c>
      <c r="D40" s="394">
        <v>0</v>
      </c>
      <c r="E40" s="395">
        <v>-2323695.6000000006</v>
      </c>
      <c r="F40" s="394">
        <v>-702995.77</v>
      </c>
      <c r="G40" s="394">
        <v>0</v>
      </c>
      <c r="H40" s="395">
        <v>-702995.77</v>
      </c>
    </row>
    <row r="41" spans="1:8">
      <c r="A41" s="110">
        <v>20</v>
      </c>
      <c r="B41" s="53" t="s">
        <v>164</v>
      </c>
      <c r="C41" s="394">
        <v>27152.06</v>
      </c>
      <c r="D41" s="394">
        <v>0</v>
      </c>
      <c r="E41" s="395">
        <v>27152.06</v>
      </c>
      <c r="F41" s="394">
        <v>5896.6299999999992</v>
      </c>
      <c r="G41" s="394">
        <v>0</v>
      </c>
      <c r="H41" s="395">
        <v>5896.6299999999992</v>
      </c>
    </row>
    <row r="42" spans="1:8">
      <c r="A42" s="110">
        <v>21</v>
      </c>
      <c r="B42" s="53" t="s">
        <v>165</v>
      </c>
      <c r="C42" s="394">
        <v>0</v>
      </c>
      <c r="D42" s="394">
        <v>0</v>
      </c>
      <c r="E42" s="395">
        <v>0</v>
      </c>
      <c r="F42" s="394">
        <v>0</v>
      </c>
      <c r="G42" s="394">
        <v>0</v>
      </c>
      <c r="H42" s="395">
        <v>0</v>
      </c>
    </row>
    <row r="43" spans="1:8">
      <c r="A43" s="110">
        <v>22</v>
      </c>
      <c r="B43" s="53" t="s">
        <v>166</v>
      </c>
      <c r="C43" s="394">
        <v>396445.13</v>
      </c>
      <c r="D43" s="394">
        <v>81468.820000000007</v>
      </c>
      <c r="E43" s="395">
        <v>477913.95</v>
      </c>
      <c r="F43" s="394">
        <v>434900.3</v>
      </c>
      <c r="G43" s="394">
        <v>217896.22999999998</v>
      </c>
      <c r="H43" s="395">
        <v>652796.53</v>
      </c>
    </row>
    <row r="44" spans="1:8">
      <c r="A44" s="110">
        <v>23</v>
      </c>
      <c r="B44" s="53" t="s">
        <v>167</v>
      </c>
      <c r="C44" s="397">
        <v>1724460.0499999993</v>
      </c>
      <c r="D44" s="397">
        <v>-2475980.67</v>
      </c>
      <c r="E44" s="395">
        <v>-751520.62000000058</v>
      </c>
      <c r="F44" s="397">
        <v>2580436.9799999995</v>
      </c>
      <c r="G44" s="397">
        <v>-3139306.08</v>
      </c>
      <c r="H44" s="395">
        <v>-558869.10000000056</v>
      </c>
    </row>
    <row r="45" spans="1:8">
      <c r="A45" s="110">
        <v>24</v>
      </c>
      <c r="B45" s="56" t="s">
        <v>168</v>
      </c>
      <c r="C45" s="398"/>
      <c r="D45" s="398"/>
      <c r="E45" s="399"/>
      <c r="F45" s="398"/>
      <c r="G45" s="398"/>
      <c r="H45" s="400"/>
    </row>
    <row r="46" spans="1:8">
      <c r="A46" s="110"/>
      <c r="B46" s="52" t="s">
        <v>169</v>
      </c>
      <c r="C46" s="394">
        <v>89161.239999999991</v>
      </c>
      <c r="D46" s="394">
        <v>39471.870000000003</v>
      </c>
      <c r="E46" s="395">
        <v>128633.10999999999</v>
      </c>
      <c r="F46" s="394">
        <v>60810.12</v>
      </c>
      <c r="G46" s="394">
        <v>0</v>
      </c>
      <c r="H46" s="396">
        <v>60810.12</v>
      </c>
    </row>
    <row r="47" spans="1:8">
      <c r="A47" s="110">
        <v>25</v>
      </c>
      <c r="B47" s="53" t="s">
        <v>170</v>
      </c>
      <c r="C47" s="394">
        <v>1439336.43</v>
      </c>
      <c r="D47" s="394">
        <v>193427.21</v>
      </c>
      <c r="E47" s="395">
        <v>1632763.64</v>
      </c>
      <c r="F47" s="394">
        <v>515803.37000000005</v>
      </c>
      <c r="G47" s="394">
        <v>81770.929999999993</v>
      </c>
      <c r="H47" s="396">
        <v>597574.30000000005</v>
      </c>
    </row>
    <row r="48" spans="1:8">
      <c r="A48" s="110">
        <v>26</v>
      </c>
      <c r="B48" s="53" t="s">
        <v>171</v>
      </c>
      <c r="C48" s="394">
        <v>11367007.169999998</v>
      </c>
      <c r="D48" s="394">
        <v>0</v>
      </c>
      <c r="E48" s="395">
        <v>11367007.169999998</v>
      </c>
      <c r="F48" s="394">
        <v>11358976.060000001</v>
      </c>
      <c r="G48" s="394">
        <v>0</v>
      </c>
      <c r="H48" s="396">
        <v>11358976.060000001</v>
      </c>
    </row>
    <row r="49" spans="1:9">
      <c r="A49" s="110">
        <v>27</v>
      </c>
      <c r="B49" s="53" t="s">
        <v>172</v>
      </c>
      <c r="C49" s="394">
        <v>44083.25</v>
      </c>
      <c r="D49" s="394">
        <v>0</v>
      </c>
      <c r="E49" s="395">
        <v>44083.25</v>
      </c>
      <c r="F49" s="394">
        <v>47601.66</v>
      </c>
      <c r="G49" s="394">
        <v>0</v>
      </c>
      <c r="H49" s="396">
        <v>47601.66</v>
      </c>
    </row>
    <row r="50" spans="1:9">
      <c r="A50" s="110">
        <v>28</v>
      </c>
      <c r="B50" s="53" t="s">
        <v>310</v>
      </c>
      <c r="C50" s="394">
        <v>1954941.3</v>
      </c>
      <c r="D50" s="394">
        <v>0</v>
      </c>
      <c r="E50" s="395">
        <v>1954941.3</v>
      </c>
      <c r="F50" s="394">
        <v>1856048.2200000002</v>
      </c>
      <c r="G50" s="394">
        <v>0</v>
      </c>
      <c r="H50" s="396">
        <v>1856048.2200000002</v>
      </c>
    </row>
    <row r="51" spans="1:9">
      <c r="A51" s="110">
        <v>29</v>
      </c>
      <c r="B51" s="53" t="s">
        <v>173</v>
      </c>
      <c r="C51" s="394">
        <v>5074609.75</v>
      </c>
      <c r="D51" s="394">
        <v>140259.30000000002</v>
      </c>
      <c r="E51" s="395">
        <v>5214869.05</v>
      </c>
      <c r="F51" s="394">
        <v>5122354.6800000006</v>
      </c>
      <c r="G51" s="394">
        <v>194303.13</v>
      </c>
      <c r="H51" s="396">
        <v>5316657.8100000005</v>
      </c>
    </row>
    <row r="52" spans="1:9">
      <c r="A52" s="110">
        <v>30</v>
      </c>
      <c r="B52" s="53" t="s">
        <v>174</v>
      </c>
      <c r="C52" s="397">
        <v>19969139.140000001</v>
      </c>
      <c r="D52" s="397">
        <v>373158.38</v>
      </c>
      <c r="E52" s="395">
        <v>20342297.52</v>
      </c>
      <c r="F52" s="397">
        <v>18961594.110000003</v>
      </c>
      <c r="G52" s="397">
        <v>276074.06</v>
      </c>
      <c r="H52" s="395">
        <v>19237668.170000002</v>
      </c>
    </row>
    <row r="53" spans="1:9">
      <c r="A53" s="110">
        <v>31</v>
      </c>
      <c r="B53" s="56" t="s">
        <v>175</v>
      </c>
      <c r="C53" s="397">
        <v>-18244679.09</v>
      </c>
      <c r="D53" s="397">
        <v>-2849139.05</v>
      </c>
      <c r="E53" s="395">
        <v>-21093818.140000001</v>
      </c>
      <c r="F53" s="397">
        <v>-16381157.130000003</v>
      </c>
      <c r="G53" s="397">
        <v>-3415380.14</v>
      </c>
      <c r="H53" s="395">
        <v>-19796537.270000003</v>
      </c>
    </row>
    <row r="54" spans="1:9">
      <c r="A54" s="110">
        <v>32</v>
      </c>
      <c r="B54" s="56" t="s">
        <v>176</v>
      </c>
      <c r="C54" s="402"/>
      <c r="D54" s="402"/>
      <c r="E54" s="399"/>
      <c r="F54" s="402"/>
      <c r="G54" s="402"/>
      <c r="H54" s="400"/>
    </row>
    <row r="55" spans="1:9">
      <c r="A55" s="110"/>
      <c r="B55" s="52"/>
      <c r="C55" s="397">
        <v>8110108.1300000064</v>
      </c>
      <c r="D55" s="397">
        <v>-2052618.1670000004</v>
      </c>
      <c r="E55" s="395">
        <v>6057489.963000006</v>
      </c>
      <c r="F55" s="397">
        <v>5010260.1599999964</v>
      </c>
      <c r="G55" s="397">
        <v>1022111.1200000006</v>
      </c>
      <c r="H55" s="396">
        <v>6032371.2799999975</v>
      </c>
    </row>
    <row r="56" spans="1:9">
      <c r="A56" s="110">
        <v>33</v>
      </c>
      <c r="B56" s="56" t="s">
        <v>177</v>
      </c>
      <c r="C56" s="402"/>
      <c r="D56" s="402"/>
      <c r="E56" s="399"/>
      <c r="F56" s="402"/>
      <c r="G56" s="402"/>
      <c r="H56" s="400"/>
    </row>
    <row r="57" spans="1:9">
      <c r="A57" s="110"/>
      <c r="B57" s="52"/>
      <c r="C57" s="394">
        <v>4153162.38</v>
      </c>
      <c r="D57" s="394">
        <v>0</v>
      </c>
      <c r="E57" s="395">
        <v>4153162.38</v>
      </c>
      <c r="F57" s="394">
        <v>4542938.43</v>
      </c>
      <c r="G57" s="394">
        <v>0</v>
      </c>
      <c r="H57" s="396">
        <v>4542938.43</v>
      </c>
    </row>
    <row r="58" spans="1:9">
      <c r="A58" s="110">
        <v>34</v>
      </c>
      <c r="B58" s="53" t="s">
        <v>178</v>
      </c>
      <c r="C58" s="394">
        <v>0</v>
      </c>
      <c r="D58" s="394">
        <v>0</v>
      </c>
      <c r="E58" s="395">
        <v>0</v>
      </c>
      <c r="F58" s="394">
        <v>0</v>
      </c>
      <c r="G58" s="394">
        <v>0</v>
      </c>
      <c r="H58" s="396">
        <v>0</v>
      </c>
    </row>
    <row r="59" spans="1:9" s="159" customFormat="1">
      <c r="A59" s="110">
        <v>35</v>
      </c>
      <c r="B59" s="51" t="s">
        <v>179</v>
      </c>
      <c r="C59" s="394">
        <v>95319</v>
      </c>
      <c r="D59" s="394">
        <v>0</v>
      </c>
      <c r="E59" s="395">
        <v>95319</v>
      </c>
      <c r="F59" s="394">
        <v>39686</v>
      </c>
      <c r="G59" s="394">
        <v>0</v>
      </c>
      <c r="H59" s="396">
        <v>39686</v>
      </c>
      <c r="I59" s="158"/>
    </row>
    <row r="60" spans="1:9">
      <c r="A60" s="110">
        <v>36</v>
      </c>
      <c r="B60" s="53" t="s">
        <v>180</v>
      </c>
      <c r="C60" s="397">
        <v>4248481.38</v>
      </c>
      <c r="D60" s="397">
        <v>0</v>
      </c>
      <c r="E60" s="395">
        <v>4248481.38</v>
      </c>
      <c r="F60" s="397">
        <v>4582624.43</v>
      </c>
      <c r="G60" s="397">
        <v>0</v>
      </c>
      <c r="H60" s="396">
        <v>4582624.43</v>
      </c>
    </row>
    <row r="61" spans="1:9">
      <c r="A61" s="110">
        <v>37</v>
      </c>
      <c r="B61" s="56" t="s">
        <v>181</v>
      </c>
      <c r="C61" s="398"/>
      <c r="D61" s="398"/>
      <c r="E61" s="399"/>
      <c r="F61" s="398"/>
      <c r="G61" s="398"/>
      <c r="H61" s="400"/>
    </row>
    <row r="62" spans="1:9">
      <c r="A62" s="110"/>
      <c r="B62" s="57"/>
      <c r="C62" s="397">
        <v>3861626.7500000065</v>
      </c>
      <c r="D62" s="397">
        <v>-2052618.1670000004</v>
      </c>
      <c r="E62" s="395">
        <v>1809008.5830000062</v>
      </c>
      <c r="F62" s="397">
        <v>427635.72999999672</v>
      </c>
      <c r="G62" s="397">
        <v>1022111.1200000006</v>
      </c>
      <c r="H62" s="396">
        <v>1449746.8499999973</v>
      </c>
    </row>
    <row r="63" spans="1:9">
      <c r="A63" s="110">
        <v>38</v>
      </c>
      <c r="B63" s="58" t="s">
        <v>311</v>
      </c>
      <c r="C63" s="403">
        <v>83511.25</v>
      </c>
      <c r="D63" s="403">
        <v>0</v>
      </c>
      <c r="E63" s="395">
        <v>83511.25</v>
      </c>
      <c r="F63" s="403">
        <v>120238.29</v>
      </c>
      <c r="G63" s="403">
        <v>0</v>
      </c>
      <c r="H63" s="396">
        <v>120238.29</v>
      </c>
    </row>
    <row r="64" spans="1:9">
      <c r="A64" s="108">
        <v>39</v>
      </c>
      <c r="B64" s="53" t="s">
        <v>182</v>
      </c>
      <c r="C64" s="397">
        <v>3778115.5000000065</v>
      </c>
      <c r="D64" s="397">
        <v>-2052618.1670000004</v>
      </c>
      <c r="E64" s="395">
        <v>1725497.3330000062</v>
      </c>
      <c r="F64" s="397">
        <v>307397.43999999674</v>
      </c>
      <c r="G64" s="397">
        <v>1022111.1200000006</v>
      </c>
      <c r="H64" s="396">
        <v>1329508.5599999973</v>
      </c>
    </row>
    <row r="65" spans="1:8">
      <c r="A65" s="110">
        <v>40</v>
      </c>
      <c r="B65" s="56" t="s">
        <v>183</v>
      </c>
      <c r="C65" s="403">
        <v>-579.95000000000027</v>
      </c>
      <c r="D65" s="403">
        <v>0</v>
      </c>
      <c r="E65" s="395">
        <v>-579.95000000000027</v>
      </c>
      <c r="F65" s="403">
        <v>770.98999999999978</v>
      </c>
      <c r="G65" s="403">
        <v>0</v>
      </c>
      <c r="H65" s="396">
        <v>770.98999999999978</v>
      </c>
    </row>
    <row r="66" spans="1:8" ht="15.75" thickBot="1">
      <c r="A66" s="108">
        <v>41</v>
      </c>
      <c r="B66" s="53" t="s">
        <v>184</v>
      </c>
      <c r="C66" s="404">
        <v>3777535.5500000063</v>
      </c>
      <c r="D66" s="404">
        <v>-2052618.1670000004</v>
      </c>
      <c r="E66" s="405">
        <v>1724917.383000006</v>
      </c>
      <c r="F66" s="404">
        <v>308168.42999999673</v>
      </c>
      <c r="G66" s="404">
        <v>1022111.1200000006</v>
      </c>
      <c r="H66" s="406">
        <v>1330279.5499999973</v>
      </c>
    </row>
    <row r="67" spans="1:8" ht="16.5" thickBot="1">
      <c r="A67" s="111">
        <v>42</v>
      </c>
      <c r="B67" s="112" t="s">
        <v>185</v>
      </c>
      <c r="C67" s="205">
        <v>2839637.8600000022</v>
      </c>
      <c r="D67" s="205">
        <v>-1429947.3369999998</v>
      </c>
      <c r="E67" s="204">
        <v>1409690.5230000024</v>
      </c>
      <c r="F67" s="205">
        <v>-873433.35000000393</v>
      </c>
      <c r="G67" s="205">
        <v>980729.58000000054</v>
      </c>
      <c r="H67" s="206">
        <v>107296.22999999661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9"/>
  <sheetViews>
    <sheetView showGridLines="0" zoomScale="80" zoomScaleNormal="80" workbookViewId="0">
      <selection activeCell="B55" sqref="B55"/>
    </sheetView>
  </sheetViews>
  <sheetFormatPr defaultRowHeight="14.25"/>
  <cols>
    <col min="1" max="1" width="9.5703125" style="408" bestFit="1" customWidth="1"/>
    <col min="2" max="2" width="128.85546875" style="408" customWidth="1"/>
    <col min="3" max="3" width="12.7109375" style="408" customWidth="1"/>
    <col min="4" max="4" width="14.7109375" style="408" customWidth="1"/>
    <col min="5" max="6" width="12.7109375" style="408" customWidth="1"/>
    <col min="7" max="7" width="14.5703125" style="408" customWidth="1"/>
    <col min="8" max="8" width="12.7109375" style="408" customWidth="1"/>
    <col min="9" max="16384" width="9.140625" style="408"/>
  </cols>
  <sheetData>
    <row r="1" spans="1:8">
      <c r="A1" s="407" t="s">
        <v>226</v>
      </c>
      <c r="B1" s="355" t="str">
        <f>'1. key ratios'!B1</f>
        <v>ფინკა ბანკი საქართველო</v>
      </c>
    </row>
    <row r="2" spans="1:8">
      <c r="A2" s="407" t="s">
        <v>227</v>
      </c>
      <c r="B2" s="356">
        <f>'1. key ratios'!B2</f>
        <v>43373</v>
      </c>
    </row>
    <row r="3" spans="1:8">
      <c r="A3" s="407"/>
    </row>
    <row r="4" spans="1:8" ht="15" thickBot="1">
      <c r="A4" s="407" t="s">
        <v>650</v>
      </c>
      <c r="B4" s="407"/>
      <c r="C4" s="409"/>
      <c r="D4" s="409"/>
      <c r="E4" s="409"/>
      <c r="F4" s="410"/>
      <c r="G4" s="410"/>
      <c r="H4" s="411" t="s">
        <v>130</v>
      </c>
    </row>
    <row r="5" spans="1:8">
      <c r="A5" s="550" t="s">
        <v>27</v>
      </c>
      <c r="B5" s="552" t="s">
        <v>283</v>
      </c>
      <c r="C5" s="554" t="s">
        <v>232</v>
      </c>
      <c r="D5" s="554"/>
      <c r="E5" s="554"/>
      <c r="F5" s="554" t="s">
        <v>233</v>
      </c>
      <c r="G5" s="554"/>
      <c r="H5" s="555"/>
    </row>
    <row r="6" spans="1:8">
      <c r="A6" s="551"/>
      <c r="B6" s="553"/>
      <c r="C6" s="412" t="s">
        <v>28</v>
      </c>
      <c r="D6" s="412" t="s">
        <v>131</v>
      </c>
      <c r="E6" s="412" t="s">
        <v>69</v>
      </c>
      <c r="F6" s="412" t="s">
        <v>28</v>
      </c>
      <c r="G6" s="412" t="s">
        <v>131</v>
      </c>
      <c r="H6" s="413" t="s">
        <v>69</v>
      </c>
    </row>
    <row r="7" spans="1:8" s="416" customFormat="1">
      <c r="A7" s="414">
        <v>1</v>
      </c>
      <c r="B7" s="415" t="s">
        <v>789</v>
      </c>
      <c r="C7" s="386">
        <v>564387.56000000006</v>
      </c>
      <c r="D7" s="386">
        <v>48858.57</v>
      </c>
      <c r="E7" s="424">
        <v>613246.13</v>
      </c>
      <c r="F7" s="386">
        <v>519336.16</v>
      </c>
      <c r="G7" s="386">
        <v>96668.08</v>
      </c>
      <c r="H7" s="387">
        <v>616004.24</v>
      </c>
    </row>
    <row r="8" spans="1:8" s="416" customFormat="1">
      <c r="A8" s="414">
        <v>1.1000000000000001</v>
      </c>
      <c r="B8" s="417" t="s">
        <v>315</v>
      </c>
      <c r="C8" s="386">
        <v>0</v>
      </c>
      <c r="D8" s="386">
        <v>0</v>
      </c>
      <c r="E8" s="424">
        <v>0</v>
      </c>
      <c r="F8" s="386">
        <v>0</v>
      </c>
      <c r="G8" s="386">
        <v>0</v>
      </c>
      <c r="H8" s="387">
        <v>0</v>
      </c>
    </row>
    <row r="9" spans="1:8" s="416" customFormat="1">
      <c r="A9" s="414">
        <v>1.2</v>
      </c>
      <c r="B9" s="417" t="s">
        <v>316</v>
      </c>
      <c r="C9" s="386">
        <v>0</v>
      </c>
      <c r="D9" s="386">
        <v>0</v>
      </c>
      <c r="E9" s="424">
        <v>0</v>
      </c>
      <c r="F9" s="386">
        <v>0</v>
      </c>
      <c r="G9" s="386">
        <v>0</v>
      </c>
      <c r="H9" s="387">
        <v>0</v>
      </c>
    </row>
    <row r="10" spans="1:8" s="416" customFormat="1">
      <c r="A10" s="414">
        <v>1.3</v>
      </c>
      <c r="B10" s="417" t="s">
        <v>317</v>
      </c>
      <c r="C10" s="386">
        <v>564387.56000000006</v>
      </c>
      <c r="D10" s="386">
        <v>48858.57</v>
      </c>
      <c r="E10" s="424">
        <v>613246.13</v>
      </c>
      <c r="F10" s="386">
        <v>519336.16</v>
      </c>
      <c r="G10" s="386">
        <v>96668.08</v>
      </c>
      <c r="H10" s="387">
        <v>616004.24</v>
      </c>
    </row>
    <row r="11" spans="1:8" s="416" customFormat="1">
      <c r="A11" s="414">
        <v>1.4</v>
      </c>
      <c r="B11" s="417" t="s">
        <v>318</v>
      </c>
      <c r="C11" s="386">
        <v>0</v>
      </c>
      <c r="D11" s="386">
        <v>0</v>
      </c>
      <c r="E11" s="424">
        <v>0</v>
      </c>
      <c r="F11" s="386">
        <v>0</v>
      </c>
      <c r="G11" s="386">
        <v>0</v>
      </c>
      <c r="H11" s="387">
        <v>0</v>
      </c>
    </row>
    <row r="12" spans="1:8" s="416" customFormat="1" ht="29.25" customHeight="1">
      <c r="A12" s="414">
        <v>2</v>
      </c>
      <c r="B12" s="415" t="s">
        <v>319</v>
      </c>
      <c r="C12" s="386">
        <v>0</v>
      </c>
      <c r="D12" s="386">
        <v>0</v>
      </c>
      <c r="E12" s="424">
        <v>0</v>
      </c>
      <c r="F12" s="386">
        <v>0</v>
      </c>
      <c r="G12" s="386">
        <v>0</v>
      </c>
      <c r="H12" s="387">
        <v>0</v>
      </c>
    </row>
    <row r="13" spans="1:8" s="416" customFormat="1">
      <c r="A13" s="414">
        <v>3</v>
      </c>
      <c r="B13" s="415" t="s">
        <v>320</v>
      </c>
      <c r="C13" s="386">
        <v>0</v>
      </c>
      <c r="D13" s="386">
        <v>986971.64</v>
      </c>
      <c r="E13" s="424">
        <v>986971.64</v>
      </c>
      <c r="F13" s="386">
        <v>22214000</v>
      </c>
      <c r="G13" s="386">
        <v>1007555.91</v>
      </c>
      <c r="H13" s="387">
        <v>23221555.91</v>
      </c>
    </row>
    <row r="14" spans="1:8" s="416" customFormat="1">
      <c r="A14" s="414">
        <v>3.1</v>
      </c>
      <c r="B14" s="417" t="s">
        <v>321</v>
      </c>
      <c r="C14" s="386">
        <v>0</v>
      </c>
      <c r="D14" s="386">
        <v>986971.64</v>
      </c>
      <c r="E14" s="424">
        <v>986971.64</v>
      </c>
      <c r="F14" s="386">
        <v>22214000</v>
      </c>
      <c r="G14" s="386">
        <v>1007555.91</v>
      </c>
      <c r="H14" s="387">
        <v>23221555.91</v>
      </c>
    </row>
    <row r="15" spans="1:8" s="416" customFormat="1">
      <c r="A15" s="414">
        <v>3.2</v>
      </c>
      <c r="B15" s="417" t="s">
        <v>322</v>
      </c>
      <c r="C15" s="386">
        <v>0</v>
      </c>
      <c r="D15" s="386">
        <v>0</v>
      </c>
      <c r="E15" s="424">
        <v>0</v>
      </c>
      <c r="F15" s="386">
        <v>0</v>
      </c>
      <c r="G15" s="386">
        <v>0</v>
      </c>
      <c r="H15" s="387">
        <v>0</v>
      </c>
    </row>
    <row r="16" spans="1:8" s="416" customFormat="1">
      <c r="A16" s="414">
        <v>4</v>
      </c>
      <c r="B16" s="415" t="s">
        <v>323</v>
      </c>
      <c r="C16" s="386">
        <v>574276518.83000064</v>
      </c>
      <c r="D16" s="386">
        <v>112112307.38000011</v>
      </c>
      <c r="E16" s="424">
        <v>686388826.21000075</v>
      </c>
      <c r="F16" s="386">
        <v>368405158.71999961</v>
      </c>
      <c r="G16" s="386">
        <v>188798091.16999969</v>
      </c>
      <c r="H16" s="387">
        <v>557203249.88999927</v>
      </c>
    </row>
    <row r="17" spans="1:8" s="416" customFormat="1">
      <c r="A17" s="414">
        <v>4.0999999999999996</v>
      </c>
      <c r="B17" s="417" t="s">
        <v>324</v>
      </c>
      <c r="C17" s="386">
        <v>574276518.83000064</v>
      </c>
      <c r="D17" s="386">
        <v>112112307.38000011</v>
      </c>
      <c r="E17" s="424">
        <v>686388826.21000075</v>
      </c>
      <c r="F17" s="386">
        <v>368405158.71999961</v>
      </c>
      <c r="G17" s="386">
        <v>188798091.16999969</v>
      </c>
      <c r="H17" s="387">
        <v>557203249.88999927</v>
      </c>
    </row>
    <row r="18" spans="1:8" s="416" customFormat="1">
      <c r="A18" s="414">
        <v>4.2</v>
      </c>
      <c r="B18" s="417" t="s">
        <v>325</v>
      </c>
      <c r="C18" s="386">
        <v>0</v>
      </c>
      <c r="D18" s="386">
        <v>0</v>
      </c>
      <c r="E18" s="424">
        <v>0</v>
      </c>
      <c r="F18" s="386">
        <v>0</v>
      </c>
      <c r="G18" s="386">
        <v>0</v>
      </c>
      <c r="H18" s="387">
        <v>0</v>
      </c>
    </row>
    <row r="19" spans="1:8" s="416" customFormat="1">
      <c r="A19" s="414">
        <v>5</v>
      </c>
      <c r="B19" s="415" t="s">
        <v>326</v>
      </c>
      <c r="C19" s="386">
        <v>54275780.280000001</v>
      </c>
      <c r="D19" s="386">
        <v>59594290.800000004</v>
      </c>
      <c r="E19" s="424">
        <v>113870071.08000001</v>
      </c>
      <c r="F19" s="386">
        <v>30246087.129999999</v>
      </c>
      <c r="G19" s="386">
        <v>98918381.189999953</v>
      </c>
      <c r="H19" s="387">
        <v>129164468.31999995</v>
      </c>
    </row>
    <row r="20" spans="1:8" s="416" customFormat="1">
      <c r="A20" s="414">
        <v>5.0999999999999996</v>
      </c>
      <c r="B20" s="417" t="s">
        <v>327</v>
      </c>
      <c r="C20" s="386">
        <v>501932.20999999985</v>
      </c>
      <c r="D20" s="386">
        <v>207125.50999999998</v>
      </c>
      <c r="E20" s="424">
        <v>709057.71999999986</v>
      </c>
      <c r="F20" s="386">
        <v>104498.62999999999</v>
      </c>
      <c r="G20" s="386">
        <v>127358.78000000001</v>
      </c>
      <c r="H20" s="387">
        <v>231857.41</v>
      </c>
    </row>
    <row r="21" spans="1:8" s="416" customFormat="1">
      <c r="A21" s="414">
        <v>5.2</v>
      </c>
      <c r="B21" s="417" t="s">
        <v>328</v>
      </c>
      <c r="C21" s="386">
        <v>0</v>
      </c>
      <c r="D21" s="386">
        <v>0</v>
      </c>
      <c r="E21" s="424">
        <v>0</v>
      </c>
      <c r="F21" s="386">
        <v>0</v>
      </c>
      <c r="G21" s="386">
        <v>0</v>
      </c>
      <c r="H21" s="387">
        <v>0</v>
      </c>
    </row>
    <row r="22" spans="1:8" s="416" customFormat="1">
      <c r="A22" s="414">
        <v>5.3</v>
      </c>
      <c r="B22" s="417" t="s">
        <v>329</v>
      </c>
      <c r="C22" s="386">
        <v>53580782.07</v>
      </c>
      <c r="D22" s="386">
        <v>59153113.840000004</v>
      </c>
      <c r="E22" s="424">
        <v>112733895.91</v>
      </c>
      <c r="F22" s="386">
        <v>29932988.5</v>
      </c>
      <c r="G22" s="386">
        <v>98469133.139999956</v>
      </c>
      <c r="H22" s="387">
        <v>128402121.63999996</v>
      </c>
    </row>
    <row r="23" spans="1:8" s="416" customFormat="1">
      <c r="A23" s="414" t="s">
        <v>330</v>
      </c>
      <c r="B23" s="418" t="s">
        <v>331</v>
      </c>
      <c r="C23" s="386">
        <v>44441049.25</v>
      </c>
      <c r="D23" s="386">
        <v>45963986.130000003</v>
      </c>
      <c r="E23" s="424">
        <v>90405035.379999995</v>
      </c>
      <c r="F23" s="386">
        <v>22169045</v>
      </c>
      <c r="G23" s="386">
        <v>72646950.839999974</v>
      </c>
      <c r="H23" s="387">
        <v>94815995.839999974</v>
      </c>
    </row>
    <row r="24" spans="1:8" s="416" customFormat="1">
      <c r="A24" s="414" t="s">
        <v>332</v>
      </c>
      <c r="B24" s="418" t="s">
        <v>333</v>
      </c>
      <c r="C24" s="386">
        <v>4346195.5</v>
      </c>
      <c r="D24" s="386">
        <v>6629678.620000001</v>
      </c>
      <c r="E24" s="424">
        <v>10975874.120000001</v>
      </c>
      <c r="F24" s="386">
        <v>2949539</v>
      </c>
      <c r="G24" s="386">
        <v>13459839.169999994</v>
      </c>
      <c r="H24" s="387">
        <v>16409378.169999994</v>
      </c>
    </row>
    <row r="25" spans="1:8" s="416" customFormat="1">
      <c r="A25" s="414" t="s">
        <v>334</v>
      </c>
      <c r="B25" s="419" t="s">
        <v>335</v>
      </c>
      <c r="C25" s="386">
        <v>0</v>
      </c>
      <c r="D25" s="386">
        <v>0</v>
      </c>
      <c r="E25" s="424">
        <v>0</v>
      </c>
      <c r="F25" s="386">
        <v>0</v>
      </c>
      <c r="G25" s="386">
        <v>0</v>
      </c>
      <c r="H25" s="387">
        <v>0</v>
      </c>
    </row>
    <row r="26" spans="1:8" s="416" customFormat="1">
      <c r="A26" s="414" t="s">
        <v>336</v>
      </c>
      <c r="B26" s="418" t="s">
        <v>337</v>
      </c>
      <c r="C26" s="386">
        <v>4767953.32</v>
      </c>
      <c r="D26" s="386">
        <v>6234138.4900000002</v>
      </c>
      <c r="E26" s="424">
        <v>11002091.810000001</v>
      </c>
      <c r="F26" s="386">
        <v>4598316.5</v>
      </c>
      <c r="G26" s="386">
        <v>11563119.470000006</v>
      </c>
      <c r="H26" s="387">
        <v>16161435.970000006</v>
      </c>
    </row>
    <row r="27" spans="1:8" s="416" customFormat="1">
      <c r="A27" s="414" t="s">
        <v>338</v>
      </c>
      <c r="B27" s="418" t="s">
        <v>339</v>
      </c>
      <c r="C27" s="386">
        <v>25584</v>
      </c>
      <c r="D27" s="386">
        <v>325310.60000000003</v>
      </c>
      <c r="E27" s="424">
        <v>350894.60000000003</v>
      </c>
      <c r="F27" s="386">
        <v>216088</v>
      </c>
      <c r="G27" s="386">
        <v>799223.66</v>
      </c>
      <c r="H27" s="387">
        <v>1015311.66</v>
      </c>
    </row>
    <row r="28" spans="1:8" s="416" customFormat="1">
      <c r="A28" s="414">
        <v>5.4</v>
      </c>
      <c r="B28" s="417" t="s">
        <v>340</v>
      </c>
      <c r="C28" s="386">
        <v>193066</v>
      </c>
      <c r="D28" s="386">
        <v>234051.45</v>
      </c>
      <c r="E28" s="424">
        <v>427117.45</v>
      </c>
      <c r="F28" s="386">
        <v>208600</v>
      </c>
      <c r="G28" s="386">
        <v>321889.27</v>
      </c>
      <c r="H28" s="387">
        <v>530489.27</v>
      </c>
    </row>
    <row r="29" spans="1:8" s="416" customFormat="1">
      <c r="A29" s="414">
        <v>5.5</v>
      </c>
      <c r="B29" s="417" t="s">
        <v>341</v>
      </c>
      <c r="C29" s="386">
        <v>0</v>
      </c>
      <c r="D29" s="386">
        <v>0</v>
      </c>
      <c r="E29" s="424">
        <v>0</v>
      </c>
      <c r="F29" s="386">
        <v>0</v>
      </c>
      <c r="G29" s="386">
        <v>0</v>
      </c>
      <c r="H29" s="387">
        <v>0</v>
      </c>
    </row>
    <row r="30" spans="1:8" s="416" customFormat="1">
      <c r="A30" s="414">
        <v>5.6</v>
      </c>
      <c r="B30" s="417" t="s">
        <v>342</v>
      </c>
      <c r="C30" s="386">
        <v>0</v>
      </c>
      <c r="D30" s="386">
        <v>0</v>
      </c>
      <c r="E30" s="424">
        <v>0</v>
      </c>
      <c r="F30" s="386">
        <v>0</v>
      </c>
      <c r="G30" s="386">
        <v>0</v>
      </c>
      <c r="H30" s="387">
        <v>0</v>
      </c>
    </row>
    <row r="31" spans="1:8" s="416" customFormat="1">
      <c r="A31" s="414">
        <v>5.7</v>
      </c>
      <c r="B31" s="417" t="s">
        <v>343</v>
      </c>
      <c r="C31" s="386">
        <v>0</v>
      </c>
      <c r="D31" s="386">
        <v>0</v>
      </c>
      <c r="E31" s="424">
        <v>0</v>
      </c>
      <c r="F31" s="386">
        <v>0</v>
      </c>
      <c r="G31" s="386">
        <v>0</v>
      </c>
      <c r="H31" s="387">
        <v>0</v>
      </c>
    </row>
    <row r="32" spans="1:8" s="416" customFormat="1">
      <c r="A32" s="414">
        <v>6</v>
      </c>
      <c r="B32" s="415" t="s">
        <v>344</v>
      </c>
      <c r="C32" s="386">
        <v>-1716750</v>
      </c>
      <c r="D32" s="386">
        <v>0</v>
      </c>
      <c r="E32" s="424">
        <v>-1716750</v>
      </c>
      <c r="F32" s="386">
        <v>-85820</v>
      </c>
      <c r="G32" s="386">
        <v>0</v>
      </c>
      <c r="H32" s="387">
        <v>-85820</v>
      </c>
    </row>
    <row r="33" spans="1:8" s="416" customFormat="1">
      <c r="A33" s="414">
        <v>6.1</v>
      </c>
      <c r="B33" s="417" t="s">
        <v>790</v>
      </c>
      <c r="C33" s="386">
        <v>21737900</v>
      </c>
      <c r="D33" s="386">
        <v>0</v>
      </c>
      <c r="E33" s="424">
        <v>21737900</v>
      </c>
      <c r="F33" s="386">
        <v>17070860</v>
      </c>
      <c r="G33" s="386">
        <v>0</v>
      </c>
      <c r="H33" s="387">
        <v>17070860</v>
      </c>
    </row>
    <row r="34" spans="1:8" s="416" customFormat="1">
      <c r="A34" s="414">
        <v>6.2</v>
      </c>
      <c r="B34" s="417" t="s">
        <v>345</v>
      </c>
      <c r="C34" s="386">
        <v>-23454650</v>
      </c>
      <c r="D34" s="386">
        <v>0</v>
      </c>
      <c r="E34" s="424">
        <v>-23454650</v>
      </c>
      <c r="F34" s="386">
        <v>-17156680</v>
      </c>
      <c r="G34" s="386">
        <v>0</v>
      </c>
      <c r="H34" s="387">
        <v>-17156680</v>
      </c>
    </row>
    <row r="35" spans="1:8" s="416" customFormat="1">
      <c r="A35" s="414">
        <v>6.3</v>
      </c>
      <c r="B35" s="417" t="s">
        <v>346</v>
      </c>
      <c r="C35" s="386">
        <v>0</v>
      </c>
      <c r="D35" s="386">
        <v>0</v>
      </c>
      <c r="E35" s="424">
        <v>0</v>
      </c>
      <c r="F35" s="386">
        <v>0</v>
      </c>
      <c r="G35" s="386">
        <v>0</v>
      </c>
      <c r="H35" s="387">
        <v>0</v>
      </c>
    </row>
    <row r="36" spans="1:8" s="416" customFormat="1">
      <c r="A36" s="414">
        <v>6.4</v>
      </c>
      <c r="B36" s="417" t="s">
        <v>347</v>
      </c>
      <c r="C36" s="386">
        <v>0</v>
      </c>
      <c r="D36" s="386">
        <v>0</v>
      </c>
      <c r="E36" s="424">
        <v>0</v>
      </c>
      <c r="F36" s="386">
        <v>0</v>
      </c>
      <c r="G36" s="386">
        <v>0</v>
      </c>
      <c r="H36" s="387">
        <v>0</v>
      </c>
    </row>
    <row r="37" spans="1:8" s="416" customFormat="1">
      <c r="A37" s="414">
        <v>6.5</v>
      </c>
      <c r="B37" s="417" t="s">
        <v>348</v>
      </c>
      <c r="C37" s="386">
        <v>0</v>
      </c>
      <c r="D37" s="386">
        <v>0</v>
      </c>
      <c r="E37" s="424">
        <v>0</v>
      </c>
      <c r="F37" s="386">
        <v>0</v>
      </c>
      <c r="G37" s="386">
        <v>0</v>
      </c>
      <c r="H37" s="387">
        <v>0</v>
      </c>
    </row>
    <row r="38" spans="1:8" s="416" customFormat="1">
      <c r="A38" s="414">
        <v>6.6</v>
      </c>
      <c r="B38" s="417" t="s">
        <v>349</v>
      </c>
      <c r="C38" s="386">
        <v>0</v>
      </c>
      <c r="D38" s="386">
        <v>0</v>
      </c>
      <c r="E38" s="424">
        <v>0</v>
      </c>
      <c r="F38" s="386">
        <v>0</v>
      </c>
      <c r="G38" s="386">
        <v>0</v>
      </c>
      <c r="H38" s="387">
        <v>0</v>
      </c>
    </row>
    <row r="39" spans="1:8" s="416" customFormat="1">
      <c r="A39" s="414">
        <v>6.7</v>
      </c>
      <c r="B39" s="417" t="s">
        <v>350</v>
      </c>
      <c r="C39" s="386">
        <v>0</v>
      </c>
      <c r="D39" s="386">
        <v>0</v>
      </c>
      <c r="E39" s="424">
        <v>0</v>
      </c>
      <c r="F39" s="386">
        <v>0</v>
      </c>
      <c r="G39" s="386">
        <v>0</v>
      </c>
      <c r="H39" s="387">
        <v>0</v>
      </c>
    </row>
    <row r="40" spans="1:8" s="416" customFormat="1">
      <c r="A40" s="414">
        <v>7</v>
      </c>
      <c r="B40" s="415" t="s">
        <v>351</v>
      </c>
      <c r="C40" s="386">
        <v>22049817.159999996</v>
      </c>
      <c r="D40" s="386">
        <v>9392130.1512000002</v>
      </c>
      <c r="E40" s="424">
        <v>31441947.311199997</v>
      </c>
      <c r="F40" s="386">
        <v>14930092.82</v>
      </c>
      <c r="G40" s="386">
        <v>9238849.9900000002</v>
      </c>
      <c r="H40" s="387">
        <v>24168942.810000002</v>
      </c>
    </row>
    <row r="41" spans="1:8" s="416" customFormat="1">
      <c r="A41" s="414">
        <v>7.1</v>
      </c>
      <c r="B41" s="417" t="s">
        <v>352</v>
      </c>
      <c r="C41" s="386">
        <v>1578571.1999999981</v>
      </c>
      <c r="D41" s="386">
        <v>221185.09999999998</v>
      </c>
      <c r="E41" s="424">
        <v>1799756.299999998</v>
      </c>
      <c r="F41" s="386">
        <v>976446.99999999988</v>
      </c>
      <c r="G41" s="386">
        <v>778718.77000000014</v>
      </c>
      <c r="H41" s="387">
        <v>1755165.77</v>
      </c>
    </row>
    <row r="42" spans="1:8" s="416" customFormat="1">
      <c r="A42" s="414">
        <v>7.2</v>
      </c>
      <c r="B42" s="417" t="s">
        <v>353</v>
      </c>
      <c r="C42" s="386">
        <v>414439.29000000079</v>
      </c>
      <c r="D42" s="386">
        <v>18983.351200000001</v>
      </c>
      <c r="E42" s="424">
        <v>433422.64120000077</v>
      </c>
      <c r="F42" s="386">
        <v>219538.10000000006</v>
      </c>
      <c r="G42" s="386">
        <v>50518.613000000012</v>
      </c>
      <c r="H42" s="387">
        <v>270056.71300000011</v>
      </c>
    </row>
    <row r="43" spans="1:8" s="416" customFormat="1">
      <c r="A43" s="414">
        <v>7.3</v>
      </c>
      <c r="B43" s="417" t="s">
        <v>354</v>
      </c>
      <c r="C43" s="386">
        <v>15579331.289999999</v>
      </c>
      <c r="D43" s="386">
        <v>7776754.1499999994</v>
      </c>
      <c r="E43" s="424">
        <v>23356085.439999998</v>
      </c>
      <c r="F43" s="386">
        <v>11770126.4</v>
      </c>
      <c r="G43" s="386">
        <v>7867286.4400000004</v>
      </c>
      <c r="H43" s="387">
        <v>19637412.84</v>
      </c>
    </row>
    <row r="44" spans="1:8" s="416" customFormat="1" ht="25.5">
      <c r="A44" s="414">
        <v>7.4</v>
      </c>
      <c r="B44" s="417" t="s">
        <v>355</v>
      </c>
      <c r="C44" s="386">
        <v>4477475.38</v>
      </c>
      <c r="D44" s="386">
        <v>1375207.55</v>
      </c>
      <c r="E44" s="424">
        <v>5852682.9299999997</v>
      </c>
      <c r="F44" s="386">
        <v>3159966.42</v>
      </c>
      <c r="G44" s="386">
        <v>1371563.55</v>
      </c>
      <c r="H44" s="387">
        <v>4531529.97</v>
      </c>
    </row>
    <row r="45" spans="1:8" s="416" customFormat="1">
      <c r="A45" s="414">
        <v>8</v>
      </c>
      <c r="B45" s="415" t="s">
        <v>914</v>
      </c>
      <c r="C45" s="386">
        <v>0</v>
      </c>
      <c r="D45" s="386">
        <v>1986043.0684931506</v>
      </c>
      <c r="E45" s="424">
        <v>1986043.0684931506</v>
      </c>
      <c r="F45" s="386">
        <v>996084</v>
      </c>
      <c r="G45" s="386">
        <v>3192020.4940000004</v>
      </c>
      <c r="H45" s="387">
        <v>4188104.4940000004</v>
      </c>
    </row>
    <row r="46" spans="1:8" s="416" customFormat="1">
      <c r="A46" s="414">
        <v>8.1</v>
      </c>
      <c r="B46" s="417" t="s">
        <v>356</v>
      </c>
      <c r="C46" s="386">
        <v>0</v>
      </c>
      <c r="D46" s="386">
        <v>0</v>
      </c>
      <c r="E46" s="424">
        <v>0</v>
      </c>
      <c r="F46" s="386">
        <v>996084</v>
      </c>
      <c r="G46" s="386">
        <v>1995774.3940000003</v>
      </c>
      <c r="H46" s="387">
        <v>2991858.3940000003</v>
      </c>
    </row>
    <row r="47" spans="1:8" s="416" customFormat="1">
      <c r="A47" s="414">
        <v>8.1999999999999993</v>
      </c>
      <c r="B47" s="417" t="s">
        <v>357</v>
      </c>
      <c r="C47" s="386">
        <v>0</v>
      </c>
      <c r="D47" s="386">
        <v>659005.19999999995</v>
      </c>
      <c r="E47" s="424">
        <v>659005.19999999995</v>
      </c>
      <c r="F47" s="386"/>
      <c r="G47" s="386">
        <v>624128.4</v>
      </c>
      <c r="H47" s="387">
        <v>624128.4</v>
      </c>
    </row>
    <row r="48" spans="1:8" s="416" customFormat="1">
      <c r="A48" s="414">
        <v>8.3000000000000007</v>
      </c>
      <c r="B48" s="417" t="s">
        <v>358</v>
      </c>
      <c r="C48" s="386">
        <v>0</v>
      </c>
      <c r="D48" s="386">
        <v>659005.19999999995</v>
      </c>
      <c r="E48" s="424">
        <v>659005.19999999995</v>
      </c>
      <c r="F48" s="386"/>
      <c r="G48" s="386">
        <v>572117.70000000007</v>
      </c>
      <c r="H48" s="387">
        <v>572117.70000000007</v>
      </c>
    </row>
    <row r="49" spans="1:8" s="416" customFormat="1">
      <c r="A49" s="414">
        <v>8.4</v>
      </c>
      <c r="B49" s="417" t="s">
        <v>359</v>
      </c>
      <c r="C49" s="386">
        <v>0</v>
      </c>
      <c r="D49" s="386">
        <v>659005.19999999995</v>
      </c>
      <c r="E49" s="424">
        <v>659005.19999999995</v>
      </c>
      <c r="F49" s="386">
        <v>0</v>
      </c>
      <c r="G49" s="386">
        <v>0</v>
      </c>
      <c r="H49" s="387">
        <v>0</v>
      </c>
    </row>
    <row r="50" spans="1:8" s="416" customFormat="1">
      <c r="A50" s="414">
        <v>8.5</v>
      </c>
      <c r="B50" s="417" t="s">
        <v>360</v>
      </c>
      <c r="C50" s="386">
        <v>0</v>
      </c>
      <c r="D50" s="386">
        <v>9027.4684931506854</v>
      </c>
      <c r="E50" s="424">
        <v>9027.4684931506854</v>
      </c>
      <c r="F50" s="386">
        <v>0</v>
      </c>
      <c r="G50" s="386">
        <v>0</v>
      </c>
      <c r="H50" s="387">
        <v>0</v>
      </c>
    </row>
    <row r="51" spans="1:8" s="416" customFormat="1">
      <c r="A51" s="414">
        <v>8.6</v>
      </c>
      <c r="B51" s="417" t="s">
        <v>361</v>
      </c>
      <c r="C51" s="386">
        <v>0</v>
      </c>
      <c r="D51" s="386">
        <v>0</v>
      </c>
      <c r="E51" s="424">
        <v>0</v>
      </c>
      <c r="F51" s="386">
        <v>0</v>
      </c>
      <c r="G51" s="386">
        <v>0</v>
      </c>
      <c r="H51" s="387">
        <v>0</v>
      </c>
    </row>
    <row r="52" spans="1:8" s="416" customFormat="1">
      <c r="A52" s="414">
        <v>8.6999999999999993</v>
      </c>
      <c r="B52" s="417" t="s">
        <v>362</v>
      </c>
      <c r="C52" s="386">
        <v>0</v>
      </c>
      <c r="D52" s="386">
        <v>0</v>
      </c>
      <c r="E52" s="424">
        <v>0</v>
      </c>
      <c r="F52" s="386">
        <v>0</v>
      </c>
      <c r="G52" s="386">
        <v>0</v>
      </c>
      <c r="H52" s="387">
        <v>0</v>
      </c>
    </row>
    <row r="53" spans="1:8" s="416" customFormat="1" ht="15" thickBot="1">
      <c r="A53" s="420">
        <v>9</v>
      </c>
      <c r="B53" s="421" t="s">
        <v>363</v>
      </c>
      <c r="C53" s="422">
        <v>0</v>
      </c>
      <c r="D53" s="422">
        <v>0</v>
      </c>
      <c r="E53" s="423">
        <v>0</v>
      </c>
      <c r="F53" s="422">
        <v>0</v>
      </c>
      <c r="G53" s="422">
        <v>0</v>
      </c>
      <c r="H53" s="393">
        <v>0</v>
      </c>
    </row>
    <row r="56" spans="1:8">
      <c r="B56" s="543" t="s">
        <v>913</v>
      </c>
    </row>
    <row r="57" spans="1:8">
      <c r="B57" s="543" t="s">
        <v>915</v>
      </c>
    </row>
    <row r="58" spans="1:8">
      <c r="B58" s="407"/>
    </row>
    <row r="59" spans="1:8">
      <c r="B59" s="40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80" zoomScaleNormal="80" workbookViewId="0">
      <pane xSplit="1" ySplit="4" topLeftCell="B5" activePane="bottomRight" state="frozen"/>
      <selection activeCell="K21" sqref="K21"/>
      <selection pane="topRight" activeCell="K21" sqref="K21"/>
      <selection pane="bottomLeft" activeCell="K21" sqref="K21"/>
      <selection pane="bottomRight" activeCell="D6" sqref="D6"/>
    </sheetView>
  </sheetViews>
  <sheetFormatPr defaultColWidth="9.140625" defaultRowHeight="12.75"/>
  <cols>
    <col min="1" max="1" width="9.5703125" style="407" bestFit="1" customWidth="1"/>
    <col min="2" max="2" width="102.140625" style="407" customWidth="1"/>
    <col min="3" max="4" width="12.7109375" style="407" customWidth="1"/>
    <col min="5" max="11" width="9.7109375" style="427" customWidth="1"/>
    <col min="12" max="16384" width="9.140625" style="427"/>
  </cols>
  <sheetData>
    <row r="1" spans="1:8">
      <c r="A1" s="425" t="s">
        <v>226</v>
      </c>
      <c r="B1" s="355" t="str">
        <f>'1. key ratios'!B1</f>
        <v>ფინკა ბანკი საქართველო</v>
      </c>
      <c r="C1" s="426"/>
    </row>
    <row r="2" spans="1:8">
      <c r="A2" s="425" t="s">
        <v>227</v>
      </c>
      <c r="B2" s="356">
        <f>'1. key ratios'!B2</f>
        <v>43373</v>
      </c>
      <c r="C2" s="428"/>
      <c r="D2" s="429"/>
      <c r="E2" s="430"/>
      <c r="F2" s="430"/>
      <c r="G2" s="430"/>
      <c r="H2" s="430"/>
    </row>
    <row r="3" spans="1:8">
      <c r="A3" s="425"/>
      <c r="B3" s="426"/>
      <c r="C3" s="428"/>
      <c r="D3" s="429"/>
      <c r="E3" s="430"/>
      <c r="F3" s="430"/>
      <c r="G3" s="430"/>
      <c r="H3" s="430"/>
    </row>
    <row r="4" spans="1:8" ht="15" customHeight="1" thickBot="1">
      <c r="A4" s="431" t="s">
        <v>651</v>
      </c>
      <c r="B4" s="432" t="s">
        <v>225</v>
      </c>
      <c r="C4" s="431"/>
      <c r="D4" s="433" t="s">
        <v>130</v>
      </c>
    </row>
    <row r="5" spans="1:8" ht="15" customHeight="1">
      <c r="A5" s="434" t="s">
        <v>27</v>
      </c>
      <c r="B5" s="435"/>
      <c r="C5" s="436">
        <f>B2</f>
        <v>43373</v>
      </c>
      <c r="D5" s="437">
        <f>EOMONTH(B2,-3)</f>
        <v>43281</v>
      </c>
    </row>
    <row r="6" spans="1:8" ht="15" customHeight="1">
      <c r="A6" s="438">
        <v>1</v>
      </c>
      <c r="B6" s="439" t="s">
        <v>230</v>
      </c>
      <c r="C6" s="440">
        <f>C7+C9+C10</f>
        <v>203678098.70188001</v>
      </c>
      <c r="D6" s="441">
        <f>D7+D9+D10</f>
        <v>212213114.2048336</v>
      </c>
    </row>
    <row r="7" spans="1:8" ht="15" customHeight="1">
      <c r="A7" s="438">
        <v>1.1000000000000001</v>
      </c>
      <c r="B7" s="442" t="s">
        <v>22</v>
      </c>
      <c r="C7" s="443">
        <v>202327451.67438</v>
      </c>
      <c r="D7" s="444">
        <v>210910982.1628336</v>
      </c>
    </row>
    <row r="8" spans="1:8" ht="25.5">
      <c r="A8" s="438" t="s">
        <v>290</v>
      </c>
      <c r="B8" s="445" t="s">
        <v>645</v>
      </c>
      <c r="C8" s="443">
        <v>357454.35</v>
      </c>
      <c r="D8" s="444">
        <v>339041.72</v>
      </c>
    </row>
    <row r="9" spans="1:8">
      <c r="A9" s="438">
        <v>1.2</v>
      </c>
      <c r="B9" s="442" t="s">
        <v>23</v>
      </c>
      <c r="C9" s="443">
        <v>304607.02749999997</v>
      </c>
      <c r="D9" s="444">
        <v>321492.04200000002</v>
      </c>
    </row>
    <row r="10" spans="1:8">
      <c r="A10" s="438">
        <v>1.3</v>
      </c>
      <c r="B10" s="446" t="s">
        <v>78</v>
      </c>
      <c r="C10" s="447">
        <v>1046040</v>
      </c>
      <c r="D10" s="444">
        <v>980640</v>
      </c>
    </row>
    <row r="11" spans="1:8" ht="15" customHeight="1">
      <c r="A11" s="438">
        <v>2</v>
      </c>
      <c r="B11" s="439" t="s">
        <v>231</v>
      </c>
      <c r="C11" s="443">
        <v>415637.52850000001</v>
      </c>
      <c r="D11" s="444">
        <v>623647.9429919977</v>
      </c>
    </row>
    <row r="12" spans="1:8" ht="15" customHeight="1">
      <c r="A12" s="448">
        <v>3</v>
      </c>
      <c r="B12" s="449" t="s">
        <v>229</v>
      </c>
      <c r="C12" s="447">
        <v>65980026.249937497</v>
      </c>
      <c r="D12" s="444">
        <v>65980026.107874997</v>
      </c>
    </row>
    <row r="13" spans="1:8" ht="15" customHeight="1" thickBot="1">
      <c r="A13" s="450">
        <v>4</v>
      </c>
      <c r="B13" s="451" t="s">
        <v>291</v>
      </c>
      <c r="C13" s="452">
        <f>C6+C11+C12</f>
        <v>270073762.48031747</v>
      </c>
      <c r="D13" s="453">
        <f>D6+D11+D12</f>
        <v>278816788.25570059</v>
      </c>
    </row>
    <row r="14" spans="1:8">
      <c r="B14" s="454"/>
    </row>
    <row r="15" spans="1:8">
      <c r="B15" s="455"/>
    </row>
    <row r="16" spans="1:8">
      <c r="B16" s="455"/>
    </row>
    <row r="17" spans="2:2">
      <c r="B17" s="455"/>
    </row>
    <row r="18" spans="2:2">
      <c r="B18" s="45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0"/>
  <sheetViews>
    <sheetView showGridLines="0" zoomScale="80" zoomScaleNormal="80" workbookViewId="0">
      <pane xSplit="1" ySplit="4" topLeftCell="B5" activePane="bottomRight" state="frozen"/>
      <selection activeCell="K21" sqref="K21"/>
      <selection pane="topRight" activeCell="K21" sqref="K21"/>
      <selection pane="bottomLeft" activeCell="K21" sqref="K21"/>
      <selection pane="bottomRight" activeCell="B17" sqref="B17"/>
    </sheetView>
  </sheetViews>
  <sheetFormatPr defaultRowHeight="15"/>
  <cols>
    <col min="1" max="1" width="10.28515625" style="2" bestFit="1" customWidth="1"/>
    <col min="2" max="2" width="94.7109375" style="2" bestFit="1" customWidth="1"/>
    <col min="3" max="3" width="66" style="2" customWidth="1"/>
  </cols>
  <sheetData>
    <row r="1" spans="1:3">
      <c r="A1" s="2" t="s">
        <v>226</v>
      </c>
      <c r="B1" s="355" t="str">
        <f>'1. key ratios'!B1</f>
        <v>ფინკა ბანკი საქართველო</v>
      </c>
    </row>
    <row r="2" spans="1:3">
      <c r="A2" s="2" t="s">
        <v>227</v>
      </c>
      <c r="B2" s="356">
        <f>'1. key ratios'!B2</f>
        <v>43373</v>
      </c>
    </row>
    <row r="4" spans="1:3" ht="16.5" customHeight="1" thickBot="1">
      <c r="A4" s="187" t="s">
        <v>652</v>
      </c>
      <c r="B4" s="59" t="s">
        <v>186</v>
      </c>
      <c r="C4" s="10"/>
    </row>
    <row r="5" spans="1:3" ht="15.75">
      <c r="A5" s="8"/>
      <c r="B5" s="556" t="s">
        <v>187</v>
      </c>
      <c r="C5" s="557"/>
    </row>
    <row r="6" spans="1:3">
      <c r="A6" s="345">
        <v>1</v>
      </c>
      <c r="B6" s="346" t="s">
        <v>877</v>
      </c>
      <c r="C6" s="62"/>
    </row>
    <row r="7" spans="1:3">
      <c r="A7" s="345">
        <v>2</v>
      </c>
      <c r="B7" s="346" t="s">
        <v>901</v>
      </c>
      <c r="C7" s="62"/>
    </row>
    <row r="8" spans="1:3">
      <c r="A8" s="345">
        <v>3</v>
      </c>
      <c r="B8" s="346" t="s">
        <v>878</v>
      </c>
      <c r="C8" s="62"/>
    </row>
    <row r="9" spans="1:3">
      <c r="A9" s="345">
        <v>4</v>
      </c>
      <c r="B9" s="346" t="s">
        <v>879</v>
      </c>
      <c r="C9" s="62"/>
    </row>
    <row r="10" spans="1:3">
      <c r="A10" s="345">
        <v>5</v>
      </c>
      <c r="B10" s="346" t="s">
        <v>880</v>
      </c>
      <c r="C10" s="62"/>
    </row>
    <row r="11" spans="1:3">
      <c r="A11" s="11"/>
      <c r="B11" s="558"/>
      <c r="C11" s="559"/>
    </row>
    <row r="12" spans="1:3" ht="15.75">
      <c r="A12" s="11"/>
      <c r="B12" s="560" t="s">
        <v>188</v>
      </c>
      <c r="C12" s="561"/>
    </row>
    <row r="13" spans="1:3" ht="15.75">
      <c r="A13" s="345">
        <v>1</v>
      </c>
      <c r="B13" s="346" t="s">
        <v>881</v>
      </c>
      <c r="C13" s="60"/>
    </row>
    <row r="14" spans="1:3" ht="15.75">
      <c r="A14" s="345">
        <v>2</v>
      </c>
      <c r="B14" s="346" t="s">
        <v>882</v>
      </c>
      <c r="C14" s="60"/>
    </row>
    <row r="15" spans="1:3" ht="15.75">
      <c r="A15" s="345">
        <v>3</v>
      </c>
      <c r="B15" s="346" t="s">
        <v>883</v>
      </c>
      <c r="C15" s="60"/>
    </row>
    <row r="16" spans="1:3" ht="15.75">
      <c r="A16" s="345">
        <v>4</v>
      </c>
      <c r="B16" s="346" t="s">
        <v>884</v>
      </c>
      <c r="C16" s="60"/>
    </row>
    <row r="17" spans="1:3" ht="15.75">
      <c r="A17" s="11">
        <v>5</v>
      </c>
      <c r="B17" s="23"/>
      <c r="C17" s="60"/>
    </row>
    <row r="18" spans="1:3" ht="15.75" customHeight="1">
      <c r="A18" s="11"/>
      <c r="B18" s="23"/>
      <c r="C18" s="24"/>
    </row>
    <row r="19" spans="1:3" ht="30" customHeight="1">
      <c r="A19" s="11"/>
      <c r="B19" s="562" t="s">
        <v>189</v>
      </c>
      <c r="C19" s="563"/>
    </row>
    <row r="20" spans="1:3">
      <c r="A20" s="345">
        <v>1</v>
      </c>
      <c r="B20" s="346" t="s">
        <v>885</v>
      </c>
      <c r="C20" s="347">
        <v>1</v>
      </c>
    </row>
    <row r="21" spans="1:3" ht="15.75" customHeight="1">
      <c r="A21" s="11"/>
      <c r="B21" s="61"/>
      <c r="C21" s="62"/>
    </row>
    <row r="22" spans="1:3" ht="29.25" customHeight="1">
      <c r="A22" s="11"/>
      <c r="B22" s="562" t="s">
        <v>312</v>
      </c>
      <c r="C22" s="563"/>
    </row>
    <row r="23" spans="1:3">
      <c r="A23" s="345">
        <v>1</v>
      </c>
      <c r="B23" s="346" t="s">
        <v>886</v>
      </c>
      <c r="C23" s="351" t="s">
        <v>887</v>
      </c>
    </row>
    <row r="24" spans="1:3">
      <c r="A24" s="352">
        <v>2</v>
      </c>
      <c r="B24" s="346" t="s">
        <v>888</v>
      </c>
      <c r="C24" s="353" t="s">
        <v>889</v>
      </c>
    </row>
    <row r="25" spans="1:3">
      <c r="A25" s="352">
        <v>3</v>
      </c>
      <c r="B25" s="346" t="s">
        <v>890</v>
      </c>
      <c r="C25" s="353" t="s">
        <v>891</v>
      </c>
    </row>
    <row r="26" spans="1:3">
      <c r="A26" s="352">
        <v>4</v>
      </c>
      <c r="B26" s="346" t="s">
        <v>892</v>
      </c>
      <c r="C26" s="353" t="s">
        <v>893</v>
      </c>
    </row>
    <row r="27" spans="1:3">
      <c r="A27" s="352">
        <v>5</v>
      </c>
      <c r="B27" s="346" t="s">
        <v>894</v>
      </c>
      <c r="C27" s="351" t="s">
        <v>895</v>
      </c>
    </row>
    <row r="28" spans="1:3">
      <c r="A28" s="348"/>
      <c r="B28" s="349"/>
      <c r="C28" s="350"/>
    </row>
    <row r="29" spans="1:3">
      <c r="A29" s="348"/>
      <c r="B29" s="349"/>
      <c r="C29" s="350"/>
    </row>
    <row r="30" spans="1:3" ht="16.5" thickBot="1">
      <c r="A30" s="12"/>
      <c r="B30" s="63"/>
      <c r="C30" s="64"/>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80" zoomScaleNormal="80" workbookViewId="0">
      <pane xSplit="1" ySplit="5" topLeftCell="B6" activePane="bottomRight" state="frozen"/>
      <selection activeCell="K21" sqref="K21"/>
      <selection pane="topRight" activeCell="K21" sqref="K21"/>
      <selection pane="bottomLeft" activeCell="K21" sqref="K21"/>
      <selection pane="bottomRight" activeCell="C8" sqref="C8:E21"/>
    </sheetView>
  </sheetViews>
  <sheetFormatPr defaultRowHeight="15"/>
  <cols>
    <col min="1" max="1" width="11.140625" style="2" customWidth="1"/>
    <col min="2" max="2" width="96.85546875" style="2" customWidth="1"/>
    <col min="3" max="3" width="32.28515625" style="2" customWidth="1"/>
    <col min="4" max="4" width="29" style="2" customWidth="1"/>
    <col min="5" max="5" width="31.140625" style="2" customWidth="1"/>
    <col min="6" max="6" width="12" bestFit="1" customWidth="1"/>
    <col min="7" max="7" width="12.5703125" bestFit="1" customWidth="1"/>
  </cols>
  <sheetData>
    <row r="1" spans="1:7" ht="15.75">
      <c r="A1" s="14" t="s">
        <v>226</v>
      </c>
      <c r="B1" s="355" t="str">
        <f>'1. key ratios'!B1</f>
        <v>ფინკა ბანკი საქართველო</v>
      </c>
    </row>
    <row r="2" spans="1:7" s="18" customFormat="1" ht="15.75" customHeight="1">
      <c r="A2" s="18" t="s">
        <v>227</v>
      </c>
      <c r="B2" s="356">
        <f>'1. key ratios'!B2</f>
        <v>43373</v>
      </c>
    </row>
    <row r="3" spans="1:7" s="18" customFormat="1" ht="15.75" customHeight="1"/>
    <row r="4" spans="1:7" s="18" customFormat="1" ht="15.75" customHeight="1" thickBot="1">
      <c r="A4" s="188" t="s">
        <v>653</v>
      </c>
      <c r="B4" s="189" t="s">
        <v>301</v>
      </c>
      <c r="C4" s="144"/>
      <c r="D4" s="144"/>
      <c r="E4" s="145" t="s">
        <v>130</v>
      </c>
    </row>
    <row r="5" spans="1:7" s="99" customFormat="1" ht="17.45" customHeight="1">
      <c r="A5" s="275"/>
      <c r="B5" s="276"/>
      <c r="C5" s="143" t="s">
        <v>0</v>
      </c>
      <c r="D5" s="143" t="s">
        <v>1</v>
      </c>
      <c r="E5" s="277" t="s">
        <v>2</v>
      </c>
    </row>
    <row r="6" spans="1:7" s="115" customFormat="1" ht="14.45" customHeight="1">
      <c r="A6" s="278"/>
      <c r="B6" s="564" t="s">
        <v>269</v>
      </c>
      <c r="C6" s="564" t="s">
        <v>268</v>
      </c>
      <c r="D6" s="565" t="s">
        <v>267</v>
      </c>
      <c r="E6" s="566"/>
      <c r="G6"/>
    </row>
    <row r="7" spans="1:7" s="115" customFormat="1" ht="51">
      <c r="A7" s="278"/>
      <c r="B7" s="564"/>
      <c r="C7" s="564"/>
      <c r="D7" s="273" t="s">
        <v>266</v>
      </c>
      <c r="E7" s="274" t="s">
        <v>828</v>
      </c>
      <c r="G7"/>
    </row>
    <row r="8" spans="1:7">
      <c r="A8" s="279">
        <v>1</v>
      </c>
      <c r="B8" s="280" t="s">
        <v>191</v>
      </c>
      <c r="C8" s="281">
        <v>15638845.77</v>
      </c>
      <c r="D8" s="281"/>
      <c r="E8" s="282">
        <v>15638845.77</v>
      </c>
    </row>
    <row r="9" spans="1:7">
      <c r="A9" s="279">
        <v>2</v>
      </c>
      <c r="B9" s="280" t="s">
        <v>192</v>
      </c>
      <c r="C9" s="281">
        <v>36630552.370000005</v>
      </c>
      <c r="D9" s="281"/>
      <c r="E9" s="282">
        <v>36630552.370000005</v>
      </c>
    </row>
    <row r="10" spans="1:7">
      <c r="A10" s="279">
        <v>3</v>
      </c>
      <c r="B10" s="280" t="s">
        <v>265</v>
      </c>
      <c r="C10" s="281">
        <v>6536955.9399999995</v>
      </c>
      <c r="D10" s="281"/>
      <c r="E10" s="282">
        <v>6536955.9399999995</v>
      </c>
    </row>
    <row r="11" spans="1:7">
      <c r="A11" s="279">
        <v>4</v>
      </c>
      <c r="B11" s="280" t="s">
        <v>222</v>
      </c>
      <c r="C11" s="281">
        <v>0</v>
      </c>
      <c r="D11" s="281"/>
      <c r="E11" s="282">
        <v>0</v>
      </c>
    </row>
    <row r="12" spans="1:7">
      <c r="A12" s="279">
        <v>5</v>
      </c>
      <c r="B12" s="280" t="s">
        <v>194</v>
      </c>
      <c r="C12" s="281">
        <v>12745303.76</v>
      </c>
      <c r="D12" s="281"/>
      <c r="E12" s="282">
        <v>12745303.76</v>
      </c>
    </row>
    <row r="13" spans="1:7">
      <c r="A13" s="279">
        <v>6.1</v>
      </c>
      <c r="B13" s="280" t="s">
        <v>195</v>
      </c>
      <c r="C13" s="283">
        <v>228788932.31000173</v>
      </c>
      <c r="D13" s="456"/>
      <c r="E13" s="282">
        <v>228788932.31000173</v>
      </c>
    </row>
    <row r="14" spans="1:7">
      <c r="A14" s="279">
        <v>6.2</v>
      </c>
      <c r="B14" s="284" t="s">
        <v>196</v>
      </c>
      <c r="C14" s="283">
        <v>-9286087.4499999788</v>
      </c>
      <c r="D14" s="281"/>
      <c r="E14" s="282">
        <v>-9286087.4499999788</v>
      </c>
    </row>
    <row r="15" spans="1:7">
      <c r="A15" s="279">
        <v>6</v>
      </c>
      <c r="B15" s="280" t="s">
        <v>264</v>
      </c>
      <c r="C15" s="281">
        <v>219502844.86000174</v>
      </c>
      <c r="D15" s="281"/>
      <c r="E15" s="282">
        <v>219502844.86000174</v>
      </c>
    </row>
    <row r="16" spans="1:7">
      <c r="A16" s="279">
        <v>7</v>
      </c>
      <c r="B16" s="280" t="s">
        <v>198</v>
      </c>
      <c r="C16" s="281">
        <v>4412842.8899999997</v>
      </c>
      <c r="D16" s="281"/>
      <c r="E16" s="282">
        <v>4412842.8899999997</v>
      </c>
    </row>
    <row r="17" spans="1:7">
      <c r="A17" s="279">
        <v>8</v>
      </c>
      <c r="B17" s="280" t="s">
        <v>199</v>
      </c>
      <c r="C17" s="281">
        <v>149035</v>
      </c>
      <c r="D17" s="281"/>
      <c r="E17" s="282">
        <v>149035</v>
      </c>
      <c r="F17" s="6"/>
      <c r="G17" s="6"/>
    </row>
    <row r="18" spans="1:7">
      <c r="A18" s="279">
        <v>9</v>
      </c>
      <c r="B18" s="280" t="s">
        <v>200</v>
      </c>
      <c r="C18" s="281">
        <v>0</v>
      </c>
      <c r="D18" s="281"/>
      <c r="E18" s="282">
        <v>0</v>
      </c>
      <c r="G18" s="6"/>
    </row>
    <row r="19" spans="1:7">
      <c r="A19" s="279">
        <v>10</v>
      </c>
      <c r="B19" s="280" t="s">
        <v>201</v>
      </c>
      <c r="C19" s="281">
        <v>6657987.8300000038</v>
      </c>
      <c r="D19" s="281">
        <v>1844555.48</v>
      </c>
      <c r="E19" s="282">
        <v>4813432.3500000034</v>
      </c>
      <c r="G19" s="6"/>
    </row>
    <row r="20" spans="1:7">
      <c r="A20" s="279">
        <v>11</v>
      </c>
      <c r="B20" s="280" t="s">
        <v>202</v>
      </c>
      <c r="C20" s="281">
        <v>3357471.68</v>
      </c>
      <c r="D20" s="281"/>
      <c r="E20" s="282">
        <v>3357471.68</v>
      </c>
    </row>
    <row r="21" spans="1:7" ht="26.25" thickBot="1">
      <c r="A21" s="285"/>
      <c r="B21" s="286" t="s">
        <v>791</v>
      </c>
      <c r="C21" s="232">
        <v>305631840.10000169</v>
      </c>
      <c r="D21" s="232">
        <v>1844555.48</v>
      </c>
      <c r="E21" s="287">
        <v>303787284.62000173</v>
      </c>
    </row>
    <row r="22" spans="1:7">
      <c r="A22"/>
      <c r="B22"/>
      <c r="C22"/>
      <c r="D22"/>
      <c r="E22"/>
    </row>
    <row r="23" spans="1:7">
      <c r="A23"/>
      <c r="B23"/>
      <c r="C23"/>
      <c r="D23"/>
      <c r="E23"/>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80" zoomScaleNormal="80" workbookViewId="0">
      <pane xSplit="1" ySplit="4" topLeftCell="B5" activePane="bottomRight" state="frozen"/>
      <selection activeCell="K21" sqref="K21"/>
      <selection pane="topRight" activeCell="K21" sqref="K21"/>
      <selection pane="bottomLeft" activeCell="K21" sqref="K21"/>
      <selection pane="bottomRight" activeCell="D18" sqref="D1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226</v>
      </c>
      <c r="B1" s="355" t="str">
        <f>'1. key ratios'!B1</f>
        <v>ფინკა ბანკი საქართველო</v>
      </c>
    </row>
    <row r="2" spans="1:6" s="18" customFormat="1" ht="15.75" customHeight="1">
      <c r="A2" s="18" t="s">
        <v>227</v>
      </c>
      <c r="B2" s="356">
        <f>'1. key ratios'!B2</f>
        <v>43373</v>
      </c>
      <c r="C2"/>
      <c r="D2"/>
      <c r="E2"/>
      <c r="F2"/>
    </row>
    <row r="3" spans="1:6" s="18" customFormat="1" ht="15.75" customHeight="1">
      <c r="C3"/>
      <c r="D3"/>
      <c r="E3"/>
      <c r="F3"/>
    </row>
    <row r="4" spans="1:6" s="18" customFormat="1" ht="26.25" thickBot="1">
      <c r="A4" s="18" t="s">
        <v>654</v>
      </c>
      <c r="B4" s="151" t="s">
        <v>305</v>
      </c>
      <c r="C4" s="145" t="s">
        <v>130</v>
      </c>
      <c r="D4"/>
      <c r="E4"/>
      <c r="F4"/>
    </row>
    <row r="5" spans="1:6" ht="26.25">
      <c r="A5" s="146">
        <v>1</v>
      </c>
      <c r="B5" s="147" t="s">
        <v>690</v>
      </c>
      <c r="C5" s="207">
        <v>303787284.62000173</v>
      </c>
    </row>
    <row r="6" spans="1:6" s="136" customFormat="1">
      <c r="A6" s="98">
        <v>2.1</v>
      </c>
      <c r="B6" s="153" t="s">
        <v>306</v>
      </c>
      <c r="C6" s="342">
        <v>613246.12699999998</v>
      </c>
    </row>
    <row r="7" spans="1:6" s="4" customFormat="1" ht="25.5" outlineLevel="1">
      <c r="A7" s="152">
        <v>2.2000000000000002</v>
      </c>
      <c r="B7" s="148" t="s">
        <v>307</v>
      </c>
      <c r="C7" s="343">
        <v>20920800</v>
      </c>
    </row>
    <row r="8" spans="1:6" s="4" customFormat="1" ht="26.25">
      <c r="A8" s="152">
        <v>3</v>
      </c>
      <c r="B8" s="149" t="s">
        <v>691</v>
      </c>
      <c r="C8" s="208">
        <v>325321330.74700171</v>
      </c>
    </row>
    <row r="9" spans="1:6" s="136" customFormat="1">
      <c r="A9" s="98">
        <v>4</v>
      </c>
      <c r="B9" s="156" t="s">
        <v>302</v>
      </c>
      <c r="C9" s="342">
        <v>4214462.2999999933</v>
      </c>
    </row>
    <row r="10" spans="1:6" s="4" customFormat="1" ht="25.5" outlineLevel="1">
      <c r="A10" s="152">
        <v>5.0999999999999996</v>
      </c>
      <c r="B10" s="148" t="s">
        <v>313</v>
      </c>
      <c r="C10" s="343">
        <v>-308639.09950000001</v>
      </c>
    </row>
    <row r="11" spans="1:6" s="4" customFormat="1" ht="25.5" outlineLevel="1">
      <c r="A11" s="152">
        <v>5.2</v>
      </c>
      <c r="B11" s="148" t="s">
        <v>314</v>
      </c>
      <c r="C11" s="343">
        <v>-19874760</v>
      </c>
    </row>
    <row r="12" spans="1:6" s="4" customFormat="1">
      <c r="A12" s="152">
        <v>6</v>
      </c>
      <c r="B12" s="154" t="s">
        <v>303</v>
      </c>
      <c r="C12" s="344">
        <v>0</v>
      </c>
    </row>
    <row r="13" spans="1:6" s="4" customFormat="1" ht="15.75" thickBot="1">
      <c r="A13" s="155">
        <v>7</v>
      </c>
      <c r="B13" s="150" t="s">
        <v>304</v>
      </c>
      <c r="C13" s="209">
        <v>309352393.94750172</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KWSj8n1jnzDIumPRc6WlL/E22zJwX9Yc+2dEigWiC4Q=</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zbnqtoHwTzBtNJkbaEwPNCy7nDs3Pv8HModnvLQaSnQ=</DigestValue>
    </Reference>
  </SignedInfo>
  <SignatureValue>SM8zTUVjPfi5WlerXAwj8EbRO6lAItstFAVG/wWTCG/0/3fk/UwGKIU52Cvu6Sr8xv5Edn0NkmEk
XyNfhD1TyD1YfoxM6vq1W9AF+YmJ6VASpZyI5jrVgrxK1Sv2UhS9EPkunYNl3FaO/PizyvW51s1Z
gfCMYic5UjmM4Z32dT3jstaxIF/doHLcRHtv6MPTQb848bf97Sj9IA9nVc//iF9tP7+N0dgVTkJy
4xu3XzgkMa3srjzVWOl/iz9+tjDVLqU+v9uh6IXiVvrCVo6PXTwjR+JBN4x5Zz3Cs99W1c6K2BSx
2pIfZEkQ1xFQMBABb3bbG7uTcSd9o7A/Hl7jeA==</SignatureValue>
  <KeyInfo>
    <X509Data>
      <X509Certificate>MIIGQTCCBSmgAwIBAgIKfCI6twACAAAc8TANBgkqhkiG9w0BAQsFADBKMRIwEAYKCZImiZPyLGQBGRYCZ2UxEzARBgoJkiaJk/IsZAEZFgNuYmcxHzAdBgNVBAMTFk5CRyBDbGFzcyAyIElOVCBTdWIgQ0EwHhcNMTcwMjE1MTMzOTA3WhcNMTkwMjE1MTMzOTA3WjA/MR8wHQYDVQQKExZGSU5DQSBCYW5rIEdlb3JnaWEgSlNDMRwwGgYDVQQDExNCRkcgLSBOaW5vIFNoZXJhZHplMIIBIjANBgkqhkiG9w0BAQEFAAOCAQ8AMIIBCgKCAQEA2ncFR8Y/E7s4/WcwOOnmspFIHeq9aepCh6fy1k4qSPmzVy/uQIzC1rJUT+FYstWuePp5cSkqJ1l3TEmJC4oT/nQzhPdFzXOh971x2nlGf0xrxFVIAxou9Q3AG88o5obj1X9QxjmVyM5Z1yOCeFuWXqTGgQNrROz1YntGp83+yZWxCzEpWmwIsSms0IeHAM7+RLau9IoXHcVpY0MPb89DWvvDWARI2k/gmoXroIGkdp7Ajyk29aXRYyCH9UoJK3HTvGH5MgsVpUTo5yYxTTMbNsZHffIxBIjtuLpMkv9NwipvW3NW7DuhN8Er4H/ALNQ26qk44+vsVp5tUDgVHlfhFwIDAQABo4IDMjCCAy4wPAYJKwYBBAGCNxUHBC8wLQYlKwYBBAGCNxUI5rJgg431RIaBmQmDuKFKg76EcQSDxJEzhIOIXQIBZAIBHTAdBgNVHSUEFjAUBggrBgEFBQcDAgYIKwYBBQUHAwQwCwYDVR0PBAQDAgeAMCcGCSsGAQQBgjcVCgQaMBgwCgYIKwYBBQUHAwIwCgYIKwYBBQUHAwQwHQYDVR0OBBYEFNB2TuEbx0j8bPHenWpOgind+Ge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QPuD9gHKAmNcpHLK8ADFbLfPGA9MfUnakqwcQQXTPPzrLj6+UGgAyMnL9CfdRA3GccUHGviz0tBaXGeTCXgPNg0XnWz/5aaqeQbavkA0z5kQzkC/F3sQtYmwrJnyU0CDys/7ghrNygH6l8V2YVvlbGlR5+cfGXOcteb3/j82fxdSCnCgPOTcx7D6GB3JeVbrQA1ydGWKjIUHB+MuCGFajRNyeHrSEFp0Tye7NPh/O9kQiXGpqOMz3AAaWKxQYGrR3YD3ard64Jsha07JR41SyvMUz41NHYJsZaZeOC+S7PoXCokWTr2YzTfBIKTiCnv9YSdzt+OVF8kMfhdKLQBo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4gIjoetXkZJYUel9IaKa4b2MPIJeMFSMRfD2hXiSgsU=</DigestValue>
      </Reference>
      <Reference URI="/xl/drawings/drawing1.xml?ContentType=application/vnd.openxmlformats-officedocument.drawing+xml">
        <DigestMethod Algorithm="http://www.w3.org/2001/04/xmlenc#sha256"/>
        <DigestValue>vPhPn6FMrVpfGAZrumzcmY8rgYb59DhYETp8vOt2jgU=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NHP8lXZ46W0e6y9l7gtQq/wI/l9c3AiuKKavifn7Qdo=</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hmc8No6WMlhqqoWzPzkUuBpcOK+KVf8DSv1jddoKj6Q=</DigestValue>
      </Reference>
      <Reference URI="/xl/styles.xml?ContentType=application/vnd.openxmlformats-officedocument.spreadsheetml.styles+xml">
        <DigestMethod Algorithm="http://www.w3.org/2001/04/xmlenc#sha256"/>
        <DigestValue>SO57Sve642Srse4PkB7GuWhM5ZCklv1Y12hOhX0c8LQ=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EGsVRQrYezaDx+YmZYvojNB73r4QIWgl0PKGiUiPWX0=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PIzkKfOZb/PSzGZ6OTJfAHY27zI8NWNK+2DHT2UTDGI=</DigestValue>
      </Reference>
      <Reference URI="/xl/worksheets/sheet10.xml?ContentType=application/vnd.openxmlformats-officedocument.spreadsheetml.worksheet+xml">
        <DigestMethod Algorithm="http://www.w3.org/2001/04/xmlenc#sha256"/>
        <DigestValue>fzvRVGRXciJSskhfWNn6tYIPKyycS2OkZPIdnJz1/1E=</DigestValue>
      </Reference>
      <Reference URI="/xl/worksheets/sheet11.xml?ContentType=application/vnd.openxmlformats-officedocument.spreadsheetml.worksheet+xml">
        <DigestMethod Algorithm="http://www.w3.org/2001/04/xmlenc#sha256"/>
        <DigestValue>szgMnmFhqu9tPTw/OckMJ9w9JkdnbJ8kCF1WaNFDVAQ=</DigestValue>
      </Reference>
      <Reference URI="/xl/worksheets/sheet12.xml?ContentType=application/vnd.openxmlformats-officedocument.spreadsheetml.worksheet+xml">
        <DigestMethod Algorithm="http://www.w3.org/2001/04/xmlenc#sha256"/>
        <DigestValue>PhqUp++P+cUI65OK2kM2hqNEgFA39ihztxFV8GfSH4o=</DigestValue>
      </Reference>
      <Reference URI="/xl/worksheets/sheet13.xml?ContentType=application/vnd.openxmlformats-officedocument.spreadsheetml.worksheet+xml">
        <DigestMethod Algorithm="http://www.w3.org/2001/04/xmlenc#sha256"/>
        <DigestValue>+ScwQihX/3yCHC3YUYRRphv821BMW+yT23eWxNHeVcc=</DigestValue>
      </Reference>
      <Reference URI="/xl/worksheets/sheet14.xml?ContentType=application/vnd.openxmlformats-officedocument.spreadsheetml.worksheet+xml">
        <DigestMethod Algorithm="http://www.w3.org/2001/04/xmlenc#sha256"/>
        <DigestValue>Vole/cPfKMSwl8cmF5KmCHu7hwNnnGaC0L5ksqhmhpQ=</DigestValue>
      </Reference>
      <Reference URI="/xl/worksheets/sheet15.xml?ContentType=application/vnd.openxmlformats-officedocument.spreadsheetml.worksheet+xml">
        <DigestMethod Algorithm="http://www.w3.org/2001/04/xmlenc#sha256"/>
        <DigestValue>uYCuvlLcxbNObIeqOWC4M2GSA2gNkpwYvOztEN0/+sE=</DigestValue>
      </Reference>
      <Reference URI="/xl/worksheets/sheet16.xml?ContentType=application/vnd.openxmlformats-officedocument.spreadsheetml.worksheet+xml">
        <DigestMethod Algorithm="http://www.w3.org/2001/04/xmlenc#sha256"/>
        <DigestValue>gZvtNHbXXtJznSoeI2w3YegZdzK95dwPcTqJOFNw6vs=</DigestValue>
      </Reference>
      <Reference URI="/xl/worksheets/sheet17.xml?ContentType=application/vnd.openxmlformats-officedocument.spreadsheetml.worksheet+xml">
        <DigestMethod Algorithm="http://www.w3.org/2001/04/xmlenc#sha256"/>
        <DigestValue>3Zyb4SNs8N+EVlX0PQzgtldc/f543LEYN5KnuLeN0kQ=</DigestValue>
      </Reference>
      <Reference URI="/xl/worksheets/sheet18.xml?ContentType=application/vnd.openxmlformats-officedocument.spreadsheetml.worksheet+xml">
        <DigestMethod Algorithm="http://www.w3.org/2001/04/xmlenc#sha256"/>
        <DigestValue>ZzOSPThmGsrXsPl/UxdKnDS1hwPkf1C2O8IRb0patSo=</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pCaGrBGkEND6IeFup9jplJt2AUkjKgCSmnTcqKuMdGk=</DigestValue>
      </Reference>
      <Reference URI="/xl/worksheets/sheet3.xml?ContentType=application/vnd.openxmlformats-officedocument.spreadsheetml.worksheet+xml">
        <DigestMethod Algorithm="http://www.w3.org/2001/04/xmlenc#sha256"/>
        <DigestValue>Qph4VCUUs6oC+yJMl1nu2obf+ZUNXYVj3LVR1c1G+Hg=</DigestValue>
      </Reference>
      <Reference URI="/xl/worksheets/sheet4.xml?ContentType=application/vnd.openxmlformats-officedocument.spreadsheetml.worksheet+xml">
        <DigestMethod Algorithm="http://www.w3.org/2001/04/xmlenc#sha256"/>
        <DigestValue>F148Dce69MiKUCpHsnbGG8QqOwXTrfndymLlUjtG5GA=</DigestValue>
      </Reference>
      <Reference URI="/xl/worksheets/sheet5.xml?ContentType=application/vnd.openxmlformats-officedocument.spreadsheetml.worksheet+xml">
        <DigestMethod Algorithm="http://www.w3.org/2001/04/xmlenc#sha256"/>
        <DigestValue>iHBxmsqXhL6ee3IT3ug/cK3MbM0Xi4poHZHyGiN1ihU=</DigestValue>
      </Reference>
      <Reference URI="/xl/worksheets/sheet6.xml?ContentType=application/vnd.openxmlformats-officedocument.spreadsheetml.worksheet+xml">
        <DigestMethod Algorithm="http://www.w3.org/2001/04/xmlenc#sha256"/>
        <DigestValue>56KeDx4hz+Fxuf77FtOzcy/Xl8f94qKrx41YHMT/Y5Y=</DigestValue>
      </Reference>
      <Reference URI="/xl/worksheets/sheet7.xml?ContentType=application/vnd.openxmlformats-officedocument.spreadsheetml.worksheet+xml">
        <DigestMethod Algorithm="http://www.w3.org/2001/04/xmlenc#sha256"/>
        <DigestValue>yWrpjdxcKq64srcbUm7/AEnrCCHyNlY+R57lzdkWclc=</DigestValue>
      </Reference>
      <Reference URI="/xl/worksheets/sheet8.xml?ContentType=application/vnd.openxmlformats-officedocument.spreadsheetml.worksheet+xml">
        <DigestMethod Algorithm="http://www.w3.org/2001/04/xmlenc#sha256"/>
        <DigestValue>vpuqUu06wN6ZyXSFggmhIyKHnbGCQ0YwItnpYP0HARM=</DigestValue>
      </Reference>
      <Reference URI="/xl/worksheets/sheet9.xml?ContentType=application/vnd.openxmlformats-officedocument.spreadsheetml.worksheet+xml">
        <DigestMethod Algorithm="http://www.w3.org/2001/04/xmlenc#sha256"/>
        <DigestValue>6fyfm/eua3n4ZYGJiz0fDMIaOftmyaZBWuJ/w686rlw=</DigestValue>
      </Reference>
    </Manifest>
    <SignatureProperties>
      <SignatureProperty Id="idSignatureTime" Target="#idPackageSignature">
        <mdssi:SignatureTime xmlns:mdssi="http://schemas.openxmlformats.org/package/2006/digital-signature">
          <mdssi:Format>YYYY-MM-DDThh:mm:ssTZD</mdssi:Format>
          <mdssi:Value>2018-10-31T12:43:15Z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2018-10-31T12:43:15Z</xd:SigningTime>
          <xd:SigningCertificate>
            <xd:Cert>
              <xd:CertDigest>
                <DigestMethod Algorithm="http://www.w3.org/2001/04/xmlenc#sha256"/>
                <DigestValue>pSWRZRI6nyaw3adswJnG5NjsMmsbZVB87S9vk+fFm8E=</DigestValue>
              </xd:CertDigest>
              <xd:IssuerSerial>
                <X509IssuerName>CN=NBG Class 2 INT Sub CA, DC=nbg, DC=ge</X509IssuerName>
                <X509SerialNumber>586204864024725659065585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9oMTek4o4dCGtJOueesIBFYz/EdvFLW34oFlqghSD+o=</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6PQJ3JDKr7sBjWif6AbQ38oK3AplINFg3do0oj3hJOM=</DigestValue>
    </Reference>
  </SignedInfo>
  <SignatureValue>vY4RE1A0sCFMuFdABkAyhsHBITKH2fFTi12r27lOiu6MpDk3+l80XcgfavuHhMyZEscNTpXdhQAr
tmlfJp/LS7Cp9nKge2+/ARZ8TTxk4CIWY7oCkSBiy9UfeGEZlS4lITJyaW6X2pFpKjBgGLriqYGF
TQhXoZB8hu3CTHkLNxlt+G5cg4FK2kY41iITvLaO5Gfhq0yUWslcPhIsClZwdu2PgvSOAFVYpiIG
IQnZUOrxJiToxwvn3ea1iCMcOTZ2uPvs/pniHdM+tt8DNgOpoIM0xOzkRjcK0O0sW0wa4iFoGjzW
L5eogJJrO4riYVIfYJvCKnrDGAbhP0PGbZ5gqQ==</SignatureValue>
  <KeyInfo>
    <X509Data>
      <X509Certificate>MIIGRjCCBS6gAwIBAgIKLcp3FgACAAAsITANBgkqhkiG9w0BAQsFADBKMRIwEAYKCZImiZPyLGQBGRYCZ2UxEzARBgoJkiaJk/IsZAEZFgNuYmcxHzAdBgNVBAMTFk5CRyBDbGFzcyAyIElOVCBTdWIgQ0EwHhcNMTcwODE0MTE0ODIyWhcNMTkwODE0MTE0ODIyWjBEMR8wHQYDVQQKExZGSU5DQSBCYW5rIEdlb3JnaWEgSlNDMSEwHwYDVQQDExhCRkcgLSBLZXRldmFuIE5hZGliYWlkemUwggEiMA0GCSqGSIb3DQEBAQUAA4IBDwAwggEKAoIBAQDYHrRW51lHU/B/UghMNGeazabOh6g1OwUdBw4S/e0zViuyyGGA80B8tUu+1lk7SuKNDjz7o03BNKWFNMQGQ3iHkjVPUsB9U5/KmRvlNtRvRhp4vXM14WyAE5ujIGwSlGyaBi/+i1xGFg006pFfELTW7H/44pOeTSZWam+B6iowRb6pTX0hsXnKR+wV53DWEbjgzLW1LduP6oupyj1GbdjySeqd5tIwY4C8a+kt+xs7mKsWW4hlJFoQ2bDvxmQxBGtdD9O2UD9RUkcLC1UjQl/Z4qoB+Z22FKPvoBEDgG/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HNJH2csnPHfY2Q3aPZm2zSOF5zIcZXK7tTKvO9EAKm76MF0Uv35wFuDR2G81scFrN32/JZXsJxEZccZLgfHTGp7hiJiwqw3IRVNgr09pqPPt7cH1sJkKnPbczZq99iMV/N1EtVOIivpTMgJVGhhM43NevZoGpJ3q/fa0GvWrEItVQW2wbunE/H1BcCUuRxW+AnlhzU+TK2AUJBSEFYHEgbyL2DE5t9Uml4M4jrxcz1xxhc0gyMUssvM+LC5Gq0oSfP+Ciiur/jziU8plqJb5cwUJ8tBmLt+qMIBiOWnrWuWY/pdwwXr7O/vVqA2+VsraR960oHGKweHDx5i6BA8x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4gIjoetXkZJYUel9IaKa4b2MPIJeMFSMRfD2hXiSgsU=</DigestValue>
      </Reference>
      <Reference URI="/xl/drawings/drawing1.xml?ContentType=application/vnd.openxmlformats-officedocument.drawing+xml">
        <DigestMethod Algorithm="http://www.w3.org/2001/04/xmlenc#sha256"/>
        <DigestValue>vPhPn6FMrVpfGAZrumzcmY8rgYb59DhYETp8vOt2jgU=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NHP8lXZ46W0e6y9l7gtQq/wI/l9c3AiuKKavifn7Qdo=</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hmc8No6WMlhqqoWzPzkUuBpcOK+KVf8DSv1jddoKj6Q=</DigestValue>
      </Reference>
      <Reference URI="/xl/styles.xml?ContentType=application/vnd.openxmlformats-officedocument.spreadsheetml.styles+xml">
        <DigestMethod Algorithm="http://www.w3.org/2001/04/xmlenc#sha256"/>
        <DigestValue>SO57Sve642Srse4PkB7GuWhM5ZCklv1Y12hOhX0c8LQ=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EGsVRQrYezaDx+YmZYvojNB73r4QIWgl0PKGiUiPWX0=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PIzkKfOZb/PSzGZ6OTJfAHY27zI8NWNK+2DHT2UTDGI=</DigestValue>
      </Reference>
      <Reference URI="/xl/worksheets/sheet10.xml?ContentType=application/vnd.openxmlformats-officedocument.spreadsheetml.worksheet+xml">
        <DigestMethod Algorithm="http://www.w3.org/2001/04/xmlenc#sha256"/>
        <DigestValue>fzvRVGRXciJSskhfWNn6tYIPKyycS2OkZPIdnJz1/1E=</DigestValue>
      </Reference>
      <Reference URI="/xl/worksheets/sheet11.xml?ContentType=application/vnd.openxmlformats-officedocument.spreadsheetml.worksheet+xml">
        <DigestMethod Algorithm="http://www.w3.org/2001/04/xmlenc#sha256"/>
        <DigestValue>szgMnmFhqu9tPTw/OckMJ9w9JkdnbJ8kCF1WaNFDVAQ=</DigestValue>
      </Reference>
      <Reference URI="/xl/worksheets/sheet12.xml?ContentType=application/vnd.openxmlformats-officedocument.spreadsheetml.worksheet+xml">
        <DigestMethod Algorithm="http://www.w3.org/2001/04/xmlenc#sha256"/>
        <DigestValue>PhqUp++P+cUI65OK2kM2hqNEgFA39ihztxFV8GfSH4o=</DigestValue>
      </Reference>
      <Reference URI="/xl/worksheets/sheet13.xml?ContentType=application/vnd.openxmlformats-officedocument.spreadsheetml.worksheet+xml">
        <DigestMethod Algorithm="http://www.w3.org/2001/04/xmlenc#sha256"/>
        <DigestValue>+ScwQihX/3yCHC3YUYRRphv821BMW+yT23eWxNHeVcc=</DigestValue>
      </Reference>
      <Reference URI="/xl/worksheets/sheet14.xml?ContentType=application/vnd.openxmlformats-officedocument.spreadsheetml.worksheet+xml">
        <DigestMethod Algorithm="http://www.w3.org/2001/04/xmlenc#sha256"/>
        <DigestValue>Vole/cPfKMSwl8cmF5KmCHu7hwNnnGaC0L5ksqhmhpQ=</DigestValue>
      </Reference>
      <Reference URI="/xl/worksheets/sheet15.xml?ContentType=application/vnd.openxmlformats-officedocument.spreadsheetml.worksheet+xml">
        <DigestMethod Algorithm="http://www.w3.org/2001/04/xmlenc#sha256"/>
        <DigestValue>uYCuvlLcxbNObIeqOWC4M2GSA2gNkpwYvOztEN0/+sE=</DigestValue>
      </Reference>
      <Reference URI="/xl/worksheets/sheet16.xml?ContentType=application/vnd.openxmlformats-officedocument.spreadsheetml.worksheet+xml">
        <DigestMethod Algorithm="http://www.w3.org/2001/04/xmlenc#sha256"/>
        <DigestValue>gZvtNHbXXtJznSoeI2w3YegZdzK95dwPcTqJOFNw6vs=</DigestValue>
      </Reference>
      <Reference URI="/xl/worksheets/sheet17.xml?ContentType=application/vnd.openxmlformats-officedocument.spreadsheetml.worksheet+xml">
        <DigestMethod Algorithm="http://www.w3.org/2001/04/xmlenc#sha256"/>
        <DigestValue>3Zyb4SNs8N+EVlX0PQzgtldc/f543LEYN5KnuLeN0kQ=</DigestValue>
      </Reference>
      <Reference URI="/xl/worksheets/sheet18.xml?ContentType=application/vnd.openxmlformats-officedocument.spreadsheetml.worksheet+xml">
        <DigestMethod Algorithm="http://www.w3.org/2001/04/xmlenc#sha256"/>
        <DigestValue>ZzOSPThmGsrXsPl/UxdKnDS1hwPkf1C2O8IRb0patSo=</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pCaGrBGkEND6IeFup9jplJt2AUkjKgCSmnTcqKuMdGk=</DigestValue>
      </Reference>
      <Reference URI="/xl/worksheets/sheet3.xml?ContentType=application/vnd.openxmlformats-officedocument.spreadsheetml.worksheet+xml">
        <DigestMethod Algorithm="http://www.w3.org/2001/04/xmlenc#sha256"/>
        <DigestValue>Qph4VCUUs6oC+yJMl1nu2obf+ZUNXYVj3LVR1c1G+Hg=</DigestValue>
      </Reference>
      <Reference URI="/xl/worksheets/sheet4.xml?ContentType=application/vnd.openxmlformats-officedocument.spreadsheetml.worksheet+xml">
        <DigestMethod Algorithm="http://www.w3.org/2001/04/xmlenc#sha256"/>
        <DigestValue>F148Dce69MiKUCpHsnbGG8QqOwXTrfndymLlUjtG5GA=</DigestValue>
      </Reference>
      <Reference URI="/xl/worksheets/sheet5.xml?ContentType=application/vnd.openxmlformats-officedocument.spreadsheetml.worksheet+xml">
        <DigestMethod Algorithm="http://www.w3.org/2001/04/xmlenc#sha256"/>
        <DigestValue>iHBxmsqXhL6ee3IT3ug/cK3MbM0Xi4poHZHyGiN1ihU=</DigestValue>
      </Reference>
      <Reference URI="/xl/worksheets/sheet6.xml?ContentType=application/vnd.openxmlformats-officedocument.spreadsheetml.worksheet+xml">
        <DigestMethod Algorithm="http://www.w3.org/2001/04/xmlenc#sha256"/>
        <DigestValue>56KeDx4hz+Fxuf77FtOzcy/Xl8f94qKrx41YHMT/Y5Y=</DigestValue>
      </Reference>
      <Reference URI="/xl/worksheets/sheet7.xml?ContentType=application/vnd.openxmlformats-officedocument.spreadsheetml.worksheet+xml">
        <DigestMethod Algorithm="http://www.w3.org/2001/04/xmlenc#sha256"/>
        <DigestValue>yWrpjdxcKq64srcbUm7/AEnrCCHyNlY+R57lzdkWclc=</DigestValue>
      </Reference>
      <Reference URI="/xl/worksheets/sheet8.xml?ContentType=application/vnd.openxmlformats-officedocument.spreadsheetml.worksheet+xml">
        <DigestMethod Algorithm="http://www.w3.org/2001/04/xmlenc#sha256"/>
        <DigestValue>vpuqUu06wN6ZyXSFggmhIyKHnbGCQ0YwItnpYP0HARM=</DigestValue>
      </Reference>
      <Reference URI="/xl/worksheets/sheet9.xml?ContentType=application/vnd.openxmlformats-officedocument.spreadsheetml.worksheet+xml">
        <DigestMethod Algorithm="http://www.w3.org/2001/04/xmlenc#sha256"/>
        <DigestValue>6fyfm/eua3n4ZYGJiz0fDMIaOftmyaZBWuJ/w686rlw=</DigestValue>
      </Reference>
    </Manifest>
    <SignatureProperties>
      <SignatureProperty Id="idSignatureTime" Target="#idPackageSignature">
        <mdssi:SignatureTime xmlns:mdssi="http://schemas.openxmlformats.org/package/2006/digital-signature">
          <mdssi:Format>YYYY-MM-DDThh:mm:ssTZD</mdssi:Format>
          <mdssi:Value>2018-10-31T12:43:50Z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2018-10-31T12:43:50Z</xd:SigningTime>
          <xd:SigningCertificate>
            <xd:Cert>
              <xd:CertDigest>
                <DigestMethod Algorithm="http://www.w3.org/2001/04/xmlenc#sha256"/>
                <DigestValue>ixQDD+Wnu8gVH5nOarGPCbt0f00DI+4lHvQK+ClksBY=</DigestValue>
              </xd:CertDigest>
              <xd:IssuerSerial>
                <X509IssuerName>CN=NBG Class 2 INT Sub CA, DC=nbg, DC=ge</X509IssuerName>
                <X509SerialNumber>216241315078171955047457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2018-10-31T12:42:56Z</dcterms:modified>
</cp:coreProperties>
</file>