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60331\To_Send&amp;Upload\"/>
    </mc:Choice>
  </mc:AlternateContent>
  <xr:revisionPtr revIDLastSave="0" documentId="13_ncr:1_{0A4958F9-05BC-4474-93FA-36FA17D342D1}"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31" i="79"/>
  <c r="B2" i="107"/>
  <c r="B11" i="105" l="1"/>
  <c r="B7" i="105"/>
  <c r="B14" i="105" s="1"/>
  <c r="B1" i="106"/>
  <c r="B1" i="105"/>
  <c r="F12" i="106"/>
  <c r="F11" i="106"/>
  <c r="F10" i="106"/>
  <c r="F9" i="106"/>
  <c r="E9" i="106"/>
  <c r="D9" i="106"/>
  <c r="C9" i="106"/>
  <c r="B9" i="106"/>
  <c r="B6" i="105" l="1"/>
  <c r="B23" i="105" s="1"/>
  <c r="B22" i="105" l="1"/>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21" i="80" l="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E21" i="96" l="1"/>
  <c r="H13" i="96"/>
  <c r="H12" i="96"/>
  <c r="H16" i="96" l="1"/>
  <c r="D15" i="98" l="1"/>
  <c r="H18" i="97" l="1"/>
  <c r="H10" i="97"/>
  <c r="H14" i="97" l="1"/>
  <c r="H31" i="97"/>
  <c r="H32" i="97"/>
  <c r="H16" i="97"/>
  <c r="H9" i="97"/>
  <c r="H20" i="97"/>
  <c r="H8" i="97"/>
  <c r="H26" i="97"/>
  <c r="H24" i="97"/>
  <c r="H27" i="97"/>
  <c r="H28" i="97"/>
  <c r="H22" i="97"/>
  <c r="H29" i="97"/>
  <c r="H11" i="97"/>
  <c r="H23" i="97"/>
  <c r="H25" i="97"/>
  <c r="H15" i="97"/>
  <c r="H13" i="97"/>
  <c r="H12" i="97"/>
  <c r="H30" i="97"/>
  <c r="H17" i="97"/>
  <c r="E34" i="97"/>
  <c r="H19" i="97"/>
  <c r="H21" i="97"/>
  <c r="H10" i="96" l="1"/>
  <c r="H23" i="96"/>
  <c r="H11" i="96"/>
  <c r="H9" i="96"/>
  <c r="H8" i="96"/>
  <c r="G37" i="80" l="1"/>
  <c r="G39" i="80" s="1"/>
  <c r="H7" i="96"/>
  <c r="C21" i="96"/>
  <c r="C34" i="97" l="1"/>
  <c r="H7" i="97" l="1"/>
  <c r="D21" i="96" l="1"/>
  <c r="H20" i="96"/>
  <c r="H21" i="96" s="1"/>
  <c r="H33" i="97" l="1"/>
  <c r="D34" i="97"/>
  <c r="H34" i="97" s="1"/>
  <c r="C8" i="79" l="1"/>
  <c r="C32" i="79" s="1"/>
  <c r="C34" i="79" s="1"/>
  <c r="B21" i="105" l="1"/>
  <c r="H22" i="9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<sst xmlns="http://schemas.openxmlformats.org/spreadsheetml/2006/main" count="1662" uniqueCount="1032">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</sst>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46112</v>
      </c>
    </row>
    <row r="3" spans="1:6" s="13" customFormat="1" ht="15.75" customHeight="1"/>
    <row r="4" spans="1:6" ht="15" thickBot="1">
      <c r="A4" s="1" t="s">
        <v>246</v>
      </c>
      <c r="B4" s="22" t="s">
        <v>74</v>
      </c>
    </row>
    <row r="5" spans="1:6">
      <c r="A5" s="64" t="s">
        <v>25</v>
      </c>
      <c r="B5" s="65"/>
      <c r="C5" s="66" t="s">
        <v>26</v>
      </c>
    </row>
    <row r="6" spans="1:6">
      <c r="A6" s="67">
        <v>1</v>
      </c>
      <c r="B6" s="41" t="s">
        <v>27</v>
      </c>
      <c r="C6" s="137">
        <v>318103487</v>
      </c>
    </row>
    <row r="7" spans="1:6">
      <c r="A7" s="67">
        <v>2</v>
      </c>
      <c r="B7" s="38" t="s">
        <v>28</v>
      </c>
      <c r="C7" s="494">
        <v>128022000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190081487</v>
      </c>
    </row>
    <row r="12" spans="1:6" s="2" customFormat="1">
      <c r="A12" s="67">
        <v>7</v>
      </c>
      <c r="B12" s="41" t="s">
        <v>33</v>
      </c>
      <c r="C12" s="137">
        <v>38754813.744993486</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38125786</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629027.74499348213</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279348673.25500649</v>
      </c>
    </row>
    <row r="30" spans="1:3" s="2" customFormat="1">
      <c r="A30" s="69"/>
      <c r="B30" s="37"/>
      <c r="C30" s="494">
        <v>0</v>
      </c>
    </row>
    <row r="31" spans="1:3" s="2" customFormat="1">
      <c r="A31" s="69">
        <v>25</v>
      </c>
      <c r="B31" s="42" t="s">
        <v>49</v>
      </c>
      <c r="C31" s="137">
        <v>35097400</v>
      </c>
    </row>
    <row r="32" spans="1:3" s="2" customFormat="1">
      <c r="A32" s="69">
        <v>26</v>
      </c>
      <c r="B32" s="33" t="s">
        <v>50</v>
      </c>
      <c r="C32" s="494">
        <v>35097400</v>
      </c>
    </row>
    <row r="33" spans="1:3" s="2" customFormat="1">
      <c r="A33" s="69">
        <v>27</v>
      </c>
      <c r="B33" s="88" t="s">
        <v>51</v>
      </c>
      <c r="C33" s="494">
        <v>0</v>
      </c>
    </row>
    <row r="34" spans="1:3" s="2" customFormat="1">
      <c r="A34" s="69">
        <v>28</v>
      </c>
      <c r="B34" s="88" t="s">
        <v>52</v>
      </c>
      <c r="C34" s="494">
        <v>35097400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35097400</v>
      </c>
    </row>
    <row r="43" spans="1:3" s="2" customFormat="1">
      <c r="A43" s="69"/>
      <c r="B43" s="37"/>
      <c r="C43" s="494">
        <v>0</v>
      </c>
    </row>
    <row r="44" spans="1:3" s="2" customFormat="1">
      <c r="A44" s="69">
        <v>37</v>
      </c>
      <c r="B44" s="43" t="s">
        <v>59</v>
      </c>
      <c r="C44" s="137">
        <v>68539250.659999996</v>
      </c>
    </row>
    <row r="45" spans="1:3" s="2" customFormat="1">
      <c r="A45" s="69">
        <v>38</v>
      </c>
      <c r="B45" s="33" t="s">
        <v>60</v>
      </c>
      <c r="C45" s="494">
        <v>68539250.659999996</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68539250.659999996</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46112</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79467634.148615941</v>
      </c>
    </row>
    <row r="8" spans="1:4" s="197" customFormat="1">
      <c r="A8" s="191" t="s">
        <v>353</v>
      </c>
      <c r="B8" s="192" t="s">
        <v>354</v>
      </c>
      <c r="C8" s="216">
        <v>0.06</v>
      </c>
      <c r="D8" s="214">
        <v>105956845.53148791</v>
      </c>
    </row>
    <row r="9" spans="1:4" s="197" customFormat="1">
      <c r="A9" s="191" t="s">
        <v>355</v>
      </c>
      <c r="B9" s="192" t="s">
        <v>356</v>
      </c>
      <c r="C9" s="216">
        <v>0.08</v>
      </c>
      <c r="D9" s="214">
        <v>141275794.0419839</v>
      </c>
    </row>
    <row r="10" spans="1:4" s="197" customFormat="1">
      <c r="A10" s="188" t="s">
        <v>357</v>
      </c>
      <c r="B10" s="189" t="s">
        <v>358</v>
      </c>
      <c r="C10" s="189"/>
      <c r="D10" s="190"/>
    </row>
    <row r="11" spans="1:4" s="198" customFormat="1">
      <c r="A11" s="193" t="s">
        <v>359</v>
      </c>
      <c r="B11" s="194" t="s">
        <v>411</v>
      </c>
      <c r="C11" s="216">
        <v>2.5000000000000001E-2</v>
      </c>
      <c r="D11" s="214">
        <v>44148685.638119966</v>
      </c>
    </row>
    <row r="12" spans="1:4" s="198" customFormat="1">
      <c r="A12" s="193" t="s">
        <v>360</v>
      </c>
      <c r="B12" s="194" t="s">
        <v>361</v>
      </c>
      <c r="C12" s="216">
        <v>7.4999999999999997E-3</v>
      </c>
      <c r="D12" s="214">
        <v>13244605.691435989</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5.8738797258362049E-2</v>
      </c>
      <c r="D15" s="214">
        <v>103729627.79682755</v>
      </c>
    </row>
    <row r="16" spans="1:4" s="197" customFormat="1">
      <c r="A16" s="207" t="s">
        <v>368</v>
      </c>
      <c r="B16" s="194" t="s">
        <v>370</v>
      </c>
      <c r="C16" s="216">
        <v>6.7513632289238484E-2</v>
      </c>
      <c r="D16" s="214">
        <v>119225525.12900862</v>
      </c>
    </row>
    <row r="17" spans="1:4" s="197" customFormat="1">
      <c r="A17" s="207" t="s">
        <v>369</v>
      </c>
      <c r="B17" s="194" t="s">
        <v>407</v>
      </c>
      <c r="C17" s="216">
        <v>7.9059467856181148E-2</v>
      </c>
      <c r="D17" s="214">
        <v>139614863.72398368</v>
      </c>
    </row>
    <row r="18" spans="1:4" s="29" customFormat="1">
      <c r="A18" s="665" t="s">
        <v>408</v>
      </c>
      <c r="B18" s="666"/>
      <c r="C18" s="218" t="s">
        <v>348</v>
      </c>
      <c r="D18" s="215" t="s">
        <v>349</v>
      </c>
    </row>
    <row r="19" spans="1:4" s="197" customFormat="1">
      <c r="A19" s="195">
        <v>4</v>
      </c>
      <c r="B19" s="194" t="s">
        <v>22</v>
      </c>
      <c r="C19" s="217">
        <v>0.13623879725836208</v>
      </c>
      <c r="D19" s="214">
        <v>240590553.2749995</v>
      </c>
    </row>
    <row r="20" spans="1:4" s="197" customFormat="1">
      <c r="A20" s="195">
        <v>5</v>
      </c>
      <c r="B20" s="194" t="s">
        <v>75</v>
      </c>
      <c r="C20" s="217">
        <v>0.16001363228923848</v>
      </c>
      <c r="D20" s="214">
        <v>282575661.99005246</v>
      </c>
    </row>
    <row r="21" spans="1:4" s="197" customFormat="1" ht="14.4" thickBot="1">
      <c r="A21" s="199" t="s">
        <v>365</v>
      </c>
      <c r="B21" s="200" t="s">
        <v>74</v>
      </c>
      <c r="C21" s="217">
        <v>0.19155946785618116</v>
      </c>
      <c r="D21" s="214">
        <v>338283949.09552354</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46112</v>
      </c>
    </row>
    <row r="3" spans="1:2">
      <c r="A3" s="524" t="s">
        <v>934</v>
      </c>
      <c r="B3" s="525" t="s">
        <v>935</v>
      </c>
    </row>
    <row r="4" spans="1:2" ht="15" thickBot="1"/>
    <row r="5" spans="1:2">
      <c r="A5" s="526"/>
      <c r="B5" s="527" t="s">
        <v>936</v>
      </c>
    </row>
    <row r="6" spans="1:2">
      <c r="A6" s="528" t="s">
        <v>937</v>
      </c>
      <c r="B6" s="529">
        <f>SUM(B7,B11)</f>
        <v>382985323.91500652</v>
      </c>
    </row>
    <row r="7" spans="1:2" ht="15.6">
      <c r="A7" s="528" t="s">
        <v>938</v>
      </c>
      <c r="B7" s="529">
        <f>SUM(B8:B10)</f>
        <v>382985323.91500652</v>
      </c>
    </row>
    <row r="8" spans="1:2">
      <c r="A8" s="530" t="s">
        <v>939</v>
      </c>
      <c r="B8" s="531">
        <v>279348673.25500649</v>
      </c>
    </row>
    <row r="9" spans="1:2">
      <c r="A9" s="530" t="s">
        <v>940</v>
      </c>
      <c r="B9" s="531">
        <v>35097400</v>
      </c>
    </row>
    <row r="10" spans="1:2">
      <c r="A10" s="530" t="s">
        <v>941</v>
      </c>
      <c r="B10" s="531">
        <v>68539250.659999996</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382985323.91500652</v>
      </c>
    </row>
    <row r="15" spans="1:2">
      <c r="A15" s="532" t="s">
        <v>946</v>
      </c>
      <c r="B15" s="531">
        <v>0</v>
      </c>
    </row>
    <row r="16" spans="1:2">
      <c r="A16" s="532" t="s">
        <v>74</v>
      </c>
      <c r="B16" s="531">
        <v>382985323.91500652</v>
      </c>
    </row>
    <row r="17" spans="1:5">
      <c r="A17" s="528" t="s">
        <v>947</v>
      </c>
      <c r="B17" s="529"/>
    </row>
    <row r="18" spans="1:5">
      <c r="A18" s="532" t="s">
        <v>948</v>
      </c>
      <c r="B18" s="531">
        <v>1765947425.5247986</v>
      </c>
    </row>
    <row r="19" spans="1:5">
      <c r="A19" s="532" t="s">
        <v>949</v>
      </c>
      <c r="B19" s="531">
        <v>0</v>
      </c>
    </row>
    <row r="20" spans="1:5">
      <c r="A20" s="528" t="s">
        <v>950</v>
      </c>
      <c r="B20" s="529"/>
    </row>
    <row r="21" spans="1:5">
      <c r="A21" s="533" t="s">
        <v>951</v>
      </c>
      <c r="B21" s="534">
        <f>IFERROR(B6/B18,0)</f>
        <v>0.21687243820477395</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46112</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46112</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193459804.29999995</v>
      </c>
      <c r="D6" s="71"/>
      <c r="E6" s="4"/>
    </row>
    <row r="7" spans="1:6">
      <c r="A7" s="333">
        <v>1.1000000000000001</v>
      </c>
      <c r="B7" s="294" t="s">
        <v>85</v>
      </c>
      <c r="C7" s="356">
        <v>38796459.799999997</v>
      </c>
      <c r="D7" s="72"/>
      <c r="E7" s="4"/>
    </row>
    <row r="8" spans="1:6">
      <c r="A8" s="333">
        <v>1.2</v>
      </c>
      <c r="B8" s="294" t="s">
        <v>86</v>
      </c>
      <c r="C8" s="356">
        <v>121349116.35999998</v>
      </c>
      <c r="D8" s="72"/>
      <c r="E8" s="4"/>
    </row>
    <row r="9" spans="1:6">
      <c r="A9" s="333">
        <v>1.3</v>
      </c>
      <c r="B9" s="294" t="s">
        <v>87</v>
      </c>
      <c r="C9" s="356">
        <v>33314228.140000001</v>
      </c>
      <c r="D9" s="72"/>
      <c r="E9" s="4"/>
    </row>
    <row r="10" spans="1:6">
      <c r="A10" s="333">
        <v>2</v>
      </c>
      <c r="B10" s="295" t="s">
        <v>703</v>
      </c>
      <c r="C10" s="356">
        <v>32264.120000000112</v>
      </c>
      <c r="D10" s="72"/>
      <c r="E10" s="4"/>
    </row>
    <row r="11" spans="1:6">
      <c r="A11" s="333">
        <v>2.1</v>
      </c>
      <c r="B11" s="296" t="s">
        <v>704</v>
      </c>
      <c r="C11" s="356">
        <v>32264.120000000112</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1824183788.7339096</v>
      </c>
      <c r="D18" s="72"/>
      <c r="E18" s="4"/>
    </row>
    <row r="19" spans="1:5">
      <c r="A19" s="333">
        <v>6.1</v>
      </c>
      <c r="B19" s="299" t="s">
        <v>543</v>
      </c>
      <c r="C19" s="356">
        <v>172062911.69968414</v>
      </c>
      <c r="D19" s="72"/>
      <c r="E19" s="4"/>
    </row>
    <row r="20" spans="1:5">
      <c r="A20" s="333">
        <v>6.2</v>
      </c>
      <c r="B20" s="299" t="s">
        <v>709</v>
      </c>
      <c r="C20" s="356">
        <v>1652120877.0342252</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69963251</v>
      </c>
      <c r="D23" s="355"/>
      <c r="E23" s="4"/>
    </row>
    <row r="24" spans="1:5">
      <c r="A24" s="333">
        <v>9.1</v>
      </c>
      <c r="B24" s="302" t="s">
        <v>714</v>
      </c>
      <c r="C24" s="356">
        <v>69963251</v>
      </c>
      <c r="D24" s="74"/>
      <c r="E24" s="4"/>
    </row>
    <row r="25" spans="1:5">
      <c r="A25" s="333">
        <v>9.1999999999999993</v>
      </c>
      <c r="B25" s="302" t="s">
        <v>715</v>
      </c>
      <c r="C25" s="356">
        <v>0</v>
      </c>
      <c r="D25" s="354"/>
      <c r="E25" s="3"/>
    </row>
    <row r="26" spans="1:5">
      <c r="A26" s="333">
        <v>10</v>
      </c>
      <c r="B26" s="298" t="s">
        <v>36</v>
      </c>
      <c r="C26" s="356">
        <v>38125786</v>
      </c>
      <c r="D26" s="483" t="s">
        <v>908</v>
      </c>
      <c r="E26" s="4"/>
    </row>
    <row r="27" spans="1:5">
      <c r="A27" s="333">
        <v>10.1</v>
      </c>
      <c r="B27" s="302" t="s">
        <v>716</v>
      </c>
      <c r="C27" s="356">
        <v>20374000</v>
      </c>
      <c r="D27" s="72"/>
      <c r="E27" s="4"/>
    </row>
    <row r="28" spans="1:5">
      <c r="A28" s="333">
        <v>10.199999999999999</v>
      </c>
      <c r="B28" s="302" t="s">
        <v>717</v>
      </c>
      <c r="C28" s="356">
        <v>17751786</v>
      </c>
      <c r="D28" s="72"/>
      <c r="E28" s="4"/>
    </row>
    <row r="29" spans="1:5">
      <c r="A29" s="333">
        <v>11</v>
      </c>
      <c r="B29" s="298" t="s">
        <v>718</v>
      </c>
      <c r="C29" s="356">
        <v>84526.980515617412</v>
      </c>
      <c r="D29" s="72"/>
      <c r="E29" s="4"/>
    </row>
    <row r="30" spans="1:5">
      <c r="A30" s="333">
        <v>11.1</v>
      </c>
      <c r="B30" s="302" t="s">
        <v>719</v>
      </c>
      <c r="C30" s="356">
        <v>84526.980515617412</v>
      </c>
      <c r="D30" s="72"/>
      <c r="E30" s="4"/>
    </row>
    <row r="31" spans="1:5">
      <c r="A31" s="333">
        <v>11.2</v>
      </c>
      <c r="B31" s="302" t="s">
        <v>720</v>
      </c>
      <c r="C31" s="356">
        <v>0</v>
      </c>
      <c r="D31" s="72"/>
      <c r="E31" s="4"/>
    </row>
    <row r="32" spans="1:5">
      <c r="A32" s="333">
        <v>13</v>
      </c>
      <c r="B32" s="298" t="s">
        <v>88</v>
      </c>
      <c r="C32" s="356">
        <v>55975077.235008076</v>
      </c>
      <c r="D32" s="72"/>
      <c r="E32" s="4"/>
    </row>
    <row r="33" spans="1:5">
      <c r="A33" s="333">
        <v>13.1</v>
      </c>
      <c r="B33" s="303" t="s">
        <v>721</v>
      </c>
      <c r="C33" s="356">
        <v>45203009</v>
      </c>
      <c r="D33" s="72"/>
      <c r="E33" s="4"/>
    </row>
    <row r="34" spans="1:5">
      <c r="A34" s="333">
        <v>13.2</v>
      </c>
      <c r="B34" s="303" t="s">
        <v>722</v>
      </c>
      <c r="C34" s="356">
        <v>0</v>
      </c>
      <c r="D34" s="74"/>
      <c r="E34" s="4"/>
    </row>
    <row r="35" spans="1:5">
      <c r="A35" s="333">
        <v>14</v>
      </c>
      <c r="B35" s="304" t="s">
        <v>723</v>
      </c>
      <c r="C35" s="356">
        <v>2187327036.3694334</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1744183974.6943002</v>
      </c>
      <c r="D40" s="72"/>
      <c r="E40" s="4"/>
    </row>
    <row r="41" spans="1:5">
      <c r="A41" s="333">
        <v>17.100000000000001</v>
      </c>
      <c r="B41" s="309" t="s">
        <v>727</v>
      </c>
      <c r="C41" s="356">
        <v>1390491654.4300001</v>
      </c>
      <c r="D41" s="72"/>
      <c r="E41" s="4"/>
    </row>
    <row r="42" spans="1:5">
      <c r="A42" s="346">
        <v>17.2</v>
      </c>
      <c r="B42" s="347" t="s">
        <v>89</v>
      </c>
      <c r="C42" s="356">
        <v>325014701.27000004</v>
      </c>
      <c r="D42" s="74"/>
      <c r="E42" s="4"/>
    </row>
    <row r="43" spans="1:5">
      <c r="A43" s="333">
        <v>17.3</v>
      </c>
      <c r="B43" s="348" t="s">
        <v>728</v>
      </c>
      <c r="C43" s="356">
        <v>0</v>
      </c>
      <c r="D43" s="349"/>
      <c r="E43" s="4"/>
    </row>
    <row r="44" spans="1:5">
      <c r="A44" s="333">
        <v>17.399999999999999</v>
      </c>
      <c r="B44" s="348" t="s">
        <v>729</v>
      </c>
      <c r="C44" s="356">
        <v>28677618.9943</v>
      </c>
      <c r="D44" s="349"/>
      <c r="E44" s="4"/>
    </row>
    <row r="45" spans="1:5">
      <c r="A45" s="333">
        <v>18</v>
      </c>
      <c r="B45" s="317" t="s">
        <v>730</v>
      </c>
      <c r="C45" s="356">
        <v>272805.49443441158</v>
      </c>
      <c r="D45" s="349"/>
      <c r="E45" s="3"/>
    </row>
    <row r="46" spans="1:5">
      <c r="A46" s="333">
        <v>19</v>
      </c>
      <c r="B46" s="317" t="s">
        <v>731</v>
      </c>
      <c r="C46" s="356">
        <v>4763954</v>
      </c>
      <c r="D46" s="350"/>
    </row>
    <row r="47" spans="1:5">
      <c r="A47" s="333">
        <v>19.100000000000001</v>
      </c>
      <c r="B47" s="351" t="s">
        <v>732</v>
      </c>
      <c r="C47" s="356">
        <v>0</v>
      </c>
      <c r="D47" s="350"/>
    </row>
    <row r="48" spans="1:5">
      <c r="A48" s="333">
        <v>19.2</v>
      </c>
      <c r="B48" s="351" t="s">
        <v>733</v>
      </c>
      <c r="C48" s="356">
        <v>4763954</v>
      </c>
      <c r="D48" s="350"/>
    </row>
    <row r="49" spans="1:4">
      <c r="A49" s="333">
        <v>20</v>
      </c>
      <c r="B49" s="313" t="s">
        <v>90</v>
      </c>
      <c r="C49" s="356">
        <v>119344859.75999999</v>
      </c>
      <c r="D49" s="483" t="s">
        <v>927</v>
      </c>
    </row>
    <row r="50" spans="1:4">
      <c r="A50" s="333">
        <v>21</v>
      </c>
      <c r="B50" s="314" t="s">
        <v>78</v>
      </c>
      <c r="C50" s="356">
        <v>657954.81000000041</v>
      </c>
      <c r="D50" s="350"/>
    </row>
    <row r="51" spans="1:4">
      <c r="A51" s="333">
        <v>21.1</v>
      </c>
      <c r="B51" s="310" t="s">
        <v>734</v>
      </c>
      <c r="C51" s="356">
        <v>0</v>
      </c>
      <c r="D51" s="350"/>
    </row>
    <row r="52" spans="1:4">
      <c r="A52" s="333">
        <v>22</v>
      </c>
      <c r="B52" s="313" t="s">
        <v>735</v>
      </c>
      <c r="C52" s="356">
        <v>1869223548.7587345</v>
      </c>
      <c r="D52" s="350"/>
    </row>
    <row r="53" spans="1:4">
      <c r="A53" s="333"/>
      <c r="B53" s="315" t="s">
        <v>736</v>
      </c>
      <c r="C53" s="356">
        <v>0</v>
      </c>
      <c r="D53" s="350"/>
    </row>
    <row r="54" spans="1:4">
      <c r="A54" s="333">
        <v>23</v>
      </c>
      <c r="B54" s="313" t="s">
        <v>94</v>
      </c>
      <c r="C54" s="356">
        <v>128022000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190081487</v>
      </c>
      <c r="D66" s="483" t="s">
        <v>929</v>
      </c>
    </row>
    <row r="67" spans="1:4">
      <c r="A67" s="333">
        <v>31</v>
      </c>
      <c r="B67" s="316" t="s">
        <v>747</v>
      </c>
      <c r="C67" s="356">
        <v>318103487</v>
      </c>
      <c r="D67" s="350"/>
    </row>
    <row r="68" spans="1:4">
      <c r="A68" s="333">
        <v>32</v>
      </c>
      <c r="B68" s="317" t="s">
        <v>748</v>
      </c>
      <c r="C68" s="356">
        <v>2187327035.7587342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46112</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176482567.21714833</v>
      </c>
      <c r="D8" s="138">
        <v>0</v>
      </c>
      <c r="E8" s="138">
        <v>0</v>
      </c>
      <c r="F8" s="138">
        <v>0</v>
      </c>
      <c r="G8" s="138">
        <v>0</v>
      </c>
      <c r="H8" s="138">
        <v>0</v>
      </c>
      <c r="I8" s="138">
        <v>0</v>
      </c>
      <c r="J8" s="138">
        <v>0</v>
      </c>
      <c r="K8" s="138">
        <v>0</v>
      </c>
      <c r="L8" s="138">
        <v>0</v>
      </c>
      <c r="M8" s="138">
        <v>100982739.92999999</v>
      </c>
      <c r="N8" s="138">
        <v>0</v>
      </c>
      <c r="O8" s="138">
        <v>0</v>
      </c>
      <c r="P8" s="138">
        <v>0</v>
      </c>
      <c r="Q8" s="138">
        <v>0</v>
      </c>
      <c r="R8" s="138">
        <v>0</v>
      </c>
      <c r="S8" s="138">
        <v>100982739.92999999</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44209.58</v>
      </c>
      <c r="D13" s="138">
        <v>0</v>
      </c>
      <c r="E13" s="138">
        <v>17382958.020000003</v>
      </c>
      <c r="F13" s="138">
        <v>0</v>
      </c>
      <c r="G13" s="138">
        <v>0</v>
      </c>
      <c r="H13" s="138">
        <v>0</v>
      </c>
      <c r="I13" s="138">
        <v>15589282.82</v>
      </c>
      <c r="J13" s="138">
        <v>0</v>
      </c>
      <c r="K13" s="138">
        <v>0</v>
      </c>
      <c r="L13" s="138">
        <v>0</v>
      </c>
      <c r="M13" s="138">
        <v>1298725.53</v>
      </c>
      <c r="N13" s="138">
        <v>0</v>
      </c>
      <c r="O13" s="138">
        <v>0</v>
      </c>
      <c r="P13" s="138">
        <v>0</v>
      </c>
      <c r="Q13" s="138">
        <v>0</v>
      </c>
      <c r="R13" s="138">
        <v>0</v>
      </c>
      <c r="S13" s="138">
        <v>12569958.544</v>
      </c>
    </row>
    <row r="14" spans="1:19">
      <c r="A14" s="59">
        <v>7</v>
      </c>
      <c r="B14" s="87" t="s">
        <v>71</v>
      </c>
      <c r="C14" s="138">
        <v>0</v>
      </c>
      <c r="D14" s="138">
        <v>0</v>
      </c>
      <c r="E14" s="138">
        <v>0</v>
      </c>
      <c r="F14" s="138">
        <v>0</v>
      </c>
      <c r="G14" s="138">
        <v>0</v>
      </c>
      <c r="H14" s="138">
        <v>0</v>
      </c>
      <c r="I14" s="138">
        <v>0</v>
      </c>
      <c r="J14" s="138">
        <v>0</v>
      </c>
      <c r="K14" s="138">
        <v>0</v>
      </c>
      <c r="L14" s="138">
        <v>0</v>
      </c>
      <c r="M14" s="138">
        <v>753430235.66131949</v>
      </c>
      <c r="N14" s="138">
        <v>39410135.949814118</v>
      </c>
      <c r="O14" s="138">
        <v>0</v>
      </c>
      <c r="P14" s="138">
        <v>0</v>
      </c>
      <c r="Q14" s="138">
        <v>0</v>
      </c>
      <c r="R14" s="138">
        <v>0</v>
      </c>
      <c r="S14" s="138">
        <v>792840371.61113358</v>
      </c>
    </row>
    <row r="15" spans="1:19">
      <c r="A15" s="59">
        <v>8</v>
      </c>
      <c r="B15" s="87" t="s">
        <v>72</v>
      </c>
      <c r="C15" s="138">
        <v>0</v>
      </c>
      <c r="D15" s="138">
        <v>0</v>
      </c>
      <c r="E15" s="138">
        <v>0</v>
      </c>
      <c r="F15" s="138">
        <v>0</v>
      </c>
      <c r="G15" s="138">
        <v>0</v>
      </c>
      <c r="H15" s="138">
        <v>0</v>
      </c>
      <c r="I15" s="138">
        <v>0</v>
      </c>
      <c r="J15" s="138">
        <v>0</v>
      </c>
      <c r="K15" s="138">
        <v>694639040.13039207</v>
      </c>
      <c r="L15" s="138">
        <v>14788369.623804908</v>
      </c>
      <c r="M15" s="138">
        <v>0</v>
      </c>
      <c r="N15" s="138">
        <v>0</v>
      </c>
      <c r="O15" s="138">
        <v>0</v>
      </c>
      <c r="P15" s="138">
        <v>0</v>
      </c>
      <c r="Q15" s="138">
        <v>0</v>
      </c>
      <c r="R15" s="138">
        <v>0</v>
      </c>
      <c r="S15" s="138">
        <v>532070557.31564772</v>
      </c>
    </row>
    <row r="16" spans="1:19">
      <c r="A16" s="59">
        <v>9</v>
      </c>
      <c r="B16" s="87" t="s">
        <v>921</v>
      </c>
      <c r="C16" s="138">
        <v>0</v>
      </c>
      <c r="D16" s="138">
        <v>0</v>
      </c>
      <c r="E16" s="138">
        <v>0</v>
      </c>
      <c r="F16" s="138">
        <v>0</v>
      </c>
      <c r="G16" s="138">
        <v>187518335.87931636</v>
      </c>
      <c r="H16" s="138">
        <v>1096408.1677000003</v>
      </c>
      <c r="I16" s="138">
        <v>0</v>
      </c>
      <c r="J16" s="138">
        <v>0</v>
      </c>
      <c r="K16" s="138">
        <v>0</v>
      </c>
      <c r="L16" s="138">
        <v>0</v>
      </c>
      <c r="M16" s="138">
        <v>0</v>
      </c>
      <c r="N16" s="138">
        <v>0</v>
      </c>
      <c r="O16" s="138">
        <v>0</v>
      </c>
      <c r="P16" s="138">
        <v>0</v>
      </c>
      <c r="Q16" s="138">
        <v>0</v>
      </c>
      <c r="R16" s="138">
        <v>0</v>
      </c>
      <c r="S16" s="138">
        <v>66015160.416455716</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32479994.289943021</v>
      </c>
      <c r="P17" s="138">
        <v>0</v>
      </c>
      <c r="Q17" s="138">
        <v>0</v>
      </c>
      <c r="R17" s="138">
        <v>0</v>
      </c>
      <c r="S17" s="138">
        <v>48719991.434914529</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38783455.040000007</v>
      </c>
      <c r="D21" s="138">
        <v>0</v>
      </c>
      <c r="E21" s="138">
        <v>13004.76</v>
      </c>
      <c r="F21" s="138">
        <v>0</v>
      </c>
      <c r="G21" s="138">
        <v>0</v>
      </c>
      <c r="H21" s="138">
        <v>0</v>
      </c>
      <c r="I21" s="138">
        <v>0</v>
      </c>
      <c r="J21" s="138">
        <v>0</v>
      </c>
      <c r="K21" s="138">
        <v>0</v>
      </c>
      <c r="L21" s="138">
        <v>0</v>
      </c>
      <c r="M21" s="138">
        <v>125030647.62061496</v>
      </c>
      <c r="N21" s="138">
        <v>0</v>
      </c>
      <c r="O21" s="138">
        <v>0</v>
      </c>
      <c r="P21" s="138">
        <v>0</v>
      </c>
      <c r="Q21" s="138">
        <v>5526054</v>
      </c>
      <c r="R21" s="138">
        <v>0</v>
      </c>
      <c r="S21" s="138">
        <v>138848383.57261497</v>
      </c>
    </row>
    <row r="22" spans="1:19" ht="14.4" thickBot="1">
      <c r="A22" s="53"/>
      <c r="B22" s="83" t="s">
        <v>66</v>
      </c>
      <c r="C22" s="138">
        <v>215310231.83714837</v>
      </c>
      <c r="D22" s="138">
        <v>0</v>
      </c>
      <c r="E22" s="138">
        <v>17395962.780000005</v>
      </c>
      <c r="F22" s="138">
        <v>0</v>
      </c>
      <c r="G22" s="138">
        <v>187518335.87931636</v>
      </c>
      <c r="H22" s="138">
        <v>1096408.1677000003</v>
      </c>
      <c r="I22" s="138">
        <v>15589282.82</v>
      </c>
      <c r="J22" s="138">
        <v>0</v>
      </c>
      <c r="K22" s="138">
        <v>694639040.13039207</v>
      </c>
      <c r="L22" s="138">
        <v>14788369.623804908</v>
      </c>
      <c r="M22" s="138">
        <v>980742348.74193454</v>
      </c>
      <c r="N22" s="138">
        <v>39410135.949814118</v>
      </c>
      <c r="O22" s="138">
        <v>32479994.289943021</v>
      </c>
      <c r="P22" s="138">
        <v>0</v>
      </c>
      <c r="Q22" s="138">
        <v>5526054</v>
      </c>
      <c r="R22" s="138">
        <v>0</v>
      </c>
      <c r="S22" s="138">
        <v>1692047162.8247664</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46112</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33998763.332500003</v>
      </c>
      <c r="E13" s="139">
        <v>0</v>
      </c>
      <c r="F13" s="139">
        <v>0</v>
      </c>
      <c r="G13" s="139">
        <v>0</v>
      </c>
      <c r="H13" s="139">
        <v>0</v>
      </c>
      <c r="I13" s="139">
        <v>0</v>
      </c>
      <c r="J13" s="139">
        <v>0</v>
      </c>
      <c r="K13" s="139">
        <v>0</v>
      </c>
      <c r="L13" s="139">
        <v>0</v>
      </c>
      <c r="M13" s="139">
        <v>19589143.672937151</v>
      </c>
      <c r="N13" s="139">
        <v>0</v>
      </c>
      <c r="O13" s="139">
        <v>817566.98</v>
      </c>
      <c r="P13" s="139">
        <v>0</v>
      </c>
      <c r="Q13" s="139">
        <v>0</v>
      </c>
      <c r="R13" s="139">
        <v>0</v>
      </c>
      <c r="S13" s="139">
        <v>0</v>
      </c>
      <c r="T13" s="139">
        <v>51445659.193337157</v>
      </c>
      <c r="U13" s="139">
        <v>2959814.7920999997</v>
      </c>
      <c r="V13" s="139">
        <v>54405473.985437147</v>
      </c>
    </row>
    <row r="14" spans="1:22">
      <c r="A14" s="82">
        <v>8</v>
      </c>
      <c r="B14" s="87" t="s">
        <v>72</v>
      </c>
      <c r="C14" s="139">
        <v>0</v>
      </c>
      <c r="D14" s="139">
        <v>3847575.874700001</v>
      </c>
      <c r="E14" s="139">
        <v>0</v>
      </c>
      <c r="F14" s="139">
        <v>0</v>
      </c>
      <c r="G14" s="139">
        <v>0</v>
      </c>
      <c r="H14" s="139">
        <v>0</v>
      </c>
      <c r="I14" s="139">
        <v>0</v>
      </c>
      <c r="J14" s="139">
        <v>0</v>
      </c>
      <c r="K14" s="139">
        <v>0</v>
      </c>
      <c r="L14" s="139">
        <v>0</v>
      </c>
      <c r="M14" s="139">
        <v>6715369.9882280035</v>
      </c>
      <c r="N14" s="139">
        <v>0</v>
      </c>
      <c r="O14" s="139">
        <v>22773569.370875012</v>
      </c>
      <c r="P14" s="139">
        <v>0</v>
      </c>
      <c r="Q14" s="139">
        <v>0</v>
      </c>
      <c r="R14" s="139">
        <v>0</v>
      </c>
      <c r="S14" s="139">
        <v>0</v>
      </c>
      <c r="T14" s="139">
        <v>33039671.344203018</v>
      </c>
      <c r="U14" s="139">
        <v>296843.88959999999</v>
      </c>
      <c r="V14" s="139">
        <v>33336515.233803019</v>
      </c>
    </row>
    <row r="15" spans="1:22">
      <c r="A15" s="82">
        <v>9</v>
      </c>
      <c r="B15" s="87" t="s">
        <v>921</v>
      </c>
      <c r="C15" s="139">
        <v>0</v>
      </c>
      <c r="D15" s="139">
        <v>0</v>
      </c>
      <c r="E15" s="139">
        <v>0</v>
      </c>
      <c r="F15" s="139">
        <v>0</v>
      </c>
      <c r="G15" s="139">
        <v>0</v>
      </c>
      <c r="H15" s="139">
        <v>0</v>
      </c>
      <c r="I15" s="139">
        <v>0</v>
      </c>
      <c r="J15" s="139">
        <v>0</v>
      </c>
      <c r="K15" s="139">
        <v>0</v>
      </c>
      <c r="L15" s="139">
        <v>0</v>
      </c>
      <c r="M15" s="139">
        <v>202053.7531467549</v>
      </c>
      <c r="N15" s="139">
        <v>0</v>
      </c>
      <c r="O15" s="139">
        <v>632651.09209166071</v>
      </c>
      <c r="P15" s="139">
        <v>0</v>
      </c>
      <c r="Q15" s="139">
        <v>0</v>
      </c>
      <c r="R15" s="139">
        <v>0</v>
      </c>
      <c r="S15" s="139">
        <v>0</v>
      </c>
      <c r="T15" s="139">
        <v>834704.84523841564</v>
      </c>
      <c r="U15" s="139">
        <v>0</v>
      </c>
      <c r="V15" s="139">
        <v>834704.84523841564</v>
      </c>
    </row>
    <row r="16" spans="1:22">
      <c r="A16" s="82">
        <v>10</v>
      </c>
      <c r="B16" s="87" t="s">
        <v>67</v>
      </c>
      <c r="C16" s="139">
        <v>0</v>
      </c>
      <c r="D16" s="139">
        <v>0</v>
      </c>
      <c r="E16" s="139">
        <v>0</v>
      </c>
      <c r="F16" s="139">
        <v>0</v>
      </c>
      <c r="G16" s="139">
        <v>0</v>
      </c>
      <c r="H16" s="139">
        <v>0</v>
      </c>
      <c r="I16" s="139">
        <v>0</v>
      </c>
      <c r="J16" s="139">
        <v>0</v>
      </c>
      <c r="K16" s="139">
        <v>0</v>
      </c>
      <c r="L16" s="139">
        <v>0</v>
      </c>
      <c r="M16" s="139">
        <v>7367155.8209363529</v>
      </c>
      <c r="N16" s="139">
        <v>0</v>
      </c>
      <c r="O16" s="139">
        <v>1031397.015</v>
      </c>
      <c r="P16" s="139">
        <v>0</v>
      </c>
      <c r="Q16" s="139">
        <v>0</v>
      </c>
      <c r="R16" s="139">
        <v>0</v>
      </c>
      <c r="S16" s="139">
        <v>0</v>
      </c>
      <c r="T16" s="139">
        <v>8398552.8359363526</v>
      </c>
      <c r="U16" s="139">
        <v>0</v>
      </c>
      <c r="V16" s="139">
        <v>8398552.8359363526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37846339.207200006</v>
      </c>
      <c r="E21" s="139">
        <v>0</v>
      </c>
      <c r="F21" s="139">
        <v>0</v>
      </c>
      <c r="G21" s="139">
        <v>0</v>
      </c>
      <c r="H21" s="139">
        <v>0</v>
      </c>
      <c r="I21" s="139">
        <v>0</v>
      </c>
      <c r="J21" s="139">
        <v>0</v>
      </c>
      <c r="K21" s="139">
        <v>0</v>
      </c>
      <c r="L21" s="139">
        <v>0</v>
      </c>
      <c r="M21" s="139">
        <v>33873723.235248268</v>
      </c>
      <c r="N21" s="139">
        <v>0</v>
      </c>
      <c r="O21" s="139">
        <v>25255184.457966674</v>
      </c>
      <c r="P21" s="139">
        <v>0</v>
      </c>
      <c r="Q21" s="139">
        <v>0</v>
      </c>
      <c r="R21" s="139">
        <v>0</v>
      </c>
      <c r="S21" s="139">
        <v>0</v>
      </c>
      <c r="T21" s="139">
        <v>93718588.218714938</v>
      </c>
      <c r="U21" s="139">
        <v>3256658.6816999996</v>
      </c>
      <c r="V21" s="139">
        <v>96975246.900414929</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46112</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277465307.14714831</v>
      </c>
      <c r="D8" s="138">
        <v>0</v>
      </c>
      <c r="E8" s="138">
        <v>0</v>
      </c>
      <c r="F8" s="138">
        <v>100982739.92999999</v>
      </c>
      <c r="G8" s="138">
        <v>100982739.92999999</v>
      </c>
      <c r="H8" s="495">
        <v>0.36394726594213728</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34315175.950000003</v>
      </c>
      <c r="D13" s="138">
        <v>0</v>
      </c>
      <c r="E13" s="138">
        <v>0</v>
      </c>
      <c r="F13" s="138">
        <v>12569958.544</v>
      </c>
      <c r="G13" s="138">
        <v>12569958.544</v>
      </c>
      <c r="H13" s="495">
        <v>0.36630902205821264</v>
      </c>
    </row>
    <row r="14" spans="1:9">
      <c r="A14" s="44">
        <v>7</v>
      </c>
      <c r="B14" s="87" t="s">
        <v>71</v>
      </c>
      <c r="C14" s="138">
        <v>753430235.66131949</v>
      </c>
      <c r="D14" s="138">
        <v>81847249.611947268</v>
      </c>
      <c r="E14" s="138">
        <v>39410135.949814118</v>
      </c>
      <c r="F14" s="138">
        <v>792840371.61113358</v>
      </c>
      <c r="G14" s="138">
        <v>738434897.62569642</v>
      </c>
      <c r="H14" s="495">
        <v>0.93137903172755998</v>
      </c>
    </row>
    <row r="15" spans="1:9">
      <c r="A15" s="44">
        <v>8</v>
      </c>
      <c r="B15" s="87" t="s">
        <v>72</v>
      </c>
      <c r="C15" s="138">
        <v>694639040.13039207</v>
      </c>
      <c r="D15" s="138">
        <v>32756524.102086388</v>
      </c>
      <c r="E15" s="138">
        <v>14788369.623804908</v>
      </c>
      <c r="F15" s="138">
        <v>532070557.31564772</v>
      </c>
      <c r="G15" s="138">
        <v>498734042.08184469</v>
      </c>
      <c r="H15" s="495">
        <v>0.70300926525329277</v>
      </c>
    </row>
    <row r="16" spans="1:9">
      <c r="A16" s="44">
        <v>9</v>
      </c>
      <c r="B16" s="87" t="s">
        <v>921</v>
      </c>
      <c r="C16" s="138">
        <v>187518335.87931636</v>
      </c>
      <c r="D16" s="138">
        <v>2148162.0991000007</v>
      </c>
      <c r="E16" s="138">
        <v>1096408.1677000003</v>
      </c>
      <c r="F16" s="138">
        <v>66015160.416455723</v>
      </c>
      <c r="G16" s="138">
        <v>65180455.571217306</v>
      </c>
      <c r="H16" s="495">
        <v>0.34557455145165983</v>
      </c>
    </row>
    <row r="17" spans="1:8">
      <c r="A17" s="44">
        <v>10</v>
      </c>
      <c r="B17" s="87" t="s">
        <v>67</v>
      </c>
      <c r="C17" s="138">
        <v>32479994.289943021</v>
      </c>
      <c r="D17" s="138">
        <v>0</v>
      </c>
      <c r="E17" s="138">
        <v>0</v>
      </c>
      <c r="F17" s="138">
        <v>48719991.434914529</v>
      </c>
      <c r="G17" s="138">
        <v>40321438.598978177</v>
      </c>
      <c r="H17" s="495">
        <v>1.2414238204303856</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169353161.42061496</v>
      </c>
      <c r="D21" s="138">
        <v>0</v>
      </c>
      <c r="E21" s="138">
        <v>0</v>
      </c>
      <c r="F21" s="138">
        <v>138848383.57261497</v>
      </c>
      <c r="G21" s="138">
        <v>138848383.57261497</v>
      </c>
      <c r="H21" s="495">
        <v>0.81987476589092645</v>
      </c>
    </row>
    <row r="22" spans="1:8" ht="14.4" thickBot="1">
      <c r="A22" s="81"/>
      <c r="B22" s="86" t="s">
        <v>66</v>
      </c>
      <c r="C22" s="138">
        <v>2149201250.478734</v>
      </c>
      <c r="D22" s="138">
        <v>116751935.81313366</v>
      </c>
      <c r="E22" s="138">
        <v>55294913.741319023</v>
      </c>
      <c r="F22" s="138">
        <v>1692047162.8247664</v>
      </c>
      <c r="G22" s="138">
        <v>1595071915.9243515</v>
      </c>
      <c r="H22" s="495">
        <v>0.72355395387529964</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46112</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200465464.67297915</v>
      </c>
      <c r="G8" s="150">
        <v>158576230.46900693</v>
      </c>
      <c r="H8" s="150">
        <v>359041695.14198607</v>
      </c>
      <c r="I8" s="150">
        <v>189882655.07559514</v>
      </c>
      <c r="J8" s="150">
        <v>129539511.07074408</v>
      </c>
      <c r="K8" s="150">
        <v>319422166.14633924</v>
      </c>
    </row>
    <row r="9" spans="1:11">
      <c r="A9" s="172" t="s">
        <v>311</v>
      </c>
      <c r="B9" s="167"/>
      <c r="C9" s="167"/>
      <c r="D9" s="167"/>
      <c r="E9" s="167"/>
      <c r="F9" s="167"/>
      <c r="G9" s="167"/>
      <c r="H9" s="167"/>
      <c r="I9" s="167"/>
      <c r="J9" s="167"/>
      <c r="K9" s="173"/>
    </row>
    <row r="10" spans="1:11">
      <c r="A10" s="174">
        <v>2</v>
      </c>
      <c r="B10" s="151" t="s">
        <v>312</v>
      </c>
      <c r="C10" s="151">
        <v>197959106.47660828</v>
      </c>
      <c r="D10" s="151">
        <v>356800651.0998314</v>
      </c>
      <c r="E10" s="151">
        <v>554759757.57643962</v>
      </c>
      <c r="F10" s="151">
        <v>29886978.871351898</v>
      </c>
      <c r="G10" s="151">
        <v>56682482.04768452</v>
      </c>
      <c r="H10" s="151">
        <v>86569460.919036418</v>
      </c>
      <c r="I10" s="151">
        <v>6105230.6542775631</v>
      </c>
      <c r="J10" s="151">
        <v>11096016.822251877</v>
      </c>
      <c r="K10" s="151">
        <v>17201247.476529442</v>
      </c>
    </row>
    <row r="11" spans="1:11">
      <c r="A11" s="174">
        <v>3</v>
      </c>
      <c r="B11" s="151" t="s">
        <v>313</v>
      </c>
      <c r="C11" s="151">
        <v>661146328.95447612</v>
      </c>
      <c r="D11" s="505">
        <v>467575830.6822049</v>
      </c>
      <c r="E11" s="151">
        <v>1128722159.6366811</v>
      </c>
      <c r="F11" s="151">
        <v>146435479.31788999</v>
      </c>
      <c r="G11" s="151">
        <v>52015040.576725394</v>
      </c>
      <c r="H11" s="151">
        <v>198450519.89461538</v>
      </c>
      <c r="I11" s="151">
        <v>129188656.58413827</v>
      </c>
      <c r="J11" s="151">
        <v>41386314.889001347</v>
      </c>
      <c r="K11" s="151">
        <v>170574971.47313961</v>
      </c>
    </row>
    <row r="12" spans="1:11">
      <c r="A12" s="174">
        <v>4</v>
      </c>
      <c r="B12" s="151" t="s">
        <v>314</v>
      </c>
      <c r="C12" s="151">
        <v>56757449.178501807</v>
      </c>
      <c r="D12" s="151">
        <v>0</v>
      </c>
      <c r="E12" s="151">
        <v>56757449.178501807</v>
      </c>
      <c r="F12" s="151">
        <v>0</v>
      </c>
      <c r="G12" s="151">
        <v>0</v>
      </c>
      <c r="H12" s="151">
        <v>0</v>
      </c>
      <c r="I12" s="151">
        <v>0</v>
      </c>
      <c r="J12" s="151">
        <v>0</v>
      </c>
      <c r="K12" s="151">
        <v>0</v>
      </c>
    </row>
    <row r="13" spans="1:11">
      <c r="A13" s="174">
        <v>5</v>
      </c>
      <c r="B13" s="151" t="s">
        <v>315</v>
      </c>
      <c r="C13" s="151">
        <v>74314482.210218027</v>
      </c>
      <c r="D13" s="151">
        <v>97404884.276374578</v>
      </c>
      <c r="E13" s="151">
        <v>171719366.48659259</v>
      </c>
      <c r="F13" s="151">
        <v>16947953.494650263</v>
      </c>
      <c r="G13" s="151">
        <v>43491346.701356672</v>
      </c>
      <c r="H13" s="151">
        <v>60439300.196006939</v>
      </c>
      <c r="I13" s="151">
        <v>6264508.35835547</v>
      </c>
      <c r="J13" s="151">
        <v>34762729.935603261</v>
      </c>
      <c r="K13" s="151">
        <v>41027238.293958731</v>
      </c>
    </row>
    <row r="14" spans="1:11">
      <c r="A14" s="174">
        <v>6</v>
      </c>
      <c r="B14" s="151" t="s">
        <v>330</v>
      </c>
      <c r="C14" s="151">
        <v>19774683.615402397</v>
      </c>
      <c r="D14" s="151">
        <v>12733650.383884989</v>
      </c>
      <c r="E14" s="151">
        <v>32508333.999287385</v>
      </c>
      <c r="F14" s="151">
        <v>0</v>
      </c>
      <c r="G14" s="151">
        <v>0</v>
      </c>
      <c r="H14" s="151">
        <v>0</v>
      </c>
      <c r="I14" s="151">
        <v>0</v>
      </c>
      <c r="J14" s="151">
        <v>0</v>
      </c>
      <c r="K14" s="151">
        <v>0</v>
      </c>
    </row>
    <row r="15" spans="1:11">
      <c r="A15" s="174">
        <v>7</v>
      </c>
      <c r="B15" s="151" t="s">
        <v>317</v>
      </c>
      <c r="C15" s="151">
        <v>25503561.904843297</v>
      </c>
      <c r="D15" s="151">
        <v>7079456.954858033</v>
      </c>
      <c r="E15" s="151">
        <v>32583018.859701328</v>
      </c>
      <c r="F15" s="151">
        <v>10575231.314032299</v>
      </c>
      <c r="G15" s="151">
        <v>5275419.2134575853</v>
      </c>
      <c r="H15" s="151">
        <v>15850650.527489886</v>
      </c>
      <c r="I15" s="151">
        <v>10575231.314032299</v>
      </c>
      <c r="J15" s="151">
        <v>5275419.2134575853</v>
      </c>
      <c r="K15" s="151">
        <v>15850650.527489886</v>
      </c>
    </row>
    <row r="16" spans="1:11">
      <c r="A16" s="174">
        <v>8</v>
      </c>
      <c r="B16" s="152" t="s">
        <v>318</v>
      </c>
      <c r="C16" s="151">
        <v>1035455612.34005</v>
      </c>
      <c r="D16" s="151">
        <v>941594473.39715397</v>
      </c>
      <c r="E16" s="151">
        <v>1977050085.7372041</v>
      </c>
      <c r="F16" s="151">
        <v>203845642.99792445</v>
      </c>
      <c r="G16" s="151">
        <v>157464288.53922418</v>
      </c>
      <c r="H16" s="151">
        <v>361309931.53714859</v>
      </c>
      <c r="I16" s="151">
        <v>152133626.91080359</v>
      </c>
      <c r="J16" s="151">
        <v>92520480.860314071</v>
      </c>
      <c r="K16" s="151">
        <v>244654107.77111766</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795398438.26213956</v>
      </c>
      <c r="D19" s="151">
        <v>711375440.98985684</v>
      </c>
      <c r="E19" s="151">
        <v>1506773879.2519965</v>
      </c>
      <c r="F19" s="151">
        <v>45082582.108461566</v>
      </c>
      <c r="G19" s="151">
        <v>9954177.8369685113</v>
      </c>
      <c r="H19" s="151">
        <v>55036759.945430078</v>
      </c>
      <c r="I19" s="151">
        <v>55665391.705845587</v>
      </c>
      <c r="J19" s="151">
        <v>39094050.987914138</v>
      </c>
      <c r="K19" s="151">
        <v>94759442.693759724</v>
      </c>
    </row>
    <row r="20" spans="1:11">
      <c r="A20" s="174">
        <v>11</v>
      </c>
      <c r="B20" s="151" t="s">
        <v>322</v>
      </c>
      <c r="C20" s="151">
        <v>44034949.47143776</v>
      </c>
      <c r="D20" s="151">
        <v>34830181.816927411</v>
      </c>
      <c r="E20" s="151">
        <v>78865131.28836517</v>
      </c>
      <c r="F20" s="151">
        <v>9638618.0819100533</v>
      </c>
      <c r="G20" s="151">
        <v>31158744.137284137</v>
      </c>
      <c r="H20" s="151">
        <v>40797362.219194189</v>
      </c>
      <c r="I20" s="151">
        <v>9638618.0819100533</v>
      </c>
      <c r="J20" s="151">
        <v>31158744.137284137</v>
      </c>
      <c r="K20" s="151">
        <v>40797362.219194189</v>
      </c>
    </row>
    <row r="21" spans="1:11" ht="14.4" thickBot="1">
      <c r="A21" s="121">
        <v>12</v>
      </c>
      <c r="B21" s="175" t="s">
        <v>323</v>
      </c>
      <c r="C21" s="151">
        <v>839433387.73357737</v>
      </c>
      <c r="D21" s="151">
        <v>746205622.80678427</v>
      </c>
      <c r="E21" s="151">
        <v>1585639010.5403616</v>
      </c>
      <c r="F21" s="151">
        <v>54721200.190371618</v>
      </c>
      <c r="G21" s="151">
        <v>41112921.974252649</v>
      </c>
      <c r="H21" s="151">
        <v>95834122.164624274</v>
      </c>
      <c r="I21" s="151">
        <v>65304009.787755638</v>
      </c>
      <c r="J21" s="151">
        <v>70252795.125198275</v>
      </c>
      <c r="K21" s="151">
        <v>135556804.91295391</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200465464.67297915</v>
      </c>
      <c r="G23" s="154">
        <v>158576230.46900693</v>
      </c>
      <c r="H23" s="154">
        <v>359041695.14198607</v>
      </c>
      <c r="I23" s="154">
        <v>189882655.07559514</v>
      </c>
      <c r="J23" s="154">
        <v>129539511.07074408</v>
      </c>
      <c r="K23" s="154">
        <v>319422166.14633924</v>
      </c>
    </row>
    <row r="24" spans="1:11" ht="14.4" thickBot="1">
      <c r="A24" s="158">
        <v>14</v>
      </c>
      <c r="B24" s="155" t="s">
        <v>326</v>
      </c>
      <c r="C24" s="176"/>
      <c r="D24" s="161"/>
      <c r="E24" s="162"/>
      <c r="F24" s="154">
        <v>149124442.80755281</v>
      </c>
      <c r="G24" s="154">
        <v>116351366.56497154</v>
      </c>
      <c r="H24" s="154">
        <v>265475809.37252432</v>
      </c>
      <c r="I24" s="154">
        <v>86829617.123047948</v>
      </c>
      <c r="J24" s="154">
        <v>23130120.215078518</v>
      </c>
      <c r="K24" s="154">
        <v>109097302.85816374</v>
      </c>
    </row>
    <row r="25" spans="1:11" ht="14.4" thickBot="1">
      <c r="A25" s="159">
        <v>15</v>
      </c>
      <c r="B25" s="156" t="s">
        <v>327</v>
      </c>
      <c r="C25" s="160"/>
      <c r="D25" s="160"/>
      <c r="E25" s="160"/>
      <c r="F25" s="496">
        <v>1.3442830759252702</v>
      </c>
      <c r="G25" s="496">
        <v>1.3629081905149494</v>
      </c>
      <c r="H25" s="496">
        <v>1.352445994950022</v>
      </c>
      <c r="I25" s="496">
        <v>2.1868420173557683</v>
      </c>
      <c r="J25" s="496">
        <v>5.6004685607425992</v>
      </c>
      <c r="K25" s="496">
        <v>2.9278649222118407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46112</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52655716.699999996</v>
      </c>
      <c r="D6" s="590" t="b">
        <v>0</v>
      </c>
      <c r="E6" s="590" t="b">
        <v>0</v>
      </c>
      <c r="F6" s="590">
        <v>231120.67730000001</v>
      </c>
      <c r="G6" s="590">
        <v>1967306.1832508801</v>
      </c>
      <c r="H6" s="590">
        <v>0</v>
      </c>
      <c r="I6" s="590">
        <v>3077797.6047712318</v>
      </c>
      <c r="J6" s="590" t="b">
        <v>0</v>
      </c>
      <c r="K6" s="590" t="b">
        <v>0</v>
      </c>
      <c r="L6" s="590" t="b">
        <v>0</v>
      </c>
      <c r="M6" s="590">
        <v>3077797.6047712318</v>
      </c>
      <c r="N6" s="590" t="b">
        <v>0</v>
      </c>
      <c r="O6" s="590" t="b">
        <v>0</v>
      </c>
      <c r="P6" s="590" t="b">
        <v>0</v>
      </c>
      <c r="Q6" s="590">
        <v>1538898.8023856159</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52655716.699999996</v>
      </c>
      <c r="D9" s="590">
        <v>-48016.916800000006</v>
      </c>
      <c r="E9" s="590">
        <v>0</v>
      </c>
      <c r="F9" s="590">
        <v>231120.67730000001</v>
      </c>
      <c r="G9" s="590">
        <v>1967306.1832508801</v>
      </c>
      <c r="H9" s="592">
        <v>1.4</v>
      </c>
      <c r="I9" s="593">
        <v>3077797.6047712318</v>
      </c>
      <c r="J9" s="590">
        <v>0</v>
      </c>
      <c r="K9" s="590">
        <v>0</v>
      </c>
      <c r="L9" s="590">
        <v>0</v>
      </c>
      <c r="M9" s="590">
        <v>3077797.6047712318</v>
      </c>
      <c r="N9" s="590">
        <v>0</v>
      </c>
      <c r="O9" s="590">
        <v>0</v>
      </c>
      <c r="P9" s="590">
        <v>0</v>
      </c>
      <c r="Q9" s="590">
        <v>1538898.8023856159</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1538898.8023856159</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49161496.379999995</v>
      </c>
      <c r="D21" s="595">
        <v>-48016.916800000006</v>
      </c>
      <c r="E21" s="595">
        <v>0</v>
      </c>
      <c r="F21" s="595">
        <v>231120.67730000001</v>
      </c>
      <c r="G21" s="595">
        <v>1967306.1832508801</v>
      </c>
      <c r="H21" s="592">
        <v>1.4</v>
      </c>
      <c r="I21" s="593">
        <v>3077797.6047712318</v>
      </c>
      <c r="J21" s="596">
        <v>0</v>
      </c>
      <c r="K21" s="596">
        <v>0</v>
      </c>
      <c r="L21" s="596">
        <v>0</v>
      </c>
      <c r="M21" s="598">
        <v>3077797.6047712318</v>
      </c>
      <c r="N21" s="596">
        <v>0</v>
      </c>
      <c r="O21" s="596">
        <v>0</v>
      </c>
      <c r="P21" s="598">
        <v>0</v>
      </c>
      <c r="Q21" s="590">
        <v>1538898.8023856159</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3494220.32</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52655716.699999996</v>
      </c>
      <c r="D34" s="601" t="b">
        <v>0</v>
      </c>
      <c r="E34" s="601" t="b">
        <v>0</v>
      </c>
      <c r="F34" s="601">
        <v>231120.67730000001</v>
      </c>
      <c r="G34" s="601">
        <v>1967306.1832508801</v>
      </c>
      <c r="H34" s="592">
        <v>1.4</v>
      </c>
      <c r="I34" s="593">
        <v>3077797.6047712318</v>
      </c>
      <c r="J34" s="601" t="b">
        <v>0</v>
      </c>
      <c r="K34" s="601" t="b">
        <v>0</v>
      </c>
      <c r="L34" s="601" t="b">
        <v>0</v>
      </c>
      <c r="M34" s="601">
        <v>3077797.6047712318</v>
      </c>
      <c r="N34" s="601" t="b">
        <v>0</v>
      </c>
      <c r="O34" s="601" t="b">
        <v>0</v>
      </c>
      <c r="P34" s="601" t="b">
        <v>0</v>
      </c>
      <c r="Q34" s="601">
        <v>1538898.8023856159</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C1" sqref="C1:G104857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46112</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3" t="str">
        <f>IF(INT(MONTH($B$2))=3, "1"&amp;"Q"&amp;"-"&amp;YEAR($B$2)-1, IF(INT(MONTH($B$2))=6, "2"&amp;"Q"&amp;"-"&amp;YEAR($B$2)-1, IF(INT(MONTH($B$2))=9, "3"&amp;"Q"&amp;"-"&amp;YEAR($B$2)-1,IF(INT(MONTH($B$2))=12, "4"&amp;"Q"&amp;"-"&amp;YEAR($B$2)-1, 0))))</f>
        <v>1Q-2025</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279348673.25500649</v>
      </c>
      <c r="D8" s="237">
        <v>272322257.75855637</v>
      </c>
      <c r="E8" s="237">
        <v>259056048.19693345</v>
      </c>
      <c r="F8" s="237">
        <v>262427423.76565838</v>
      </c>
      <c r="G8" s="514">
        <v>256803573</v>
      </c>
    </row>
    <row r="9" spans="1:7">
      <c r="A9" s="223">
        <v>2</v>
      </c>
      <c r="B9" s="224" t="s">
        <v>75</v>
      </c>
      <c r="C9" s="237">
        <v>314446073.25500649</v>
      </c>
      <c r="D9" s="237">
        <v>307358557.75855637</v>
      </c>
      <c r="E9" s="237">
        <v>294270448.19693345</v>
      </c>
      <c r="F9" s="237">
        <v>297834223.76565838</v>
      </c>
      <c r="G9" s="514">
        <v>292778473</v>
      </c>
    </row>
    <row r="10" spans="1:7">
      <c r="A10" s="223">
        <v>3</v>
      </c>
      <c r="B10" s="224" t="s">
        <v>74</v>
      </c>
      <c r="C10" s="237">
        <v>382985323.91500652</v>
      </c>
      <c r="D10" s="237">
        <v>378653425.40855634</v>
      </c>
      <c r="E10" s="237">
        <v>365749288.75693345</v>
      </c>
      <c r="F10" s="237">
        <v>336715804.72565836</v>
      </c>
      <c r="G10" s="514">
        <v>333946551.94</v>
      </c>
    </row>
    <row r="11" spans="1:7">
      <c r="A11" s="223">
        <v>4</v>
      </c>
      <c r="B11" s="224" t="s">
        <v>419</v>
      </c>
      <c r="C11" s="237">
        <v>240590553.27499944</v>
      </c>
      <c r="D11" s="237">
        <v>235552232.72444633</v>
      </c>
      <c r="E11" s="237">
        <v>229946318.4696978</v>
      </c>
      <c r="F11" s="237">
        <v>226682238.46210775</v>
      </c>
      <c r="G11" s="514">
        <v>212819438.56240204</v>
      </c>
    </row>
    <row r="12" spans="1:7">
      <c r="A12" s="223">
        <v>5</v>
      </c>
      <c r="B12" s="224" t="s">
        <v>420</v>
      </c>
      <c r="C12" s="237">
        <v>282575661.99005246</v>
      </c>
      <c r="D12" s="237">
        <v>277822742.3686552</v>
      </c>
      <c r="E12" s="237">
        <v>271033318.12518245</v>
      </c>
      <c r="F12" s="237">
        <v>267764667.74739665</v>
      </c>
      <c r="G12" s="514">
        <v>253054016.98503163</v>
      </c>
    </row>
    <row r="13" spans="1:7">
      <c r="A13" s="223">
        <v>6</v>
      </c>
      <c r="B13" s="224" t="s">
        <v>421</v>
      </c>
      <c r="C13" s="237">
        <v>338283949.09552354</v>
      </c>
      <c r="D13" s="237">
        <v>333906053.57745177</v>
      </c>
      <c r="E13" s="237">
        <v>325540741.0788182</v>
      </c>
      <c r="F13" s="237">
        <v>322266695.15753138</v>
      </c>
      <c r="G13" s="514">
        <v>306431640.94079649</v>
      </c>
    </row>
    <row r="14" spans="1:7">
      <c r="A14" s="234"/>
      <c r="B14" s="235" t="s">
        <v>423</v>
      </c>
      <c r="C14" s="147"/>
      <c r="D14" s="147"/>
      <c r="E14" s="147"/>
      <c r="F14" s="147"/>
      <c r="G14" s="148"/>
    </row>
    <row r="15" spans="1:7" ht="21.9" customHeight="1">
      <c r="A15" s="223">
        <v>7</v>
      </c>
      <c r="B15" s="224" t="s">
        <v>422</v>
      </c>
      <c r="C15" s="238">
        <v>1765947425.5247986</v>
      </c>
      <c r="D15" s="238">
        <v>1764034372.3827653</v>
      </c>
      <c r="E15" s="238">
        <v>1693208946.3928421</v>
      </c>
      <c r="F15" s="238">
        <v>1695557732.0674584</v>
      </c>
      <c r="G15" s="515">
        <v>1662078918.7581804</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0.15818629094917169</v>
      </c>
      <c r="D18" s="244">
        <v>0.15437468907746832</v>
      </c>
      <c r="E18" s="244">
        <v>0.15299709391969499</v>
      </c>
      <c r="F18" s="244">
        <v>0.15477351127741937</v>
      </c>
      <c r="G18" s="516">
        <v>0.15450744853431531</v>
      </c>
    </row>
    <row r="19" spans="1:7" ht="15" customHeight="1">
      <c r="A19" s="223">
        <v>9</v>
      </c>
      <c r="B19" s="224" t="s">
        <v>416</v>
      </c>
      <c r="C19" s="244">
        <v>0.17806083505660447</v>
      </c>
      <c r="D19" s="244">
        <v>0.1742361501399729</v>
      </c>
      <c r="E19" s="244">
        <v>0.17379452714553498</v>
      </c>
      <c r="F19" s="244">
        <v>0.1756556076698714</v>
      </c>
      <c r="G19" s="516">
        <v>0.17615196829447122</v>
      </c>
    </row>
    <row r="20" spans="1:7">
      <c r="A20" s="223">
        <v>10</v>
      </c>
      <c r="B20" s="224" t="s">
        <v>418</v>
      </c>
      <c r="C20" s="244">
        <v>0.21687243820477395</v>
      </c>
      <c r="D20" s="244">
        <v>0.2146519542570427</v>
      </c>
      <c r="E20" s="244">
        <v>0.21600954184426793</v>
      </c>
      <c r="F20" s="244">
        <v>0.19858704800047586</v>
      </c>
      <c r="G20" s="516">
        <v>0.20092099609175457</v>
      </c>
    </row>
    <row r="21" spans="1:7">
      <c r="A21" s="223">
        <v>11</v>
      </c>
      <c r="B21" s="224" t="s">
        <v>419</v>
      </c>
      <c r="C21" s="244">
        <v>0.13623879725836205</v>
      </c>
      <c r="D21" s="244">
        <v>0.13353040984472128</v>
      </c>
      <c r="E21" s="244">
        <v>0.13580504577392416</v>
      </c>
      <c r="F21" s="244">
        <v>0.13369184320589628</v>
      </c>
      <c r="G21" s="516">
        <v>0.12804412363367784</v>
      </c>
    </row>
    <row r="22" spans="1:7">
      <c r="A22" s="223">
        <v>12</v>
      </c>
      <c r="B22" s="224" t="s">
        <v>420</v>
      </c>
      <c r="C22" s="244">
        <v>0.16001363228923846</v>
      </c>
      <c r="D22" s="244">
        <v>0.15749281687373631</v>
      </c>
      <c r="E22" s="244">
        <v>0.16007080443472918</v>
      </c>
      <c r="F22" s="244">
        <v>0.15792129202283248</v>
      </c>
      <c r="G22" s="516">
        <v>0.15225150510548593</v>
      </c>
    </row>
    <row r="23" spans="1:7">
      <c r="A23" s="223">
        <v>13</v>
      </c>
      <c r="B23" s="224" t="s">
        <v>421</v>
      </c>
      <c r="C23" s="244">
        <v>0.19155946785618116</v>
      </c>
      <c r="D23" s="244">
        <v>0.1892854577013876</v>
      </c>
      <c r="E23" s="244">
        <v>0.19226259214631469</v>
      </c>
      <c r="F23" s="244">
        <v>0.19006530362406432</v>
      </c>
      <c r="G23" s="516">
        <v>0.18436648072628609</v>
      </c>
    </row>
    <row r="24" spans="1:7">
      <c r="A24" s="234"/>
      <c r="B24" s="235" t="s">
        <v>6</v>
      </c>
      <c r="C24" s="147"/>
      <c r="D24" s="147"/>
      <c r="E24" s="147"/>
      <c r="F24" s="147"/>
      <c r="G24" s="148"/>
    </row>
    <row r="25" spans="1:7" ht="15" customHeight="1">
      <c r="A25" s="239">
        <v>14</v>
      </c>
      <c r="B25" s="240" t="s">
        <v>7</v>
      </c>
      <c r="C25" s="244">
        <v>0.10187991817003925</v>
      </c>
      <c r="D25" s="244">
        <v>0.10166953244311627</v>
      </c>
      <c r="E25" s="244">
        <v>0.10102683556871202</v>
      </c>
      <c r="F25" s="244">
        <v>9.9666431552975165E-2</v>
      </c>
      <c r="G25" s="516">
        <v>9.9875883716726066E-2</v>
      </c>
    </row>
    <row r="26" spans="1:7">
      <c r="A26" s="239">
        <v>15</v>
      </c>
      <c r="B26" s="240" t="s">
        <v>8</v>
      </c>
      <c r="C26" s="244">
        <v>6.1744987604002544E-2</v>
      </c>
      <c r="D26" s="244">
        <v>6.1289352262906369E-2</v>
      </c>
      <c r="E26" s="244">
        <v>6.0439979524486105E-2</v>
      </c>
      <c r="F26" s="244">
        <v>5.9040814437411979E-2</v>
      </c>
      <c r="G26" s="516">
        <v>5.8280286844606038E-2</v>
      </c>
    </row>
    <row r="27" spans="1:7">
      <c r="A27" s="239">
        <v>16</v>
      </c>
      <c r="B27" s="240" t="s">
        <v>9</v>
      </c>
      <c r="C27" s="244">
        <v>1.8702845785497853E-2</v>
      </c>
      <c r="D27" s="244">
        <v>1.7185644500587668E-2</v>
      </c>
      <c r="E27" s="244">
        <v>1.6163534636160975E-2</v>
      </c>
      <c r="F27" s="244">
        <v>1.5276805351150842E-2</v>
      </c>
      <c r="G27" s="516">
        <v>1.7911666342078282E-2</v>
      </c>
    </row>
    <row r="28" spans="1:7">
      <c r="A28" s="239">
        <v>17</v>
      </c>
      <c r="B28" s="240" t="s">
        <v>129</v>
      </c>
      <c r="C28" s="244">
        <v>4.0134930566036703E-2</v>
      </c>
      <c r="D28" s="244">
        <v>4.0380180180209904E-2</v>
      </c>
      <c r="E28" s="244">
        <v>4.0586856044225912E-2</v>
      </c>
      <c r="F28" s="244">
        <v>4.0625617115563187E-2</v>
      </c>
      <c r="G28" s="516">
        <v>4.1595596872120028E-2</v>
      </c>
    </row>
    <row r="29" spans="1:7">
      <c r="A29" s="239">
        <v>18</v>
      </c>
      <c r="B29" s="240" t="s">
        <v>10</v>
      </c>
      <c r="C29" s="244">
        <v>1.4434142258877194E-2</v>
      </c>
      <c r="D29" s="244">
        <v>1.4698856066115002E-2</v>
      </c>
      <c r="E29" s="244">
        <v>1.442990680872819E-2</v>
      </c>
      <c r="F29" s="244">
        <v>1.3988373130934526E-2</v>
      </c>
      <c r="G29" s="516">
        <v>1.3085596966036648E-2</v>
      </c>
    </row>
    <row r="30" spans="1:7">
      <c r="A30" s="239">
        <v>19</v>
      </c>
      <c r="B30" s="240" t="s">
        <v>11</v>
      </c>
      <c r="C30" s="244">
        <v>0.10174802268425555</v>
      </c>
      <c r="D30" s="244">
        <v>0.10525691849443131</v>
      </c>
      <c r="E30" s="244">
        <v>0.1029083446901722</v>
      </c>
      <c r="F30" s="244">
        <v>9.8217117149002844E-2</v>
      </c>
      <c r="G30" s="516">
        <v>9.0320737178363905E-2</v>
      </c>
    </row>
    <row r="31" spans="1:7">
      <c r="A31" s="234"/>
      <c r="B31" s="235" t="s">
        <v>12</v>
      </c>
      <c r="C31" s="147"/>
      <c r="D31" s="147"/>
      <c r="E31" s="147"/>
      <c r="F31" s="147"/>
      <c r="G31" s="148"/>
    </row>
    <row r="32" spans="1:7">
      <c r="A32" s="239">
        <v>20</v>
      </c>
      <c r="B32" s="240" t="s">
        <v>13</v>
      </c>
      <c r="C32" s="244">
        <v>4.1166142944016069E-2</v>
      </c>
      <c r="D32" s="244">
        <v>4.5426854702204984E-2</v>
      </c>
      <c r="E32" s="244">
        <v>4.9825691243907441E-2</v>
      </c>
      <c r="F32" s="244">
        <v>4.8098615668396273E-2</v>
      </c>
      <c r="G32" s="516">
        <v>4.0596514786080923E-2</v>
      </c>
    </row>
    <row r="33" spans="1:7" ht="15" customHeight="1">
      <c r="A33" s="239">
        <v>21</v>
      </c>
      <c r="B33" s="240" t="s">
        <v>925</v>
      </c>
      <c r="C33" s="244">
        <v>2.0712640184976337E-2</v>
      </c>
      <c r="D33" s="244">
        <v>2.0848796271758195E-2</v>
      </c>
      <c r="E33" s="244">
        <v>2.1193073897566986E-2</v>
      </c>
      <c r="F33" s="244">
        <v>2.1835849663842E-2</v>
      </c>
      <c r="G33" s="516">
        <v>2.2321580665048996E-2</v>
      </c>
    </row>
    <row r="34" spans="1:7">
      <c r="A34" s="239">
        <v>22</v>
      </c>
      <c r="B34" s="240" t="s">
        <v>14</v>
      </c>
      <c r="C34" s="244">
        <v>0.44315487435736572</v>
      </c>
      <c r="D34" s="244">
        <v>0.44359965917059524</v>
      </c>
      <c r="E34" s="244">
        <v>0.44460247145752146</v>
      </c>
      <c r="F34" s="244">
        <v>0.45701841711722641</v>
      </c>
      <c r="G34" s="516">
        <v>0.45994750002063484</v>
      </c>
    </row>
    <row r="35" spans="1:7" ht="15" customHeight="1">
      <c r="A35" s="239">
        <v>23</v>
      </c>
      <c r="B35" s="240" t="s">
        <v>15</v>
      </c>
      <c r="C35" s="244">
        <v>0.4033100221742098</v>
      </c>
      <c r="D35" s="244">
        <v>0.40691566626466535</v>
      </c>
      <c r="E35" s="244">
        <v>0.40820957110486078</v>
      </c>
      <c r="F35" s="244">
        <v>0.4121992646610852</v>
      </c>
      <c r="G35" s="516">
        <v>0.42917314428001618</v>
      </c>
    </row>
    <row r="36" spans="1:7">
      <c r="A36" s="239">
        <v>24</v>
      </c>
      <c r="B36" s="240" t="s">
        <v>16</v>
      </c>
      <c r="C36" s="244">
        <v>4.2211692214244589E-3</v>
      </c>
      <c r="D36" s="244">
        <v>0.16766441518843656</v>
      </c>
      <c r="E36" s="244">
        <v>0.14539289230644048</v>
      </c>
      <c r="F36" s="244">
        <v>0.11073906675694589</v>
      </c>
      <c r="G36" s="516">
        <v>4.2591420461057572E-2</v>
      </c>
    </row>
    <row r="37" spans="1:7" ht="15" customHeight="1">
      <c r="A37" s="234"/>
      <c r="B37" s="235" t="s">
        <v>17</v>
      </c>
      <c r="C37" s="147"/>
      <c r="D37" s="147"/>
      <c r="E37" s="147"/>
      <c r="F37" s="147"/>
      <c r="G37" s="148"/>
    </row>
    <row r="38" spans="1:7" ht="15" customHeight="1">
      <c r="A38" s="239">
        <v>25</v>
      </c>
      <c r="B38" s="240" t="s">
        <v>18</v>
      </c>
      <c r="C38" s="244">
        <v>0.14108640834167333</v>
      </c>
      <c r="D38" s="244">
        <v>0.16603985414159586</v>
      </c>
      <c r="E38" s="244">
        <v>0.13194843050111016</v>
      </c>
      <c r="F38" s="244">
        <v>0.14894884029811178</v>
      </c>
      <c r="G38" s="516">
        <v>0.15045243503836855</v>
      </c>
    </row>
    <row r="39" spans="1:7" ht="15" customHeight="1">
      <c r="A39" s="239">
        <v>26</v>
      </c>
      <c r="B39" s="240" t="s">
        <v>19</v>
      </c>
      <c r="C39" s="244">
        <v>0.45956048293139512</v>
      </c>
      <c r="D39" s="244">
        <v>0.45996712806071371</v>
      </c>
      <c r="E39" s="244">
        <v>0.44613254289894538</v>
      </c>
      <c r="F39" s="244">
        <v>0.44331142581907007</v>
      </c>
      <c r="G39" s="516">
        <v>0.48158372147503814</v>
      </c>
    </row>
    <row r="40" spans="1:7" ht="15" customHeight="1">
      <c r="A40" s="239">
        <v>27</v>
      </c>
      <c r="B40" s="241" t="s">
        <v>20</v>
      </c>
      <c r="C40" s="244">
        <v>0.25969057713144883</v>
      </c>
      <c r="D40" s="244">
        <v>0.24909877793963239</v>
      </c>
      <c r="E40" s="244">
        <v>0.21593645963034275</v>
      </c>
      <c r="F40" s="244">
        <v>0.22126905252826268</v>
      </c>
      <c r="G40" s="516">
        <v>0.21843157602481877</v>
      </c>
    </row>
    <row r="41" spans="1:7" ht="15" customHeight="1">
      <c r="A41" s="242"/>
      <c r="B41" s="235" t="s">
        <v>344</v>
      </c>
      <c r="C41" s="147"/>
      <c r="D41" s="147"/>
      <c r="E41" s="147"/>
      <c r="F41" s="147"/>
      <c r="G41" s="148"/>
    </row>
    <row r="42" spans="1:7" ht="15" customHeight="1">
      <c r="A42" s="239">
        <v>28</v>
      </c>
      <c r="B42" s="278" t="s">
        <v>328</v>
      </c>
      <c r="C42" s="241">
        <v>359041695.14198607</v>
      </c>
      <c r="D42" s="241">
        <v>375077216.37442428</v>
      </c>
      <c r="E42" s="241">
        <v>286145185.44108117</v>
      </c>
      <c r="F42" s="241">
        <v>263602676.25679201</v>
      </c>
      <c r="G42" s="517">
        <v>301106025.62794673</v>
      </c>
    </row>
    <row r="43" spans="1:7">
      <c r="A43" s="239">
        <v>29</v>
      </c>
      <c r="B43" s="240" t="s">
        <v>329</v>
      </c>
      <c r="C43" s="241">
        <v>265475809.37252432</v>
      </c>
      <c r="D43" s="241">
        <v>277606723.24230117</v>
      </c>
      <c r="E43" s="241">
        <v>227336876.08780906</v>
      </c>
      <c r="F43" s="241">
        <v>220990177.73659828</v>
      </c>
      <c r="G43" s="517">
        <v>243166049.38853681</v>
      </c>
    </row>
    <row r="44" spans="1:7">
      <c r="A44" s="275">
        <v>30</v>
      </c>
      <c r="B44" s="276" t="s">
        <v>327</v>
      </c>
      <c r="C44" s="244">
        <v>1.352445994950022</v>
      </c>
      <c r="D44" s="244">
        <v>1.3511099875165802</v>
      </c>
      <c r="E44" s="244">
        <v>1.2586835464852493</v>
      </c>
      <c r="F44" s="244">
        <v>1.1928253054349964</v>
      </c>
      <c r="G44" s="516">
        <v>1.2382732967250374</v>
      </c>
    </row>
    <row r="45" spans="1:7">
      <c r="A45" s="275"/>
      <c r="B45" s="235" t="s">
        <v>427</v>
      </c>
      <c r="C45" s="147"/>
      <c r="D45" s="147"/>
      <c r="E45" s="147"/>
      <c r="F45" s="147"/>
      <c r="G45" s="148"/>
    </row>
    <row r="46" spans="1:7">
      <c r="A46" s="275">
        <v>31</v>
      </c>
      <c r="B46" s="276" t="s">
        <v>434</v>
      </c>
      <c r="C46" s="277">
        <v>1461686889.3050063</v>
      </c>
      <c r="D46" s="277">
        <v>1513573970.4155579</v>
      </c>
      <c r="E46" s="277">
        <v>1398661420.7524352</v>
      </c>
      <c r="F46" s="277">
        <v>1397938569.1561573</v>
      </c>
      <c r="G46" s="518">
        <v>1395875594.1459999</v>
      </c>
    </row>
    <row r="47" spans="1:7">
      <c r="A47" s="275">
        <v>32</v>
      </c>
      <c r="B47" s="276" t="s">
        <v>447</v>
      </c>
      <c r="C47" s="277">
        <v>1342970190.3283501</v>
      </c>
      <c r="D47" s="277">
        <v>1328604078.2640526</v>
      </c>
      <c r="E47" s="277">
        <v>1264621238.7317915</v>
      </c>
      <c r="F47" s="277">
        <v>1241846029.3485625</v>
      </c>
      <c r="G47" s="518">
        <v>1161846406.4106998</v>
      </c>
    </row>
    <row r="48" spans="1:7" ht="15" thickBot="1">
      <c r="A48" s="60">
        <v>33</v>
      </c>
      <c r="B48" s="135" t="s">
        <v>461</v>
      </c>
      <c r="C48" s="519">
        <v>1.0883986106554089</v>
      </c>
      <c r="D48" s="519">
        <v>1.1392212286396004</v>
      </c>
      <c r="E48" s="519">
        <v>1.1059923540071683</v>
      </c>
      <c r="F48" s="519">
        <v>1.1256939557067929</v>
      </c>
      <c r="G48" s="520">
        <v>1.2014286797669651</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46112</v>
      </c>
    </row>
    <row r="3" spans="1:3">
      <c r="A3" s="1"/>
      <c r="B3"/>
    </row>
    <row r="4" spans="1:3">
      <c r="A4" s="1" t="s">
        <v>406</v>
      </c>
      <c r="B4" t="s">
        <v>375</v>
      </c>
    </row>
    <row r="5" spans="1:3">
      <c r="A5" s="602"/>
      <c r="B5" s="602" t="s">
        <v>376</v>
      </c>
      <c r="C5" s="603"/>
    </row>
    <row r="6" spans="1:3">
      <c r="A6" s="604">
        <v>1</v>
      </c>
      <c r="B6" s="605" t="s">
        <v>376</v>
      </c>
      <c r="C6" s="606">
        <v>2187327035.7587342</v>
      </c>
    </row>
    <row r="7" spans="1:3">
      <c r="A7" s="604">
        <v>2</v>
      </c>
      <c r="B7" s="605" t="s">
        <v>377</v>
      </c>
      <c r="C7" s="606">
        <v>-38754813.744993486</v>
      </c>
    </row>
    <row r="8" spans="1:3">
      <c r="A8" s="607">
        <v>3</v>
      </c>
      <c r="B8" s="608" t="s">
        <v>378</v>
      </c>
      <c r="C8" s="609">
        <f>C6+C7</f>
        <v>2148572222.0137405</v>
      </c>
    </row>
    <row r="9" spans="1:3">
      <c r="A9" s="610"/>
      <c r="B9" s="610" t="s">
        <v>379</v>
      </c>
      <c r="C9" s="611"/>
    </row>
    <row r="10" spans="1:3">
      <c r="A10" s="612">
        <v>4</v>
      </c>
      <c r="B10" s="613" t="s">
        <v>380</v>
      </c>
      <c r="C10" s="606">
        <v>231120.67730000001</v>
      </c>
    </row>
    <row r="11" spans="1:3">
      <c r="A11" s="612">
        <v>5</v>
      </c>
      <c r="B11" s="614" t="s">
        <v>381</v>
      </c>
      <c r="C11" s="606">
        <v>1967306.1832508801</v>
      </c>
    </row>
    <row r="12" spans="1:3">
      <c r="A12" s="612">
        <v>6</v>
      </c>
      <c r="B12" s="615" t="s">
        <v>1000</v>
      </c>
      <c r="C12" s="609">
        <v>3077797.6047712318</v>
      </c>
    </row>
    <row r="13" spans="1:3">
      <c r="A13" s="616">
        <v>7</v>
      </c>
      <c r="B13" s="617" t="s">
        <v>382</v>
      </c>
      <c r="C13" s="606" t="b">
        <f>'15. CCR'!E34</f>
        <v>0</v>
      </c>
    </row>
    <row r="14" spans="1:3">
      <c r="A14" s="618">
        <v>8</v>
      </c>
      <c r="B14" s="619" t="s">
        <v>383</v>
      </c>
      <c r="C14" s="609">
        <f>C12</f>
        <v>3077797.6047712318</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55294913.741319001</v>
      </c>
    </row>
    <row r="25" spans="1:3">
      <c r="A25" s="612">
        <v>17</v>
      </c>
      <c r="B25" s="605" t="s">
        <v>394</v>
      </c>
      <c r="C25" s="606">
        <v>0</v>
      </c>
    </row>
    <row r="26" spans="1:3">
      <c r="A26" s="618">
        <v>18</v>
      </c>
      <c r="B26" s="619" t="s">
        <v>395</v>
      </c>
      <c r="C26" s="609">
        <f>C24+C25</f>
        <v>55294913.741319001</v>
      </c>
    </row>
    <row r="27" spans="1:3">
      <c r="A27" s="610"/>
      <c r="B27" s="610" t="s">
        <v>396</v>
      </c>
      <c r="C27" s="620"/>
    </row>
    <row r="28" spans="1:3">
      <c r="A28" s="612">
        <v>19</v>
      </c>
      <c r="B28" s="605" t="s">
        <v>397</v>
      </c>
      <c r="C28" s="606">
        <v>0</v>
      </c>
    </row>
    <row r="29" spans="1:3">
      <c r="A29" s="612">
        <v>20</v>
      </c>
      <c r="B29" s="605" t="s">
        <v>398</v>
      </c>
      <c r="C29" s="606">
        <v>314446073.25500649</v>
      </c>
    </row>
    <row r="30" spans="1:3">
      <c r="A30" s="610"/>
      <c r="B30" s="610" t="s">
        <v>399</v>
      </c>
      <c r="C30" s="611"/>
    </row>
    <row r="31" spans="1:3">
      <c r="A31" s="618">
        <v>21</v>
      </c>
      <c r="B31" s="619" t="s">
        <v>75</v>
      </c>
      <c r="C31" s="609">
        <f>'1. key ratios'!C9</f>
        <v>314446073.25500649</v>
      </c>
    </row>
    <row r="32" spans="1:3">
      <c r="A32" s="618">
        <v>22</v>
      </c>
      <c r="B32" s="619" t="s">
        <v>400</v>
      </c>
      <c r="C32" s="609">
        <f>C8+C14+C22+C26</f>
        <v>2206944933.3598309</v>
      </c>
    </row>
    <row r="33" spans="1:3">
      <c r="A33" s="622"/>
      <c r="B33" s="622" t="s">
        <v>375</v>
      </c>
      <c r="C33" s="611"/>
    </row>
    <row r="34" spans="1:3">
      <c r="A34" s="618">
        <v>23</v>
      </c>
      <c r="B34" s="619" t="s">
        <v>375</v>
      </c>
      <c r="C34" s="623">
        <f>IFERROR(C31/C32,0)</f>
        <v>0.14248025335924305</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46112</v>
      </c>
    </row>
    <row r="3" spans="1:6">
      <c r="A3" s="1"/>
      <c r="B3"/>
    </row>
    <row r="4" spans="1:6">
      <c r="A4" s="627" t="s">
        <v>1001</v>
      </c>
    </row>
    <row r="5" spans="1:6" ht="86.4">
      <c r="B5" s="596"/>
      <c r="C5" s="628" t="s">
        <v>1002</v>
      </c>
      <c r="D5" s="628" t="s">
        <v>1003</v>
      </c>
      <c r="E5" s="628" t="s">
        <v>1004</v>
      </c>
      <c r="F5" s="628" t="s">
        <v>1005</v>
      </c>
    </row>
    <row r="6" spans="1:6">
      <c r="B6" s="629" t="s">
        <v>980</v>
      </c>
      <c r="C6" s="590">
        <v>3379020.0397278923</v>
      </c>
      <c r="D6" s="590">
        <v>11085.601942278987</v>
      </c>
      <c r="E6" s="590" t="b">
        <v>0</v>
      </c>
      <c r="F6" s="590">
        <v>138570.02427848734</v>
      </c>
    </row>
    <row r="7" spans="1:6">
      <c r="B7" s="630" t="s">
        <v>991</v>
      </c>
      <c r="C7" s="631">
        <v>0</v>
      </c>
      <c r="D7" s="631">
        <v>0</v>
      </c>
      <c r="E7" s="631">
        <v>0</v>
      </c>
      <c r="F7" s="631">
        <v>0</v>
      </c>
    </row>
    <row r="8" spans="1:6">
      <c r="B8" s="630" t="s">
        <v>992</v>
      </c>
      <c r="C8" s="631">
        <v>0</v>
      </c>
      <c r="D8" s="631">
        <v>0</v>
      </c>
      <c r="E8" s="631">
        <v>0</v>
      </c>
      <c r="F8" s="631">
        <v>0</v>
      </c>
    </row>
    <row r="9" spans="1:6">
      <c r="B9" s="630" t="s">
        <v>993</v>
      </c>
      <c r="C9" s="631">
        <v>3379020.0397278923</v>
      </c>
      <c r="D9" s="631">
        <v>11085.601942278987</v>
      </c>
      <c r="E9" s="631">
        <v>0</v>
      </c>
      <c r="F9" s="631">
        <v>138570.02427848734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46112</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314446073.25500655</v>
      </c>
      <c r="D8" s="256">
        <v>0</v>
      </c>
      <c r="E8" s="256">
        <v>0</v>
      </c>
      <c r="F8" s="256">
        <v>237124931.28600004</v>
      </c>
      <c r="G8" s="256">
        <v>551571004.54100657</v>
      </c>
    </row>
    <row r="9" spans="1:7">
      <c r="A9" s="254">
        <v>2</v>
      </c>
      <c r="B9" s="257" t="s">
        <v>74</v>
      </c>
      <c r="C9" s="256">
        <v>314446073.25500655</v>
      </c>
      <c r="D9" s="256">
        <v>0</v>
      </c>
      <c r="E9" s="256">
        <v>0</v>
      </c>
      <c r="F9" s="256">
        <v>68539250.659999996</v>
      </c>
      <c r="G9" s="256">
        <v>382985323.91500652</v>
      </c>
    </row>
    <row r="10" spans="1:7">
      <c r="A10" s="254">
        <v>3</v>
      </c>
      <c r="B10" s="257" t="s">
        <v>436</v>
      </c>
      <c r="C10" s="258"/>
      <c r="D10" s="258"/>
      <c r="E10" s="258"/>
      <c r="F10" s="256">
        <v>168585680.62600005</v>
      </c>
      <c r="G10" s="256">
        <v>168585680.62600005</v>
      </c>
    </row>
    <row r="11" spans="1:7" ht="27.6">
      <c r="A11" s="254">
        <v>4</v>
      </c>
      <c r="B11" s="255" t="s">
        <v>437</v>
      </c>
      <c r="C11" s="256">
        <v>167592947.61999953</v>
      </c>
      <c r="D11" s="256">
        <v>251200709.53000018</v>
      </c>
      <c r="E11" s="256">
        <v>141559579.98999995</v>
      </c>
      <c r="F11" s="256">
        <v>10286520.770000007</v>
      </c>
      <c r="G11" s="256">
        <v>521104739.97399962</v>
      </c>
    </row>
    <row r="12" spans="1:7">
      <c r="A12" s="254">
        <v>5</v>
      </c>
      <c r="B12" s="257" t="s">
        <v>438</v>
      </c>
      <c r="C12" s="256">
        <v>144157129.46999946</v>
      </c>
      <c r="D12" s="256">
        <v>242010574.49000019</v>
      </c>
      <c r="E12" s="256">
        <v>127870158.44999996</v>
      </c>
      <c r="F12" s="256">
        <v>9928495.4100000076</v>
      </c>
      <c r="G12" s="256">
        <v>497768039.9289996</v>
      </c>
    </row>
    <row r="13" spans="1:7">
      <c r="A13" s="254">
        <v>6</v>
      </c>
      <c r="B13" s="257" t="s">
        <v>439</v>
      </c>
      <c r="C13" s="256">
        <v>23435818.150000051</v>
      </c>
      <c r="D13" s="256">
        <v>9190135.0400000028</v>
      </c>
      <c r="E13" s="256">
        <v>13689421.540000001</v>
      </c>
      <c r="F13" s="256">
        <v>358025.36</v>
      </c>
      <c r="G13" s="256">
        <v>23336700.045000028</v>
      </c>
    </row>
    <row r="14" spans="1:7">
      <c r="A14" s="254">
        <v>7</v>
      </c>
      <c r="B14" s="255" t="s">
        <v>440</v>
      </c>
      <c r="C14" s="256">
        <v>358542616.30690008</v>
      </c>
      <c r="D14" s="256">
        <v>362988715.41999996</v>
      </c>
      <c r="E14" s="256">
        <v>259807404.31999999</v>
      </c>
      <c r="F14" s="256">
        <v>50</v>
      </c>
      <c r="G14" s="256">
        <v>389011144.79000008</v>
      </c>
    </row>
    <row r="15" spans="1:7" ht="55.2">
      <c r="A15" s="254">
        <v>8</v>
      </c>
      <c r="B15" s="257" t="s">
        <v>441</v>
      </c>
      <c r="C15" s="256">
        <v>339716178.8900001</v>
      </c>
      <c r="D15" s="256">
        <v>178498656.37</v>
      </c>
      <c r="E15" s="256">
        <v>207313521.77000001</v>
      </c>
      <c r="F15" s="256">
        <v>50</v>
      </c>
      <c r="G15" s="256">
        <v>362764203.51500005</v>
      </c>
    </row>
    <row r="16" spans="1:7" ht="27.6">
      <c r="A16" s="254">
        <v>9</v>
      </c>
      <c r="B16" s="257" t="s">
        <v>442</v>
      </c>
      <c r="C16" s="256">
        <v>18826437.416900005</v>
      </c>
      <c r="D16" s="256">
        <v>184490059.04999995</v>
      </c>
      <c r="E16" s="256">
        <v>52493882.54999999</v>
      </c>
      <c r="F16" s="256">
        <v>0</v>
      </c>
      <c r="G16" s="256">
        <v>26246941.275000006</v>
      </c>
    </row>
    <row r="17" spans="1:7">
      <c r="A17" s="254">
        <v>10</v>
      </c>
      <c r="B17" s="255" t="s">
        <v>443</v>
      </c>
      <c r="C17" s="256">
        <v>0</v>
      </c>
      <c r="D17" s="256">
        <v>0</v>
      </c>
      <c r="E17" s="256">
        <v>0</v>
      </c>
      <c r="F17" s="256">
        <v>0</v>
      </c>
      <c r="G17" s="256">
        <v>0</v>
      </c>
    </row>
    <row r="18" spans="1:7">
      <c r="A18" s="254">
        <v>11</v>
      </c>
      <c r="B18" s="255" t="s">
        <v>78</v>
      </c>
      <c r="C18" s="256">
        <v>0</v>
      </c>
      <c r="D18" s="256">
        <v>28383779.092827376</v>
      </c>
      <c r="E18" s="256">
        <v>6247249.3699999992</v>
      </c>
      <c r="F18" s="256">
        <v>11020672.7609</v>
      </c>
      <c r="G18" s="256">
        <v>0</v>
      </c>
    </row>
    <row r="19" spans="1:7">
      <c r="A19" s="254">
        <v>12</v>
      </c>
      <c r="B19" s="257" t="s">
        <v>444</v>
      </c>
      <c r="C19" s="256">
        <v>0</v>
      </c>
      <c r="D19" s="256">
        <v>0</v>
      </c>
      <c r="E19" s="256">
        <v>0</v>
      </c>
      <c r="F19" s="256">
        <v>0</v>
      </c>
      <c r="G19" s="256">
        <v>0</v>
      </c>
    </row>
    <row r="20" spans="1:7" ht="27.6">
      <c r="A20" s="254">
        <v>13</v>
      </c>
      <c r="B20" s="257" t="s">
        <v>445</v>
      </c>
      <c r="C20" s="256">
        <v>0</v>
      </c>
      <c r="D20" s="256">
        <v>28383779.092827376</v>
      </c>
      <c r="E20" s="256">
        <v>6247249.3699999992</v>
      </c>
      <c r="F20" s="256">
        <v>11020672.7609</v>
      </c>
      <c r="G20" s="256">
        <v>0</v>
      </c>
    </row>
    <row r="21" spans="1:7">
      <c r="A21" s="259">
        <v>14</v>
      </c>
      <c r="B21" s="260" t="s">
        <v>446</v>
      </c>
      <c r="C21" s="258"/>
      <c r="D21" s="258"/>
      <c r="E21" s="258"/>
      <c r="F21" s="258"/>
      <c r="G21" s="261">
        <f>SUM(G8,G11,G14,G17,G18)</f>
        <v>1461686889.3050063</v>
      </c>
    </row>
    <row r="22" spans="1:7">
      <c r="A22" s="262"/>
      <c r="B22" s="279" t="s">
        <v>447</v>
      </c>
      <c r="C22" s="263"/>
      <c r="D22" s="264"/>
      <c r="E22" s="263"/>
      <c r="F22" s="263"/>
      <c r="G22" s="265"/>
    </row>
    <row r="23" spans="1:7">
      <c r="A23" s="254">
        <v>15</v>
      </c>
      <c r="B23" s="255" t="s">
        <v>310</v>
      </c>
      <c r="C23" s="266">
        <v>321619222.96829998</v>
      </c>
      <c r="D23" s="266">
        <v>71658902.859499991</v>
      </c>
      <c r="E23" s="266">
        <v>0</v>
      </c>
      <c r="F23" s="266">
        <v>999342.68</v>
      </c>
      <c r="G23" s="266">
        <v>12655970.163389999</v>
      </c>
    </row>
    <row r="24" spans="1:7">
      <c r="A24" s="254">
        <v>16</v>
      </c>
      <c r="B24" s="255" t="s">
        <v>448</v>
      </c>
      <c r="C24" s="266">
        <v>235323.23220002273</v>
      </c>
      <c r="D24" s="266">
        <v>238328526.79918447</v>
      </c>
      <c r="E24" s="266">
        <v>203630063.65050009</v>
      </c>
      <c r="F24" s="266">
        <v>1055980940.307193</v>
      </c>
      <c r="G24" s="266">
        <v>1079719123.3751309</v>
      </c>
    </row>
    <row r="25" spans="1:7" ht="27.6">
      <c r="A25" s="254">
        <v>17</v>
      </c>
      <c r="B25" s="257" t="s">
        <v>449</v>
      </c>
      <c r="C25" s="266" t="s">
        <v>1030</v>
      </c>
      <c r="D25" s="266">
        <v>0</v>
      </c>
      <c r="E25" s="266">
        <v>0</v>
      </c>
      <c r="F25" s="266">
        <v>0</v>
      </c>
      <c r="G25" s="266">
        <v>0</v>
      </c>
    </row>
    <row r="26" spans="1:7" ht="27.6">
      <c r="A26" s="254">
        <v>18</v>
      </c>
      <c r="B26" s="257" t="s">
        <v>450</v>
      </c>
      <c r="C26" s="266">
        <v>235323.23220002273</v>
      </c>
      <c r="D26" s="266">
        <v>41801159.185099989</v>
      </c>
      <c r="E26" s="266">
        <v>6128617.345900001</v>
      </c>
      <c r="F26" s="266">
        <v>9297274.2786999997</v>
      </c>
      <c r="G26" s="266">
        <v>18667055.314245004</v>
      </c>
    </row>
    <row r="27" spans="1:7">
      <c r="A27" s="254">
        <v>19</v>
      </c>
      <c r="B27" s="257" t="s">
        <v>451</v>
      </c>
      <c r="C27" s="266" t="s">
        <v>1030</v>
      </c>
      <c r="D27" s="266">
        <v>147221237.40730038</v>
      </c>
      <c r="E27" s="266">
        <v>160406968.39290014</v>
      </c>
      <c r="F27" s="266">
        <v>779924270.44189322</v>
      </c>
      <c r="G27" s="266">
        <v>816749732.77570951</v>
      </c>
    </row>
    <row r="28" spans="1:7">
      <c r="A28" s="254">
        <v>20</v>
      </c>
      <c r="B28" s="267" t="s">
        <v>452</v>
      </c>
      <c r="C28" s="266">
        <v>0</v>
      </c>
      <c r="D28" s="266">
        <v>0</v>
      </c>
      <c r="E28" s="266">
        <v>0</v>
      </c>
      <c r="F28" s="266">
        <v>0</v>
      </c>
      <c r="G28" s="266">
        <v>0</v>
      </c>
    </row>
    <row r="29" spans="1:7">
      <c r="A29" s="254">
        <v>21</v>
      </c>
      <c r="B29" s="257" t="s">
        <v>453</v>
      </c>
      <c r="C29" s="266" t="s">
        <v>1030</v>
      </c>
      <c r="D29" s="266">
        <v>42798485.307099961</v>
      </c>
      <c r="E29" s="266">
        <v>37094477.911699951</v>
      </c>
      <c r="F29" s="266">
        <v>259273378.78659993</v>
      </c>
      <c r="G29" s="266">
        <v>234685398.55533424</v>
      </c>
    </row>
    <row r="30" spans="1:7">
      <c r="A30" s="254">
        <v>22</v>
      </c>
      <c r="B30" s="267" t="s">
        <v>452</v>
      </c>
      <c r="C30" s="266">
        <v>0</v>
      </c>
      <c r="D30" s="266">
        <v>18081380.318814483</v>
      </c>
      <c r="E30" s="266">
        <v>14508552.018709688</v>
      </c>
      <c r="F30" s="266">
        <v>128217275.11337835</v>
      </c>
      <c r="G30" s="266">
        <v>99636194.992458016</v>
      </c>
    </row>
    <row r="31" spans="1:7" ht="27.6">
      <c r="A31" s="254">
        <v>23</v>
      </c>
      <c r="B31" s="257" t="s">
        <v>454</v>
      </c>
      <c r="C31" s="266" t="s">
        <v>1030</v>
      </c>
      <c r="D31" s="266">
        <v>6507644.8996841423</v>
      </c>
      <c r="E31" s="266">
        <v>0</v>
      </c>
      <c r="F31" s="266">
        <v>7486016.7999999998</v>
      </c>
      <c r="G31" s="266">
        <v>9616936.7298420705</v>
      </c>
    </row>
    <row r="32" spans="1:7">
      <c r="A32" s="254">
        <v>24</v>
      </c>
      <c r="B32" s="255" t="s">
        <v>455</v>
      </c>
      <c r="C32" s="266">
        <v>0</v>
      </c>
      <c r="D32" s="266">
        <v>0</v>
      </c>
      <c r="E32" s="266">
        <v>0</v>
      </c>
      <c r="F32" s="266">
        <v>0</v>
      </c>
      <c r="G32" s="266">
        <v>0</v>
      </c>
    </row>
    <row r="33" spans="1:7">
      <c r="A33" s="254">
        <v>25</v>
      </c>
      <c r="B33" s="255" t="s">
        <v>88</v>
      </c>
      <c r="C33" s="266">
        <v>115250786.70693158</v>
      </c>
      <c r="D33" s="266">
        <v>15768582.822200008</v>
      </c>
      <c r="E33" s="266">
        <v>13500151.009800026</v>
      </c>
      <c r="F33" s="266">
        <v>112229407.36362442</v>
      </c>
      <c r="G33" s="266">
        <v>242130693.046556</v>
      </c>
    </row>
    <row r="34" spans="1:7">
      <c r="A34" s="254">
        <v>26</v>
      </c>
      <c r="B34" s="257" t="s">
        <v>456</v>
      </c>
      <c r="C34" s="266">
        <v>0</v>
      </c>
      <c r="D34" s="266">
        <v>32264.120000000112</v>
      </c>
      <c r="E34" s="266">
        <v>0</v>
      </c>
      <c r="F34" s="266">
        <v>0</v>
      </c>
      <c r="G34" s="266">
        <v>32264.120000000112</v>
      </c>
    </row>
    <row r="35" spans="1:7">
      <c r="A35" s="254">
        <v>27</v>
      </c>
      <c r="B35" s="257" t="s">
        <v>457</v>
      </c>
      <c r="C35" s="266">
        <v>115250786.70693158</v>
      </c>
      <c r="D35" s="266">
        <v>15736318.702200009</v>
      </c>
      <c r="E35" s="266">
        <v>13500151.009800026</v>
      </c>
      <c r="F35" s="266">
        <v>112229407.36362442</v>
      </c>
      <c r="G35" s="266">
        <v>242098428.92655599</v>
      </c>
    </row>
    <row r="36" spans="1:7">
      <c r="A36" s="254">
        <v>28</v>
      </c>
      <c r="B36" s="255" t="s">
        <v>458</v>
      </c>
      <c r="C36" s="266">
        <v>0</v>
      </c>
      <c r="D36" s="266">
        <v>39227028.722931981</v>
      </c>
      <c r="E36" s="266">
        <v>36049013.106199995</v>
      </c>
      <c r="F36" s="266">
        <v>41635041.43599999</v>
      </c>
      <c r="G36" s="266">
        <v>8464403.7432732005</v>
      </c>
    </row>
    <row r="37" spans="1:7">
      <c r="A37" s="259">
        <v>29</v>
      </c>
      <c r="B37" s="260" t="s">
        <v>459</v>
      </c>
      <c r="C37" s="258"/>
      <c r="D37" s="258"/>
      <c r="E37" s="258"/>
      <c r="F37" s="258"/>
      <c r="G37" s="261">
        <f>SUM(G23:G24,G32:G33,G36)</f>
        <v>1342970190.3283501</v>
      </c>
    </row>
    <row r="38" spans="1:7">
      <c r="A38" s="250"/>
      <c r="B38" s="268"/>
      <c r="C38" s="269"/>
      <c r="D38" s="269"/>
      <c r="E38" s="269"/>
      <c r="F38" s="269"/>
      <c r="G38" s="270"/>
    </row>
    <row r="39" spans="1:7" ht="15" thickBot="1">
      <c r="A39" s="271">
        <v>30</v>
      </c>
      <c r="B39" s="272" t="s">
        <v>427</v>
      </c>
      <c r="C39" s="176"/>
      <c r="D39" s="161"/>
      <c r="E39" s="161"/>
      <c r="F39" s="273"/>
      <c r="G39" s="274">
        <f>IFERROR(G21/G37,0)</f>
        <v>1.0883986106554089</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46112</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121349116.36</v>
      </c>
      <c r="D8" s="497">
        <v>114045026.73014833</v>
      </c>
      <c r="E8" s="497">
        <v>37077742.545399994</v>
      </c>
      <c r="F8" s="497">
        <v>4993421.5115999999</v>
      </c>
      <c r="G8" s="497">
        <v>0</v>
      </c>
      <c r="H8" s="497">
        <v>277465307.14714837</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33314228.169999998</v>
      </c>
      <c r="E13" s="497">
        <v>0</v>
      </c>
      <c r="F13" s="497">
        <v>1000947.77</v>
      </c>
      <c r="G13" s="497">
        <v>0</v>
      </c>
      <c r="H13" s="497">
        <v>34315175.939999998</v>
      </c>
    </row>
    <row r="14" spans="1:8">
      <c r="A14" s="360">
        <v>7</v>
      </c>
      <c r="B14" s="359" t="s">
        <v>71</v>
      </c>
      <c r="C14" s="497">
        <v>0</v>
      </c>
      <c r="D14" s="497">
        <v>59492662.305784017</v>
      </c>
      <c r="E14" s="497">
        <v>219902957.59779978</v>
      </c>
      <c r="F14" s="497">
        <v>484575109.22235817</v>
      </c>
      <c r="G14" s="497">
        <v>0</v>
      </c>
      <c r="H14" s="497">
        <v>763970729.12594199</v>
      </c>
    </row>
    <row r="15" spans="1:8">
      <c r="A15" s="360">
        <v>8</v>
      </c>
      <c r="B15" s="361" t="s">
        <v>72</v>
      </c>
      <c r="C15" s="497">
        <v>0</v>
      </c>
      <c r="D15" s="497">
        <v>32851340.311051954</v>
      </c>
      <c r="E15" s="497">
        <v>208542524.9492296</v>
      </c>
      <c r="F15" s="497">
        <v>472865759.00458336</v>
      </c>
      <c r="G15" s="497" t="s">
        <v>1031</v>
      </c>
      <c r="H15" s="497">
        <v>714259624.26486492</v>
      </c>
    </row>
    <row r="16" spans="1:8">
      <c r="A16" s="360">
        <v>9</v>
      </c>
      <c r="B16" s="359" t="s">
        <v>921</v>
      </c>
      <c r="C16" s="497">
        <v>0</v>
      </c>
      <c r="D16" s="497">
        <v>4164946.2855060007</v>
      </c>
      <c r="E16" s="497">
        <v>22233138.044751003</v>
      </c>
      <c r="F16" s="497">
        <v>163439168.2399078</v>
      </c>
      <c r="G16" s="497">
        <v>0</v>
      </c>
      <c r="H16" s="497">
        <v>189837252.5701648</v>
      </c>
    </row>
    <row r="17" spans="1:8">
      <c r="A17" s="360">
        <v>10</v>
      </c>
      <c r="B17" s="363" t="s">
        <v>488</v>
      </c>
      <c r="C17" s="497">
        <v>0</v>
      </c>
      <c r="D17" s="497">
        <v>590473.41562099999</v>
      </c>
      <c r="E17" s="497">
        <v>11016681.170600001</v>
      </c>
      <c r="F17" s="497">
        <v>20872839.703722008</v>
      </c>
      <c r="G17" s="497">
        <v>0</v>
      </c>
      <c r="H17" s="497">
        <v>32479994.28994301</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45938151.185523689</v>
      </c>
      <c r="D21" s="497">
        <v>0</v>
      </c>
      <c r="E21" s="497">
        <v>0</v>
      </c>
      <c r="F21" s="497">
        <v>161540804.18000004</v>
      </c>
      <c r="G21" s="497">
        <v>0</v>
      </c>
      <c r="H21" s="497">
        <v>207478955.36552373</v>
      </c>
    </row>
    <row r="22" spans="1:8">
      <c r="A22" s="358">
        <v>15</v>
      </c>
      <c r="B22" s="357" t="s">
        <v>66</v>
      </c>
      <c r="C22" s="497">
        <v>167287267.5455237</v>
      </c>
      <c r="D22" s="497">
        <v>243868203.80249032</v>
      </c>
      <c r="E22" s="497">
        <v>487756363.13718039</v>
      </c>
      <c r="F22" s="497">
        <v>1288415209.9284494</v>
      </c>
      <c r="G22" s="497">
        <v>0</v>
      </c>
      <c r="H22" s="497">
        <v>2187327044.4136438</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46112</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277586909.88999999</v>
      </c>
      <c r="E7" s="366">
        <v>121602.74285167018</v>
      </c>
      <c r="F7" s="366">
        <v>0</v>
      </c>
      <c r="G7" s="366">
        <v>0</v>
      </c>
      <c r="H7" s="365">
        <f t="shared" ref="H7:H20" si="0">C7+D7-E7-F7</f>
        <v>277465307.14714831</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34315175.939999998</v>
      </c>
      <c r="E12" s="366">
        <v>0</v>
      </c>
      <c r="F12" s="366">
        <v>0</v>
      </c>
      <c r="G12" s="366">
        <v>0</v>
      </c>
      <c r="H12" s="365">
        <f t="shared" si="0"/>
        <v>34315175.939999998</v>
      </c>
    </row>
    <row r="13" spans="1:8">
      <c r="A13" s="371">
        <v>7</v>
      </c>
      <c r="B13" s="359" t="s">
        <v>71</v>
      </c>
      <c r="C13" s="366">
        <v>16504331.263700001</v>
      </c>
      <c r="D13" s="366">
        <v>752469781.46890032</v>
      </c>
      <c r="E13" s="366">
        <v>5003383.6066581886</v>
      </c>
      <c r="F13" s="366">
        <v>0</v>
      </c>
      <c r="G13" s="366">
        <v>0</v>
      </c>
      <c r="H13" s="365">
        <f t="shared" si="0"/>
        <v>763970729.12594211</v>
      </c>
    </row>
    <row r="14" spans="1:8">
      <c r="A14" s="371">
        <v>8</v>
      </c>
      <c r="B14" s="361" t="s">
        <v>72</v>
      </c>
      <c r="C14" s="366">
        <v>56178201.120099939</v>
      </c>
      <c r="D14" s="366">
        <v>685638043.53070486</v>
      </c>
      <c r="E14" s="366">
        <v>27556620.385935854</v>
      </c>
      <c r="F14" s="366">
        <v>0</v>
      </c>
      <c r="G14" s="366">
        <v>2098508.0630374043</v>
      </c>
      <c r="H14" s="365">
        <f t="shared" si="0"/>
        <v>714259624.26486886</v>
      </c>
    </row>
    <row r="15" spans="1:8">
      <c r="A15" s="371">
        <v>9</v>
      </c>
      <c r="B15" s="359" t="s">
        <v>921</v>
      </c>
      <c r="C15" s="366">
        <v>5993541.6364000002</v>
      </c>
      <c r="D15" s="366">
        <v>186290180.47909999</v>
      </c>
      <c r="E15" s="366">
        <v>2446469.5453349985</v>
      </c>
      <c r="F15" s="366">
        <v>0</v>
      </c>
      <c r="G15" s="366">
        <v>0</v>
      </c>
      <c r="H15" s="365">
        <f t="shared" si="0"/>
        <v>189837252.57016501</v>
      </c>
    </row>
    <row r="16" spans="1:8">
      <c r="A16" s="371">
        <v>10</v>
      </c>
      <c r="B16" s="363" t="s">
        <v>488</v>
      </c>
      <c r="C16" s="366">
        <v>48074073.663399905</v>
      </c>
      <c r="D16" s="366">
        <v>0</v>
      </c>
      <c r="E16" s="366">
        <v>15594079.373457009</v>
      </c>
      <c r="F16" s="366">
        <v>0</v>
      </c>
      <c r="G16" s="366">
        <v>2097501.5530374041</v>
      </c>
      <c r="H16" s="365">
        <f t="shared" si="0"/>
        <v>32479994.289942898</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45203008.990051039</v>
      </c>
      <c r="D20" s="366">
        <v>200401731.66547269</v>
      </c>
      <c r="E20" s="366">
        <v>0</v>
      </c>
      <c r="F20" s="366">
        <v>0</v>
      </c>
      <c r="G20" s="366">
        <v>0</v>
      </c>
      <c r="H20" s="365">
        <f t="shared" si="0"/>
        <v>245604740.65552372</v>
      </c>
    </row>
    <row r="21" spans="1:8" s="285" customFormat="1">
      <c r="A21" s="370">
        <v>15</v>
      </c>
      <c r="B21" s="369" t="s">
        <v>66</v>
      </c>
      <c r="C21" s="369">
        <f t="shared" ref="C21:H21" si="1">SUM(C7:C15)+SUM(C17:C20)</f>
        <v>123879083.01025099</v>
      </c>
      <c r="D21" s="369">
        <f t="shared" si="1"/>
        <v>2136701822.9741778</v>
      </c>
      <c r="E21" s="369">
        <f t="shared" si="1"/>
        <v>35128076.28078071</v>
      </c>
      <c r="F21" s="369">
        <f t="shared" si="1"/>
        <v>0</v>
      </c>
      <c r="G21" s="369">
        <f t="shared" si="1"/>
        <v>2098508.0630374043</v>
      </c>
      <c r="H21" s="365">
        <f t="shared" si="1"/>
        <v>2225452829.7036476</v>
      </c>
    </row>
    <row r="22" spans="1:8">
      <c r="A22" s="368">
        <v>16</v>
      </c>
      <c r="B22" s="367" t="s">
        <v>489</v>
      </c>
      <c r="C22" s="366">
        <v>78676074.02019994</v>
      </c>
      <c r="D22" s="366">
        <v>1608388361.6387053</v>
      </c>
      <c r="E22" s="366">
        <v>34943558.619899772</v>
      </c>
      <c r="F22" s="366">
        <v>0</v>
      </c>
      <c r="G22" s="366">
        <v>2098508.0630374043</v>
      </c>
      <c r="H22" s="365">
        <f>C22+D22-E22-F22</f>
        <v>1652120877.0390055</v>
      </c>
    </row>
    <row r="23" spans="1:8">
      <c r="A23" s="368">
        <v>17</v>
      </c>
      <c r="B23" s="367" t="s">
        <v>490</v>
      </c>
      <c r="C23" s="508">
        <v>0</v>
      </c>
      <c r="D23" s="366">
        <v>172247437.37000003</v>
      </c>
      <c r="E23" s="366">
        <v>184525.67031585801</v>
      </c>
      <c r="F23" s="366">
        <v>0</v>
      </c>
      <c r="G23" s="366">
        <v>0</v>
      </c>
      <c r="H23" s="365">
        <f>C23+D23-E23-F23</f>
        <v>172062911.69968417</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46112</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1259443.4588000001</v>
      </c>
      <c r="D7" s="366">
        <v>349798591.75199997</v>
      </c>
      <c r="E7" s="366">
        <v>1295528.803051668</v>
      </c>
      <c r="F7" s="366">
        <v>0</v>
      </c>
      <c r="G7" s="366">
        <v>0</v>
      </c>
      <c r="H7" s="365">
        <f t="shared" ref="H7:H34" si="0">C7+D7-E7-F7</f>
        <v>349762506.40774834</v>
      </c>
    </row>
    <row r="8" spans="1:8">
      <c r="A8" s="366">
        <v>2</v>
      </c>
      <c r="B8" s="379" t="s">
        <v>493</v>
      </c>
      <c r="C8" s="366">
        <v>922610.31</v>
      </c>
      <c r="D8" s="366">
        <v>99549369.647999972</v>
      </c>
      <c r="E8" s="366">
        <v>617634.47846418747</v>
      </c>
      <c r="F8" s="366">
        <v>0</v>
      </c>
      <c r="G8" s="366">
        <v>0</v>
      </c>
      <c r="H8" s="365">
        <f t="shared" si="0"/>
        <v>99854345.479535788</v>
      </c>
    </row>
    <row r="9" spans="1:8">
      <c r="A9" s="366">
        <v>3</v>
      </c>
      <c r="B9" s="379" t="s">
        <v>841</v>
      </c>
      <c r="C9" s="366">
        <v>0</v>
      </c>
      <c r="D9" s="366">
        <v>36061946.558099993</v>
      </c>
      <c r="E9" s="366">
        <v>76.598199999999991</v>
      </c>
      <c r="F9" s="366">
        <v>0</v>
      </c>
      <c r="G9" s="366">
        <v>0</v>
      </c>
      <c r="H9" s="365">
        <f t="shared" si="0"/>
        <v>36061869.959899992</v>
      </c>
    </row>
    <row r="10" spans="1:8">
      <c r="A10" s="366">
        <v>4</v>
      </c>
      <c r="B10" s="379" t="s">
        <v>494</v>
      </c>
      <c r="C10" s="366">
        <v>4609675.0461999997</v>
      </c>
      <c r="D10" s="366">
        <v>128478947.79150002</v>
      </c>
      <c r="E10" s="366">
        <v>515053.95720000024</v>
      </c>
      <c r="F10" s="366">
        <v>0</v>
      </c>
      <c r="G10" s="366">
        <v>0</v>
      </c>
      <c r="H10" s="365">
        <f t="shared" si="0"/>
        <v>132573568.8805</v>
      </c>
    </row>
    <row r="11" spans="1:8">
      <c r="A11" s="366">
        <v>5</v>
      </c>
      <c r="B11" s="379" t="s">
        <v>495</v>
      </c>
      <c r="C11" s="366">
        <v>8430165.7067999989</v>
      </c>
      <c r="D11" s="366">
        <v>123273484.99419993</v>
      </c>
      <c r="E11" s="366">
        <v>2421209.9531999999</v>
      </c>
      <c r="F11" s="366">
        <v>0</v>
      </c>
      <c r="G11" s="366">
        <v>0</v>
      </c>
      <c r="H11" s="365">
        <f t="shared" si="0"/>
        <v>129282440.74779993</v>
      </c>
    </row>
    <row r="12" spans="1:8">
      <c r="A12" s="366">
        <v>6</v>
      </c>
      <c r="B12" s="379" t="s">
        <v>496</v>
      </c>
      <c r="C12" s="366">
        <v>1674952.7209000001</v>
      </c>
      <c r="D12" s="366">
        <v>51509942.081300005</v>
      </c>
      <c r="E12" s="366">
        <v>319538.39890000015</v>
      </c>
      <c r="F12" s="366">
        <v>0</v>
      </c>
      <c r="G12" s="366">
        <v>0</v>
      </c>
      <c r="H12" s="365">
        <f t="shared" si="0"/>
        <v>52865356.403300002</v>
      </c>
    </row>
    <row r="13" spans="1:8">
      <c r="A13" s="366">
        <v>7</v>
      </c>
      <c r="B13" s="379" t="s">
        <v>497</v>
      </c>
      <c r="C13" s="366">
        <v>4542951.6462999992</v>
      </c>
      <c r="D13" s="366">
        <v>101417291.78569999</v>
      </c>
      <c r="E13" s="366">
        <v>1182400.5347000007</v>
      </c>
      <c r="F13" s="366">
        <v>0</v>
      </c>
      <c r="G13" s="366">
        <v>0</v>
      </c>
      <c r="H13" s="365">
        <f t="shared" si="0"/>
        <v>104777842.89729999</v>
      </c>
    </row>
    <row r="14" spans="1:8">
      <c r="A14" s="366">
        <v>8</v>
      </c>
      <c r="B14" s="379" t="s">
        <v>498</v>
      </c>
      <c r="C14" s="366">
        <v>2996203.4073000001</v>
      </c>
      <c r="D14" s="366">
        <v>71553596.786200002</v>
      </c>
      <c r="E14" s="366">
        <v>1311105.9885000002</v>
      </c>
      <c r="F14" s="366">
        <v>0</v>
      </c>
      <c r="G14" s="366">
        <v>0</v>
      </c>
      <c r="H14" s="365">
        <f t="shared" si="0"/>
        <v>73238694.204999998</v>
      </c>
    </row>
    <row r="15" spans="1:8">
      <c r="A15" s="366">
        <v>9</v>
      </c>
      <c r="B15" s="379" t="s">
        <v>499</v>
      </c>
      <c r="C15" s="366">
        <v>2635199.2798999995</v>
      </c>
      <c r="D15" s="366">
        <v>53467901.84049999</v>
      </c>
      <c r="E15" s="366">
        <v>735961.41150000005</v>
      </c>
      <c r="F15" s="366">
        <v>0</v>
      </c>
      <c r="G15" s="366">
        <v>0</v>
      </c>
      <c r="H15" s="365">
        <f t="shared" si="0"/>
        <v>55367139.70889999</v>
      </c>
    </row>
    <row r="16" spans="1:8">
      <c r="A16" s="366">
        <v>10</v>
      </c>
      <c r="B16" s="379" t="s">
        <v>500</v>
      </c>
      <c r="C16" s="366">
        <v>446655.46159999998</v>
      </c>
      <c r="D16" s="366">
        <v>33439228.758799993</v>
      </c>
      <c r="E16" s="366">
        <v>407268.19660000014</v>
      </c>
      <c r="F16" s="366">
        <v>0</v>
      </c>
      <c r="G16" s="366">
        <v>0</v>
      </c>
      <c r="H16" s="365">
        <f t="shared" si="0"/>
        <v>33478616.023799989</v>
      </c>
    </row>
    <row r="17" spans="1:8">
      <c r="A17" s="366">
        <v>11</v>
      </c>
      <c r="B17" s="379" t="s">
        <v>501</v>
      </c>
      <c r="C17" s="366">
        <v>1312501.0135999997</v>
      </c>
      <c r="D17" s="366">
        <v>9292423.946600005</v>
      </c>
      <c r="E17" s="366">
        <v>480459.86909999984</v>
      </c>
      <c r="F17" s="366">
        <v>0</v>
      </c>
      <c r="G17" s="366">
        <v>0</v>
      </c>
      <c r="H17" s="365">
        <f t="shared" si="0"/>
        <v>10124465.091100004</v>
      </c>
    </row>
    <row r="18" spans="1:8">
      <c r="A18" s="366">
        <v>12</v>
      </c>
      <c r="B18" s="379" t="s">
        <v>502</v>
      </c>
      <c r="C18" s="366">
        <v>6527910.4452999989</v>
      </c>
      <c r="D18" s="366">
        <v>85293187.795999989</v>
      </c>
      <c r="E18" s="366">
        <v>2678923.7677999972</v>
      </c>
      <c r="F18" s="366">
        <v>0</v>
      </c>
      <c r="G18" s="366">
        <v>0</v>
      </c>
      <c r="H18" s="365">
        <f t="shared" si="0"/>
        <v>89142174.473499984</v>
      </c>
    </row>
    <row r="19" spans="1:8">
      <c r="A19" s="366">
        <v>13</v>
      </c>
      <c r="B19" s="379" t="s">
        <v>503</v>
      </c>
      <c r="C19" s="366">
        <v>1707940.8374000001</v>
      </c>
      <c r="D19" s="366">
        <v>22077175.512099996</v>
      </c>
      <c r="E19" s="366">
        <v>615031.49880000006</v>
      </c>
      <c r="F19" s="366">
        <v>0</v>
      </c>
      <c r="G19" s="366">
        <v>0</v>
      </c>
      <c r="H19" s="365">
        <f t="shared" si="0"/>
        <v>23170084.850699998</v>
      </c>
    </row>
    <row r="20" spans="1:8">
      <c r="A20" s="366">
        <v>14</v>
      </c>
      <c r="B20" s="379" t="s">
        <v>504</v>
      </c>
      <c r="C20" s="366">
        <v>8457017.717600001</v>
      </c>
      <c r="D20" s="366">
        <v>147230957.03169999</v>
      </c>
      <c r="E20" s="366">
        <v>2916607.240399994</v>
      </c>
      <c r="F20" s="366">
        <v>0</v>
      </c>
      <c r="G20" s="366">
        <v>0</v>
      </c>
      <c r="H20" s="365">
        <f t="shared" si="0"/>
        <v>152771367.50889999</v>
      </c>
    </row>
    <row r="21" spans="1:8">
      <c r="A21" s="366">
        <v>15</v>
      </c>
      <c r="B21" s="379" t="s">
        <v>505</v>
      </c>
      <c r="C21" s="366">
        <v>347621.44180000003</v>
      </c>
      <c r="D21" s="366">
        <v>56942144.6149</v>
      </c>
      <c r="E21" s="366">
        <v>843755.54469999985</v>
      </c>
      <c r="F21" s="366">
        <v>0</v>
      </c>
      <c r="G21" s="366">
        <v>0</v>
      </c>
      <c r="H21" s="365">
        <f t="shared" si="0"/>
        <v>56446010.512000002</v>
      </c>
    </row>
    <row r="22" spans="1:8">
      <c r="A22" s="366">
        <v>16</v>
      </c>
      <c r="B22" s="379" t="s">
        <v>506</v>
      </c>
      <c r="C22" s="366">
        <v>0</v>
      </c>
      <c r="D22" s="366">
        <v>222220.84260000003</v>
      </c>
      <c r="E22" s="366">
        <v>1254.2812000000001</v>
      </c>
      <c r="F22" s="366">
        <v>0</v>
      </c>
      <c r="G22" s="366">
        <v>0</v>
      </c>
      <c r="H22" s="365">
        <f t="shared" si="0"/>
        <v>220966.56140000004</v>
      </c>
    </row>
    <row r="23" spans="1:8">
      <c r="A23" s="366">
        <v>17</v>
      </c>
      <c r="B23" s="379" t="s">
        <v>507</v>
      </c>
      <c r="C23" s="366">
        <v>792189.24320000003</v>
      </c>
      <c r="D23" s="366">
        <v>1323854.0834000001</v>
      </c>
      <c r="E23" s="366">
        <v>81129.040500000017</v>
      </c>
      <c r="F23" s="366">
        <v>0</v>
      </c>
      <c r="G23" s="366">
        <v>0</v>
      </c>
      <c r="H23" s="365">
        <f t="shared" si="0"/>
        <v>2034914.2861000001</v>
      </c>
    </row>
    <row r="24" spans="1:8">
      <c r="A24" s="366">
        <v>18</v>
      </c>
      <c r="B24" s="379" t="s">
        <v>508</v>
      </c>
      <c r="C24" s="366">
        <v>0</v>
      </c>
      <c r="D24" s="366">
        <v>6714020.7719000001</v>
      </c>
      <c r="E24" s="366">
        <v>38009.081599999998</v>
      </c>
      <c r="F24" s="366">
        <v>0</v>
      </c>
      <c r="G24" s="366">
        <v>0</v>
      </c>
      <c r="H24" s="365">
        <f t="shared" si="0"/>
        <v>6676011.6902999999</v>
      </c>
    </row>
    <row r="25" spans="1:8">
      <c r="A25" s="366">
        <v>19</v>
      </c>
      <c r="B25" s="379" t="s">
        <v>509</v>
      </c>
      <c r="C25" s="366">
        <v>104287.67000000001</v>
      </c>
      <c r="D25" s="366">
        <v>3784396.1206999999</v>
      </c>
      <c r="E25" s="366">
        <v>144481.22229999999</v>
      </c>
      <c r="F25" s="366">
        <v>0</v>
      </c>
      <c r="G25" s="366">
        <v>0</v>
      </c>
      <c r="H25" s="365">
        <f t="shared" si="0"/>
        <v>3744202.5683999998</v>
      </c>
    </row>
    <row r="26" spans="1:8">
      <c r="A26" s="366">
        <v>20</v>
      </c>
      <c r="B26" s="379" t="s">
        <v>510</v>
      </c>
      <c r="C26" s="366">
        <v>622669.27549999999</v>
      </c>
      <c r="D26" s="366">
        <v>40712534.327399984</v>
      </c>
      <c r="E26" s="366">
        <v>452944.58760000032</v>
      </c>
      <c r="F26" s="366">
        <v>0</v>
      </c>
      <c r="G26" s="366">
        <v>0</v>
      </c>
      <c r="H26" s="365">
        <f t="shared" si="0"/>
        <v>40882259.015299983</v>
      </c>
    </row>
    <row r="27" spans="1:8">
      <c r="A27" s="366">
        <v>21</v>
      </c>
      <c r="B27" s="379" t="s">
        <v>511</v>
      </c>
      <c r="C27" s="366">
        <v>249210.36</v>
      </c>
      <c r="D27" s="366">
        <v>1833143.6194000002</v>
      </c>
      <c r="E27" s="366">
        <v>106705.00580000003</v>
      </c>
      <c r="F27" s="366">
        <v>0</v>
      </c>
      <c r="G27" s="366">
        <v>0</v>
      </c>
      <c r="H27" s="365">
        <f t="shared" si="0"/>
        <v>1975648.9736000001</v>
      </c>
    </row>
    <row r="28" spans="1:8">
      <c r="A28" s="366">
        <v>22</v>
      </c>
      <c r="B28" s="379" t="s">
        <v>512</v>
      </c>
      <c r="C28" s="366">
        <v>485383.13140000001</v>
      </c>
      <c r="D28" s="366">
        <v>1417519.1880000001</v>
      </c>
      <c r="E28" s="366">
        <v>15399.772499999999</v>
      </c>
      <c r="F28" s="366">
        <v>0</v>
      </c>
      <c r="G28" s="366">
        <v>0</v>
      </c>
      <c r="H28" s="365">
        <f t="shared" si="0"/>
        <v>1887502.5469000002</v>
      </c>
    </row>
    <row r="29" spans="1:8">
      <c r="A29" s="366">
        <v>23</v>
      </c>
      <c r="B29" s="379" t="s">
        <v>513</v>
      </c>
      <c r="C29" s="366">
        <v>12533683.943099996</v>
      </c>
      <c r="D29" s="366">
        <v>235539410.42659959</v>
      </c>
      <c r="E29" s="366">
        <v>6999269.1289000073</v>
      </c>
      <c r="F29" s="366">
        <v>0</v>
      </c>
      <c r="G29" s="366">
        <v>0</v>
      </c>
      <c r="H29" s="365">
        <f t="shared" si="0"/>
        <v>241073825.24079958</v>
      </c>
    </row>
    <row r="30" spans="1:8">
      <c r="A30" s="366">
        <v>24</v>
      </c>
      <c r="B30" s="379" t="s">
        <v>514</v>
      </c>
      <c r="C30" s="366">
        <v>10505165.451499999</v>
      </c>
      <c r="D30" s="366">
        <v>150133426.98600009</v>
      </c>
      <c r="E30" s="366">
        <v>5352053.3723000204</v>
      </c>
      <c r="F30" s="366">
        <v>0</v>
      </c>
      <c r="G30" s="366">
        <v>0</v>
      </c>
      <c r="H30" s="365">
        <f t="shared" si="0"/>
        <v>155286539.06520006</v>
      </c>
    </row>
    <row r="31" spans="1:8">
      <c r="A31" s="366">
        <v>25</v>
      </c>
      <c r="B31" s="379" t="s">
        <v>515</v>
      </c>
      <c r="C31" s="366">
        <v>2570038.7348000002</v>
      </c>
      <c r="D31" s="366">
        <v>81849863.533200189</v>
      </c>
      <c r="E31" s="366">
        <v>1686720.9120000005</v>
      </c>
      <c r="F31" s="366">
        <v>0</v>
      </c>
      <c r="G31" s="366">
        <v>0</v>
      </c>
      <c r="H31" s="365">
        <f t="shared" si="0"/>
        <v>82733181.356000185</v>
      </c>
    </row>
    <row r="32" spans="1:8">
      <c r="A32" s="366">
        <v>26</v>
      </c>
      <c r="B32" s="379" t="s">
        <v>516</v>
      </c>
      <c r="C32" s="366">
        <v>4942597.7171999989</v>
      </c>
      <c r="D32" s="366">
        <v>43383510.511900052</v>
      </c>
      <c r="E32" s="366">
        <v>3909561.6444000127</v>
      </c>
      <c r="F32" s="366">
        <v>0</v>
      </c>
      <c r="G32" s="366">
        <v>2098508.0630374043</v>
      </c>
      <c r="H32" s="365">
        <f t="shared" si="0"/>
        <v>44416546.584700033</v>
      </c>
    </row>
    <row r="33" spans="1:8">
      <c r="A33" s="366">
        <v>27</v>
      </c>
      <c r="B33" s="366" t="s">
        <v>88</v>
      </c>
      <c r="C33" s="366">
        <v>45203008.990051039</v>
      </c>
      <c r="D33" s="366">
        <v>200401731.66547269</v>
      </c>
      <c r="E33" s="366">
        <v>0</v>
      </c>
      <c r="F33" s="366">
        <v>0</v>
      </c>
      <c r="G33" s="366">
        <v>0</v>
      </c>
      <c r="H33" s="365">
        <f t="shared" si="0"/>
        <v>245604740.65552372</v>
      </c>
    </row>
    <row r="34" spans="1:8">
      <c r="A34" s="366">
        <v>28</v>
      </c>
      <c r="B34" s="369" t="s">
        <v>66</v>
      </c>
      <c r="C34" s="369">
        <f>SUM(C7:C33)</f>
        <v>123879083.01025102</v>
      </c>
      <c r="D34" s="369">
        <f>SUM(D7:D33)</f>
        <v>2136701822.9741724</v>
      </c>
      <c r="E34" s="369">
        <f>SUM(E7:E33)</f>
        <v>35128084.290215895</v>
      </c>
      <c r="F34" s="369">
        <f>SUM(F7:F33)</f>
        <v>0</v>
      </c>
      <c r="G34" s="369">
        <f>SUM(G7:G33)</f>
        <v>2098508.0630374043</v>
      </c>
      <c r="H34" s="365">
        <f t="shared" si="0"/>
        <v>2225452821.6942072</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46112</v>
      </c>
    </row>
    <row r="3" spans="1:4">
      <c r="A3" s="282" t="s">
        <v>517</v>
      </c>
    </row>
    <row r="5" spans="1:4">
      <c r="A5" s="714" t="s">
        <v>853</v>
      </c>
      <c r="B5" s="714"/>
      <c r="C5" s="389" t="s">
        <v>536</v>
      </c>
      <c r="D5" s="389" t="s">
        <v>852</v>
      </c>
    </row>
    <row r="6" spans="1:4">
      <c r="A6" s="388">
        <v>1</v>
      </c>
      <c r="B6" s="381" t="s">
        <v>851</v>
      </c>
      <c r="C6" s="383">
        <v>35025414.511300005</v>
      </c>
      <c r="D6" s="383">
        <v>0</v>
      </c>
    </row>
    <row r="7" spans="1:4">
      <c r="A7" s="385">
        <v>2</v>
      </c>
      <c r="B7" s="381" t="s">
        <v>850</v>
      </c>
      <c r="C7" s="383">
        <v>6640460.4772346113</v>
      </c>
      <c r="D7" s="383">
        <v>184525.67031585801</v>
      </c>
    </row>
    <row r="8" spans="1:4">
      <c r="A8" s="387">
        <v>2.1</v>
      </c>
      <c r="B8" s="386" t="s">
        <v>849</v>
      </c>
      <c r="C8" s="383">
        <v>1149570.9811999979</v>
      </c>
      <c r="D8" s="383">
        <v>184525.67031585801</v>
      </c>
    </row>
    <row r="9" spans="1:4">
      <c r="A9" s="387">
        <v>2.2000000000000002</v>
      </c>
      <c r="B9" s="386" t="s">
        <v>848</v>
      </c>
      <c r="C9" s="383">
        <v>5490889.4960346129</v>
      </c>
      <c r="D9" s="383">
        <v>0</v>
      </c>
    </row>
    <row r="10" spans="1:4">
      <c r="A10" s="388">
        <v>3</v>
      </c>
      <c r="B10" s="381" t="s">
        <v>847</v>
      </c>
      <c r="C10" s="383">
        <v>6647063.046767462</v>
      </c>
      <c r="D10" s="383">
        <v>0</v>
      </c>
    </row>
    <row r="11" spans="1:4">
      <c r="A11" s="387">
        <v>3.1</v>
      </c>
      <c r="B11" s="386" t="s">
        <v>518</v>
      </c>
      <c r="C11" s="383">
        <v>2098508.0630374043</v>
      </c>
      <c r="D11" s="383">
        <v>0</v>
      </c>
    </row>
    <row r="12" spans="1:4">
      <c r="A12" s="387">
        <v>3.2</v>
      </c>
      <c r="B12" s="386" t="s">
        <v>846</v>
      </c>
      <c r="C12" s="383">
        <v>2522794.4579430707</v>
      </c>
      <c r="D12" s="383">
        <v>0</v>
      </c>
    </row>
    <row r="13" spans="1:4">
      <c r="A13" s="387">
        <v>3.3</v>
      </c>
      <c r="B13" s="386" t="s">
        <v>845</v>
      </c>
      <c r="C13" s="383">
        <v>2025760.5257869863</v>
      </c>
      <c r="D13" s="383">
        <v>0</v>
      </c>
    </row>
    <row r="14" spans="1:4">
      <c r="A14" s="385">
        <v>4</v>
      </c>
      <c r="B14" s="384" t="s">
        <v>844</v>
      </c>
      <c r="C14" s="383">
        <v>-75253.797566999972</v>
      </c>
      <c r="D14" s="383">
        <v>0</v>
      </c>
    </row>
    <row r="15" spans="1:4">
      <c r="A15" s="382">
        <v>5</v>
      </c>
      <c r="B15" s="381" t="s">
        <v>843</v>
      </c>
      <c r="C15" s="380">
        <f>C6+C7-C10+C14</f>
        <v>34943558.144200154</v>
      </c>
      <c r="D15" s="380">
        <f>D6+D7-D10+D14</f>
        <v>184525.67031585801</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46112</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76716660.241400108</v>
      </c>
      <c r="D7" s="390"/>
    </row>
    <row r="8" spans="1:4">
      <c r="A8" s="366">
        <v>2</v>
      </c>
      <c r="B8" s="366" t="s">
        <v>524</v>
      </c>
      <c r="C8" s="366">
        <v>11588632.819467442</v>
      </c>
      <c r="D8" s="390"/>
    </row>
    <row r="9" spans="1:4">
      <c r="A9" s="366">
        <v>3</v>
      </c>
      <c r="B9" s="393" t="s">
        <v>525</v>
      </c>
      <c r="C9" s="366">
        <v>22870.365727341283</v>
      </c>
      <c r="D9" s="390"/>
    </row>
    <row r="10" spans="1:4">
      <c r="A10" s="366">
        <v>4</v>
      </c>
      <c r="B10" s="366" t="s">
        <v>526</v>
      </c>
      <c r="C10" s="366">
        <v>8905179.9963947777</v>
      </c>
      <c r="D10" s="390"/>
    </row>
    <row r="11" spans="1:4">
      <c r="A11" s="366">
        <v>5</v>
      </c>
      <c r="B11" s="392" t="s">
        <v>854</v>
      </c>
      <c r="C11" s="366">
        <v>3768417.3104881588</v>
      </c>
      <c r="D11" s="390"/>
    </row>
    <row r="12" spans="1:4">
      <c r="A12" s="366">
        <v>6</v>
      </c>
      <c r="B12" s="392" t="s">
        <v>527</v>
      </c>
      <c r="C12" s="366">
        <v>1955672.0154444608</v>
      </c>
      <c r="D12" s="390"/>
    </row>
    <row r="13" spans="1:4">
      <c r="A13" s="366">
        <v>7</v>
      </c>
      <c r="B13" s="392" t="s">
        <v>530</v>
      </c>
      <c r="C13" s="366">
        <v>2902179.0636999998</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278911.60676215921</v>
      </c>
      <c r="D17" s="390"/>
    </row>
    <row r="18" spans="1:4">
      <c r="A18" s="369">
        <v>12</v>
      </c>
      <c r="B18" s="391" t="s">
        <v>533</v>
      </c>
      <c r="C18" s="369">
        <f>C7+C8+C9-C10</f>
        <v>79422983.4302001</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46112</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1687064435.6589053</v>
      </c>
      <c r="D8" s="498">
        <v>1532245771.5843048</v>
      </c>
      <c r="E8" s="498">
        <v>58226483.32599999</v>
      </c>
      <c r="F8" s="498">
        <v>0</v>
      </c>
      <c r="G8" s="498">
        <v>0</v>
      </c>
      <c r="H8" s="498">
        <v>76142590.054399997</v>
      </c>
      <c r="I8" s="498">
        <v>8318360.8289000001</v>
      </c>
      <c r="J8" s="498">
        <v>22020020.855899997</v>
      </c>
      <c r="K8" s="498">
        <v>0</v>
      </c>
      <c r="L8" s="498">
        <v>69449935.714099973</v>
      </c>
      <c r="M8" s="498">
        <v>4352994.6505000005</v>
      </c>
      <c r="N8" s="498">
        <v>9468822.4848000016</v>
      </c>
      <c r="O8" s="498">
        <v>7961676.3334000036</v>
      </c>
      <c r="P8" s="498">
        <v>12623915.896200001</v>
      </c>
      <c r="Q8" s="498">
        <v>14491449.460599996</v>
      </c>
      <c r="R8" s="498">
        <v>4078359.4493000004</v>
      </c>
      <c r="S8" s="498">
        <v>0</v>
      </c>
      <c r="T8" s="366"/>
      <c r="U8" s="366">
        <v>655591.18640000001</v>
      </c>
      <c r="V8" s="366">
        <v>346201.74959999998</v>
      </c>
      <c r="W8" s="366">
        <v>1406357.8969999999</v>
      </c>
      <c r="X8" s="366">
        <v>960462.16889999993</v>
      </c>
      <c r="Y8" s="366">
        <v>2846507.6784999999</v>
      </c>
      <c r="Z8" s="366">
        <v>1057540.5822999999</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68399786.943599999</v>
      </c>
      <c r="D12" s="385">
        <v>66900501.661200002</v>
      </c>
      <c r="E12" s="385">
        <v>4845241.0714999996</v>
      </c>
      <c r="F12" s="385">
        <v>0</v>
      </c>
      <c r="G12" s="385">
        <v>0</v>
      </c>
      <c r="H12" s="385">
        <v>686361.19240000006</v>
      </c>
      <c r="I12" s="385">
        <v>0</v>
      </c>
      <c r="J12" s="385">
        <v>0</v>
      </c>
      <c r="K12" s="385">
        <v>0</v>
      </c>
      <c r="L12" s="385">
        <v>36437.24</v>
      </c>
      <c r="M12" s="385">
        <v>0</v>
      </c>
      <c r="N12" s="385">
        <v>0</v>
      </c>
      <c r="O12" s="385">
        <v>0</v>
      </c>
      <c r="P12" s="385">
        <v>0</v>
      </c>
      <c r="Q12" s="385">
        <v>0</v>
      </c>
      <c r="R12" s="385">
        <v>0</v>
      </c>
      <c r="S12" s="385">
        <v>0</v>
      </c>
      <c r="T12" s="366"/>
      <c r="U12" s="366">
        <v>0</v>
      </c>
      <c r="V12" s="366">
        <v>0</v>
      </c>
      <c r="W12" s="366">
        <v>776486.85</v>
      </c>
      <c r="X12" s="366">
        <v>0</v>
      </c>
      <c r="Y12" s="366">
        <v>0</v>
      </c>
      <c r="Z12" s="366">
        <v>0</v>
      </c>
      <c r="AA12" s="366">
        <v>0</v>
      </c>
    </row>
    <row r="13" spans="1:28">
      <c r="A13" s="366">
        <v>1.5</v>
      </c>
      <c r="B13" s="385" t="s">
        <v>541</v>
      </c>
      <c r="C13" s="385">
        <v>746963427.39969981</v>
      </c>
      <c r="D13" s="385">
        <v>664973122.82630026</v>
      </c>
      <c r="E13" s="385">
        <v>30135838.837100003</v>
      </c>
      <c r="F13" s="385">
        <v>0</v>
      </c>
      <c r="G13" s="385">
        <v>0</v>
      </c>
      <c r="H13" s="385">
        <v>46964364.134800017</v>
      </c>
      <c r="I13" s="385">
        <v>4931102.0783999991</v>
      </c>
      <c r="J13" s="385">
        <v>15702224.752999999</v>
      </c>
      <c r="K13" s="385">
        <v>0</v>
      </c>
      <c r="L13" s="385">
        <v>30859752.580499999</v>
      </c>
      <c r="M13" s="385">
        <v>2336809.2400000007</v>
      </c>
      <c r="N13" s="385">
        <v>6471077.5939000007</v>
      </c>
      <c r="O13" s="385">
        <v>2582959.4710999997</v>
      </c>
      <c r="P13" s="385">
        <v>6781257.5016999999</v>
      </c>
      <c r="Q13" s="385">
        <v>8723133.3412999995</v>
      </c>
      <c r="R13" s="385">
        <v>1743423.4003000001</v>
      </c>
      <c r="S13" s="385">
        <v>0</v>
      </c>
      <c r="T13" s="366"/>
      <c r="U13" s="366">
        <v>655591.18640000001</v>
      </c>
      <c r="V13" s="366">
        <v>317204.73959999997</v>
      </c>
      <c r="W13" s="366">
        <v>0</v>
      </c>
      <c r="X13" s="366">
        <v>595017.79129999992</v>
      </c>
      <c r="Y13" s="366">
        <v>925736.16009999998</v>
      </c>
      <c r="Z13" s="366">
        <v>948360.21230000001</v>
      </c>
      <c r="AA13" s="366">
        <v>0</v>
      </c>
    </row>
    <row r="14" spans="1:28">
      <c r="A14" s="366">
        <v>1.6</v>
      </c>
      <c r="B14" s="385" t="s">
        <v>542</v>
      </c>
      <c r="C14" s="385">
        <v>871701221.3156054</v>
      </c>
      <c r="D14" s="385">
        <v>800372147.0968045</v>
      </c>
      <c r="E14" s="385">
        <v>23245403.417399988</v>
      </c>
      <c r="F14" s="385">
        <v>0</v>
      </c>
      <c r="G14" s="385">
        <v>0</v>
      </c>
      <c r="H14" s="385">
        <v>28491864.727199987</v>
      </c>
      <c r="I14" s="385">
        <v>3387258.7505000005</v>
      </c>
      <c r="J14" s="385">
        <v>6317796.1029000003</v>
      </c>
      <c r="K14" s="385">
        <v>0</v>
      </c>
      <c r="L14" s="385">
        <v>38553745.893599972</v>
      </c>
      <c r="M14" s="385">
        <v>2016185.4105</v>
      </c>
      <c r="N14" s="385">
        <v>2997744.8909000005</v>
      </c>
      <c r="O14" s="385">
        <v>5378716.8623000039</v>
      </c>
      <c r="P14" s="385">
        <v>5842658.3945000004</v>
      </c>
      <c r="Q14" s="385">
        <v>5768316.1192999976</v>
      </c>
      <c r="R14" s="385">
        <v>2334936.0490000001</v>
      </c>
      <c r="S14" s="385">
        <v>0</v>
      </c>
      <c r="T14" s="366"/>
      <c r="U14" s="366">
        <v>0</v>
      </c>
      <c r="V14" s="366">
        <v>28997.01</v>
      </c>
      <c r="W14" s="366">
        <v>629871.04700000002</v>
      </c>
      <c r="X14" s="366">
        <v>365444.37760000001</v>
      </c>
      <c r="Y14" s="366">
        <v>1920771.5183999999</v>
      </c>
      <c r="Z14" s="366">
        <v>109180.37</v>
      </c>
      <c r="AA14" s="366">
        <v>0</v>
      </c>
    </row>
    <row r="15" spans="1:28">
      <c r="A15" s="395">
        <v>2</v>
      </c>
      <c r="B15" s="369" t="s">
        <v>543</v>
      </c>
      <c r="C15" s="369">
        <v>172247437.37</v>
      </c>
      <c r="D15" s="369">
        <v>172247437.37</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0</v>
      </c>
      <c r="D16" s="385">
        <v>0</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62978164.049999997</v>
      </c>
      <c r="D17" s="385">
        <v>62978164.049999997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93259629.480000004</v>
      </c>
      <c r="D18" s="385">
        <v>93259629.480000004</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16009643.84</v>
      </c>
      <c r="D19" s="385">
        <v>16009643.84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43485557.550000012</v>
      </c>
      <c r="D22" s="369">
        <v>42749237.550000004</v>
      </c>
      <c r="E22" s="394"/>
      <c r="F22" s="394"/>
      <c r="G22" s="394"/>
      <c r="H22" s="369">
        <v>0</v>
      </c>
      <c r="I22" s="394"/>
      <c r="J22" s="394"/>
      <c r="K22" s="394"/>
      <c r="L22" s="369">
        <v>736320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270000</v>
      </c>
      <c r="D26" s="369">
        <v>270000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43215557.550000012</v>
      </c>
      <c r="D27" s="369">
        <v>42479237.550000004</v>
      </c>
      <c r="E27" s="394"/>
      <c r="F27" s="394"/>
      <c r="G27" s="394"/>
      <c r="H27" s="369">
        <v>0</v>
      </c>
      <c r="I27" s="394"/>
      <c r="J27" s="394"/>
      <c r="K27" s="394"/>
      <c r="L27" s="369">
        <v>736320</v>
      </c>
      <c r="M27" s="394"/>
      <c r="N27" s="394"/>
      <c r="O27" s="394"/>
      <c r="P27" s="394"/>
      <c r="Q27" s="394"/>
      <c r="R27" s="394"/>
      <c r="S27" s="394"/>
      <c r="T27" s="369"/>
      <c r="U27" s="394"/>
      <c r="V27" s="394"/>
      <c r="W27" s="394"/>
      <c r="X27" s="394"/>
      <c r="Y27" s="394"/>
      <c r="Z27" s="394"/>
      <c r="AA27" s="394"/>
    </row>
    <row r="28" spans="1:27">
      <c r="A28" s="366">
        <v>3.6</v>
      </c>
      <c r="B28" s="385" t="s">
        <v>542</v>
      </c>
      <c r="C28" s="369">
        <v>0</v>
      </c>
      <c r="D28" s="369">
        <v>0</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topLeftCell="S1"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46112</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1687064435.6588933</v>
      </c>
      <c r="D8" s="366">
        <v>1532245771.5843019</v>
      </c>
      <c r="E8" s="366">
        <v>58226483.326000027</v>
      </c>
      <c r="F8" s="366">
        <v>0</v>
      </c>
      <c r="G8" s="366">
        <v>0</v>
      </c>
      <c r="H8" s="366">
        <v>76142590.054399982</v>
      </c>
      <c r="I8" s="366">
        <v>8318360.8288999973</v>
      </c>
      <c r="J8" s="366">
        <v>22020020.855899993</v>
      </c>
      <c r="K8" s="366">
        <v>0</v>
      </c>
      <c r="L8" s="366">
        <v>69449935.714099944</v>
      </c>
      <c r="M8" s="366">
        <v>4352994.6504999995</v>
      </c>
      <c r="N8" s="366">
        <v>9468822.4848000035</v>
      </c>
      <c r="O8" s="366">
        <v>7961676.3334000064</v>
      </c>
      <c r="P8" s="366">
        <v>12623915.896199999</v>
      </c>
      <c r="Q8" s="366">
        <v>14491449.460600005</v>
      </c>
      <c r="R8" s="366">
        <v>4078359.449299999</v>
      </c>
      <c r="S8" s="366">
        <v>0</v>
      </c>
      <c r="T8" s="366">
        <v>9226138.3060999997</v>
      </c>
      <c r="U8" s="366">
        <v>655591.18640000001</v>
      </c>
      <c r="V8" s="366">
        <v>346201.74959999998</v>
      </c>
      <c r="W8" s="366">
        <v>1406357.8969999996</v>
      </c>
      <c r="X8" s="366">
        <v>960462.16889999993</v>
      </c>
      <c r="Y8" s="366">
        <v>2846507.6784999999</v>
      </c>
      <c r="Z8" s="366">
        <v>1057540.5822999999</v>
      </c>
      <c r="AA8" s="366">
        <v>0</v>
      </c>
    </row>
    <row r="9" spans="1:27">
      <c r="A9" s="418">
        <v>1.1000000000000001</v>
      </c>
      <c r="B9" s="424" t="s">
        <v>547</v>
      </c>
      <c r="C9" s="425">
        <v>1594480926.7372928</v>
      </c>
      <c r="D9" s="366">
        <v>1445321161.5548947</v>
      </c>
      <c r="E9" s="366">
        <v>1445321161.5548947</v>
      </c>
      <c r="F9" s="366">
        <v>0</v>
      </c>
      <c r="G9" s="366">
        <v>0</v>
      </c>
      <c r="H9" s="366">
        <v>74844060.247399986</v>
      </c>
      <c r="I9" s="366">
        <v>53153225.311499998</v>
      </c>
      <c r="J9" s="366">
        <v>21690834.935899999</v>
      </c>
      <c r="K9" s="366">
        <v>0</v>
      </c>
      <c r="L9" s="366">
        <v>65641457.618699946</v>
      </c>
      <c r="M9" s="366">
        <v>20055626.644400008</v>
      </c>
      <c r="N9" s="366">
        <v>9397378.0548000019</v>
      </c>
      <c r="O9" s="366">
        <v>6910022.4234000035</v>
      </c>
      <c r="P9" s="366">
        <v>10811528.896199998</v>
      </c>
      <c r="Q9" s="366">
        <v>14403506.960600007</v>
      </c>
      <c r="R9" s="366">
        <v>4063394.6392999995</v>
      </c>
      <c r="S9" s="366">
        <v>0</v>
      </c>
      <c r="T9" s="366">
        <v>8674247.316300001</v>
      </c>
      <c r="U9" s="366">
        <v>2358099.6225999999</v>
      </c>
      <c r="V9" s="366">
        <v>346201.74959999998</v>
      </c>
      <c r="W9" s="366">
        <v>1294097.412</v>
      </c>
      <c r="X9" s="366">
        <v>771800.27129999991</v>
      </c>
      <c r="Y9" s="366">
        <v>2846507.6784999999</v>
      </c>
      <c r="Z9" s="366">
        <v>1057540.5822999999</v>
      </c>
      <c r="AA9" s="366">
        <v>0</v>
      </c>
    </row>
    <row r="10" spans="1:27">
      <c r="A10" s="422" t="s">
        <v>146</v>
      </c>
      <c r="B10" s="423" t="s">
        <v>548</v>
      </c>
      <c r="C10" s="425">
        <v>1433538273.2708986</v>
      </c>
      <c r="D10" s="366">
        <v>1302232576.5378997</v>
      </c>
      <c r="E10" s="366">
        <v>1302232576.5378997</v>
      </c>
      <c r="F10" s="366">
        <v>0</v>
      </c>
      <c r="G10" s="366">
        <v>0</v>
      </c>
      <c r="H10" s="366">
        <v>71203283.693399981</v>
      </c>
      <c r="I10" s="366">
        <v>51302554.517499991</v>
      </c>
      <c r="J10" s="366">
        <v>19900729.175899997</v>
      </c>
      <c r="K10" s="366">
        <v>0</v>
      </c>
      <c r="L10" s="366">
        <v>53778861.22459998</v>
      </c>
      <c r="M10" s="366">
        <v>18579398.75700001</v>
      </c>
      <c r="N10" s="366">
        <v>8999823.4148000013</v>
      </c>
      <c r="O10" s="366">
        <v>5701833.4593000021</v>
      </c>
      <c r="P10" s="366">
        <v>7683728.3891000003</v>
      </c>
      <c r="Q10" s="366">
        <v>10384402.4351</v>
      </c>
      <c r="R10" s="366">
        <v>2429674.7693000003</v>
      </c>
      <c r="S10" s="366">
        <v>0</v>
      </c>
      <c r="T10" s="366">
        <v>6323551.8149999985</v>
      </c>
      <c r="U10" s="366">
        <v>1543572.9256000002</v>
      </c>
      <c r="V10" s="366">
        <v>317204.73959999997</v>
      </c>
      <c r="W10" s="366">
        <v>1179595.9019999998</v>
      </c>
      <c r="X10" s="366">
        <v>663848.30930000008</v>
      </c>
      <c r="Y10" s="366">
        <v>1910609.5785000001</v>
      </c>
      <c r="Z10" s="366">
        <v>708720.36</v>
      </c>
      <c r="AA10" s="366">
        <v>0</v>
      </c>
    </row>
    <row r="11" spans="1:27">
      <c r="A11" s="420" t="s">
        <v>549</v>
      </c>
      <c r="B11" s="421" t="s">
        <v>550</v>
      </c>
      <c r="C11" s="425">
        <v>817758668.50390029</v>
      </c>
      <c r="D11" s="366">
        <v>747026185.81790078</v>
      </c>
      <c r="E11" s="366">
        <v>747026185.81790078</v>
      </c>
      <c r="F11" s="366">
        <v>0</v>
      </c>
      <c r="G11" s="366">
        <v>0</v>
      </c>
      <c r="H11" s="366">
        <v>29126233.348999996</v>
      </c>
      <c r="I11" s="366">
        <v>20899643.190600004</v>
      </c>
      <c r="J11" s="366">
        <v>8226590.1584000001</v>
      </c>
      <c r="K11" s="366">
        <v>0</v>
      </c>
      <c r="L11" s="366">
        <v>37488922.7007</v>
      </c>
      <c r="M11" s="366">
        <v>13263184.024400003</v>
      </c>
      <c r="N11" s="366">
        <v>7593751.3436000012</v>
      </c>
      <c r="O11" s="366">
        <v>3506588.1908000009</v>
      </c>
      <c r="P11" s="366">
        <v>0</v>
      </c>
      <c r="Q11" s="366">
        <v>0</v>
      </c>
      <c r="R11" s="366">
        <v>0</v>
      </c>
      <c r="S11" s="366">
        <v>0</v>
      </c>
      <c r="T11" s="366">
        <v>4117326.6363000004</v>
      </c>
      <c r="U11" s="366">
        <v>1070470.8072000002</v>
      </c>
      <c r="V11" s="366">
        <v>0</v>
      </c>
      <c r="W11" s="366">
        <v>801757.35129999998</v>
      </c>
      <c r="X11" s="366">
        <v>0</v>
      </c>
      <c r="Y11" s="366">
        <v>0</v>
      </c>
      <c r="Z11" s="366">
        <v>0</v>
      </c>
      <c r="AA11" s="366">
        <v>0</v>
      </c>
    </row>
    <row r="12" spans="1:27">
      <c r="A12" s="420" t="s">
        <v>551</v>
      </c>
      <c r="B12" s="421" t="s">
        <v>552</v>
      </c>
      <c r="C12" s="425">
        <v>261575231.52930015</v>
      </c>
      <c r="D12" s="366">
        <v>235777807.1443001</v>
      </c>
      <c r="E12" s="366">
        <v>235777807.1443001</v>
      </c>
      <c r="F12" s="366">
        <v>0</v>
      </c>
      <c r="G12" s="366">
        <v>0</v>
      </c>
      <c r="H12" s="366">
        <v>22591243.908500008</v>
      </c>
      <c r="I12" s="366">
        <v>20262259.461600006</v>
      </c>
      <c r="J12" s="366">
        <v>2328984.4468999999</v>
      </c>
      <c r="K12" s="366">
        <v>0</v>
      </c>
      <c r="L12" s="366">
        <v>2879487.9057999994</v>
      </c>
      <c r="M12" s="366">
        <v>706726.04820000019</v>
      </c>
      <c r="N12" s="366">
        <v>658647.75760000001</v>
      </c>
      <c r="O12" s="366">
        <v>396391.87000000005</v>
      </c>
      <c r="P12" s="366">
        <v>0</v>
      </c>
      <c r="Q12" s="366">
        <v>0</v>
      </c>
      <c r="R12" s="366">
        <v>0</v>
      </c>
      <c r="S12" s="366">
        <v>0</v>
      </c>
      <c r="T12" s="366">
        <v>326692.57070000004</v>
      </c>
      <c r="U12" s="366">
        <v>0</v>
      </c>
      <c r="V12" s="366">
        <v>0</v>
      </c>
      <c r="W12" s="366">
        <v>301810.42070000002</v>
      </c>
      <c r="X12" s="366">
        <v>0</v>
      </c>
      <c r="Y12" s="366">
        <v>0</v>
      </c>
      <c r="Z12" s="366">
        <v>0</v>
      </c>
      <c r="AA12" s="366">
        <v>0</v>
      </c>
    </row>
    <row r="13" spans="1:27">
      <c r="A13" s="420" t="s">
        <v>553</v>
      </c>
      <c r="B13" s="421" t="s">
        <v>554</v>
      </c>
      <c r="C13" s="425">
        <v>126435552.50099994</v>
      </c>
      <c r="D13" s="366">
        <v>117637751.36889996</v>
      </c>
      <c r="E13" s="366">
        <v>117637751.36889996</v>
      </c>
      <c r="F13" s="366">
        <v>0</v>
      </c>
      <c r="G13" s="366">
        <v>0</v>
      </c>
      <c r="H13" s="366">
        <v>4017585.8904000004</v>
      </c>
      <c r="I13" s="366">
        <v>1686199.5204</v>
      </c>
      <c r="J13" s="366">
        <v>2331386.37</v>
      </c>
      <c r="K13" s="366">
        <v>0</v>
      </c>
      <c r="L13" s="366">
        <v>3712204.0017000004</v>
      </c>
      <c r="M13" s="366">
        <v>978839.02999999991</v>
      </c>
      <c r="N13" s="366">
        <v>83485.77</v>
      </c>
      <c r="O13" s="366">
        <v>406873.02</v>
      </c>
      <c r="P13" s="366">
        <v>0</v>
      </c>
      <c r="Q13" s="366">
        <v>0</v>
      </c>
      <c r="R13" s="366">
        <v>0</v>
      </c>
      <c r="S13" s="366">
        <v>0</v>
      </c>
      <c r="T13" s="366">
        <v>1068011.24</v>
      </c>
      <c r="U13" s="366">
        <v>186968.94</v>
      </c>
      <c r="V13" s="366">
        <v>0</v>
      </c>
      <c r="W13" s="366">
        <v>0</v>
      </c>
      <c r="X13" s="366">
        <v>0</v>
      </c>
      <c r="Y13" s="366">
        <v>0</v>
      </c>
      <c r="Z13" s="366">
        <v>0</v>
      </c>
      <c r="AA13" s="366">
        <v>0</v>
      </c>
    </row>
    <row r="14" spans="1:27">
      <c r="A14" s="420" t="s">
        <v>555</v>
      </c>
      <c r="B14" s="421" t="s">
        <v>556</v>
      </c>
      <c r="C14" s="425">
        <v>227768820.73669988</v>
      </c>
      <c r="D14" s="366">
        <v>201790832.20680001</v>
      </c>
      <c r="E14" s="366">
        <v>201790832.20680001</v>
      </c>
      <c r="F14" s="366">
        <v>0</v>
      </c>
      <c r="G14" s="366">
        <v>0</v>
      </c>
      <c r="H14" s="366">
        <v>15468220.545500001</v>
      </c>
      <c r="I14" s="366">
        <v>8454452.344899999</v>
      </c>
      <c r="J14" s="366">
        <v>7013768.200600001</v>
      </c>
      <c r="K14" s="366">
        <v>0</v>
      </c>
      <c r="L14" s="366">
        <v>9698246.6163999997</v>
      </c>
      <c r="M14" s="366">
        <v>3630649.6544000008</v>
      </c>
      <c r="N14" s="366">
        <v>663938.54359999998</v>
      </c>
      <c r="O14" s="366">
        <v>1391980.3785000001</v>
      </c>
      <c r="P14" s="366">
        <v>671182.81449999998</v>
      </c>
      <c r="Q14" s="366">
        <v>2831156.2206000001</v>
      </c>
      <c r="R14" s="366">
        <v>509339.0048</v>
      </c>
      <c r="S14" s="366">
        <v>0</v>
      </c>
      <c r="T14" s="366">
        <v>811521.36800000002</v>
      </c>
      <c r="U14" s="366">
        <v>286133.17839999998</v>
      </c>
      <c r="V14" s="366">
        <v>317204.73959999997</v>
      </c>
      <c r="W14" s="366">
        <v>76028.13</v>
      </c>
      <c r="X14" s="366">
        <v>132155.32</v>
      </c>
      <c r="Y14" s="366">
        <v>0</v>
      </c>
      <c r="Z14" s="366">
        <v>0</v>
      </c>
      <c r="AA14" s="366">
        <v>0</v>
      </c>
    </row>
    <row r="15" spans="1:27">
      <c r="A15" s="419">
        <v>1.2</v>
      </c>
      <c r="B15" s="417" t="s">
        <v>868</v>
      </c>
      <c r="C15" s="425">
        <v>30282861.148899898</v>
      </c>
      <c r="D15" s="366">
        <v>6875675.2620000048</v>
      </c>
      <c r="E15" s="366">
        <v>6875675.2620000048</v>
      </c>
      <c r="F15" s="366">
        <v>0</v>
      </c>
      <c r="G15" s="366">
        <v>0</v>
      </c>
      <c r="H15" s="366">
        <v>4512013.7215</v>
      </c>
      <c r="I15" s="366">
        <v>2824274.2627000012</v>
      </c>
      <c r="J15" s="366">
        <v>1687739.4587999994</v>
      </c>
      <c r="K15" s="366">
        <v>0</v>
      </c>
      <c r="L15" s="366">
        <v>16350415.630999999</v>
      </c>
      <c r="M15" s="366">
        <v>3836267.9555000006</v>
      </c>
      <c r="N15" s="366">
        <v>1810868.8244999999</v>
      </c>
      <c r="O15" s="366">
        <v>1811780.9963999998</v>
      </c>
      <c r="P15" s="366">
        <v>2752687.7423000005</v>
      </c>
      <c r="Q15" s="366">
        <v>4441548.3284999998</v>
      </c>
      <c r="R15" s="366">
        <v>1697261.7837999994</v>
      </c>
      <c r="S15" s="366">
        <v>0</v>
      </c>
      <c r="T15" s="366">
        <v>2544756.5344000002</v>
      </c>
      <c r="U15" s="366">
        <v>664634.4253</v>
      </c>
      <c r="V15" s="366">
        <v>247942.84759999998</v>
      </c>
      <c r="W15" s="366">
        <v>432761.11230000004</v>
      </c>
      <c r="X15" s="366">
        <v>168157.89429999999</v>
      </c>
      <c r="Y15" s="366">
        <v>934631.88899999997</v>
      </c>
      <c r="Z15" s="366">
        <v>96628.365900000004</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1566885480.4099936</v>
      </c>
      <c r="D17" s="366">
        <v>1422892946.4399974</v>
      </c>
      <c r="E17" s="366">
        <v>1422892946.4399974</v>
      </c>
      <c r="F17" s="366">
        <v>0</v>
      </c>
      <c r="G17" s="366">
        <v>0</v>
      </c>
      <c r="H17" s="366">
        <v>72857722.530000061</v>
      </c>
      <c r="I17" s="366">
        <v>52002331.169999994</v>
      </c>
      <c r="J17" s="366">
        <v>20855391.359999999</v>
      </c>
      <c r="K17" s="366">
        <v>0</v>
      </c>
      <c r="L17" s="366">
        <v>63317369.279999934</v>
      </c>
      <c r="M17" s="366">
        <v>19941799.910000011</v>
      </c>
      <c r="N17" s="366">
        <v>9271147.3000000007</v>
      </c>
      <c r="O17" s="366">
        <v>6507068.1400000034</v>
      </c>
      <c r="P17" s="366">
        <v>10598997.660000002</v>
      </c>
      <c r="Q17" s="366">
        <v>13320919.920000006</v>
      </c>
      <c r="R17" s="366">
        <v>3677436.3499999996</v>
      </c>
      <c r="S17" s="366">
        <v>0</v>
      </c>
      <c r="T17" s="366">
        <v>7817442.1599999983</v>
      </c>
      <c r="U17" s="366">
        <v>2159039.5100000002</v>
      </c>
      <c r="V17" s="366">
        <v>247680.81</v>
      </c>
      <c r="W17" s="366">
        <v>1261266.08</v>
      </c>
      <c r="X17" s="366">
        <v>639647.65</v>
      </c>
      <c r="Y17" s="366">
        <v>2452267.5300000003</v>
      </c>
      <c r="Z17" s="366">
        <v>1057540.58</v>
      </c>
      <c r="AA17" s="366">
        <v>0</v>
      </c>
    </row>
    <row r="18" spans="1:27" ht="24">
      <c r="A18" s="409" t="s">
        <v>560</v>
      </c>
      <c r="B18" s="410" t="s">
        <v>561</v>
      </c>
      <c r="C18" s="425">
        <v>1300509481.4700003</v>
      </c>
      <c r="D18" s="366">
        <v>1185572291.7699986</v>
      </c>
      <c r="E18" s="366">
        <v>1185572291.7699986</v>
      </c>
      <c r="F18" s="366">
        <v>0</v>
      </c>
      <c r="G18" s="366">
        <v>0</v>
      </c>
      <c r="H18" s="366">
        <v>61424810.160000011</v>
      </c>
      <c r="I18" s="366">
        <v>46940594.80999998</v>
      </c>
      <c r="J18" s="366">
        <v>14484215.350000003</v>
      </c>
      <c r="K18" s="366">
        <v>0</v>
      </c>
      <c r="L18" s="366">
        <v>47876880.629999965</v>
      </c>
      <c r="M18" s="366">
        <v>16108146.120000007</v>
      </c>
      <c r="N18" s="366">
        <v>8795545.8899999969</v>
      </c>
      <c r="O18" s="366">
        <v>5042833.9800000023</v>
      </c>
      <c r="P18" s="366">
        <v>7154825.919999999</v>
      </c>
      <c r="Q18" s="366">
        <v>8465881.7999999989</v>
      </c>
      <c r="R18" s="366">
        <v>2309646.9200000004</v>
      </c>
      <c r="S18" s="366">
        <v>0</v>
      </c>
      <c r="T18" s="366">
        <v>5635498.9099999992</v>
      </c>
      <c r="U18" s="366">
        <v>1173020.9099999999</v>
      </c>
      <c r="V18" s="366">
        <v>218683.8</v>
      </c>
      <c r="W18" s="366">
        <v>1146764.57</v>
      </c>
      <c r="X18" s="366">
        <v>477699.69</v>
      </c>
      <c r="Y18" s="366">
        <v>1910609.58</v>
      </c>
      <c r="Z18" s="366">
        <v>708720.36</v>
      </c>
      <c r="AA18" s="366">
        <v>0</v>
      </c>
    </row>
    <row r="19" spans="1:27">
      <c r="A19" s="411" t="s">
        <v>562</v>
      </c>
      <c r="B19" s="412" t="s">
        <v>563</v>
      </c>
      <c r="C19" s="425">
        <v>1889740797.319392</v>
      </c>
      <c r="D19" s="366">
        <v>1698672551.7708893</v>
      </c>
      <c r="E19" s="366">
        <v>1698672551.7708893</v>
      </c>
      <c r="F19" s="366">
        <v>0</v>
      </c>
      <c r="G19" s="366">
        <v>0</v>
      </c>
      <c r="H19" s="366">
        <v>85210527.638599932</v>
      </c>
      <c r="I19" s="366">
        <v>54286013.302999981</v>
      </c>
      <c r="J19" s="366">
        <v>30924514.335599989</v>
      </c>
      <c r="K19" s="366">
        <v>0</v>
      </c>
      <c r="L19" s="366">
        <v>98115748.63970001</v>
      </c>
      <c r="M19" s="366">
        <v>32996079.143299993</v>
      </c>
      <c r="N19" s="366">
        <v>24889960.471400004</v>
      </c>
      <c r="O19" s="366">
        <v>6819560.5377999945</v>
      </c>
      <c r="P19" s="366">
        <v>20684103.143199991</v>
      </c>
      <c r="Q19" s="366">
        <v>8922907.9962000009</v>
      </c>
      <c r="R19" s="366">
        <v>3803137.3478000001</v>
      </c>
      <c r="S19" s="366">
        <v>0</v>
      </c>
      <c r="T19" s="366">
        <v>7741969.2702000001</v>
      </c>
      <c r="U19" s="366">
        <v>2395916.8098999993</v>
      </c>
      <c r="V19" s="366">
        <v>19491.441999999999</v>
      </c>
      <c r="W19" s="366">
        <v>766270.70030000003</v>
      </c>
      <c r="X19" s="366">
        <v>1227526.4495000001</v>
      </c>
      <c r="Y19" s="366">
        <v>2232894.09</v>
      </c>
      <c r="Z19" s="366">
        <v>1099869.7785</v>
      </c>
      <c r="AA19" s="366">
        <v>0</v>
      </c>
    </row>
    <row r="20" spans="1:27">
      <c r="A20" s="409" t="s">
        <v>564</v>
      </c>
      <c r="B20" s="410" t="s">
        <v>565</v>
      </c>
      <c r="C20" s="425">
        <v>1615693780.418694</v>
      </c>
      <c r="D20" s="366">
        <v>1441722475.4322948</v>
      </c>
      <c r="E20" s="366">
        <v>1441722475.4322948</v>
      </c>
      <c r="F20" s="366">
        <v>0</v>
      </c>
      <c r="G20" s="366">
        <v>0</v>
      </c>
      <c r="H20" s="366">
        <v>76713552.396699965</v>
      </c>
      <c r="I20" s="366">
        <v>48122418.209199995</v>
      </c>
      <c r="J20" s="366">
        <v>28591134.187499985</v>
      </c>
      <c r="K20" s="366">
        <v>0</v>
      </c>
      <c r="L20" s="366">
        <v>89938514.980999976</v>
      </c>
      <c r="M20" s="366">
        <v>30670051.376499996</v>
      </c>
      <c r="N20" s="366">
        <v>23922772.784799997</v>
      </c>
      <c r="O20" s="366">
        <v>5470728.5324999988</v>
      </c>
      <c r="P20" s="366">
        <v>18713543.005799998</v>
      </c>
      <c r="Q20" s="366">
        <v>7558257.1945000002</v>
      </c>
      <c r="R20" s="366">
        <v>3603162.0869000005</v>
      </c>
      <c r="S20" s="366">
        <v>0</v>
      </c>
      <c r="T20" s="366">
        <v>7319237.6087000016</v>
      </c>
      <c r="U20" s="366">
        <v>2218332.8599</v>
      </c>
      <c r="V20" s="366">
        <v>0</v>
      </c>
      <c r="W20" s="366">
        <v>660086.86030000006</v>
      </c>
      <c r="X20" s="366">
        <v>1173355.4195000001</v>
      </c>
      <c r="Y20" s="366">
        <v>2211985.02</v>
      </c>
      <c r="Z20" s="366">
        <v>1055477.449</v>
      </c>
      <c r="AA20" s="366">
        <v>0</v>
      </c>
    </row>
    <row r="21" spans="1:27">
      <c r="A21" s="408">
        <v>1.4</v>
      </c>
      <c r="B21" s="407" t="s">
        <v>654</v>
      </c>
      <c r="C21" s="425">
        <v>100942333.66000003</v>
      </c>
      <c r="D21" s="366">
        <v>85360933.590000048</v>
      </c>
      <c r="E21" s="366">
        <v>85360933.590000048</v>
      </c>
      <c r="F21" s="366">
        <v>0</v>
      </c>
      <c r="G21" s="366">
        <v>0</v>
      </c>
      <c r="H21" s="366">
        <v>7324958.1200000001</v>
      </c>
      <c r="I21" s="366">
        <v>2115573.62</v>
      </c>
      <c r="J21" s="366">
        <v>5209384.5000000009</v>
      </c>
      <c r="K21" s="366">
        <v>0</v>
      </c>
      <c r="L21" s="366">
        <v>6662150.5700000003</v>
      </c>
      <c r="M21" s="366">
        <v>2221612.6100000003</v>
      </c>
      <c r="N21" s="366">
        <v>118782.77</v>
      </c>
      <c r="O21" s="366">
        <v>482272.75</v>
      </c>
      <c r="P21" s="366">
        <v>830332.89999999991</v>
      </c>
      <c r="Q21" s="366">
        <v>2076716.6300000001</v>
      </c>
      <c r="R21" s="366">
        <v>932432.91</v>
      </c>
      <c r="S21" s="366">
        <v>0</v>
      </c>
      <c r="T21" s="366">
        <v>1594291.38</v>
      </c>
      <c r="U21" s="366">
        <v>772126.55</v>
      </c>
      <c r="V21" s="366">
        <v>0</v>
      </c>
      <c r="W21" s="366">
        <v>86905.26</v>
      </c>
      <c r="X21" s="366">
        <v>0</v>
      </c>
      <c r="Y21" s="366">
        <v>509567.02</v>
      </c>
      <c r="Z21" s="366">
        <v>225692.55</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5.109375"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54809013.739999995</v>
      </c>
      <c r="D7" s="486">
        <v>138650790.55999997</v>
      </c>
      <c r="E7" s="486">
        <v>193459804.29999995</v>
      </c>
      <c r="F7" s="486">
        <v>56060802.090000004</v>
      </c>
      <c r="G7" s="486">
        <v>178147137.29999998</v>
      </c>
      <c r="H7" s="486">
        <v>234207939.38999999</v>
      </c>
    </row>
    <row r="8" spans="1:8">
      <c r="A8" s="333">
        <v>1.1000000000000001</v>
      </c>
      <c r="B8" s="294" t="s">
        <v>85</v>
      </c>
      <c r="C8" s="486">
        <v>17773865.900000002</v>
      </c>
      <c r="D8" s="486">
        <v>21022593.899999999</v>
      </c>
      <c r="E8" s="486">
        <v>38796459.799999997</v>
      </c>
      <c r="F8" s="486">
        <v>18338834.649999999</v>
      </c>
      <c r="G8" s="486">
        <v>31116426.950000003</v>
      </c>
      <c r="H8" s="486">
        <v>49455261.600000001</v>
      </c>
    </row>
    <row r="9" spans="1:8">
      <c r="A9" s="333">
        <v>1.2</v>
      </c>
      <c r="B9" s="294" t="s">
        <v>86</v>
      </c>
      <c r="C9" s="486">
        <v>20366376.43</v>
      </c>
      <c r="D9" s="486">
        <v>100982739.92999999</v>
      </c>
      <c r="E9" s="486">
        <v>121349116.35999998</v>
      </c>
      <c r="F9" s="486">
        <v>26930255.82</v>
      </c>
      <c r="G9" s="486">
        <v>143061680.01999998</v>
      </c>
      <c r="H9" s="486">
        <v>169991935.83999997</v>
      </c>
    </row>
    <row r="10" spans="1:8">
      <c r="A10" s="333">
        <v>1.3</v>
      </c>
      <c r="B10" s="294" t="s">
        <v>87</v>
      </c>
      <c r="C10" s="486">
        <v>16668771.41</v>
      </c>
      <c r="D10" s="486">
        <v>16645456.73</v>
      </c>
      <c r="E10" s="486">
        <v>33314228.140000001</v>
      </c>
      <c r="F10" s="486">
        <v>10791711.620000001</v>
      </c>
      <c r="G10" s="486">
        <v>3969030.3299999996</v>
      </c>
      <c r="H10" s="486">
        <v>14760741.950000001</v>
      </c>
    </row>
    <row r="11" spans="1:8">
      <c r="A11" s="333">
        <v>2</v>
      </c>
      <c r="B11" s="295" t="s">
        <v>703</v>
      </c>
      <c r="C11" s="486">
        <v>32264.120000000112</v>
      </c>
      <c r="D11" s="486">
        <v>0</v>
      </c>
      <c r="E11" s="486">
        <v>32264.120000000112</v>
      </c>
      <c r="F11" s="486">
        <v>280255.28000000003</v>
      </c>
      <c r="G11" s="486">
        <v>0</v>
      </c>
      <c r="H11" s="486">
        <v>280255.28000000003</v>
      </c>
    </row>
    <row r="12" spans="1:8">
      <c r="A12" s="333">
        <v>2.1</v>
      </c>
      <c r="B12" s="296" t="s">
        <v>704</v>
      </c>
      <c r="C12" s="486">
        <v>32264.120000000112</v>
      </c>
      <c r="D12" s="486">
        <v>0</v>
      </c>
      <c r="E12" s="486">
        <v>32264.120000000112</v>
      </c>
      <c r="F12" s="486">
        <v>280255.28000000003</v>
      </c>
      <c r="G12" s="486">
        <v>0</v>
      </c>
      <c r="H12" s="486">
        <v>280255.28000000003</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1084381133.8735046</v>
      </c>
      <c r="D19" s="486">
        <v>739802654.86040485</v>
      </c>
      <c r="E19" s="486">
        <v>1824183788.7339096</v>
      </c>
      <c r="F19" s="486">
        <v>970104978.87126863</v>
      </c>
      <c r="G19" s="486">
        <v>679129366.18771183</v>
      </c>
      <c r="H19" s="486">
        <v>1649234345.0589805</v>
      </c>
    </row>
    <row r="20" spans="1:8">
      <c r="A20" s="333">
        <v>6.1</v>
      </c>
      <c r="B20" s="299" t="s">
        <v>543</v>
      </c>
      <c r="C20" s="486">
        <v>172062911.69968414</v>
      </c>
      <c r="D20" s="486">
        <v>0</v>
      </c>
      <c r="E20" s="486">
        <v>172062911.69968414</v>
      </c>
      <c r="F20" s="486">
        <v>182692603.32722402</v>
      </c>
      <c r="G20" s="486">
        <v>0</v>
      </c>
      <c r="H20" s="486">
        <v>182692603.32722402</v>
      </c>
    </row>
    <row r="21" spans="1:8">
      <c r="A21" s="333">
        <v>6.2</v>
      </c>
      <c r="B21" s="299" t="s">
        <v>709</v>
      </c>
      <c r="C21" s="486">
        <v>912318222.17382038</v>
      </c>
      <c r="D21" s="486">
        <v>739802654.86040485</v>
      </c>
      <c r="E21" s="486">
        <v>1652120877.0342252</v>
      </c>
      <c r="F21" s="486">
        <v>787412375.54404461</v>
      </c>
      <c r="G21" s="486">
        <v>679129366.18771183</v>
      </c>
      <c r="H21" s="486">
        <v>1466541741.7317564</v>
      </c>
    </row>
    <row r="22" spans="1:8">
      <c r="A22" s="333">
        <v>7</v>
      </c>
      <c r="B22" s="300" t="s">
        <v>711</v>
      </c>
      <c r="C22" s="486">
        <v>5502538</v>
      </c>
      <c r="D22" s="486">
        <v>0</v>
      </c>
      <c r="E22" s="486">
        <v>5502538</v>
      </c>
      <c r="F22" s="486">
        <v>5502538</v>
      </c>
      <c r="G22" s="486">
        <v>0</v>
      </c>
      <c r="H22" s="486">
        <v>5502538</v>
      </c>
    </row>
    <row r="23" spans="1:8">
      <c r="A23" s="333">
        <v>8</v>
      </c>
      <c r="B23" s="301" t="s">
        <v>712</v>
      </c>
      <c r="C23" s="486">
        <v>0</v>
      </c>
      <c r="D23" s="486">
        <v>0</v>
      </c>
      <c r="E23" s="486">
        <v>0</v>
      </c>
      <c r="F23" s="486">
        <v>0</v>
      </c>
      <c r="G23" s="486">
        <v>0</v>
      </c>
      <c r="H23" s="486">
        <v>0</v>
      </c>
    </row>
    <row r="24" spans="1:8">
      <c r="A24" s="333">
        <v>9</v>
      </c>
      <c r="B24" s="298" t="s">
        <v>713</v>
      </c>
      <c r="C24" s="486">
        <v>69963251</v>
      </c>
      <c r="D24" s="486">
        <v>0</v>
      </c>
      <c r="E24" s="486">
        <v>69963251</v>
      </c>
      <c r="F24" s="486">
        <v>29233447</v>
      </c>
      <c r="G24" s="486">
        <v>0</v>
      </c>
      <c r="H24" s="486">
        <v>29233447</v>
      </c>
    </row>
    <row r="25" spans="1:8">
      <c r="A25" s="333">
        <v>9.1</v>
      </c>
      <c r="B25" s="302" t="s">
        <v>714</v>
      </c>
      <c r="C25" s="486">
        <v>69963251</v>
      </c>
      <c r="D25" s="486">
        <v>0</v>
      </c>
      <c r="E25" s="486">
        <v>69963251</v>
      </c>
      <c r="F25" s="486">
        <v>29233447</v>
      </c>
      <c r="G25" s="486">
        <v>0</v>
      </c>
      <c r="H25" s="486">
        <v>29233447</v>
      </c>
    </row>
    <row r="26" spans="1:8">
      <c r="A26" s="333">
        <v>9.1999999999999993</v>
      </c>
      <c r="B26" s="302" t="s">
        <v>715</v>
      </c>
      <c r="C26" s="486">
        <v>0</v>
      </c>
      <c r="D26" s="486">
        <v>0</v>
      </c>
      <c r="E26" s="486">
        <v>0</v>
      </c>
      <c r="F26" s="486">
        <v>0</v>
      </c>
      <c r="G26" s="486">
        <v>0</v>
      </c>
      <c r="H26" s="486">
        <v>0</v>
      </c>
    </row>
    <row r="27" spans="1:8">
      <c r="A27" s="333">
        <v>10</v>
      </c>
      <c r="B27" s="298" t="s">
        <v>36</v>
      </c>
      <c r="C27" s="486">
        <v>38125786</v>
      </c>
      <c r="D27" s="486">
        <v>0</v>
      </c>
      <c r="E27" s="486">
        <v>38125786</v>
      </c>
      <c r="F27" s="486">
        <v>32025215</v>
      </c>
      <c r="G27" s="486">
        <v>0</v>
      </c>
      <c r="H27" s="486">
        <v>32025215</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17751786</v>
      </c>
      <c r="D29" s="486">
        <v>0</v>
      </c>
      <c r="E29" s="486">
        <v>17751786</v>
      </c>
      <c r="F29" s="486">
        <v>11651215</v>
      </c>
      <c r="G29" s="486">
        <v>0</v>
      </c>
      <c r="H29" s="486">
        <v>11651215</v>
      </c>
    </row>
    <row r="30" spans="1:8">
      <c r="A30" s="333">
        <v>11</v>
      </c>
      <c r="B30" s="298" t="s">
        <v>718</v>
      </c>
      <c r="C30" s="486">
        <v>84526.980515617412</v>
      </c>
      <c r="D30" s="486">
        <v>0</v>
      </c>
      <c r="E30" s="486">
        <v>84526.980515617412</v>
      </c>
      <c r="F30" s="486">
        <v>4360935.8520758953</v>
      </c>
      <c r="G30" s="486">
        <v>0</v>
      </c>
      <c r="H30" s="486">
        <v>4360935.8520758953</v>
      </c>
    </row>
    <row r="31" spans="1:8">
      <c r="A31" s="333">
        <v>11.1</v>
      </c>
      <c r="B31" s="302" t="s">
        <v>719</v>
      </c>
      <c r="C31" s="486">
        <v>84526.980515617412</v>
      </c>
      <c r="D31" s="486">
        <v>0</v>
      </c>
      <c r="E31" s="486">
        <v>84526.980515617412</v>
      </c>
      <c r="F31" s="486">
        <v>4360935.8520758953</v>
      </c>
      <c r="G31" s="486">
        <v>0</v>
      </c>
      <c r="H31" s="486">
        <v>4360935.8520758953</v>
      </c>
    </row>
    <row r="32" spans="1:8">
      <c r="A32" s="333">
        <v>11.2</v>
      </c>
      <c r="B32" s="302" t="s">
        <v>720</v>
      </c>
      <c r="C32" s="486">
        <v>0</v>
      </c>
      <c r="D32" s="486">
        <v>0</v>
      </c>
      <c r="E32" s="486">
        <v>0</v>
      </c>
      <c r="F32" s="486">
        <v>0</v>
      </c>
      <c r="G32" s="486">
        <v>0</v>
      </c>
      <c r="H32" s="486">
        <v>0</v>
      </c>
    </row>
    <row r="33" spans="1:8">
      <c r="A33" s="333">
        <v>13</v>
      </c>
      <c r="B33" s="298" t="s">
        <v>88</v>
      </c>
      <c r="C33" s="486">
        <v>52257607.115008079</v>
      </c>
      <c r="D33" s="486">
        <v>3717470.1200000006</v>
      </c>
      <c r="E33" s="486">
        <v>55975077.235008076</v>
      </c>
      <c r="F33" s="486">
        <v>43666919.778448515</v>
      </c>
      <c r="G33" s="486">
        <v>755048.16999999981</v>
      </c>
      <c r="H33" s="486">
        <v>44421967.948448516</v>
      </c>
    </row>
    <row r="34" spans="1:8">
      <c r="A34" s="333">
        <v>13.1</v>
      </c>
      <c r="B34" s="303" t="s">
        <v>721</v>
      </c>
      <c r="C34" s="486">
        <v>45203009</v>
      </c>
      <c r="D34" s="486">
        <v>0</v>
      </c>
      <c r="E34" s="486">
        <v>45203009</v>
      </c>
      <c r="F34" s="486">
        <v>37857386</v>
      </c>
      <c r="G34" s="486">
        <v>0</v>
      </c>
      <c r="H34" s="486">
        <v>37857386</v>
      </c>
    </row>
    <row r="35" spans="1:8">
      <c r="A35" s="333">
        <v>13.2</v>
      </c>
      <c r="B35" s="303" t="s">
        <v>722</v>
      </c>
      <c r="C35" s="486">
        <v>0</v>
      </c>
      <c r="D35" s="486">
        <v>0</v>
      </c>
      <c r="E35" s="486">
        <v>0</v>
      </c>
      <c r="F35" s="486">
        <v>0</v>
      </c>
      <c r="G35" s="486">
        <v>0</v>
      </c>
      <c r="H35" s="486">
        <v>0</v>
      </c>
    </row>
    <row r="36" spans="1:8">
      <c r="A36" s="333">
        <v>14</v>
      </c>
      <c r="B36" s="304" t="s">
        <v>723</v>
      </c>
      <c r="C36" s="486">
        <v>1305156120.8290284</v>
      </c>
      <c r="D36" s="486">
        <v>882170915.5404048</v>
      </c>
      <c r="E36" s="486">
        <v>2187327036.3694334</v>
      </c>
      <c r="F36" s="486">
        <v>1141235091.871793</v>
      </c>
      <c r="G36" s="486">
        <v>858031551.65771174</v>
      </c>
      <c r="H36" s="486">
        <v>1999266643.5295048</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1004509701.7899998</v>
      </c>
      <c r="D41" s="487">
        <v>739674272.90430021</v>
      </c>
      <c r="E41" s="487">
        <v>1744183974.6943002</v>
      </c>
      <c r="F41" s="487">
        <v>881907029.9657613</v>
      </c>
      <c r="G41" s="487">
        <v>732935054.39200008</v>
      </c>
      <c r="H41" s="487">
        <v>1614842084.3577614</v>
      </c>
    </row>
    <row r="42" spans="1:8">
      <c r="A42" s="333">
        <v>17.100000000000001</v>
      </c>
      <c r="B42" s="309" t="s">
        <v>727</v>
      </c>
      <c r="C42" s="487">
        <v>822862674.62999988</v>
      </c>
      <c r="D42" s="487">
        <v>567628979.80000019</v>
      </c>
      <c r="E42" s="487">
        <v>1390491654.4300001</v>
      </c>
      <c r="F42" s="487">
        <v>632947292.79002094</v>
      </c>
      <c r="G42" s="487">
        <v>567798323.46000004</v>
      </c>
      <c r="H42" s="487">
        <v>1200745616.250021</v>
      </c>
    </row>
    <row r="43" spans="1:8">
      <c r="A43" s="333">
        <v>17.2</v>
      </c>
      <c r="B43" s="310" t="s">
        <v>89</v>
      </c>
      <c r="C43" s="487">
        <v>163708061.29000002</v>
      </c>
      <c r="D43" s="487">
        <v>161306639.98000002</v>
      </c>
      <c r="E43" s="487">
        <v>325014701.27000004</v>
      </c>
      <c r="F43" s="487">
        <v>234883537.81999999</v>
      </c>
      <c r="G43" s="487">
        <v>157571425.48000002</v>
      </c>
      <c r="H43" s="487">
        <v>392454963.30000001</v>
      </c>
    </row>
    <row r="44" spans="1:8">
      <c r="A44" s="333">
        <v>17.3</v>
      </c>
      <c r="B44" s="309" t="s">
        <v>728</v>
      </c>
      <c r="C44" s="487">
        <v>0</v>
      </c>
      <c r="D44" s="487">
        <v>0</v>
      </c>
      <c r="E44" s="487">
        <v>0</v>
      </c>
      <c r="F44" s="487">
        <v>0</v>
      </c>
      <c r="G44" s="487">
        <v>0</v>
      </c>
      <c r="H44" s="487">
        <v>0</v>
      </c>
    </row>
    <row r="45" spans="1:8">
      <c r="A45" s="333">
        <v>17.399999999999999</v>
      </c>
      <c r="B45" s="309" t="s">
        <v>729</v>
      </c>
      <c r="C45" s="487">
        <v>17938965.870000001</v>
      </c>
      <c r="D45" s="487">
        <v>10738653.124300001</v>
      </c>
      <c r="E45" s="487">
        <v>28677618.9943</v>
      </c>
      <c r="F45" s="487">
        <v>14076199.35574046</v>
      </c>
      <c r="G45" s="487">
        <v>7565305.4520000005</v>
      </c>
      <c r="H45" s="487">
        <v>21641504.807740461</v>
      </c>
    </row>
    <row r="46" spans="1:8">
      <c r="A46" s="333">
        <v>18</v>
      </c>
      <c r="B46" s="298" t="s">
        <v>730</v>
      </c>
      <c r="C46" s="487">
        <v>272805.49443441158</v>
      </c>
      <c r="D46" s="487">
        <v>0</v>
      </c>
      <c r="E46" s="487">
        <v>272805.49443441158</v>
      </c>
      <c r="F46" s="487">
        <v>476258.4359478188</v>
      </c>
      <c r="G46" s="487">
        <v>0</v>
      </c>
      <c r="H46" s="487">
        <v>476258.4359478188</v>
      </c>
    </row>
    <row r="47" spans="1:8">
      <c r="A47" s="333">
        <v>19</v>
      </c>
      <c r="B47" s="298" t="s">
        <v>731</v>
      </c>
      <c r="C47" s="487">
        <v>4763954</v>
      </c>
      <c r="D47" s="487">
        <v>0</v>
      </c>
      <c r="E47" s="487">
        <v>4763954</v>
      </c>
      <c r="F47" s="487">
        <v>3526883</v>
      </c>
      <c r="G47" s="487">
        <v>0</v>
      </c>
      <c r="H47" s="487">
        <v>3526883</v>
      </c>
    </row>
    <row r="48" spans="1:8">
      <c r="A48" s="333">
        <v>19.100000000000001</v>
      </c>
      <c r="B48" s="311" t="s">
        <v>732</v>
      </c>
      <c r="C48" s="487">
        <v>0</v>
      </c>
      <c r="D48" s="487">
        <v>0</v>
      </c>
      <c r="E48" s="487">
        <v>0</v>
      </c>
      <c r="F48" s="487">
        <v>0</v>
      </c>
      <c r="G48" s="487">
        <v>0</v>
      </c>
      <c r="H48" s="487">
        <v>0</v>
      </c>
    </row>
    <row r="49" spans="1:8">
      <c r="A49" s="333">
        <v>19.2</v>
      </c>
      <c r="B49" s="312" t="s">
        <v>733</v>
      </c>
      <c r="C49" s="487">
        <v>4763954</v>
      </c>
      <c r="D49" s="487">
        <v>0</v>
      </c>
      <c r="E49" s="487">
        <v>4763954</v>
      </c>
      <c r="F49" s="487">
        <v>3526883</v>
      </c>
      <c r="G49" s="487">
        <v>0</v>
      </c>
      <c r="H49" s="487">
        <v>3526883</v>
      </c>
    </row>
    <row r="50" spans="1:8">
      <c r="A50" s="333">
        <v>20</v>
      </c>
      <c r="B50" s="313" t="s">
        <v>90</v>
      </c>
      <c r="C50" s="487">
        <v>0</v>
      </c>
      <c r="D50" s="487">
        <v>119344859.75999999</v>
      </c>
      <c r="E50" s="487">
        <v>119344859.75999999</v>
      </c>
      <c r="F50" s="487">
        <v>0</v>
      </c>
      <c r="G50" s="487">
        <v>90376920.040000007</v>
      </c>
      <c r="H50" s="487">
        <v>90376920.040000007</v>
      </c>
    </row>
    <row r="51" spans="1:8">
      <c r="A51" s="333">
        <v>21</v>
      </c>
      <c r="B51" s="314" t="s">
        <v>78</v>
      </c>
      <c r="C51" s="487">
        <v>655810.69999999995</v>
      </c>
      <c r="D51" s="487">
        <v>2144.1100000004471</v>
      </c>
      <c r="E51" s="487">
        <v>657954.81000000041</v>
      </c>
      <c r="F51" s="487">
        <v>808656.67</v>
      </c>
      <c r="G51" s="487">
        <v>407053.72000000067</v>
      </c>
      <c r="H51" s="487">
        <v>1215710.3900000006</v>
      </c>
    </row>
    <row r="52" spans="1:8">
      <c r="A52" s="333">
        <v>21.1</v>
      </c>
      <c r="B52" s="310" t="s">
        <v>734</v>
      </c>
      <c r="C52" s="487">
        <v>0</v>
      </c>
      <c r="D52" s="487">
        <v>0</v>
      </c>
      <c r="E52" s="487">
        <v>0</v>
      </c>
      <c r="F52" s="487">
        <v>0</v>
      </c>
      <c r="G52" s="487">
        <v>0</v>
      </c>
      <c r="H52" s="487">
        <v>0</v>
      </c>
    </row>
    <row r="53" spans="1:8">
      <c r="A53" s="333">
        <v>22</v>
      </c>
      <c r="B53" s="313" t="s">
        <v>735</v>
      </c>
      <c r="C53" s="487">
        <v>1010202271.9844342</v>
      </c>
      <c r="D53" s="487">
        <v>859021276.77430022</v>
      </c>
      <c r="E53" s="487">
        <v>1869223548.7587345</v>
      </c>
      <c r="F53" s="487">
        <v>886718828.07170904</v>
      </c>
      <c r="G53" s="487">
        <v>823719028.15200007</v>
      </c>
      <c r="H53" s="487">
        <v>1710437856.2237091</v>
      </c>
    </row>
    <row r="54" spans="1:8" ht="24" customHeight="1">
      <c r="A54" s="333"/>
      <c r="B54" s="315" t="s">
        <v>736</v>
      </c>
      <c r="C54" s="640"/>
      <c r="D54" s="641"/>
      <c r="E54" s="641"/>
      <c r="F54" s="641"/>
      <c r="G54" s="641"/>
      <c r="H54" s="642"/>
    </row>
    <row r="55" spans="1:8">
      <c r="A55" s="333">
        <v>23</v>
      </c>
      <c r="B55" s="313" t="s">
        <v>979</v>
      </c>
      <c r="C55" s="487">
        <v>128022000</v>
      </c>
      <c r="D55" s="487">
        <v>0</v>
      </c>
      <c r="E55" s="487">
        <v>128022000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190081487</v>
      </c>
      <c r="D67" s="487">
        <v>0</v>
      </c>
      <c r="E67" s="487">
        <v>190081487</v>
      </c>
      <c r="F67" s="487">
        <v>167456788</v>
      </c>
      <c r="G67" s="487">
        <v>0</v>
      </c>
      <c r="H67" s="487">
        <v>167456788</v>
      </c>
    </row>
    <row r="68" spans="1:8">
      <c r="A68" s="333">
        <v>31</v>
      </c>
      <c r="B68" s="316" t="s">
        <v>747</v>
      </c>
      <c r="C68" s="487">
        <v>318103487</v>
      </c>
      <c r="D68" s="487">
        <v>0</v>
      </c>
      <c r="E68" s="487">
        <v>318103487</v>
      </c>
      <c r="F68" s="487">
        <v>288828788</v>
      </c>
      <c r="G68" s="487">
        <v>0</v>
      </c>
      <c r="H68" s="487">
        <v>288828788</v>
      </c>
    </row>
    <row r="69" spans="1:8">
      <c r="A69" s="333">
        <v>32</v>
      </c>
      <c r="B69" s="317" t="s">
        <v>748</v>
      </c>
      <c r="C69" s="487">
        <v>1328305758.9844341</v>
      </c>
      <c r="D69" s="487">
        <v>859021276.77430022</v>
      </c>
      <c r="E69" s="487">
        <v>2187327035.7587342</v>
      </c>
      <c r="F69" s="487">
        <v>1175547616.0717092</v>
      </c>
      <c r="G69" s="487">
        <v>823719028.15200007</v>
      </c>
      <c r="H69" s="487">
        <v>1999266644.2237091</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46112</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73471125.320799977</v>
      </c>
      <c r="D7" s="379">
        <v>71599569.344099969</v>
      </c>
      <c r="E7" s="379">
        <v>612112.51789999986</v>
      </c>
      <c r="F7" s="379">
        <v>1259443.4588000001</v>
      </c>
      <c r="G7" s="379">
        <v>0</v>
      </c>
      <c r="H7" s="379">
        <v>1173926.0602000002</v>
      </c>
      <c r="I7" s="379">
        <v>356744.76610000042</v>
      </c>
      <c r="J7" s="379">
        <v>73123.246400000004</v>
      </c>
      <c r="K7" s="379">
        <v>744058.04769999988</v>
      </c>
      <c r="L7" s="379">
        <v>0</v>
      </c>
    </row>
    <row r="8" spans="1:12">
      <c r="A8" s="366">
        <v>2</v>
      </c>
      <c r="B8" s="379" t="s">
        <v>493</v>
      </c>
      <c r="C8" s="379">
        <v>50147160.177999981</v>
      </c>
      <c r="D8" s="379">
        <v>48451576.385599978</v>
      </c>
      <c r="E8" s="379">
        <v>772973.4824000001</v>
      </c>
      <c r="F8" s="379">
        <v>146123.46000000002</v>
      </c>
      <c r="G8" s="379">
        <v>776486.85</v>
      </c>
      <c r="H8" s="379">
        <v>554711.55099999998</v>
      </c>
      <c r="I8" s="379">
        <v>172830.90990000003</v>
      </c>
      <c r="J8" s="379">
        <v>78862.48109999999</v>
      </c>
      <c r="K8" s="379">
        <v>84723.837399999989</v>
      </c>
      <c r="L8" s="379">
        <v>218294.32260000001</v>
      </c>
    </row>
    <row r="9" spans="1:12">
      <c r="A9" s="366">
        <v>3</v>
      </c>
      <c r="B9" s="379" t="s">
        <v>841</v>
      </c>
      <c r="C9" s="379">
        <v>36061946.558099993</v>
      </c>
      <c r="D9" s="379">
        <v>36061946.558099993</v>
      </c>
      <c r="E9" s="379">
        <v>0</v>
      </c>
      <c r="F9" s="379">
        <v>0</v>
      </c>
      <c r="G9" s="379">
        <v>0</v>
      </c>
      <c r="H9" s="379">
        <v>76.598199999999991</v>
      </c>
      <c r="I9" s="379">
        <v>76.598199999999991</v>
      </c>
      <c r="J9" s="379">
        <v>0</v>
      </c>
      <c r="K9" s="379">
        <v>0</v>
      </c>
      <c r="L9" s="379">
        <v>0</v>
      </c>
    </row>
    <row r="10" spans="1:12">
      <c r="A10" s="366">
        <v>4</v>
      </c>
      <c r="B10" s="379" t="s">
        <v>494</v>
      </c>
      <c r="C10" s="379">
        <v>133088622.83770001</v>
      </c>
      <c r="D10" s="379">
        <v>128433432.34150001</v>
      </c>
      <c r="E10" s="379">
        <v>45515.45</v>
      </c>
      <c r="F10" s="379">
        <v>3951237.6768999998</v>
      </c>
      <c r="G10" s="379">
        <v>658437.3692999999</v>
      </c>
      <c r="H10" s="379">
        <v>515053.95720000012</v>
      </c>
      <c r="I10" s="379">
        <v>475756.64280000015</v>
      </c>
      <c r="J10" s="379">
        <v>17045.212599999999</v>
      </c>
      <c r="K10" s="379">
        <v>22252.1018</v>
      </c>
      <c r="L10" s="379">
        <v>0</v>
      </c>
    </row>
    <row r="11" spans="1:12">
      <c r="A11" s="366">
        <v>5</v>
      </c>
      <c r="B11" s="379" t="s">
        <v>495</v>
      </c>
      <c r="C11" s="379">
        <v>131703650.70099993</v>
      </c>
      <c r="D11" s="379">
        <v>121255151.28449993</v>
      </c>
      <c r="E11" s="379">
        <v>2018333.7096999998</v>
      </c>
      <c r="F11" s="379">
        <v>8145683.5560999997</v>
      </c>
      <c r="G11" s="379">
        <v>284482.1507</v>
      </c>
      <c r="H11" s="379">
        <v>2421209.9532000003</v>
      </c>
      <c r="I11" s="379">
        <v>551473.9006000004</v>
      </c>
      <c r="J11" s="379">
        <v>217252.30190000005</v>
      </c>
      <c r="K11" s="379">
        <v>1540511.5133999998</v>
      </c>
      <c r="L11" s="379">
        <v>111972.23729999999</v>
      </c>
    </row>
    <row r="12" spans="1:12">
      <c r="A12" s="366">
        <v>6</v>
      </c>
      <c r="B12" s="379" t="s">
        <v>496</v>
      </c>
      <c r="C12" s="379">
        <v>53184894.802200004</v>
      </c>
      <c r="D12" s="379">
        <v>46747083.419900008</v>
      </c>
      <c r="E12" s="379">
        <v>4762858.6614000006</v>
      </c>
      <c r="F12" s="379">
        <v>992301.78229999996</v>
      </c>
      <c r="G12" s="379">
        <v>682650.93859999999</v>
      </c>
      <c r="H12" s="379">
        <v>319538.39890000003</v>
      </c>
      <c r="I12" s="379">
        <v>172719.3964</v>
      </c>
      <c r="J12" s="379">
        <v>90853.277900000001</v>
      </c>
      <c r="K12" s="379">
        <v>55965.724600000001</v>
      </c>
      <c r="L12" s="379">
        <v>0</v>
      </c>
    </row>
    <row r="13" spans="1:12">
      <c r="A13" s="366">
        <v>7</v>
      </c>
      <c r="B13" s="379" t="s">
        <v>497</v>
      </c>
      <c r="C13" s="379">
        <v>105960243.432</v>
      </c>
      <c r="D13" s="379">
        <v>94111063.979599997</v>
      </c>
      <c r="E13" s="379">
        <v>7306227.8061000006</v>
      </c>
      <c r="F13" s="379">
        <v>4542951.6462999992</v>
      </c>
      <c r="G13" s="379">
        <v>0</v>
      </c>
      <c r="H13" s="379">
        <v>1182400.5347</v>
      </c>
      <c r="I13" s="379">
        <v>390637.71149999998</v>
      </c>
      <c r="J13" s="379">
        <v>349266.05660000001</v>
      </c>
      <c r="K13" s="379">
        <v>442496.76659999997</v>
      </c>
      <c r="L13" s="379">
        <v>0</v>
      </c>
    </row>
    <row r="14" spans="1:12">
      <c r="A14" s="366">
        <v>8</v>
      </c>
      <c r="B14" s="379" t="s">
        <v>498</v>
      </c>
      <c r="C14" s="379">
        <v>74549800.193499997</v>
      </c>
      <c r="D14" s="379">
        <v>66648249.873400003</v>
      </c>
      <c r="E14" s="379">
        <v>4905346.9128</v>
      </c>
      <c r="F14" s="379">
        <v>2584472.2149</v>
      </c>
      <c r="G14" s="379">
        <v>411731.1924</v>
      </c>
      <c r="H14" s="379">
        <v>1311105.9885000002</v>
      </c>
      <c r="I14" s="379">
        <v>340367.56430000026</v>
      </c>
      <c r="J14" s="379">
        <v>298820.09359999996</v>
      </c>
      <c r="K14" s="379">
        <v>569812.46790000005</v>
      </c>
      <c r="L14" s="379">
        <v>102105.8627</v>
      </c>
    </row>
    <row r="15" spans="1:12">
      <c r="A15" s="366">
        <v>9</v>
      </c>
      <c r="B15" s="379" t="s">
        <v>499</v>
      </c>
      <c r="C15" s="379">
        <v>56103101.120399989</v>
      </c>
      <c r="D15" s="379">
        <v>49097083.87439999</v>
      </c>
      <c r="E15" s="379">
        <v>4370817.9660999998</v>
      </c>
      <c r="F15" s="379">
        <v>2635199.2798999995</v>
      </c>
      <c r="G15" s="379">
        <v>0</v>
      </c>
      <c r="H15" s="379">
        <v>735961.41149999993</v>
      </c>
      <c r="I15" s="379">
        <v>211872.81469999993</v>
      </c>
      <c r="J15" s="379">
        <v>201011.13190000004</v>
      </c>
      <c r="K15" s="379">
        <v>323077.46490000002</v>
      </c>
      <c r="L15" s="379">
        <v>0</v>
      </c>
    </row>
    <row r="16" spans="1:12">
      <c r="A16" s="366">
        <v>10</v>
      </c>
      <c r="B16" s="379" t="s">
        <v>500</v>
      </c>
      <c r="C16" s="379">
        <v>33885884.220399991</v>
      </c>
      <c r="D16" s="379">
        <v>33439228.758799993</v>
      </c>
      <c r="E16" s="379">
        <v>0</v>
      </c>
      <c r="F16" s="379">
        <v>0</v>
      </c>
      <c r="G16" s="379">
        <v>446655.46159999998</v>
      </c>
      <c r="H16" s="379">
        <v>407268.19660000002</v>
      </c>
      <c r="I16" s="379">
        <v>127006.59890000001</v>
      </c>
      <c r="J16" s="379">
        <v>0</v>
      </c>
      <c r="K16" s="379">
        <v>0</v>
      </c>
      <c r="L16" s="379">
        <v>280261.59769999998</v>
      </c>
    </row>
    <row r="17" spans="1:12">
      <c r="A17" s="366">
        <v>11</v>
      </c>
      <c r="B17" s="379" t="s">
        <v>501</v>
      </c>
      <c r="C17" s="379">
        <v>10604924.960200004</v>
      </c>
      <c r="D17" s="379">
        <v>9226235.7695000041</v>
      </c>
      <c r="E17" s="379">
        <v>66188.177100000001</v>
      </c>
      <c r="F17" s="379">
        <v>1312501.0135999997</v>
      </c>
      <c r="G17" s="379">
        <v>0</v>
      </c>
      <c r="H17" s="379">
        <v>480459.86909999995</v>
      </c>
      <c r="I17" s="379">
        <v>48920.928499999995</v>
      </c>
      <c r="J17" s="379">
        <v>6546.2860000000001</v>
      </c>
      <c r="K17" s="379">
        <v>424992.65459999995</v>
      </c>
      <c r="L17" s="379">
        <v>0</v>
      </c>
    </row>
    <row r="18" spans="1:12">
      <c r="A18" s="366">
        <v>12</v>
      </c>
      <c r="B18" s="379" t="s">
        <v>502</v>
      </c>
      <c r="C18" s="379">
        <v>91821098.241299987</v>
      </c>
      <c r="D18" s="379">
        <v>84452366.795399994</v>
      </c>
      <c r="E18" s="379">
        <v>840821.00060000014</v>
      </c>
      <c r="F18" s="379">
        <v>5966111.3160999985</v>
      </c>
      <c r="G18" s="379">
        <v>561799.12920000008</v>
      </c>
      <c r="H18" s="379">
        <v>2678923.7677999996</v>
      </c>
      <c r="I18" s="379">
        <v>433337.13100000005</v>
      </c>
      <c r="J18" s="379">
        <v>47226.434999999983</v>
      </c>
      <c r="K18" s="379">
        <v>1887259.4056999998</v>
      </c>
      <c r="L18" s="379">
        <v>311100.79610000004</v>
      </c>
    </row>
    <row r="19" spans="1:12">
      <c r="A19" s="366">
        <v>13</v>
      </c>
      <c r="B19" s="379" t="s">
        <v>503</v>
      </c>
      <c r="C19" s="379">
        <v>23785116.349499997</v>
      </c>
      <c r="D19" s="379">
        <v>21946523.892399997</v>
      </c>
      <c r="E19" s="379">
        <v>130651.61970000001</v>
      </c>
      <c r="F19" s="379">
        <v>1707940.8374000001</v>
      </c>
      <c r="G19" s="379">
        <v>0</v>
      </c>
      <c r="H19" s="379">
        <v>615031.49879999994</v>
      </c>
      <c r="I19" s="379">
        <v>108897.23220000001</v>
      </c>
      <c r="J19" s="379">
        <v>32719.265499999998</v>
      </c>
      <c r="K19" s="379">
        <v>473415.00109999999</v>
      </c>
      <c r="L19" s="379">
        <v>0</v>
      </c>
    </row>
    <row r="20" spans="1:12">
      <c r="A20" s="366">
        <v>14</v>
      </c>
      <c r="B20" s="379" t="s">
        <v>504</v>
      </c>
      <c r="C20" s="379">
        <v>155687974.7493</v>
      </c>
      <c r="D20" s="379">
        <v>134997454.53309998</v>
      </c>
      <c r="E20" s="379">
        <v>12233502.498600004</v>
      </c>
      <c r="F20" s="379">
        <v>6403296.9192000004</v>
      </c>
      <c r="G20" s="379">
        <v>2053720.7984</v>
      </c>
      <c r="H20" s="379">
        <v>2916607.2403999995</v>
      </c>
      <c r="I20" s="379">
        <v>567109.58239999961</v>
      </c>
      <c r="J20" s="379">
        <v>636219.14179999998</v>
      </c>
      <c r="K20" s="379">
        <v>785301.1664000001</v>
      </c>
      <c r="L20" s="379">
        <v>927977.34980000008</v>
      </c>
    </row>
    <row r="21" spans="1:12">
      <c r="A21" s="366">
        <v>15</v>
      </c>
      <c r="B21" s="379" t="s">
        <v>505</v>
      </c>
      <c r="C21" s="379">
        <v>57289766.056699999</v>
      </c>
      <c r="D21" s="379">
        <v>39258702.434100002</v>
      </c>
      <c r="E21" s="379">
        <v>17683442.180799998</v>
      </c>
      <c r="F21" s="379">
        <v>330824</v>
      </c>
      <c r="G21" s="379">
        <v>16797.441800000001</v>
      </c>
      <c r="H21" s="379">
        <v>843755.54469999985</v>
      </c>
      <c r="I21" s="379">
        <v>184698.20289999989</v>
      </c>
      <c r="J21" s="379">
        <v>383047.4437</v>
      </c>
      <c r="K21" s="379">
        <v>265431.76269999996</v>
      </c>
      <c r="L21" s="379">
        <v>10578.135399999999</v>
      </c>
    </row>
    <row r="22" spans="1:12">
      <c r="A22" s="366">
        <v>16</v>
      </c>
      <c r="B22" s="379" t="s">
        <v>506</v>
      </c>
      <c r="C22" s="379">
        <v>222220.84260000003</v>
      </c>
      <c r="D22" s="379">
        <v>222220.84260000003</v>
      </c>
      <c r="E22" s="379">
        <v>0</v>
      </c>
      <c r="F22" s="379">
        <v>0</v>
      </c>
      <c r="G22" s="379">
        <v>0</v>
      </c>
      <c r="H22" s="379">
        <v>1254.2812000000001</v>
      </c>
      <c r="I22" s="379">
        <v>1254.2812000000001</v>
      </c>
      <c r="J22" s="379">
        <v>0</v>
      </c>
      <c r="K22" s="379">
        <v>0</v>
      </c>
      <c r="L22" s="379">
        <v>0</v>
      </c>
    </row>
    <row r="23" spans="1:12">
      <c r="A23" s="366">
        <v>17</v>
      </c>
      <c r="B23" s="379" t="s">
        <v>507</v>
      </c>
      <c r="C23" s="379">
        <v>2116043.3266000003</v>
      </c>
      <c r="D23" s="379">
        <v>978329.68370000005</v>
      </c>
      <c r="E23" s="379">
        <v>345524.39970000001</v>
      </c>
      <c r="F23" s="379">
        <v>792189.24320000003</v>
      </c>
      <c r="G23" s="379">
        <v>0</v>
      </c>
      <c r="H23" s="379">
        <v>81129.040500000003</v>
      </c>
      <c r="I23" s="379">
        <v>5662.7374</v>
      </c>
      <c r="J23" s="379">
        <v>61216.9709</v>
      </c>
      <c r="K23" s="379">
        <v>14249.332199999999</v>
      </c>
      <c r="L23" s="379">
        <v>0</v>
      </c>
    </row>
    <row r="24" spans="1:12">
      <c r="A24" s="366">
        <v>18</v>
      </c>
      <c r="B24" s="379" t="s">
        <v>508</v>
      </c>
      <c r="C24" s="379">
        <v>6714020.7719000001</v>
      </c>
      <c r="D24" s="379">
        <v>6118423.1819000002</v>
      </c>
      <c r="E24" s="379">
        <v>595597.59</v>
      </c>
      <c r="F24" s="379">
        <v>0</v>
      </c>
      <c r="G24" s="379">
        <v>0</v>
      </c>
      <c r="H24" s="379">
        <v>38009.081600000005</v>
      </c>
      <c r="I24" s="379">
        <v>24561.151600000001</v>
      </c>
      <c r="J24" s="379">
        <v>13447.93</v>
      </c>
      <c r="K24" s="379">
        <v>0</v>
      </c>
      <c r="L24" s="379">
        <v>0</v>
      </c>
    </row>
    <row r="25" spans="1:12">
      <c r="A25" s="366">
        <v>19</v>
      </c>
      <c r="B25" s="379" t="s">
        <v>509</v>
      </c>
      <c r="C25" s="379">
        <v>3888683.7906999998</v>
      </c>
      <c r="D25" s="379">
        <v>3043175.7206999999</v>
      </c>
      <c r="E25" s="379">
        <v>741220.39999999991</v>
      </c>
      <c r="F25" s="379">
        <v>104287.67000000001</v>
      </c>
      <c r="G25" s="379">
        <v>0</v>
      </c>
      <c r="H25" s="379">
        <v>144481.22229999999</v>
      </c>
      <c r="I25" s="379">
        <v>15150.886799999998</v>
      </c>
      <c r="J25" s="379">
        <v>71408.546400000007</v>
      </c>
      <c r="K25" s="379">
        <v>57921.789100000002</v>
      </c>
      <c r="L25" s="379">
        <v>0</v>
      </c>
    </row>
    <row r="26" spans="1:12">
      <c r="A26" s="366">
        <v>20</v>
      </c>
      <c r="B26" s="379" t="s">
        <v>510</v>
      </c>
      <c r="C26" s="379">
        <v>41335203.602899984</v>
      </c>
      <c r="D26" s="379">
        <v>39253072.792899981</v>
      </c>
      <c r="E26" s="379">
        <v>1459461.5345000001</v>
      </c>
      <c r="F26" s="379">
        <v>131944.4841</v>
      </c>
      <c r="G26" s="379">
        <v>490724.79139999999</v>
      </c>
      <c r="H26" s="379">
        <v>452944.58759999997</v>
      </c>
      <c r="I26" s="379">
        <v>164210.49669999993</v>
      </c>
      <c r="J26" s="379">
        <v>26103.459699999999</v>
      </c>
      <c r="K26" s="379">
        <v>13683.6078</v>
      </c>
      <c r="L26" s="379">
        <v>248947.02340000001</v>
      </c>
    </row>
    <row r="27" spans="1:12">
      <c r="A27" s="366">
        <v>21</v>
      </c>
      <c r="B27" s="379" t="s">
        <v>511</v>
      </c>
      <c r="C27" s="379">
        <v>2082353.9794000001</v>
      </c>
      <c r="D27" s="379">
        <v>1612588.5119000003</v>
      </c>
      <c r="E27" s="379">
        <v>220555.10750000001</v>
      </c>
      <c r="F27" s="379">
        <v>249210.36</v>
      </c>
      <c r="G27" s="379">
        <v>0</v>
      </c>
      <c r="H27" s="379">
        <v>106705.0058</v>
      </c>
      <c r="I27" s="379">
        <v>9342.4531000000006</v>
      </c>
      <c r="J27" s="379">
        <v>22687.080700000002</v>
      </c>
      <c r="K27" s="379">
        <v>74675.471999999994</v>
      </c>
      <c r="L27" s="379">
        <v>0</v>
      </c>
    </row>
    <row r="28" spans="1:12">
      <c r="A28" s="366">
        <v>22</v>
      </c>
      <c r="B28" s="379" t="s">
        <v>512</v>
      </c>
      <c r="C28" s="379">
        <v>1902902.3194000002</v>
      </c>
      <c r="D28" s="379">
        <v>1417519.1880000001</v>
      </c>
      <c r="E28" s="379">
        <v>0</v>
      </c>
      <c r="F28" s="379">
        <v>485383.13140000001</v>
      </c>
      <c r="G28" s="379">
        <v>0</v>
      </c>
      <c r="H28" s="379">
        <v>15399.772499999999</v>
      </c>
      <c r="I28" s="379">
        <v>6721.7016999999996</v>
      </c>
      <c r="J28" s="379">
        <v>0</v>
      </c>
      <c r="K28" s="379">
        <v>8678.0707999999995</v>
      </c>
      <c r="L28" s="379">
        <v>0</v>
      </c>
    </row>
    <row r="29" spans="1:12">
      <c r="A29" s="366">
        <v>23</v>
      </c>
      <c r="B29" s="379" t="s">
        <v>513</v>
      </c>
      <c r="C29" s="379">
        <v>248073094.3696996</v>
      </c>
      <c r="D29" s="379">
        <v>228210986.4540996</v>
      </c>
      <c r="E29" s="379">
        <v>7328423.9724999992</v>
      </c>
      <c r="F29" s="379">
        <v>10602424.718199996</v>
      </c>
      <c r="G29" s="379">
        <v>1931259.2248999998</v>
      </c>
      <c r="H29" s="379">
        <v>6999269.1289000055</v>
      </c>
      <c r="I29" s="379">
        <v>1260626.2065000031</v>
      </c>
      <c r="J29" s="379">
        <v>941998.48200000019</v>
      </c>
      <c r="K29" s="379">
        <v>4469938.3523000013</v>
      </c>
      <c r="L29" s="379">
        <v>326706.08809999994</v>
      </c>
    </row>
    <row r="30" spans="1:12">
      <c r="A30" s="366">
        <v>24</v>
      </c>
      <c r="B30" s="379" t="s">
        <v>514</v>
      </c>
      <c r="C30" s="379">
        <v>160638592.43750009</v>
      </c>
      <c r="D30" s="379">
        <v>142954574.26880008</v>
      </c>
      <c r="E30" s="379">
        <v>7178852.717199997</v>
      </c>
      <c r="F30" s="379">
        <v>9666686.6325999983</v>
      </c>
      <c r="G30" s="379">
        <v>838478.81890000007</v>
      </c>
      <c r="H30" s="379">
        <v>5352053.3723000009</v>
      </c>
      <c r="I30" s="379">
        <v>1099640.2711000009</v>
      </c>
      <c r="J30" s="379">
        <v>749585.01299999969</v>
      </c>
      <c r="K30" s="379">
        <v>3051181.7790999999</v>
      </c>
      <c r="L30" s="379">
        <v>451646.30910000001</v>
      </c>
    </row>
    <row r="31" spans="1:12">
      <c r="A31" s="366">
        <v>25</v>
      </c>
      <c r="B31" s="379" t="s">
        <v>515</v>
      </c>
      <c r="C31" s="379">
        <v>84419902.2680002</v>
      </c>
      <c r="D31" s="379">
        <v>80704176.03410019</v>
      </c>
      <c r="E31" s="379">
        <v>1145687.4991000001</v>
      </c>
      <c r="F31" s="379">
        <v>2529215.5259000002</v>
      </c>
      <c r="G31" s="379">
        <v>40823.208899999998</v>
      </c>
      <c r="H31" s="379">
        <v>1686720.912</v>
      </c>
      <c r="I31" s="379">
        <v>356036.39619999967</v>
      </c>
      <c r="J31" s="379">
        <v>109726.0922</v>
      </c>
      <c r="K31" s="379">
        <v>1195242.4832000004</v>
      </c>
      <c r="L31" s="379">
        <v>25715.940399999999</v>
      </c>
    </row>
    <row r="32" spans="1:12">
      <c r="A32" s="366">
        <v>26</v>
      </c>
      <c r="B32" s="379" t="s">
        <v>571</v>
      </c>
      <c r="C32" s="379">
        <v>48326108.229100049</v>
      </c>
      <c r="D32" s="379">
        <v>42005035.661200054</v>
      </c>
      <c r="E32" s="379">
        <v>1378474.8507000001</v>
      </c>
      <c r="F32" s="379">
        <v>4910506.7871999992</v>
      </c>
      <c r="G32" s="379">
        <v>32090.93</v>
      </c>
      <c r="H32" s="379">
        <v>3909561.644400002</v>
      </c>
      <c r="I32" s="379">
        <v>389505.90890000033</v>
      </c>
      <c r="J32" s="379">
        <v>271339.62690000003</v>
      </c>
      <c r="K32" s="379">
        <v>3230610.3862000015</v>
      </c>
      <c r="L32" s="379">
        <v>18105.722399999999</v>
      </c>
    </row>
    <row r="33" spans="1:12">
      <c r="A33" s="366">
        <v>27</v>
      </c>
      <c r="B33" s="429" t="s">
        <v>66</v>
      </c>
      <c r="C33" s="379">
        <v>1687064435.6588995</v>
      </c>
      <c r="D33" s="379">
        <v>1532245771.5842998</v>
      </c>
      <c r="E33" s="379">
        <v>76142590.054400012</v>
      </c>
      <c r="F33" s="379">
        <v>69449935.714099988</v>
      </c>
      <c r="G33" s="379">
        <v>9226138.3061000016</v>
      </c>
      <c r="H33" s="379">
        <v>34943558.619900011</v>
      </c>
      <c r="I33" s="379">
        <v>7475162.4716000035</v>
      </c>
      <c r="J33" s="379">
        <v>4699505.5757999998</v>
      </c>
      <c r="K33" s="379">
        <v>19735479.187500004</v>
      </c>
      <c r="L33" s="379">
        <v>3033411.3850000002</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46112</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36537912.899999984</v>
      </c>
      <c r="D6" s="366">
        <v>100942333.66000003</v>
      </c>
      <c r="E6" s="366">
        <v>0</v>
      </c>
      <c r="F6" s="366">
        <v>18965986.819999997</v>
      </c>
      <c r="G6" s="366">
        <v>1300509481.4700003</v>
      </c>
      <c r="H6" s="366">
        <v>0</v>
      </c>
      <c r="I6" s="366">
        <v>109929765.55999991</v>
      </c>
      <c r="J6" s="366">
        <v>14798939.189999986</v>
      </c>
      <c r="K6" s="366">
        <v>105380016.05889297</v>
      </c>
    </row>
    <row r="7" spans="1:11">
      <c r="A7" s="366">
        <v>2</v>
      </c>
      <c r="B7" s="366" t="s">
        <v>580</v>
      </c>
      <c r="C7" s="366">
        <v>0</v>
      </c>
      <c r="D7" s="366">
        <v>0</v>
      </c>
      <c r="E7" s="366">
        <v>0</v>
      </c>
      <c r="F7" s="366">
        <v>0</v>
      </c>
      <c r="G7" s="366">
        <v>0</v>
      </c>
      <c r="H7" s="366">
        <v>0</v>
      </c>
      <c r="I7" s="366">
        <v>0</v>
      </c>
      <c r="J7" s="366">
        <v>0</v>
      </c>
      <c r="K7" s="366">
        <v>16009643.84</v>
      </c>
    </row>
    <row r="8" spans="1:11">
      <c r="A8" s="366">
        <v>3</v>
      </c>
      <c r="B8" s="366" t="s">
        <v>544</v>
      </c>
      <c r="C8" s="366">
        <v>10358723.829999998</v>
      </c>
      <c r="D8" s="366">
        <v>0</v>
      </c>
      <c r="E8" s="366">
        <v>0</v>
      </c>
      <c r="F8" s="366">
        <v>0</v>
      </c>
      <c r="G8" s="366">
        <v>28704435.129999999</v>
      </c>
      <c r="H8" s="366">
        <v>0</v>
      </c>
      <c r="I8" s="366">
        <v>2276137.04</v>
      </c>
      <c r="J8" s="366">
        <v>1745122.9500000002</v>
      </c>
      <c r="K8" s="366">
        <v>401138.60000001639</v>
      </c>
    </row>
    <row r="9" spans="1:11">
      <c r="A9" s="366">
        <v>4</v>
      </c>
      <c r="B9" s="385" t="s">
        <v>877</v>
      </c>
      <c r="C9" s="366">
        <v>198167.46</v>
      </c>
      <c r="D9" s="366">
        <v>6662150.5700000003</v>
      </c>
      <c r="E9" s="366">
        <v>0</v>
      </c>
      <c r="F9" s="366">
        <v>0</v>
      </c>
      <c r="G9" s="366">
        <v>47876880.629999965</v>
      </c>
      <c r="H9" s="366">
        <v>0</v>
      </c>
      <c r="I9" s="366">
        <v>8580170.6199999992</v>
      </c>
      <c r="J9" s="366">
        <v>870024.00000000012</v>
      </c>
      <c r="K9" s="366">
        <v>5262542.4340999797</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746909.41</v>
      </c>
      <c r="H11" s="366">
        <v>0</v>
      </c>
      <c r="I11" s="366">
        <v>0</v>
      </c>
      <c r="J11" s="366">
        <v>0</v>
      </c>
      <c r="K11" s="366">
        <v>0</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46112</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2861122.4091999996</v>
      </c>
      <c r="D7" s="431">
        <v>1566803.3713999998</v>
      </c>
      <c r="E7" s="431">
        <v>237598.90470000001</v>
      </c>
      <c r="F7" s="431">
        <v>1056720.1331</v>
      </c>
      <c r="G7" s="431">
        <v>0</v>
      </c>
      <c r="H7" s="431">
        <v>2921588.0542000001</v>
      </c>
      <c r="I7" s="431">
        <v>1579008.1872</v>
      </c>
      <c r="J7" s="431">
        <v>237782.49400000001</v>
      </c>
      <c r="K7" s="431">
        <v>1104797.3730000001</v>
      </c>
      <c r="L7" s="431">
        <v>0</v>
      </c>
      <c r="M7" s="431">
        <v>384486.37253097998</v>
      </c>
      <c r="N7" s="431">
        <v>46041.839915190001</v>
      </c>
      <c r="O7" s="431">
        <v>91593.533068509991</v>
      </c>
      <c r="P7" s="431">
        <v>246850.99954727999</v>
      </c>
      <c r="Q7" s="431">
        <v>0</v>
      </c>
      <c r="R7" s="431">
        <v>19</v>
      </c>
      <c r="S7" s="502">
        <v>0.155</v>
      </c>
      <c r="T7" s="502">
        <v>0.175535</v>
      </c>
      <c r="U7" s="431">
        <v>0.14363317</v>
      </c>
      <c r="V7" s="509">
        <v>39.247900000000001</v>
      </c>
    </row>
    <row r="8" spans="1:22">
      <c r="A8" s="439">
        <v>2</v>
      </c>
      <c r="B8" s="442" t="s">
        <v>664</v>
      </c>
      <c r="C8" s="431">
        <v>155338971.96229997</v>
      </c>
      <c r="D8" s="431">
        <v>146189767.8917</v>
      </c>
      <c r="E8" s="431">
        <v>2385368.4761000001</v>
      </c>
      <c r="F8" s="431">
        <v>6742369.2045</v>
      </c>
      <c r="G8" s="431">
        <v>21466.39</v>
      </c>
      <c r="H8" s="431">
        <v>157911118.75849986</v>
      </c>
      <c r="I8" s="431">
        <v>147079041.61349985</v>
      </c>
      <c r="J8" s="431">
        <v>2469688.8101999997</v>
      </c>
      <c r="K8" s="431">
        <v>8330297.4047999894</v>
      </c>
      <c r="L8" s="431">
        <v>32090.93</v>
      </c>
      <c r="M8" s="431">
        <v>7291568.5968933711</v>
      </c>
      <c r="N8" s="431">
        <v>1327371.64139656</v>
      </c>
      <c r="O8" s="431">
        <v>478028.75279043004</v>
      </c>
      <c r="P8" s="431">
        <v>5468062.4803370005</v>
      </c>
      <c r="Q8" s="431">
        <v>18105.722369380001</v>
      </c>
      <c r="R8" s="431">
        <v>8434</v>
      </c>
      <c r="S8" s="502">
        <v>0.27708924496735382</v>
      </c>
      <c r="T8" s="502">
        <v>0.33226701281902643</v>
      </c>
      <c r="U8" s="431">
        <v>0.20273041999999999</v>
      </c>
      <c r="V8" s="509">
        <v>46.1203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6100.27</v>
      </c>
      <c r="D10" s="431">
        <v>6100.27</v>
      </c>
      <c r="E10" s="431">
        <v>0</v>
      </c>
      <c r="F10" s="431">
        <v>0</v>
      </c>
      <c r="G10" s="431">
        <v>0</v>
      </c>
      <c r="H10" s="431">
        <v>6100.27</v>
      </c>
      <c r="I10" s="431">
        <v>6100.27</v>
      </c>
      <c r="J10" s="431">
        <v>0</v>
      </c>
      <c r="K10" s="431">
        <v>0</v>
      </c>
      <c r="L10" s="431">
        <v>0</v>
      </c>
      <c r="M10" s="431">
        <v>64.143713930000004</v>
      </c>
      <c r="N10" s="431">
        <v>64.143713930000004</v>
      </c>
      <c r="O10" s="431">
        <v>0</v>
      </c>
      <c r="P10" s="431">
        <v>0</v>
      </c>
      <c r="Q10" s="431">
        <v>0</v>
      </c>
      <c r="R10" s="431">
        <v>7</v>
      </c>
      <c r="S10" s="502">
        <v>0</v>
      </c>
      <c r="T10" s="502">
        <v>0.18687827000000001</v>
      </c>
      <c r="U10" s="431">
        <v>0</v>
      </c>
      <c r="V10" s="509">
        <v>12.44</v>
      </c>
    </row>
    <row r="11" spans="1:22">
      <c r="A11" s="439">
        <v>5</v>
      </c>
      <c r="B11" s="442" t="s">
        <v>667</v>
      </c>
      <c r="C11" s="431">
        <v>1465601.6853999998</v>
      </c>
      <c r="D11" s="431">
        <v>1402726.77</v>
      </c>
      <c r="E11" s="431">
        <v>15105.14</v>
      </c>
      <c r="F11" s="431">
        <v>47769.775400000006</v>
      </c>
      <c r="G11" s="431">
        <v>0</v>
      </c>
      <c r="H11" s="431">
        <v>1471833.3754</v>
      </c>
      <c r="I11" s="431">
        <v>1406404.3</v>
      </c>
      <c r="J11" s="431">
        <v>15441.94</v>
      </c>
      <c r="K11" s="431">
        <v>49987.135400000006</v>
      </c>
      <c r="L11" s="431">
        <v>0</v>
      </c>
      <c r="M11" s="431">
        <v>64813.191888020003</v>
      </c>
      <c r="N11" s="431">
        <v>14062.6955788</v>
      </c>
      <c r="O11" s="431">
        <v>3583.93561993</v>
      </c>
      <c r="P11" s="431">
        <v>47166.560689290003</v>
      </c>
      <c r="Q11" s="431">
        <v>0</v>
      </c>
      <c r="R11" s="431">
        <v>1532</v>
      </c>
      <c r="S11" s="502">
        <v>0.1380277364191668</v>
      </c>
      <c r="T11" s="502">
        <v>0.14753115858394419</v>
      </c>
      <c r="U11" s="431">
        <v>0.13999283000000001</v>
      </c>
      <c r="V11" s="509">
        <v>26.9861</v>
      </c>
    </row>
    <row r="12" spans="1:22">
      <c r="A12" s="439">
        <v>6</v>
      </c>
      <c r="B12" s="442" t="s">
        <v>668</v>
      </c>
      <c r="C12" s="431">
        <v>1425702.6899999997</v>
      </c>
      <c r="D12" s="431">
        <v>1332482.0299999998</v>
      </c>
      <c r="E12" s="431">
        <v>38703.01</v>
      </c>
      <c r="F12" s="431">
        <v>53779.89</v>
      </c>
      <c r="G12" s="431">
        <v>737.76</v>
      </c>
      <c r="H12" s="431">
        <v>1454251.0188999998</v>
      </c>
      <c r="I12" s="431">
        <v>1351124.0089</v>
      </c>
      <c r="J12" s="431">
        <v>40321.440000000002</v>
      </c>
      <c r="K12" s="431">
        <v>61877.66</v>
      </c>
      <c r="L12" s="431">
        <v>927.91</v>
      </c>
      <c r="M12" s="431">
        <v>94913.455845499993</v>
      </c>
      <c r="N12" s="431">
        <v>27450.856581229997</v>
      </c>
      <c r="O12" s="431">
        <v>9192.00555523</v>
      </c>
      <c r="P12" s="431">
        <v>57342.68370904</v>
      </c>
      <c r="Q12" s="431">
        <v>927.91</v>
      </c>
      <c r="R12" s="431">
        <v>1513</v>
      </c>
      <c r="S12" s="502">
        <v>0.25541465924066936</v>
      </c>
      <c r="T12" s="502">
        <v>0.31874531680358853</v>
      </c>
      <c r="U12" s="431">
        <v>0.26529479</v>
      </c>
      <c r="V12" s="509">
        <v>26.439499999999999</v>
      </c>
    </row>
    <row r="13" spans="1:22">
      <c r="A13" s="439">
        <v>7</v>
      </c>
      <c r="B13" s="442" t="s">
        <v>669</v>
      </c>
      <c r="C13" s="431">
        <v>121617405.75180002</v>
      </c>
      <c r="D13" s="431">
        <v>118582038.9472</v>
      </c>
      <c r="E13" s="431">
        <v>971752.80410000007</v>
      </c>
      <c r="F13" s="431">
        <v>888191.14800000004</v>
      </c>
      <c r="G13" s="431">
        <v>1175422.8525</v>
      </c>
      <c r="H13" s="431">
        <v>122117918.69269997</v>
      </c>
      <c r="I13" s="431">
        <v>118934410.12539998</v>
      </c>
      <c r="J13" s="431">
        <v>974971.73300000001</v>
      </c>
      <c r="K13" s="431">
        <v>946348.56230000011</v>
      </c>
      <c r="L13" s="431">
        <v>1262188.2719999999</v>
      </c>
      <c r="M13" s="431">
        <v>430893.26604585</v>
      </c>
      <c r="N13" s="431">
        <v>122423.78927142001</v>
      </c>
      <c r="O13" s="431">
        <v>47209.977286009998</v>
      </c>
      <c r="P13" s="431">
        <v>261192.00448842</v>
      </c>
      <c r="Q13" s="431">
        <v>67.495000000000005</v>
      </c>
      <c r="R13" s="431">
        <v>1358</v>
      </c>
      <c r="S13" s="502">
        <v>0.12934677265361202</v>
      </c>
      <c r="T13" s="502">
        <v>0.14806852642286908</v>
      </c>
      <c r="U13" s="431">
        <v>0.10984146</v>
      </c>
      <c r="V13" s="509">
        <v>116.11539999999999</v>
      </c>
    </row>
    <row r="14" spans="1:22">
      <c r="A14" s="437">
        <v>7.1</v>
      </c>
      <c r="B14" s="436" t="s">
        <v>670</v>
      </c>
      <c r="C14" s="431">
        <v>90829795.632399991</v>
      </c>
      <c r="D14" s="431">
        <v>88199658.019999996</v>
      </c>
      <c r="E14" s="431">
        <v>765222.51190000004</v>
      </c>
      <c r="F14" s="431">
        <v>689492.24800000002</v>
      </c>
      <c r="G14" s="431">
        <v>1175422.8525</v>
      </c>
      <c r="H14" s="431">
        <v>91247506.544899985</v>
      </c>
      <c r="I14" s="431">
        <v>88484540.809299991</v>
      </c>
      <c r="J14" s="431">
        <v>765909.58970000001</v>
      </c>
      <c r="K14" s="431">
        <v>734867.87390000001</v>
      </c>
      <c r="L14" s="431">
        <v>1262188.2719999999</v>
      </c>
      <c r="M14" s="431">
        <v>340196.81690532999</v>
      </c>
      <c r="N14" s="431">
        <v>91275.152180250006</v>
      </c>
      <c r="O14" s="431">
        <v>36701.317440159997</v>
      </c>
      <c r="P14" s="431">
        <v>212152.85228491999</v>
      </c>
      <c r="Q14" s="431">
        <v>67.495000000000005</v>
      </c>
      <c r="R14" s="431">
        <v>932</v>
      </c>
      <c r="S14" s="502">
        <v>0.12856981701393505</v>
      </c>
      <c r="T14" s="502">
        <v>0.14681524836545065</v>
      </c>
      <c r="U14" s="431">
        <v>0.10906320999999999</v>
      </c>
      <c r="V14" s="509">
        <v>117.4841</v>
      </c>
    </row>
    <row r="15" spans="1:22" ht="24">
      <c r="A15" s="437">
        <v>7.2</v>
      </c>
      <c r="B15" s="436" t="s">
        <v>671</v>
      </c>
      <c r="C15" s="431">
        <v>18318380.185800001</v>
      </c>
      <c r="D15" s="431">
        <v>18144934.453600001</v>
      </c>
      <c r="E15" s="431">
        <v>173445.7322</v>
      </c>
      <c r="F15" s="431">
        <v>0</v>
      </c>
      <c r="G15" s="431">
        <v>0</v>
      </c>
      <c r="H15" s="431">
        <v>18362934.433900002</v>
      </c>
      <c r="I15" s="431">
        <v>18188213.086100001</v>
      </c>
      <c r="J15" s="431">
        <v>174721.34779999999</v>
      </c>
      <c r="K15" s="431">
        <v>0</v>
      </c>
      <c r="L15" s="431">
        <v>0</v>
      </c>
      <c r="M15" s="431">
        <v>25090.670492510002</v>
      </c>
      <c r="N15" s="431">
        <v>18219.803280190001</v>
      </c>
      <c r="O15" s="431">
        <v>6870.8672123200004</v>
      </c>
      <c r="P15" s="431">
        <v>0</v>
      </c>
      <c r="Q15" s="431">
        <v>0</v>
      </c>
      <c r="R15" s="431">
        <v>254</v>
      </c>
      <c r="S15" s="502">
        <v>0.14220539880636368</v>
      </c>
      <c r="T15" s="502">
        <v>0.16044664288367175</v>
      </c>
      <c r="U15" s="431">
        <v>0.11382398000000001</v>
      </c>
      <c r="V15" s="509">
        <v>103.78570000000001</v>
      </c>
    </row>
    <row r="16" spans="1:22">
      <c r="A16" s="437">
        <v>7.3</v>
      </c>
      <c r="B16" s="436" t="s">
        <v>672</v>
      </c>
      <c r="C16" s="431">
        <v>12469229.933600001</v>
      </c>
      <c r="D16" s="431">
        <v>12237446.4736</v>
      </c>
      <c r="E16" s="431">
        <v>33084.559999999998</v>
      </c>
      <c r="F16" s="431">
        <v>198698.9</v>
      </c>
      <c r="G16" s="431">
        <v>0</v>
      </c>
      <c r="H16" s="431">
        <v>12507477.7139</v>
      </c>
      <c r="I16" s="431">
        <v>12261656.23</v>
      </c>
      <c r="J16" s="431">
        <v>34340.7955</v>
      </c>
      <c r="K16" s="431">
        <v>211480.68840000001</v>
      </c>
      <c r="L16" s="431">
        <v>0</v>
      </c>
      <c r="M16" s="431">
        <v>65605.778648010004</v>
      </c>
      <c r="N16" s="431">
        <v>12928.833810979999</v>
      </c>
      <c r="O16" s="431">
        <v>3637.7926335299999</v>
      </c>
      <c r="P16" s="431">
        <v>49039.152203500002</v>
      </c>
      <c r="Q16" s="431">
        <v>0</v>
      </c>
      <c r="R16" s="431">
        <v>172</v>
      </c>
      <c r="S16" s="502">
        <v>0.12847980119868641</v>
      </c>
      <c r="T16" s="502">
        <v>0.15191555208538587</v>
      </c>
      <c r="U16" s="431">
        <v>0.10965985</v>
      </c>
      <c r="V16" s="509">
        <v>124.5579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273530.21999999997</v>
      </c>
      <c r="D18" s="431">
        <v>234718.13</v>
      </c>
      <c r="E18" s="431">
        <v>0</v>
      </c>
      <c r="F18" s="431">
        <v>38812.089999999997</v>
      </c>
      <c r="G18" s="431">
        <v>0</v>
      </c>
      <c r="H18" s="431">
        <v>338033.45</v>
      </c>
      <c r="I18" s="431">
        <v>286991.90000000002</v>
      </c>
      <c r="J18" s="431">
        <v>0</v>
      </c>
      <c r="K18" s="431">
        <v>51041.55</v>
      </c>
      <c r="L18" s="431">
        <v>0</v>
      </c>
      <c r="M18" s="431">
        <v>45525.609036839996</v>
      </c>
      <c r="N18" s="431">
        <v>3163.3266724</v>
      </c>
      <c r="O18" s="431">
        <v>0</v>
      </c>
      <c r="P18" s="431">
        <v>42362.282364439998</v>
      </c>
      <c r="Q18" s="431">
        <v>0</v>
      </c>
      <c r="R18" s="431">
        <v>17</v>
      </c>
      <c r="S18" s="502" t="s">
        <v>1029</v>
      </c>
      <c r="T18" s="502" t="s">
        <v>1029</v>
      </c>
      <c r="U18" s="431">
        <v>0.11061573</v>
      </c>
      <c r="V18" s="509">
        <v>57.994999999999997</v>
      </c>
    </row>
    <row r="19" spans="1:22">
      <c r="A19" s="439">
        <v>10</v>
      </c>
      <c r="B19" s="438" t="s">
        <v>690</v>
      </c>
      <c r="C19" s="431">
        <v>282988434.98870003</v>
      </c>
      <c r="D19" s="499">
        <v>269314637.41030002</v>
      </c>
      <c r="E19" s="499">
        <v>3648528.3349000001</v>
      </c>
      <c r="F19" s="499">
        <v>8827642.2410000004</v>
      </c>
      <c r="G19" s="499">
        <v>1197627.0024999999</v>
      </c>
      <c r="H19" s="499">
        <v>286220843.61969984</v>
      </c>
      <c r="I19" s="499">
        <v>270643080.40499985</v>
      </c>
      <c r="J19" s="499">
        <v>3738206.4171999996</v>
      </c>
      <c r="K19" s="499">
        <v>10544349.68549999</v>
      </c>
      <c r="L19" s="499">
        <v>1295207.112</v>
      </c>
      <c r="M19" s="499">
        <v>8312264.6359544909</v>
      </c>
      <c r="N19" s="499">
        <v>1540578.29312953</v>
      </c>
      <c r="O19" s="499">
        <v>629608.20432011003</v>
      </c>
      <c r="P19" s="499">
        <v>6122977.0111354711</v>
      </c>
      <c r="Q19" s="499">
        <v>19101.127369379999</v>
      </c>
      <c r="R19" s="499">
        <v>12880</v>
      </c>
      <c r="S19" s="503">
        <v>0.2378060239265293</v>
      </c>
      <c r="T19" s="503">
        <v>0.28194977150576112</v>
      </c>
      <c r="U19" s="503">
        <v>0.16210974306776507</v>
      </c>
      <c r="V19" s="510">
        <v>75.649199999999993</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39749864.39000956</v>
      </c>
      <c r="D6" s="307">
        <v>16628997.609990435</v>
      </c>
      <c r="E6" s="307">
        <v>56378861.999999993</v>
      </c>
      <c r="F6" s="307">
        <v>34052407.213761844</v>
      </c>
      <c r="G6" s="307">
        <v>15354539.786238158</v>
      </c>
      <c r="H6" s="307">
        <v>49406947</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39732701.525168061</v>
      </c>
      <c r="D11" s="307">
        <v>16628997.609990435</v>
      </c>
      <c r="E11" s="307">
        <v>56361699.135158494</v>
      </c>
      <c r="F11" s="307">
        <v>34201753.748094842</v>
      </c>
      <c r="G11" s="307">
        <v>15354539.786238158</v>
      </c>
      <c r="H11" s="307">
        <v>49556293.534332998</v>
      </c>
    </row>
    <row r="12" spans="1:8">
      <c r="A12" s="344">
        <v>1.6</v>
      </c>
      <c r="B12" s="312" t="s">
        <v>88</v>
      </c>
      <c r="C12" s="307">
        <v>17162.864841500046</v>
      </c>
      <c r="D12" s="307">
        <v>0</v>
      </c>
      <c r="E12" s="307">
        <v>17162.864841500046</v>
      </c>
      <c r="F12" s="307">
        <v>-149346.53433299938</v>
      </c>
      <c r="G12" s="307">
        <v>0</v>
      </c>
      <c r="H12" s="307">
        <v>-149346.53433299938</v>
      </c>
    </row>
    <row r="13" spans="1:8">
      <c r="A13" s="344">
        <v>2</v>
      </c>
      <c r="B13" s="322" t="s">
        <v>752</v>
      </c>
      <c r="C13" s="307">
        <v>-24283464.599999998</v>
      </c>
      <c r="D13" s="307">
        <v>-9885311.7186827157</v>
      </c>
      <c r="E13" s="307">
        <v>-34168776.318682715</v>
      </c>
      <c r="F13" s="307">
        <v>-19278810.880000006</v>
      </c>
      <c r="G13" s="307">
        <v>-9551482.6415383704</v>
      </c>
      <c r="H13" s="307">
        <v>-28830293.521538377</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-24024641.399999999</v>
      </c>
      <c r="D16" s="307">
        <v>-9885311.7186827157</v>
      </c>
      <c r="E16" s="307">
        <v>-33909953.118682712</v>
      </c>
      <c r="F16" s="307">
        <v>-18954983.760000005</v>
      </c>
      <c r="G16" s="307">
        <v>-9551482.6415383704</v>
      </c>
      <c r="H16" s="307">
        <v>-28506466.401538376</v>
      </c>
    </row>
    <row r="17" spans="1:8">
      <c r="A17" s="344">
        <v>2.4</v>
      </c>
      <c r="B17" s="311" t="s">
        <v>756</v>
      </c>
      <c r="C17" s="307">
        <v>-258823.2</v>
      </c>
      <c r="D17" s="307">
        <v>0</v>
      </c>
      <c r="E17" s="307">
        <v>-258823.2</v>
      </c>
      <c r="F17" s="307">
        <v>-323827.12</v>
      </c>
      <c r="G17" s="307">
        <v>0</v>
      </c>
      <c r="H17" s="307">
        <v>-323827.12</v>
      </c>
    </row>
    <row r="18" spans="1:8">
      <c r="A18" s="344">
        <v>3</v>
      </c>
      <c r="B18" s="322" t="s">
        <v>757</v>
      </c>
      <c r="C18" s="307">
        <v>0</v>
      </c>
      <c r="D18" s="307">
        <v>0</v>
      </c>
      <c r="E18" s="307">
        <v>0</v>
      </c>
      <c r="F18" s="307">
        <v>0</v>
      </c>
      <c r="G18" s="307">
        <v>0</v>
      </c>
      <c r="H18" s="307">
        <v>0</v>
      </c>
    </row>
    <row r="19" spans="1:8">
      <c r="A19" s="344">
        <v>4</v>
      </c>
      <c r="B19" s="322" t="s">
        <v>758</v>
      </c>
      <c r="C19" s="307">
        <v>1807661.02</v>
      </c>
      <c r="D19" s="307">
        <v>480568.98</v>
      </c>
      <c r="E19" s="307">
        <v>2288230</v>
      </c>
      <c r="F19" s="307">
        <v>1831625.27</v>
      </c>
      <c r="G19" s="307">
        <v>531815.73</v>
      </c>
      <c r="H19" s="307">
        <v>2363441</v>
      </c>
    </row>
    <row r="20" spans="1:8">
      <c r="A20" s="344">
        <v>5</v>
      </c>
      <c r="B20" s="322" t="s">
        <v>759</v>
      </c>
      <c r="C20" s="307">
        <v>-924784.75</v>
      </c>
      <c r="D20" s="307">
        <v>-689464.25</v>
      </c>
      <c r="E20" s="307">
        <v>-1614249</v>
      </c>
      <c r="F20" s="307">
        <v>-762679.10000000009</v>
      </c>
      <c r="G20" s="307">
        <v>-725268.89999999991</v>
      </c>
      <c r="H20" s="307">
        <v>-1487948</v>
      </c>
    </row>
    <row r="21" spans="1:8" ht="38.4" customHeight="1">
      <c r="A21" s="344">
        <v>6</v>
      </c>
      <c r="B21" s="322" t="s">
        <v>760</v>
      </c>
      <c r="C21" s="307">
        <v>10258.17</v>
      </c>
      <c r="D21" s="307">
        <v>0</v>
      </c>
      <c r="E21" s="307">
        <v>10258.17</v>
      </c>
      <c r="F21" s="307">
        <v>190.17</v>
      </c>
      <c r="G21" s="307">
        <v>0</v>
      </c>
      <c r="H21" s="307">
        <v>190.17</v>
      </c>
    </row>
    <row r="22" spans="1:8" ht="27.6" customHeight="1">
      <c r="A22" s="344">
        <v>7</v>
      </c>
      <c r="B22" s="322" t="s">
        <v>761</v>
      </c>
      <c r="C22" s="307">
        <v>279260.0700000003</v>
      </c>
      <c r="D22" s="307">
        <v>0</v>
      </c>
      <c r="E22" s="307">
        <v>279260.0700000003</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488277.9299999997</v>
      </c>
      <c r="D25" s="307">
        <v>0</v>
      </c>
      <c r="E25" s="307">
        <v>488277.9299999997</v>
      </c>
      <c r="F25" s="307">
        <v>646893</v>
      </c>
      <c r="G25" s="307">
        <v>0</v>
      </c>
      <c r="H25" s="307">
        <v>646893</v>
      </c>
    </row>
    <row r="26" spans="1:8" ht="27" customHeight="1">
      <c r="A26" s="344">
        <v>11</v>
      </c>
      <c r="B26" s="324" t="s">
        <v>765</v>
      </c>
      <c r="C26" s="504">
        <v>-3176.7762713161501</v>
      </c>
      <c r="D26" s="307">
        <v>0</v>
      </c>
      <c r="E26" s="307">
        <v>-3176.7762713161501</v>
      </c>
      <c r="F26" s="307">
        <v>19574.288474660971</v>
      </c>
      <c r="G26" s="307">
        <v>0</v>
      </c>
      <c r="H26" s="307">
        <v>19574.288474660971</v>
      </c>
    </row>
    <row r="27" spans="1:8">
      <c r="A27" s="344">
        <v>12</v>
      </c>
      <c r="B27" s="322" t="s">
        <v>766</v>
      </c>
      <c r="C27" s="307">
        <v>24309.870000000003</v>
      </c>
      <c r="D27" s="307">
        <v>44645.35</v>
      </c>
      <c r="E27" s="307">
        <v>68955.22</v>
      </c>
      <c r="F27" s="307">
        <v>338725.76</v>
      </c>
      <c r="G27" s="307">
        <v>282675.64</v>
      </c>
      <c r="H27" s="307">
        <v>621401.4</v>
      </c>
    </row>
    <row r="28" spans="1:8">
      <c r="A28" s="344">
        <v>13</v>
      </c>
      <c r="B28" s="325" t="s">
        <v>767</v>
      </c>
      <c r="C28" s="307">
        <v>-2679151.8669798109</v>
      </c>
      <c r="D28" s="307">
        <v>-6249.42</v>
      </c>
      <c r="E28" s="307">
        <v>-2685401.2869798108</v>
      </c>
      <c r="F28" s="307">
        <v>-2705725.0593394171</v>
      </c>
      <c r="G28" s="307">
        <v>-7245.72</v>
      </c>
      <c r="H28" s="307">
        <v>-2712970.7793394173</v>
      </c>
    </row>
    <row r="29" spans="1:8">
      <c r="A29" s="344">
        <v>14</v>
      </c>
      <c r="B29" s="326" t="s">
        <v>768</v>
      </c>
      <c r="C29" s="307">
        <v>-8873130.6699999999</v>
      </c>
      <c r="D29" s="307">
        <v>-42246.39</v>
      </c>
      <c r="E29" s="307">
        <v>-8915377.0600000005</v>
      </c>
      <c r="F29" s="307">
        <v>-8558133.2400000002</v>
      </c>
      <c r="G29" s="307">
        <v>-41375.19</v>
      </c>
      <c r="H29" s="307">
        <v>-8599508.4299999997</v>
      </c>
    </row>
    <row r="30" spans="1:8">
      <c r="A30" s="344">
        <v>14.1</v>
      </c>
      <c r="B30" s="302" t="s">
        <v>769</v>
      </c>
      <c r="C30" s="307">
        <v>-8413184.6899999995</v>
      </c>
      <c r="D30" s="307">
        <v>0</v>
      </c>
      <c r="E30" s="307">
        <v>-8413184.6899999995</v>
      </c>
      <c r="F30" s="307">
        <v>-7925294.3300000001</v>
      </c>
      <c r="G30" s="307">
        <v>0</v>
      </c>
      <c r="H30" s="307">
        <v>-7925294.3300000001</v>
      </c>
    </row>
    <row r="31" spans="1:8">
      <c r="A31" s="344">
        <v>14.2</v>
      </c>
      <c r="B31" s="302" t="s">
        <v>770</v>
      </c>
      <c r="C31" s="307">
        <v>-459945.98000000004</v>
      </c>
      <c r="D31" s="307">
        <v>-42246.39</v>
      </c>
      <c r="E31" s="307">
        <v>-502192.37000000005</v>
      </c>
      <c r="F31" s="307">
        <v>-632838.91</v>
      </c>
      <c r="G31" s="307">
        <v>-41375.19</v>
      </c>
      <c r="H31" s="307">
        <v>-674214.10000000009</v>
      </c>
    </row>
    <row r="32" spans="1:8">
      <c r="A32" s="344">
        <v>15</v>
      </c>
      <c r="B32" s="327" t="s">
        <v>771</v>
      </c>
      <c r="C32" s="307">
        <v>-2108857</v>
      </c>
      <c r="D32" s="307">
        <v>0</v>
      </c>
      <c r="E32" s="307">
        <v>-2108857</v>
      </c>
      <c r="F32" s="307">
        <v>-1839320</v>
      </c>
      <c r="G32" s="307">
        <v>0</v>
      </c>
      <c r="H32" s="307">
        <v>-1839320</v>
      </c>
    </row>
    <row r="33" spans="1:8" ht="22.5" customHeight="1">
      <c r="A33" s="344">
        <v>16</v>
      </c>
      <c r="B33" s="298" t="s">
        <v>772</v>
      </c>
      <c r="C33" s="307">
        <v>0</v>
      </c>
      <c r="D33" s="307">
        <v>0</v>
      </c>
      <c r="E33" s="307">
        <v>0</v>
      </c>
      <c r="F33" s="307">
        <v>0</v>
      </c>
      <c r="G33" s="307">
        <v>0</v>
      </c>
      <c r="H33" s="307">
        <v>0</v>
      </c>
    </row>
    <row r="34" spans="1:8">
      <c r="A34" s="344">
        <v>17</v>
      </c>
      <c r="B34" s="322" t="s">
        <v>773</v>
      </c>
      <c r="C34" s="307">
        <v>194372.67325112718</v>
      </c>
      <c r="D34" s="307">
        <v>0</v>
      </c>
      <c r="E34" s="307">
        <v>194372.67325112718</v>
      </c>
      <c r="F34" s="307">
        <v>-91846.719135244348</v>
      </c>
      <c r="G34" s="307">
        <v>0</v>
      </c>
      <c r="H34" s="307">
        <v>-91846.719135244348</v>
      </c>
    </row>
    <row r="35" spans="1:8">
      <c r="A35" s="344">
        <v>17.100000000000001</v>
      </c>
      <c r="B35" s="328" t="s">
        <v>774</v>
      </c>
      <c r="C35" s="511">
        <v>183831.58136747064</v>
      </c>
      <c r="D35" s="307">
        <v>0</v>
      </c>
      <c r="E35" s="307">
        <v>183831.58136747064</v>
      </c>
      <c r="F35" s="307">
        <v>-80514.261370672582</v>
      </c>
      <c r="G35" s="307">
        <v>0</v>
      </c>
      <c r="H35" s="307">
        <v>-80514.261370672582</v>
      </c>
    </row>
    <row r="36" spans="1:8">
      <c r="A36" s="344">
        <v>17.2</v>
      </c>
      <c r="B36" s="302" t="s">
        <v>775</v>
      </c>
      <c r="C36" s="307">
        <v>10541.09188365654</v>
      </c>
      <c r="D36" s="307">
        <v>0</v>
      </c>
      <c r="E36" s="307">
        <v>10541.09188365654</v>
      </c>
      <c r="F36" s="307">
        <v>-11332.457764571764</v>
      </c>
      <c r="G36" s="307">
        <v>0</v>
      </c>
      <c r="H36" s="307">
        <v>-11332.457764571764</v>
      </c>
    </row>
    <row r="37" spans="1:8" ht="41.4" customHeight="1">
      <c r="A37" s="344">
        <v>18</v>
      </c>
      <c r="B37" s="329" t="s">
        <v>776</v>
      </c>
      <c r="C37" s="307">
        <v>-960963.72713739937</v>
      </c>
      <c r="D37" s="307">
        <v>142161.08039999934</v>
      </c>
      <c r="E37" s="307">
        <v>-818802.64673739998</v>
      </c>
      <c r="F37" s="307">
        <v>-1637240.2644593837</v>
      </c>
      <c r="G37" s="307">
        <v>523271.14399999939</v>
      </c>
      <c r="H37" s="307">
        <v>-1113969.1204593843</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-960963.72713739937</v>
      </c>
      <c r="D39" s="307">
        <v>142161.08039999934</v>
      </c>
      <c r="E39" s="307">
        <v>-818802.64673739998</v>
      </c>
      <c r="F39" s="307">
        <v>-1637240.2644593837</v>
      </c>
      <c r="G39" s="307">
        <v>523271.14399999939</v>
      </c>
      <c r="H39" s="307">
        <v>-1113969.1204593843</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2720474.7328721639</v>
      </c>
      <c r="D43" s="307">
        <v>6673101.2417077189</v>
      </c>
      <c r="E43" s="307">
        <v>9393575.9745798819</v>
      </c>
      <c r="F43" s="307">
        <v>2015660.4393024538</v>
      </c>
      <c r="G43" s="307">
        <v>6366929.8486997867</v>
      </c>
      <c r="H43" s="307">
        <v>8382590.2880022405</v>
      </c>
    </row>
    <row r="44" spans="1:8">
      <c r="A44" s="344">
        <v>23</v>
      </c>
      <c r="B44" s="331" t="s">
        <v>783</v>
      </c>
      <c r="C44" s="307">
        <v>-1405932</v>
      </c>
      <c r="D44" s="307">
        <v>0</v>
      </c>
      <c r="E44" s="307">
        <v>-1405932</v>
      </c>
      <c r="F44" s="307">
        <v>-1909362</v>
      </c>
      <c r="G44" s="307">
        <v>0</v>
      </c>
      <c r="H44" s="307">
        <v>-1909362</v>
      </c>
    </row>
    <row r="45" spans="1:8">
      <c r="A45" s="344">
        <v>24</v>
      </c>
      <c r="B45" s="331" t="s">
        <v>784</v>
      </c>
      <c r="C45" s="307">
        <v>1314542.7328721639</v>
      </c>
      <c r="D45" s="307">
        <v>6673101.2417077189</v>
      </c>
      <c r="E45" s="307">
        <v>7987643.9745798828</v>
      </c>
      <c r="F45" s="307">
        <v>106298.43930245377</v>
      </c>
      <c r="G45" s="307">
        <v>6366929.8486997867</v>
      </c>
      <c r="H45" s="307">
        <v>6473228.2880022405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46112</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288808678.29999989</v>
      </c>
      <c r="D8" s="334">
        <v>447313186.52000016</v>
      </c>
      <c r="E8" s="334">
        <v>736121864.82000005</v>
      </c>
      <c r="F8" s="334">
        <v>281682674.95999974</v>
      </c>
      <c r="G8" s="334">
        <v>457798483.08000016</v>
      </c>
      <c r="H8" s="334">
        <v>739481158.03999996</v>
      </c>
    </row>
    <row r="9" spans="1:8">
      <c r="A9" s="333">
        <v>3.1</v>
      </c>
      <c r="B9" s="336" t="s">
        <v>786</v>
      </c>
      <c r="C9" s="334">
        <v>155977017.47999984</v>
      </c>
      <c r="D9" s="334">
        <v>447313186.52000016</v>
      </c>
      <c r="E9" s="334">
        <v>603290204</v>
      </c>
      <c r="F9" s="334">
        <v>173275587.37999976</v>
      </c>
      <c r="G9" s="334">
        <v>457798483.08000016</v>
      </c>
      <c r="H9" s="334">
        <v>631074070.45999992</v>
      </c>
    </row>
    <row r="10" spans="1:8">
      <c r="A10" s="333">
        <v>3.2</v>
      </c>
      <c r="B10" s="336" t="s">
        <v>787</v>
      </c>
      <c r="C10" s="334">
        <v>132831660.82000004</v>
      </c>
      <c r="D10" s="334">
        <v>0</v>
      </c>
      <c r="E10" s="334">
        <v>132831660.82000004</v>
      </c>
      <c r="F10" s="334">
        <v>108407087.58</v>
      </c>
      <c r="G10" s="334">
        <v>0</v>
      </c>
      <c r="H10" s="334">
        <v>108407087.58</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1760324873.5402987</v>
      </c>
      <c r="D14" s="334">
        <v>1683055139.9976006</v>
      </c>
      <c r="E14" s="334">
        <v>3443380013.537899</v>
      </c>
      <c r="F14" s="334">
        <v>1535368161.0347989</v>
      </c>
      <c r="G14" s="334">
        <v>1426802171.3063998</v>
      </c>
      <c r="H14" s="334">
        <v>2962170332.3411989</v>
      </c>
    </row>
    <row r="15" spans="1:8">
      <c r="A15" s="333">
        <v>5.0999999999999996</v>
      </c>
      <c r="B15" s="338" t="s">
        <v>791</v>
      </c>
      <c r="C15" s="334">
        <v>18628014.070000004</v>
      </c>
      <c r="D15" s="334">
        <v>36630670.610000007</v>
      </c>
      <c r="E15" s="334">
        <v>55258684.680000007</v>
      </c>
      <c r="F15" s="334">
        <v>16979608.550000001</v>
      </c>
      <c r="G15" s="334">
        <v>36637151.690000013</v>
      </c>
      <c r="H15" s="334">
        <v>53616760.24000001</v>
      </c>
    </row>
    <row r="16" spans="1:8">
      <c r="A16" s="333">
        <v>5.2</v>
      </c>
      <c r="B16" s="338" t="s">
        <v>792</v>
      </c>
      <c r="C16" s="334">
        <v>110715339.8</v>
      </c>
      <c r="D16" s="334">
        <v>34503.22</v>
      </c>
      <c r="E16" s="334">
        <v>110749843.02</v>
      </c>
      <c r="F16" s="334">
        <v>114443681.81</v>
      </c>
      <c r="G16" s="334">
        <v>3264337.9000000004</v>
      </c>
      <c r="H16" s="334">
        <v>117708019.71000001</v>
      </c>
    </row>
    <row r="17" spans="1:8">
      <c r="A17" s="333">
        <v>5.3</v>
      </c>
      <c r="B17" s="338" t="s">
        <v>793</v>
      </c>
      <c r="C17" s="334">
        <v>1376196955.3599985</v>
      </c>
      <c r="D17" s="334">
        <v>1604836722.1300006</v>
      </c>
      <c r="E17" s="334">
        <v>2981033677.4899988</v>
      </c>
      <c r="F17" s="334">
        <v>1164422017.8599989</v>
      </c>
      <c r="G17" s="334">
        <v>1346316837.0599999</v>
      </c>
      <c r="H17" s="334">
        <v>2510738854.9199991</v>
      </c>
    </row>
    <row r="18" spans="1:8">
      <c r="A18" s="333" t="s">
        <v>169</v>
      </c>
      <c r="B18" s="339" t="s">
        <v>794</v>
      </c>
      <c r="C18" s="334">
        <v>781317272.29999864</v>
      </c>
      <c r="D18" s="334">
        <v>518225824.9700008</v>
      </c>
      <c r="E18" s="334">
        <v>1299543097.2699995</v>
      </c>
      <c r="F18" s="334">
        <v>676721316.26999855</v>
      </c>
      <c r="G18" s="334">
        <v>481174557.90000015</v>
      </c>
      <c r="H18" s="334">
        <v>1157895874.1699986</v>
      </c>
    </row>
    <row r="19" spans="1:8">
      <c r="A19" s="333" t="s">
        <v>170</v>
      </c>
      <c r="B19" s="340" t="s">
        <v>795</v>
      </c>
      <c r="C19" s="334">
        <v>281732230.33999985</v>
      </c>
      <c r="D19" s="334">
        <v>709116210.77999973</v>
      </c>
      <c r="E19" s="334">
        <v>990848441.11999965</v>
      </c>
      <c r="F19" s="334">
        <v>214304095.87000006</v>
      </c>
      <c r="G19" s="334">
        <v>512499186.66999978</v>
      </c>
      <c r="H19" s="334">
        <v>726803282.53999984</v>
      </c>
    </row>
    <row r="20" spans="1:8">
      <c r="A20" s="333" t="s">
        <v>171</v>
      </c>
      <c r="B20" s="340" t="s">
        <v>796</v>
      </c>
      <c r="C20" s="334">
        <v>30312824.309999995</v>
      </c>
      <c r="D20" s="334">
        <v>68361536.86999999</v>
      </c>
      <c r="E20" s="334">
        <v>98674361.179999977</v>
      </c>
      <c r="F20" s="334">
        <v>27817423.23</v>
      </c>
      <c r="G20" s="334">
        <v>70978692.939999968</v>
      </c>
      <c r="H20" s="334">
        <v>98796116.169999972</v>
      </c>
    </row>
    <row r="21" spans="1:8">
      <c r="A21" s="333" t="s">
        <v>172</v>
      </c>
      <c r="B21" s="340" t="s">
        <v>797</v>
      </c>
      <c r="C21" s="334">
        <v>228120318.92000011</v>
      </c>
      <c r="D21" s="334">
        <v>196044021.56000015</v>
      </c>
      <c r="E21" s="334">
        <v>424164340.48000026</v>
      </c>
      <c r="F21" s="334">
        <v>197512004.11000007</v>
      </c>
      <c r="G21" s="334">
        <v>181021864.77000001</v>
      </c>
      <c r="H21" s="334">
        <v>378533868.88000011</v>
      </c>
    </row>
    <row r="22" spans="1:8">
      <c r="A22" s="333" t="s">
        <v>173</v>
      </c>
      <c r="B22" s="340" t="s">
        <v>515</v>
      </c>
      <c r="C22" s="334">
        <v>54714309.490000062</v>
      </c>
      <c r="D22" s="334">
        <v>113089127.95000011</v>
      </c>
      <c r="E22" s="334">
        <v>167803437.44000018</v>
      </c>
      <c r="F22" s="334">
        <v>48067178.380000077</v>
      </c>
      <c r="G22" s="334">
        <v>100642534.78000002</v>
      </c>
      <c r="H22" s="334">
        <v>148709713.16000009</v>
      </c>
    </row>
    <row r="23" spans="1:8">
      <c r="A23" s="333">
        <v>5.4</v>
      </c>
      <c r="B23" s="338" t="s">
        <v>798</v>
      </c>
      <c r="C23" s="334">
        <v>154891108.0861001</v>
      </c>
      <c r="D23" s="334">
        <v>16387559.673600007</v>
      </c>
      <c r="E23" s="334">
        <v>171278667.75970012</v>
      </c>
      <c r="F23" s="334">
        <v>150985724.76189998</v>
      </c>
      <c r="G23" s="334">
        <v>16169706.506100006</v>
      </c>
      <c r="H23" s="334">
        <v>167155431.26799998</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99893456.224199995</v>
      </c>
      <c r="D26" s="334">
        <v>25165684.363999993</v>
      </c>
      <c r="E26" s="334">
        <v>125059140.58819999</v>
      </c>
      <c r="F26" s="334">
        <v>88537128.052900001</v>
      </c>
      <c r="G26" s="334">
        <v>24414138.150300007</v>
      </c>
      <c r="H26" s="334">
        <v>112951266.20320001</v>
      </c>
    </row>
    <row r="27" spans="1:8">
      <c r="A27" s="333">
        <v>6</v>
      </c>
      <c r="B27" s="337" t="s">
        <v>801</v>
      </c>
      <c r="C27" s="334">
        <v>32834177.63000004</v>
      </c>
      <c r="D27" s="334">
        <v>40646497.550000004</v>
      </c>
      <c r="E27" s="334">
        <v>73480675.180000037</v>
      </c>
      <c r="F27" s="334">
        <v>33939216.719999984</v>
      </c>
      <c r="G27" s="334">
        <v>31999773.930000007</v>
      </c>
      <c r="H27" s="334">
        <v>65938990.649999991</v>
      </c>
    </row>
    <row r="28" spans="1:8">
      <c r="A28" s="333">
        <v>7</v>
      </c>
      <c r="B28" s="337" t="s">
        <v>802</v>
      </c>
      <c r="C28" s="334">
        <v>0</v>
      </c>
      <c r="D28" s="334">
        <v>0</v>
      </c>
      <c r="E28" s="334">
        <v>0</v>
      </c>
      <c r="F28" s="334">
        <v>0</v>
      </c>
      <c r="G28" s="334">
        <v>0</v>
      </c>
      <c r="H28" s="334">
        <v>0</v>
      </c>
    </row>
    <row r="29" spans="1:8">
      <c r="A29" s="333">
        <v>8</v>
      </c>
      <c r="B29" s="337" t="s">
        <v>803</v>
      </c>
      <c r="C29" s="334">
        <v>0</v>
      </c>
      <c r="D29" s="334">
        <v>0</v>
      </c>
      <c r="E29" s="334">
        <v>0</v>
      </c>
      <c r="F29" s="334">
        <v>0</v>
      </c>
      <c r="G29" s="334">
        <v>0</v>
      </c>
      <c r="H29" s="334">
        <v>0</v>
      </c>
    </row>
    <row r="30" spans="1:8">
      <c r="A30" s="333">
        <v>9</v>
      </c>
      <c r="B30" s="335" t="s">
        <v>174</v>
      </c>
      <c r="C30" s="334">
        <v>19010220.32</v>
      </c>
      <c r="D30" s="334">
        <v>86301213.079999998</v>
      </c>
      <c r="E30" s="334">
        <v>105311433.40000001</v>
      </c>
      <c r="F30" s="334">
        <v>49461250</v>
      </c>
      <c r="G30" s="334">
        <v>92267768.640000001</v>
      </c>
      <c r="H30" s="334">
        <v>141729018.63999999</v>
      </c>
    </row>
    <row r="31" spans="1:8" ht="27.6">
      <c r="A31" s="333">
        <v>9.1</v>
      </c>
      <c r="B31" s="336" t="s">
        <v>804</v>
      </c>
      <c r="C31" s="334">
        <v>19010220.32</v>
      </c>
      <c r="D31" s="334">
        <v>33645496.380000003</v>
      </c>
      <c r="E31" s="334">
        <v>52655716.700000003</v>
      </c>
      <c r="F31" s="334">
        <v>40994450</v>
      </c>
      <c r="G31" s="334">
        <v>29870059.32</v>
      </c>
      <c r="H31" s="334">
        <v>70864509.319999993</v>
      </c>
    </row>
    <row r="32" spans="1:8" ht="27.6">
      <c r="A32" s="333">
        <v>9.1999999999999993</v>
      </c>
      <c r="B32" s="336" t="s">
        <v>805</v>
      </c>
      <c r="C32" s="334">
        <v>0</v>
      </c>
      <c r="D32" s="334">
        <v>52655716.699999996</v>
      </c>
      <c r="E32" s="334">
        <v>52655716.699999996</v>
      </c>
      <c r="F32" s="334">
        <v>8466800</v>
      </c>
      <c r="G32" s="334">
        <v>62397709.32</v>
      </c>
      <c r="H32" s="334">
        <v>70864509.319999993</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19828198.490000024</v>
      </c>
      <c r="D38" s="334">
        <v>2056510.05</v>
      </c>
      <c r="E38" s="334">
        <v>21884708.540000025</v>
      </c>
      <c r="F38" s="334">
        <v>15984062.760000002</v>
      </c>
      <c r="G38" s="334">
        <v>5107332.7600000007</v>
      </c>
      <c r="H38" s="334">
        <v>21091395.520000003</v>
      </c>
    </row>
    <row r="39" spans="1:8">
      <c r="A39" s="333">
        <v>10.1</v>
      </c>
      <c r="B39" s="336" t="s">
        <v>812</v>
      </c>
      <c r="C39" s="334">
        <v>1331251.8900000001</v>
      </c>
      <c r="D39" s="334">
        <v>0</v>
      </c>
      <c r="E39" s="334">
        <v>1331251.8900000001</v>
      </c>
      <c r="F39" s="334">
        <v>724000.42000000027</v>
      </c>
      <c r="G39" s="334">
        <v>0</v>
      </c>
      <c r="H39" s="334">
        <v>724000.42000000027</v>
      </c>
    </row>
    <row r="40" spans="1:8" ht="27.6">
      <c r="A40" s="333">
        <v>10.199999999999999</v>
      </c>
      <c r="B40" s="336" t="s">
        <v>813</v>
      </c>
      <c r="C40" s="334">
        <v>1488360.0399999996</v>
      </c>
      <c r="D40" s="334">
        <v>0</v>
      </c>
      <c r="E40" s="334">
        <v>1488360.0399999996</v>
      </c>
      <c r="F40" s="334">
        <v>554420.47</v>
      </c>
      <c r="G40" s="334">
        <v>0</v>
      </c>
      <c r="H40" s="334">
        <v>554420.47</v>
      </c>
    </row>
    <row r="41" spans="1:8" ht="27.6">
      <c r="A41" s="333">
        <v>10.3</v>
      </c>
      <c r="B41" s="336" t="s">
        <v>814</v>
      </c>
      <c r="C41" s="334">
        <v>11131768.480000021</v>
      </c>
      <c r="D41" s="334">
        <v>1098837.52</v>
      </c>
      <c r="E41" s="334">
        <v>12230606.00000002</v>
      </c>
      <c r="F41" s="334">
        <v>9166326.8200000022</v>
      </c>
      <c r="G41" s="334">
        <v>3272316.9500000007</v>
      </c>
      <c r="H41" s="334">
        <v>12438643.770000003</v>
      </c>
    </row>
    <row r="42" spans="1:8" ht="27.6">
      <c r="A42" s="333">
        <v>10.4</v>
      </c>
      <c r="B42" s="336" t="s">
        <v>815</v>
      </c>
      <c r="C42" s="334">
        <v>8696430.0100000016</v>
      </c>
      <c r="D42" s="334">
        <v>957672.53</v>
      </c>
      <c r="E42" s="334">
        <v>9654102.540000001</v>
      </c>
      <c r="F42" s="334">
        <v>6817735.9399999995</v>
      </c>
      <c r="G42" s="334">
        <v>1835015.81</v>
      </c>
      <c r="H42" s="334">
        <v>8652751.75</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46112</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1Q-2026</v>
      </c>
      <c r="D5" s="232" t="str">
        <f>IF(INT(MONTH($B$2))=3, "4"&amp;"Q"&amp;"-"&amp;YEAR($B$2)-1, IF(INT(MONTH($B$2))=6, "1"&amp;"Q"&amp;"-"&amp;YEAR($B$2), IF(INT(MONTH($B$2))=9, "2"&amp;"Q"&amp;"-"&amp;YEAR($B$2),IF(INT(MONTH($B$2))=12, "3"&amp;"Q"&amp;"-"&amp;YEAR($B$2), 0))))</f>
        <v>4Q-2025</v>
      </c>
      <c r="E5" s="232" t="str">
        <f>IF(INT(MONTH($B$2))=3, "3"&amp;"Q"&amp;"-"&amp;YEAR($B$2)-1, IF(INT(MONTH($B$2))=6, "4"&amp;"Q"&amp;"-"&amp;YEAR($B$2)-1, IF(INT(MONTH($B$2))=9, "1"&amp;"Q"&amp;"-"&amp;YEAR($B$2),IF(INT(MONTH($B$2))=12, "2"&amp;"Q"&amp;"-"&amp;YEAR($B$2), 0))))</f>
        <v>3Q-2025</v>
      </c>
      <c r="F5" s="232" t="str">
        <f>IF(INT(MONTH($B$2))=3, "2"&amp;"Q"&amp;"-"&amp;YEAR($B$2)-1, IF(INT(MONTH($B$2))=6, "3"&amp;"Q"&amp;"-"&amp;YEAR($B$2)-1, IF(INT(MONTH($B$2))=9, "4"&amp;"Q"&amp;"-"&amp;YEAR($B$2)-1,IF(INT(MONTH($B$2))=12, "1"&amp;"Q"&amp;"-"&amp;YEAR($B$2), 0))))</f>
        <v>2Q-2025</v>
      </c>
      <c r="G5" s="232" t="str">
        <f>IF(INT(MONTH($B$2))=3, "1"&amp;"Q"&amp;"-"&amp;YEAR($B$2)-1, IF(INT(MONTH($B$2))=6, "2"&amp;"Q"&amp;"-"&amp;YEAR($B$2)-1, IF(INT(MONTH($B$2))=9, "3"&amp;"Q"&amp;"-"&amp;YEAR($B$2)-1,IF(INT(MONTH($B$2))=12, "4"&amp;"Q"&amp;"-"&amp;YEAR($B$2)-1, 0))))</f>
        <v>1Q-2025</v>
      </c>
    </row>
    <row r="6" spans="1:7" ht="15" customHeight="1">
      <c r="A6" s="201">
        <v>1</v>
      </c>
      <c r="B6" s="225" t="s">
        <v>101</v>
      </c>
      <c r="C6" s="202">
        <v>1596644952.5812507</v>
      </c>
      <c r="D6" s="202">
        <v>1593453387.7303619</v>
      </c>
      <c r="E6" s="202">
        <v>1541681316.7569149</v>
      </c>
      <c r="F6" s="202">
        <v>1542768002.4614844</v>
      </c>
      <c r="G6" s="202">
        <v>1510848837.3731191</v>
      </c>
    </row>
    <row r="7" spans="1:7" ht="15" customHeight="1">
      <c r="A7" s="201">
        <v>1.1000000000000001</v>
      </c>
      <c r="B7" s="203" t="s">
        <v>414</v>
      </c>
      <c r="C7" s="204">
        <v>1547443418.5796888</v>
      </c>
      <c r="D7" s="204">
        <v>1538505128.30936</v>
      </c>
      <c r="E7" s="204">
        <v>1488408209.8669012</v>
      </c>
      <c r="F7" s="204">
        <v>1482566939.1119893</v>
      </c>
      <c r="G7" s="204">
        <v>1457036903.2033718</v>
      </c>
    </row>
    <row r="8" spans="1:7" ht="27.6">
      <c r="A8" s="201" t="s">
        <v>146</v>
      </c>
      <c r="B8" s="205" t="s">
        <v>239</v>
      </c>
      <c r="C8" s="204">
        <v>5500000</v>
      </c>
      <c r="D8" s="204">
        <v>5500000</v>
      </c>
      <c r="E8" s="204">
        <v>5500000</v>
      </c>
      <c r="F8" s="204">
        <v>5500000</v>
      </c>
      <c r="G8" s="204">
        <v>5500000</v>
      </c>
    </row>
    <row r="9" spans="1:7" ht="15" customHeight="1">
      <c r="A9" s="201">
        <v>1.2</v>
      </c>
      <c r="B9" s="203" t="s">
        <v>21</v>
      </c>
      <c r="C9" s="204">
        <v>47628497.344662778</v>
      </c>
      <c r="D9" s="204">
        <v>53162806.921967842</v>
      </c>
      <c r="E9" s="204">
        <v>49724615.04738389</v>
      </c>
      <c r="F9" s="204">
        <v>55748150.845175155</v>
      </c>
      <c r="G9" s="204">
        <v>51382316.75637757</v>
      </c>
    </row>
    <row r="10" spans="1:7" ht="15" customHeight="1">
      <c r="A10" s="201">
        <v>1.3</v>
      </c>
      <c r="B10" s="226" t="s">
        <v>73</v>
      </c>
      <c r="C10" s="204">
        <v>1573036.6568992317</v>
      </c>
      <c r="D10" s="204">
        <v>1785452.499034232</v>
      </c>
      <c r="E10" s="204">
        <v>3548491.8426299994</v>
      </c>
      <c r="F10" s="204">
        <v>4452912.5043199994</v>
      </c>
      <c r="G10" s="204">
        <v>2429617.4133699997</v>
      </c>
    </row>
    <row r="11" spans="1:7" ht="15" customHeight="1">
      <c r="A11" s="201">
        <v>2</v>
      </c>
      <c r="B11" s="225" t="s">
        <v>102</v>
      </c>
      <c r="C11" s="204">
        <v>4012826.2203831868</v>
      </c>
      <c r="D11" s="204">
        <v>5291337.929238664</v>
      </c>
      <c r="E11" s="204">
        <v>3281644.6359271007</v>
      </c>
      <c r="F11" s="204">
        <v>4543744.6059740465</v>
      </c>
      <c r="G11" s="204">
        <v>2984096.385061149</v>
      </c>
    </row>
    <row r="12" spans="1:7" ht="15" customHeight="1">
      <c r="A12" s="201">
        <v>3</v>
      </c>
      <c r="B12" s="225" t="s">
        <v>100</v>
      </c>
      <c r="C12" s="204">
        <v>165289646.72316483</v>
      </c>
      <c r="D12" s="204">
        <v>165289646.72316483</v>
      </c>
      <c r="E12" s="204">
        <v>148245985</v>
      </c>
      <c r="F12" s="204">
        <v>148245985</v>
      </c>
      <c r="G12" s="204">
        <v>148245985</v>
      </c>
    </row>
    <row r="13" spans="1:7" ht="15" customHeight="1" thickBot="1">
      <c r="A13" s="62">
        <v>4</v>
      </c>
      <c r="B13" s="227" t="s">
        <v>147</v>
      </c>
      <c r="C13" s="136">
        <v>1765947425.5247986</v>
      </c>
      <c r="D13" s="136">
        <v>1764034372.3827653</v>
      </c>
      <c r="E13" s="136">
        <v>1693208946.3928421</v>
      </c>
      <c r="F13" s="136">
        <v>1695557732.0674584</v>
      </c>
      <c r="G13" s="136">
        <v>1662078918.7581804</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46112</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46112</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193459804.29999995</v>
      </c>
      <c r="D8" s="345">
        <v>0</v>
      </c>
      <c r="E8" s="345">
        <v>193459804.29999995</v>
      </c>
    </row>
    <row r="9" spans="1:5">
      <c r="A9" s="344">
        <v>1.1000000000000001</v>
      </c>
      <c r="B9" s="294" t="s">
        <v>85</v>
      </c>
      <c r="C9" s="345">
        <v>38796459.799999997</v>
      </c>
      <c r="D9" s="345">
        <v>0</v>
      </c>
      <c r="E9" s="345">
        <v>38796459.799999997</v>
      </c>
    </row>
    <row r="10" spans="1:5">
      <c r="A10" s="344">
        <v>1.2</v>
      </c>
      <c r="B10" s="294" t="s">
        <v>86</v>
      </c>
      <c r="C10" s="345">
        <v>121349116.35999998</v>
      </c>
      <c r="D10" s="345">
        <v>0</v>
      </c>
      <c r="E10" s="345">
        <v>121349116.35999998</v>
      </c>
    </row>
    <row r="11" spans="1:5">
      <c r="A11" s="344">
        <v>1.3</v>
      </c>
      <c r="B11" s="294" t="s">
        <v>87</v>
      </c>
      <c r="C11" s="345">
        <v>33314228.140000001</v>
      </c>
      <c r="D11" s="345">
        <v>0</v>
      </c>
      <c r="E11" s="345">
        <v>33314228.140000001</v>
      </c>
    </row>
    <row r="12" spans="1:5">
      <c r="A12" s="344">
        <v>2</v>
      </c>
      <c r="B12" s="295" t="s">
        <v>703</v>
      </c>
      <c r="C12" s="345">
        <v>32264.120000000112</v>
      </c>
      <c r="D12" s="345">
        <v>0</v>
      </c>
      <c r="E12" s="345">
        <v>32264.120000000112</v>
      </c>
    </row>
    <row r="13" spans="1:5">
      <c r="A13" s="344">
        <v>2.1</v>
      </c>
      <c r="B13" s="296" t="s">
        <v>704</v>
      </c>
      <c r="C13" s="345">
        <v>32264.120000000112</v>
      </c>
      <c r="D13" s="345">
        <v>0</v>
      </c>
      <c r="E13" s="345">
        <v>32264.120000000112</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1824183788.7339096</v>
      </c>
      <c r="D20" s="345">
        <v>0</v>
      </c>
      <c r="E20" s="345">
        <v>1824183788.7339096</v>
      </c>
    </row>
    <row r="21" spans="1:5">
      <c r="A21" s="344">
        <v>6.1</v>
      </c>
      <c r="B21" s="299" t="s">
        <v>543</v>
      </c>
      <c r="C21" s="345">
        <v>172062911.69968414</v>
      </c>
      <c r="D21" s="345">
        <v>0</v>
      </c>
      <c r="E21" s="345">
        <v>172062911.69968414</v>
      </c>
    </row>
    <row r="22" spans="1:5">
      <c r="A22" s="344">
        <v>6.2</v>
      </c>
      <c r="B22" s="299" t="s">
        <v>709</v>
      </c>
      <c r="C22" s="345">
        <v>1652120877.0342252</v>
      </c>
      <c r="D22" s="345">
        <v>0</v>
      </c>
      <c r="E22" s="345">
        <v>1652120877.0342252</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69963251</v>
      </c>
      <c r="D25" s="345">
        <v>0</v>
      </c>
      <c r="E25" s="345">
        <v>69963251</v>
      </c>
    </row>
    <row r="26" spans="1:5">
      <c r="A26" s="344">
        <v>9.1</v>
      </c>
      <c r="B26" s="302" t="s">
        <v>714</v>
      </c>
      <c r="C26" s="345">
        <v>69963251</v>
      </c>
      <c r="D26" s="345">
        <v>0</v>
      </c>
      <c r="E26" s="345">
        <v>69963251</v>
      </c>
    </row>
    <row r="27" spans="1:5">
      <c r="A27" s="344">
        <v>9.1999999999999993</v>
      </c>
      <c r="B27" s="302" t="s">
        <v>715</v>
      </c>
      <c r="C27" s="345">
        <v>0</v>
      </c>
      <c r="D27" s="345">
        <v>0</v>
      </c>
      <c r="E27" s="345">
        <v>0</v>
      </c>
    </row>
    <row r="28" spans="1:5">
      <c r="A28" s="344">
        <v>10</v>
      </c>
      <c r="B28" s="298" t="s">
        <v>36</v>
      </c>
      <c r="C28" s="345">
        <v>38125786</v>
      </c>
      <c r="D28" s="345">
        <v>38125786</v>
      </c>
      <c r="E28" s="345">
        <v>0</v>
      </c>
    </row>
    <row r="29" spans="1:5">
      <c r="A29" s="344">
        <v>10.1</v>
      </c>
      <c r="B29" s="302" t="s">
        <v>716</v>
      </c>
      <c r="C29" s="345">
        <v>20374000</v>
      </c>
      <c r="D29" s="345">
        <v>20374000</v>
      </c>
      <c r="E29" s="345">
        <v>0</v>
      </c>
    </row>
    <row r="30" spans="1:5">
      <c r="A30" s="344">
        <v>10.199999999999999</v>
      </c>
      <c r="B30" s="302" t="s">
        <v>717</v>
      </c>
      <c r="C30" s="345">
        <v>17751786</v>
      </c>
      <c r="D30" s="345">
        <v>17751786</v>
      </c>
      <c r="E30" s="345">
        <v>0</v>
      </c>
    </row>
    <row r="31" spans="1:5">
      <c r="A31" s="344">
        <v>11</v>
      </c>
      <c r="B31" s="298" t="s">
        <v>718</v>
      </c>
      <c r="C31" s="345">
        <v>84526.980515617412</v>
      </c>
      <c r="D31" s="345">
        <v>0</v>
      </c>
      <c r="E31" s="345">
        <v>84526.980515617412</v>
      </c>
    </row>
    <row r="32" spans="1:5">
      <c r="A32" s="344">
        <v>11.1</v>
      </c>
      <c r="B32" s="302" t="s">
        <v>719</v>
      </c>
      <c r="C32" s="345">
        <v>84526.980515617412</v>
      </c>
      <c r="D32" s="345">
        <v>0</v>
      </c>
      <c r="E32" s="345">
        <v>84526.980515617412</v>
      </c>
    </row>
    <row r="33" spans="1:7">
      <c r="A33" s="344">
        <v>11.2</v>
      </c>
      <c r="B33" s="302" t="s">
        <v>720</v>
      </c>
      <c r="C33" s="345">
        <v>0</v>
      </c>
      <c r="D33" s="345">
        <v>0</v>
      </c>
      <c r="E33" s="345">
        <v>0</v>
      </c>
    </row>
    <row r="34" spans="1:7">
      <c r="A34" s="344">
        <v>13</v>
      </c>
      <c r="B34" s="298" t="s">
        <v>88</v>
      </c>
      <c r="C34" s="345">
        <v>55975077.235008076</v>
      </c>
      <c r="D34" s="345">
        <v>0</v>
      </c>
      <c r="E34" s="345">
        <v>55975077.235008076</v>
      </c>
    </row>
    <row r="35" spans="1:7">
      <c r="A35" s="344">
        <v>13.1</v>
      </c>
      <c r="B35" s="303" t="s">
        <v>721</v>
      </c>
      <c r="C35" s="345">
        <v>45203009</v>
      </c>
      <c r="D35" s="345">
        <v>0</v>
      </c>
      <c r="E35" s="345">
        <v>45203009</v>
      </c>
    </row>
    <row r="36" spans="1:7">
      <c r="A36" s="344">
        <v>13.2</v>
      </c>
      <c r="B36" s="303" t="s">
        <v>722</v>
      </c>
      <c r="C36" s="345">
        <v>0</v>
      </c>
      <c r="D36" s="345">
        <v>0</v>
      </c>
      <c r="E36" s="345">
        <v>0</v>
      </c>
    </row>
    <row r="37" spans="1:7" ht="42" thickBot="1">
      <c r="A37" s="183"/>
      <c r="B37" s="184" t="s">
        <v>308</v>
      </c>
      <c r="C37" s="345">
        <v>2187327036.3694334</v>
      </c>
      <c r="D37" s="345">
        <v>38125786</v>
      </c>
      <c r="E37" s="345">
        <v>2149201250.3694334</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46112</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2149201250.3694334</v>
      </c>
    </row>
    <row r="6" spans="1:6" ht="15" thickBot="1">
      <c r="A6" s="57">
        <v>2.1</v>
      </c>
      <c r="B6" s="107" t="s">
        <v>834</v>
      </c>
      <c r="C6" s="493">
        <v>116751935.80893359</v>
      </c>
    </row>
    <row r="7" spans="1:6" s="2" customFormat="1" ht="28.2" outlineLevel="1" thickBot="1">
      <c r="A7" s="106">
        <v>2.2000000000000002</v>
      </c>
      <c r="B7" s="102" t="s">
        <v>835</v>
      </c>
      <c r="C7" s="493">
        <v>0</v>
      </c>
    </row>
    <row r="8" spans="1:6" s="2" customFormat="1" ht="28.2" thickBot="1">
      <c r="A8" s="106">
        <v>3</v>
      </c>
      <c r="B8" s="103" t="s">
        <v>701</v>
      </c>
      <c r="C8" s="492">
        <v>2265953186.1783671</v>
      </c>
    </row>
    <row r="9" spans="1:6" ht="15" thickBot="1">
      <c r="A9" s="57">
        <v>4</v>
      </c>
      <c r="B9" s="110" t="s">
        <v>158</v>
      </c>
      <c r="C9" s="493">
        <v>0</v>
      </c>
    </row>
    <row r="10" spans="1:6" s="2" customFormat="1" ht="28.2" outlineLevel="1" thickBot="1">
      <c r="A10" s="106">
        <v>5.0999999999999996</v>
      </c>
      <c r="B10" s="102" t="s">
        <v>164</v>
      </c>
      <c r="C10" s="493">
        <v>-61457022.067614585</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2204496164.1107526</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hdBo/bWjavymFzuD1/D+7azGcxJeYqv+SB+Z50VXskU=</DigestValue>
    </Reference>
    <Reference Type="http://www.w3.org/2000/09/xmldsig#Object" URI="#idOfficeObject">
      <DigestMethod Algorithm="http://www.w3.org/2001/04/xmlenc#sha256"/>
      <DigestValue>qwgUTm1iTWRJ15eRIC7Z0/Zg2YK1kTEjKFqCJDBBX4s=</DigestValue>
    </Reference>
    <Reference Type="http://uri.etsi.org/01903#SignedProperties" URI="#idSignedProperties">
      <Transforms>
        <Transform Algorithm="http://www.w3.org/TR/2001/REC-xml-c14n-20010315"/>
      </Transforms>
      <DigestMethod Algorithm="http://www.w3.org/2001/04/xmlenc#sha256"/>
      <DigestValue>s9KMib+Lp9VItrstxN1BMLLsfAEKOZ/OAmknVW+WFk8=</DigestValue>
    </Reference>
  </SignedInfo>
  <SignatureValue>5WMvMrdSRlMCGbgRxJMO/0w6zEzzOgbtFH2saWvesvfVUDQg8jnwgZ+tOMZUQfMQmil5imZDuoIj
/tI+a4D4/JG6GDSwjH/lnyWhgmSVzvDbphA6wquGqc3DGOIuw5xvuMZdWk56IC20He0M+eeE9sqN
iKYDafFXzXwmd0t2RD9PytG8xtyUsGBi7uVAv9BBtO4yog7msOOdS9+mHFkQLIj5LniW+cd2MVk+
dkvR1cRdJrGS+O0KQ/w+ZPABm/GXaR9bnL6+O3ar3Z8aAd2kJ9viRvoI3xRZEn8NUTebTKNdaLOh
D3BuE5kCmdfQOlQ/wh2JlLWsjfTH6NItqwHyoQ==</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sl241SXdUNqTpNc1cWfn4xpB4VHk+XoGYNH/fbKP7XE=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yrIq90QwfGjqvbm2hawg0nImUCTm5IvYmpEhX6hLwWE=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q0AUz+s2P9X0FnXoiltU/8FxLMxiyRKQxIBzKJQGTIs=</DigestValue>
      </Reference>
      <Reference URI="/xl/worksheets/sheet11.xml?ContentType=application/vnd.openxmlformats-officedocument.spreadsheetml.worksheet+xml">
        <DigestMethod Algorithm="http://www.w3.org/2001/04/xmlenc#sha256"/>
        <DigestValue>XM4eKFYxB+iZklSGvHSKvtZBDlYD2fPGmV0JlROBEXM=</DigestValue>
      </Reference>
      <Reference URI="/xl/worksheets/sheet12.xml?ContentType=application/vnd.openxmlformats-officedocument.spreadsheetml.worksheet+xml">
        <DigestMethod Algorithm="http://www.w3.org/2001/04/xmlenc#sha256"/>
        <DigestValue>JMEeWcOOxGpPkKRDVqOUPMUlJkQ7T3ZyRKKLC+TaCsw=</DigestValue>
      </Reference>
      <Reference URI="/xl/worksheets/sheet13.xml?ContentType=application/vnd.openxmlformats-officedocument.spreadsheetml.worksheet+xml">
        <DigestMethod Algorithm="http://www.w3.org/2001/04/xmlenc#sha256"/>
        <DigestValue>o/EGrZRuno1IajAXOrnKkT39PqNGyCmEgrrGbMoNJNY=</DigestValue>
      </Reference>
      <Reference URI="/xl/worksheets/sheet14.xml?ContentType=application/vnd.openxmlformats-officedocument.spreadsheetml.worksheet+xml">
        <DigestMethod Algorithm="http://www.w3.org/2001/04/xmlenc#sha256"/>
        <DigestValue>qTvqGPgtltQ6uvZzaeIs4AZZ9crEjBCQ6IemGPW0YtM=</DigestValue>
      </Reference>
      <Reference URI="/xl/worksheets/sheet15.xml?ContentType=application/vnd.openxmlformats-officedocument.spreadsheetml.worksheet+xml">
        <DigestMethod Algorithm="http://www.w3.org/2001/04/xmlenc#sha256"/>
        <DigestValue>1EJNfUjo3UNAFPmeT9HcmWJprIVjL5MnciRXLtWOTdI=</DigestValue>
      </Reference>
      <Reference URI="/xl/worksheets/sheet16.xml?ContentType=application/vnd.openxmlformats-officedocument.spreadsheetml.worksheet+xml">
        <DigestMethod Algorithm="http://www.w3.org/2001/04/xmlenc#sha256"/>
        <DigestValue>hcNsJKDLyQdWXoVsjEKKI6dQbHJUr1xGhcLAw7atcPg=</DigestValue>
      </Reference>
      <Reference URI="/xl/worksheets/sheet17.xml?ContentType=application/vnd.openxmlformats-officedocument.spreadsheetml.worksheet+xml">
        <DigestMethod Algorithm="http://www.w3.org/2001/04/xmlenc#sha256"/>
        <DigestValue>BKGRFmfL1IjUEVe7oRxuSApD4K/eohkDS3+oJJNt0uA=</DigestValue>
      </Reference>
      <Reference URI="/xl/worksheets/sheet18.xml?ContentType=application/vnd.openxmlformats-officedocument.spreadsheetml.worksheet+xml">
        <DigestMethod Algorithm="http://www.w3.org/2001/04/xmlenc#sha256"/>
        <DigestValue>6ab3hL9S14RYj5insGqZQhpVfRJjRejNluJ1TR0t6Lc=</DigestValue>
      </Reference>
      <Reference URI="/xl/worksheets/sheet19.xml?ContentType=application/vnd.openxmlformats-officedocument.spreadsheetml.worksheet+xml">
        <DigestMethod Algorithm="http://www.w3.org/2001/04/xmlenc#sha256"/>
        <DigestValue>reGnZdlAXRsrjEJwCmuTFj36a9AZs2Q69bgjPmcPchc=</DigestValue>
      </Reference>
      <Reference URI="/xl/worksheets/sheet2.xml?ContentType=application/vnd.openxmlformats-officedocument.spreadsheetml.worksheet+xml">
        <DigestMethod Algorithm="http://www.w3.org/2001/04/xmlenc#sha256"/>
        <DigestValue>iV3znN7H1V8Rgz26bKebWxiyHtz0Kk1ZwDC7ikruFnU=</DigestValue>
      </Reference>
      <Reference URI="/xl/worksheets/sheet20.xml?ContentType=application/vnd.openxmlformats-officedocument.spreadsheetml.worksheet+xml">
        <DigestMethod Algorithm="http://www.w3.org/2001/04/xmlenc#sha256"/>
        <DigestValue>M2PkiwBDC7ZsNRqyDvlLLoliVHju+/h1553Lqcu6JuY=</DigestValue>
      </Reference>
      <Reference URI="/xl/worksheets/sheet21.xml?ContentType=application/vnd.openxmlformats-officedocument.spreadsheetml.worksheet+xml">
        <DigestMethod Algorithm="http://www.w3.org/2001/04/xmlenc#sha256"/>
        <DigestValue>ivkPDFWnjCQNaaAZKR7LwlJkIKokWB49CEI5bkZmO3U=</DigestValue>
      </Reference>
      <Reference URI="/xl/worksheets/sheet22.xml?ContentType=application/vnd.openxmlformats-officedocument.spreadsheetml.worksheet+xml">
        <DigestMethod Algorithm="http://www.w3.org/2001/04/xmlenc#sha256"/>
        <DigestValue>YKzOjl62NdkiPneNfkO66iU/11BmOl+JbUSvPCF0dQY=</DigestValue>
      </Reference>
      <Reference URI="/xl/worksheets/sheet23.xml?ContentType=application/vnd.openxmlformats-officedocument.spreadsheetml.worksheet+xml">
        <DigestMethod Algorithm="http://www.w3.org/2001/04/xmlenc#sha256"/>
        <DigestValue>UxulicOFwiAYe6AQm6xN+4GPS5B6t+30S7p4JHYGHB4=</DigestValue>
      </Reference>
      <Reference URI="/xl/worksheets/sheet24.xml?ContentType=application/vnd.openxmlformats-officedocument.spreadsheetml.worksheet+xml">
        <DigestMethod Algorithm="http://www.w3.org/2001/04/xmlenc#sha256"/>
        <DigestValue>HHpH+XdoqIdecDehoCKDWkWhUPrRkvKuIvNQbzZiPsg=</DigestValue>
      </Reference>
      <Reference URI="/xl/worksheets/sheet25.xml?ContentType=application/vnd.openxmlformats-officedocument.spreadsheetml.worksheet+xml">
        <DigestMethod Algorithm="http://www.w3.org/2001/04/xmlenc#sha256"/>
        <DigestValue>79xnEm+h2qN4V23y/XbSdV1KRmhLW/MwUsBhc3RwsQU=</DigestValue>
      </Reference>
      <Reference URI="/xl/worksheets/sheet26.xml?ContentType=application/vnd.openxmlformats-officedocument.spreadsheetml.worksheet+xml">
        <DigestMethod Algorithm="http://www.w3.org/2001/04/xmlenc#sha256"/>
        <DigestValue>voagarhmosMeJunlQ/U3f+eApToif617hOnTj7JAmqE=</DigestValue>
      </Reference>
      <Reference URI="/xl/worksheets/sheet27.xml?ContentType=application/vnd.openxmlformats-officedocument.spreadsheetml.worksheet+xml">
        <DigestMethod Algorithm="http://www.w3.org/2001/04/xmlenc#sha256"/>
        <DigestValue>vCIfqT0dytbNCD51jwzUVBlt3bMQzb6CS0eJ160rlPg=</DigestValue>
      </Reference>
      <Reference URI="/xl/worksheets/sheet28.xml?ContentType=application/vnd.openxmlformats-officedocument.spreadsheetml.worksheet+xml">
        <DigestMethod Algorithm="http://www.w3.org/2001/04/xmlenc#sha256"/>
        <DigestValue>bSG5ten7BgI0pEMyI5ZZSxzEAABKXvsr9BpKb5ULiKw=</DigestValue>
      </Reference>
      <Reference URI="/xl/worksheets/sheet29.xml?ContentType=application/vnd.openxmlformats-officedocument.spreadsheetml.worksheet+xml">
        <DigestMethod Algorithm="http://www.w3.org/2001/04/xmlenc#sha256"/>
        <DigestValue>YssaH7xc1tJtNNpoFtUt5PB7vNedY3UIBJOyIBI5RFc=</DigestValue>
      </Reference>
      <Reference URI="/xl/worksheets/sheet3.xml?ContentType=application/vnd.openxmlformats-officedocument.spreadsheetml.worksheet+xml">
        <DigestMethod Algorithm="http://www.w3.org/2001/04/xmlenc#sha256"/>
        <DigestValue>u5KqDtY2/G1MZmKSXJnL8LRpWdVRSIjXv3AXrbUgWmQ=</DigestValue>
      </Reference>
      <Reference URI="/xl/worksheets/sheet30.xml?ContentType=application/vnd.openxmlformats-officedocument.spreadsheetml.worksheet+xml">
        <DigestMethod Algorithm="http://www.w3.org/2001/04/xmlenc#sha256"/>
        <DigestValue>+E1aCIFWSCY/EHa6C/16BonzBpWcRZ+61yHM87kt8Eo=</DigestValue>
      </Reference>
      <Reference URI="/xl/worksheets/sheet31.xml?ContentType=application/vnd.openxmlformats-officedocument.spreadsheetml.worksheet+xml">
        <DigestMethod Algorithm="http://www.w3.org/2001/04/xmlenc#sha256"/>
        <DigestValue>3AzWVc2de2G4KVOo5CHnd2u3+V1HYmOvCBW6D4/+EzQ=</DigestValue>
      </Reference>
      <Reference URI="/xl/worksheets/sheet32.xml?ContentType=application/vnd.openxmlformats-officedocument.spreadsheetml.worksheet+xml">
        <DigestMethod Algorithm="http://www.w3.org/2001/04/xmlenc#sha256"/>
        <DigestValue>GZyh4jl05yUq2jaFn92ffgRmVHkY6LgKhx+e4lp5jEk=</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6mLh18lpTX86HM543hZzFfwMcnjKFb3OOUDiU93XfvE=</DigestValue>
      </Reference>
      <Reference URI="/xl/worksheets/sheet5.xml?ContentType=application/vnd.openxmlformats-officedocument.spreadsheetml.worksheet+xml">
        <DigestMethod Algorithm="http://www.w3.org/2001/04/xmlenc#sha256"/>
        <DigestValue>dT6GMBB4dIESf1wqimZg60+EVzwLD27oC9m6noEVnVw=</DigestValue>
      </Reference>
      <Reference URI="/xl/worksheets/sheet6.xml?ContentType=application/vnd.openxmlformats-officedocument.spreadsheetml.worksheet+xml">
        <DigestMethod Algorithm="http://www.w3.org/2001/04/xmlenc#sha256"/>
        <DigestValue>f1oCMuEoo2A44WHr4TvUPAuHez61+94zbXs5nzj1u/w=</DigestValue>
      </Reference>
      <Reference URI="/xl/worksheets/sheet7.xml?ContentType=application/vnd.openxmlformats-officedocument.spreadsheetml.worksheet+xml">
        <DigestMethod Algorithm="http://www.w3.org/2001/04/xmlenc#sha256"/>
        <DigestValue>hjbjpWFZUNj0vy4HqOMWnqp9dibGY3utNbNwmwd3iAM=</DigestValue>
      </Reference>
      <Reference URI="/xl/worksheets/sheet8.xml?ContentType=application/vnd.openxmlformats-officedocument.spreadsheetml.worksheet+xml">
        <DigestMethod Algorithm="http://www.w3.org/2001/04/xmlenc#sha256"/>
        <DigestValue>UZrQMXc7zGudAXGonbFI7AYaQqIRDiAbWgocq6jJYxw=</DigestValue>
      </Reference>
      <Reference URI="/xl/worksheets/sheet9.xml?ContentType=application/vnd.openxmlformats-officedocument.spreadsheetml.worksheet+xml">
        <DigestMethod Algorithm="http://www.w3.org/2001/04/xmlenc#sha256"/>
        <DigestValue>EtG4S0TbxNAbtFlFwx2rig+NNJEUsmCoOVMXXqNRFy8=</DigestValue>
      </Reference>
    </Manifest>
    <SignatureProperties>
      <SignatureProperty Id="idSignatureTime" Target="#idPackageSignature">
        <mdssi:SignatureTime xmlns:mdssi="http://schemas.openxmlformats.org/package/2006/digital-signature">
          <mdssi:Format>YYYY-MM-DDThh:mm:ssTZD</mdssi:Format>
          <mdssi:Value>2026-04-30T06:22:29Z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2026-04-30T06:22:29Z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qIqH9K5lge4VXwMKnmrNy74TPQ3fG5vKGsZw55mHxxI=</DigestValue>
    </Reference>
    <Reference Type="http://www.w3.org/2000/09/xmldsig#Object" URI="#idOfficeObject">
      <DigestMethod Algorithm="http://www.w3.org/2001/04/xmlenc#sha256"/>
      <DigestValue>qwgUTm1iTWRJ15eRIC7Z0/Zg2YK1kTEjKFqCJDBBX4s=</DigestValue>
    </Reference>
    <Reference Type="http://uri.etsi.org/01903#SignedProperties" URI="#idSignedProperties">
      <Transforms>
        <Transform Algorithm="http://www.w3.org/TR/2001/REC-xml-c14n-20010315"/>
      </Transforms>
      <DigestMethod Algorithm="http://www.w3.org/2001/04/xmlenc#sha256"/>
      <DigestValue>rq3cPlZaVQjQoYZi9uvlUWLurU4Q5Q0ClKutV0pIUM0=</DigestValue>
    </Reference>
  </SignedInfo>
  <SignatureValue>p/4C3W+Rkb37Q5WIoNIByXIm7C2wNmCYC6na1EkVixZtWLd2egY0CY2yqiAaJCaOEUQTpLDZbYVT
wS9EQaeWE+jeci6f5YsO7pMEaMVTgiOSFoQaSBy7rMSHGo5O0sR6S2umih1IINAysBKTX6zp+w4R
cpGpFc+eGMOIl5eqcXVg27qPAi+wx+ERIWj/4EQr7/MV6YNRAKPyrpBtepq3Ztu+K1JK2KuGVybR
LKIgBstzbYia3y3Nw5Q9FmmBuM6joF7huShw/TkYXCejQBHTR9OaZKP9G5DlRTgS7uRC4AVibaXf
EorRuUmLlLcuGQPooTivvnTg4CzhKuCAWCuhMw==</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sl241SXdUNqTpNc1cWfn4xpB4VHk+XoGYNH/fbKP7XE=</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yrIq90QwfGjqvbm2hawg0nImUCTm5IvYmpEhX6hLwWE=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q0AUz+s2P9X0FnXoiltU/8FxLMxiyRKQxIBzKJQGTIs=</DigestValue>
      </Reference>
      <Reference URI="/xl/worksheets/sheet11.xml?ContentType=application/vnd.openxmlformats-officedocument.spreadsheetml.worksheet+xml">
        <DigestMethod Algorithm="http://www.w3.org/2001/04/xmlenc#sha256"/>
        <DigestValue>XM4eKFYxB+iZklSGvHSKvtZBDlYD2fPGmV0JlROBEXM=</DigestValue>
      </Reference>
      <Reference URI="/xl/worksheets/sheet12.xml?ContentType=application/vnd.openxmlformats-officedocument.spreadsheetml.worksheet+xml">
        <DigestMethod Algorithm="http://www.w3.org/2001/04/xmlenc#sha256"/>
        <DigestValue>JMEeWcOOxGpPkKRDVqOUPMUlJkQ7T3ZyRKKLC+TaCsw=</DigestValue>
      </Reference>
      <Reference URI="/xl/worksheets/sheet13.xml?ContentType=application/vnd.openxmlformats-officedocument.spreadsheetml.worksheet+xml">
        <DigestMethod Algorithm="http://www.w3.org/2001/04/xmlenc#sha256"/>
        <DigestValue>o/EGrZRuno1IajAXOrnKkT39PqNGyCmEgrrGbMoNJNY=</DigestValue>
      </Reference>
      <Reference URI="/xl/worksheets/sheet14.xml?ContentType=application/vnd.openxmlformats-officedocument.spreadsheetml.worksheet+xml">
        <DigestMethod Algorithm="http://www.w3.org/2001/04/xmlenc#sha256"/>
        <DigestValue>qTvqGPgtltQ6uvZzaeIs4AZZ9crEjBCQ6IemGPW0YtM=</DigestValue>
      </Reference>
      <Reference URI="/xl/worksheets/sheet15.xml?ContentType=application/vnd.openxmlformats-officedocument.spreadsheetml.worksheet+xml">
        <DigestMethod Algorithm="http://www.w3.org/2001/04/xmlenc#sha256"/>
        <DigestValue>1EJNfUjo3UNAFPmeT9HcmWJprIVjL5MnciRXLtWOTdI=</DigestValue>
      </Reference>
      <Reference URI="/xl/worksheets/sheet16.xml?ContentType=application/vnd.openxmlformats-officedocument.spreadsheetml.worksheet+xml">
        <DigestMethod Algorithm="http://www.w3.org/2001/04/xmlenc#sha256"/>
        <DigestValue>hcNsJKDLyQdWXoVsjEKKI6dQbHJUr1xGhcLAw7atcPg=</DigestValue>
      </Reference>
      <Reference URI="/xl/worksheets/sheet17.xml?ContentType=application/vnd.openxmlformats-officedocument.spreadsheetml.worksheet+xml">
        <DigestMethod Algorithm="http://www.w3.org/2001/04/xmlenc#sha256"/>
        <DigestValue>BKGRFmfL1IjUEVe7oRxuSApD4K/eohkDS3+oJJNt0uA=</DigestValue>
      </Reference>
      <Reference URI="/xl/worksheets/sheet18.xml?ContentType=application/vnd.openxmlformats-officedocument.spreadsheetml.worksheet+xml">
        <DigestMethod Algorithm="http://www.w3.org/2001/04/xmlenc#sha256"/>
        <DigestValue>6ab3hL9S14RYj5insGqZQhpVfRJjRejNluJ1TR0t6Lc=</DigestValue>
      </Reference>
      <Reference URI="/xl/worksheets/sheet19.xml?ContentType=application/vnd.openxmlformats-officedocument.spreadsheetml.worksheet+xml">
        <DigestMethod Algorithm="http://www.w3.org/2001/04/xmlenc#sha256"/>
        <DigestValue>reGnZdlAXRsrjEJwCmuTFj36a9AZs2Q69bgjPmcPchc=</DigestValue>
      </Reference>
      <Reference URI="/xl/worksheets/sheet2.xml?ContentType=application/vnd.openxmlformats-officedocument.spreadsheetml.worksheet+xml">
        <DigestMethod Algorithm="http://www.w3.org/2001/04/xmlenc#sha256"/>
        <DigestValue>iV3znN7H1V8Rgz26bKebWxiyHtz0Kk1ZwDC7ikruFnU=</DigestValue>
      </Reference>
      <Reference URI="/xl/worksheets/sheet20.xml?ContentType=application/vnd.openxmlformats-officedocument.spreadsheetml.worksheet+xml">
        <DigestMethod Algorithm="http://www.w3.org/2001/04/xmlenc#sha256"/>
        <DigestValue>M2PkiwBDC7ZsNRqyDvlLLoliVHju+/h1553Lqcu6JuY=</DigestValue>
      </Reference>
      <Reference URI="/xl/worksheets/sheet21.xml?ContentType=application/vnd.openxmlformats-officedocument.spreadsheetml.worksheet+xml">
        <DigestMethod Algorithm="http://www.w3.org/2001/04/xmlenc#sha256"/>
        <DigestValue>ivkPDFWnjCQNaaAZKR7LwlJkIKokWB49CEI5bkZmO3U=</DigestValue>
      </Reference>
      <Reference URI="/xl/worksheets/sheet22.xml?ContentType=application/vnd.openxmlformats-officedocument.spreadsheetml.worksheet+xml">
        <DigestMethod Algorithm="http://www.w3.org/2001/04/xmlenc#sha256"/>
        <DigestValue>YKzOjl62NdkiPneNfkO66iU/11BmOl+JbUSvPCF0dQY=</DigestValue>
      </Reference>
      <Reference URI="/xl/worksheets/sheet23.xml?ContentType=application/vnd.openxmlformats-officedocument.spreadsheetml.worksheet+xml">
        <DigestMethod Algorithm="http://www.w3.org/2001/04/xmlenc#sha256"/>
        <DigestValue>UxulicOFwiAYe6AQm6xN+4GPS5B6t+30S7p4JHYGHB4=</DigestValue>
      </Reference>
      <Reference URI="/xl/worksheets/sheet24.xml?ContentType=application/vnd.openxmlformats-officedocument.spreadsheetml.worksheet+xml">
        <DigestMethod Algorithm="http://www.w3.org/2001/04/xmlenc#sha256"/>
        <DigestValue>HHpH+XdoqIdecDehoCKDWkWhUPrRkvKuIvNQbzZiPsg=</DigestValue>
      </Reference>
      <Reference URI="/xl/worksheets/sheet25.xml?ContentType=application/vnd.openxmlformats-officedocument.spreadsheetml.worksheet+xml">
        <DigestMethod Algorithm="http://www.w3.org/2001/04/xmlenc#sha256"/>
        <DigestValue>79xnEm+h2qN4V23y/XbSdV1KRmhLW/MwUsBhc3RwsQU=</DigestValue>
      </Reference>
      <Reference URI="/xl/worksheets/sheet26.xml?ContentType=application/vnd.openxmlformats-officedocument.spreadsheetml.worksheet+xml">
        <DigestMethod Algorithm="http://www.w3.org/2001/04/xmlenc#sha256"/>
        <DigestValue>voagarhmosMeJunlQ/U3f+eApToif617hOnTj7JAmqE=</DigestValue>
      </Reference>
      <Reference URI="/xl/worksheets/sheet27.xml?ContentType=application/vnd.openxmlformats-officedocument.spreadsheetml.worksheet+xml">
        <DigestMethod Algorithm="http://www.w3.org/2001/04/xmlenc#sha256"/>
        <DigestValue>vCIfqT0dytbNCD51jwzUVBlt3bMQzb6CS0eJ160rlPg=</DigestValue>
      </Reference>
      <Reference URI="/xl/worksheets/sheet28.xml?ContentType=application/vnd.openxmlformats-officedocument.spreadsheetml.worksheet+xml">
        <DigestMethod Algorithm="http://www.w3.org/2001/04/xmlenc#sha256"/>
        <DigestValue>bSG5ten7BgI0pEMyI5ZZSxzEAABKXvsr9BpKb5ULiKw=</DigestValue>
      </Reference>
      <Reference URI="/xl/worksheets/sheet29.xml?ContentType=application/vnd.openxmlformats-officedocument.spreadsheetml.worksheet+xml">
        <DigestMethod Algorithm="http://www.w3.org/2001/04/xmlenc#sha256"/>
        <DigestValue>YssaH7xc1tJtNNpoFtUt5PB7vNedY3UIBJOyIBI5RFc=</DigestValue>
      </Reference>
      <Reference URI="/xl/worksheets/sheet3.xml?ContentType=application/vnd.openxmlformats-officedocument.spreadsheetml.worksheet+xml">
        <DigestMethod Algorithm="http://www.w3.org/2001/04/xmlenc#sha256"/>
        <DigestValue>u5KqDtY2/G1MZmKSXJnL8LRpWdVRSIjXv3AXrbUgWmQ=</DigestValue>
      </Reference>
      <Reference URI="/xl/worksheets/sheet30.xml?ContentType=application/vnd.openxmlformats-officedocument.spreadsheetml.worksheet+xml">
        <DigestMethod Algorithm="http://www.w3.org/2001/04/xmlenc#sha256"/>
        <DigestValue>+E1aCIFWSCY/EHa6C/16BonzBpWcRZ+61yHM87kt8Eo=</DigestValue>
      </Reference>
      <Reference URI="/xl/worksheets/sheet31.xml?ContentType=application/vnd.openxmlformats-officedocument.spreadsheetml.worksheet+xml">
        <DigestMethod Algorithm="http://www.w3.org/2001/04/xmlenc#sha256"/>
        <DigestValue>3AzWVc2de2G4KVOo5CHnd2u3+V1HYmOvCBW6D4/+EzQ=</DigestValue>
      </Reference>
      <Reference URI="/xl/worksheets/sheet32.xml?ContentType=application/vnd.openxmlformats-officedocument.spreadsheetml.worksheet+xml">
        <DigestMethod Algorithm="http://www.w3.org/2001/04/xmlenc#sha256"/>
        <DigestValue>GZyh4jl05yUq2jaFn92ffgRmVHkY6LgKhx+e4lp5jEk=</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6mLh18lpTX86HM543hZzFfwMcnjKFb3OOUDiU93XfvE=</DigestValue>
      </Reference>
      <Reference URI="/xl/worksheets/sheet5.xml?ContentType=application/vnd.openxmlformats-officedocument.spreadsheetml.worksheet+xml">
        <DigestMethod Algorithm="http://www.w3.org/2001/04/xmlenc#sha256"/>
        <DigestValue>dT6GMBB4dIESf1wqimZg60+EVzwLD27oC9m6noEVnVw=</DigestValue>
      </Reference>
      <Reference URI="/xl/worksheets/sheet6.xml?ContentType=application/vnd.openxmlformats-officedocument.spreadsheetml.worksheet+xml">
        <DigestMethod Algorithm="http://www.w3.org/2001/04/xmlenc#sha256"/>
        <DigestValue>f1oCMuEoo2A44WHr4TvUPAuHez61+94zbXs5nzj1u/w=</DigestValue>
      </Reference>
      <Reference URI="/xl/worksheets/sheet7.xml?ContentType=application/vnd.openxmlformats-officedocument.spreadsheetml.worksheet+xml">
        <DigestMethod Algorithm="http://www.w3.org/2001/04/xmlenc#sha256"/>
        <DigestValue>hjbjpWFZUNj0vy4HqOMWnqp9dibGY3utNbNwmwd3iAM=</DigestValue>
      </Reference>
      <Reference URI="/xl/worksheets/sheet8.xml?ContentType=application/vnd.openxmlformats-officedocument.spreadsheetml.worksheet+xml">
        <DigestMethod Algorithm="http://www.w3.org/2001/04/xmlenc#sha256"/>
        <DigestValue>UZrQMXc7zGudAXGonbFI7AYaQqIRDiAbWgocq6jJYxw=</DigestValue>
      </Reference>
      <Reference URI="/xl/worksheets/sheet9.xml?ContentType=application/vnd.openxmlformats-officedocument.spreadsheetml.worksheet+xml">
        <DigestMethod Algorithm="http://www.w3.org/2001/04/xmlenc#sha256"/>
        <DigestValue>EtG4S0TbxNAbtFlFwx2rig+NNJEUsmCoOVMXXqNRFy8=</DigestValue>
      </Reference>
    </Manifest>
    <SignatureProperties>
      <SignatureProperty Id="idSignatureTime" Target="#idPackageSignature">
        <mdssi:SignatureTime xmlns:mdssi="http://schemas.openxmlformats.org/package/2006/digital-signature">
          <mdssi:Format>YYYY-MM-DDThh:mm:ssTZD</mdssi:Format>
          <mdssi:Value>2026-04-30T06:22:47Z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2026-04-30T06:22:47Z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2026-04-29T14:38:39Z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