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124226"/>
  <mc:AlternateContent xmlns:mc="http://schemas.openxmlformats.org/markup-compatibility/2006">
    <mc:Choice Requires="x15">
      <x15ac:absPath xmlns:x15ac="http://schemas.microsoft.com/office/spreadsheetml/2010/11/ac" url="\\filesrv\financedep\FinanceDep\IFRS Transformation Project\FSF\IFRS Pillar\20250331\To_Send&amp;Upload\"/>
    </mc:Choice>
  </mc:AlternateContent>
  <xr:revisionPtr revIDLastSave="0" documentId="13_ncr:1_{7ED83FAE-42B3-4C29-B617-9236928C9277}" xr6:coauthVersionLast="47" xr6:coauthVersionMax="47" xr10:uidLastSave="{00000000-0000-0000-0000-000000000000}"/>
  <bookViews>
    <workbookView xWindow="-108" yWindow="-108" windowWidth="23256" windowHeight="1257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Instruction!$A$106:$C$110</definedName>
    <definedName name="_sum1">#REF!</definedName>
    <definedName name="_sum2">#REF!</definedName>
    <definedName name="ACC_BALACC" localSheetId="22">#REF!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#REF!</definedName>
    <definedName name="ACC_CRS" localSheetId="22">#REF!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#REF!</definedName>
    <definedName name="ACC_DBS" localSheetId="22">#REF!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#REF!</definedName>
    <definedName name="ACC_ISO" localSheetId="22">#REF!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#REF!</definedName>
    <definedName name="ACC_SALDO" localSheetId="22">#REF!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#REF!</definedName>
    <definedName name="BS_BALACC" localSheetId="22">#REF!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#REF!</definedName>
    <definedName name="BS_BALANCE" localSheetId="22">#REF!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#REF!</definedName>
    <definedName name="BS_CR" localSheetId="22">#REF!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#REF!</definedName>
    <definedName name="BS_CR_EQU" localSheetId="22">#REF!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#REF!</definedName>
    <definedName name="BS_DB" localSheetId="22">#REF!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#REF!</definedName>
    <definedName name="BS_DB_EQU" localSheetId="22">#REF!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#REF!</definedName>
    <definedName name="BS_DT" localSheetId="22">#REF!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#REF!</definedName>
    <definedName name="BS_ISO" localSheetId="22">#REF!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#REF!</definedName>
    <definedName name="CurrentDate" localSheetId="22">#REF!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#REF!</definedName>
    <definedName name="date">#REF!</definedName>
    <definedName name="date1">#REF!</definedName>
    <definedName name="L_FORMULAS_GEO">#REF!</definedName>
    <definedName name="Sheet">#REF!</definedName>
    <definedName name="საკრედიტო">#REF!</definedName>
    <definedName name="ფაილი">#REF!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07" l="1"/>
  <c r="C26" i="79"/>
  <c r="C14" i="79"/>
  <c r="C13" i="79"/>
  <c r="C22" i="79" l="1"/>
  <c r="C8" i="79"/>
  <c r="C31" i="79"/>
  <c r="B2" i="107"/>
  <c r="C32" i="79" l="1"/>
  <c r="C34" i="79"/>
  <c r="B11" i="105"/>
  <c r="B7" i="105"/>
  <c r="B14" i="105" s="1"/>
  <c r="B1" i="106"/>
  <c r="B1" i="105"/>
  <c r="F12" i="106"/>
  <c r="F11" i="106"/>
  <c r="F10" i="106"/>
  <c r="F9" i="106"/>
  <c r="E9" i="106"/>
  <c r="D9" i="106"/>
  <c r="C9" i="106"/>
  <c r="B9" i="106"/>
  <c r="B6" i="105" l="1"/>
  <c r="B23" i="105" s="1"/>
  <c r="B21" i="105" l="1"/>
  <c r="B22" i="105"/>
  <c r="B2" i="106" l="1"/>
  <c r="B2" i="105"/>
  <c r="B1" i="94"/>
  <c r="B1" i="93"/>
  <c r="B1" i="92"/>
  <c r="B1" i="104" l="1"/>
  <c r="B1" i="103"/>
  <c r="B1" i="102"/>
  <c r="B1" i="101"/>
  <c r="B1" i="100"/>
  <c r="B1" i="99"/>
  <c r="B1" i="98"/>
  <c r="B1" i="97"/>
  <c r="B1" i="96"/>
  <c r="B1" i="95"/>
  <c r="C18" i="99" l="1"/>
  <c r="C15" i="98"/>
  <c r="F34" i="97"/>
  <c r="G34" i="97"/>
  <c r="H14" i="96"/>
  <c r="H15" i="96"/>
  <c r="H17" i="96"/>
  <c r="H18" i="96"/>
  <c r="H19" i="96"/>
  <c r="F21" i="96"/>
  <c r="G21" i="96"/>
  <c r="B1" i="80" l="1"/>
  <c r="G37" i="80"/>
  <c r="G21" i="80" l="1"/>
  <c r="G39" i="80" s="1"/>
  <c r="B1" i="79" l="1"/>
  <c r="B1" i="37"/>
  <c r="B1" i="36"/>
  <c r="B1" i="74"/>
  <c r="B1" i="64"/>
  <c r="B1" i="35"/>
  <c r="B1" i="69"/>
  <c r="B1" i="77"/>
  <c r="B1" i="28"/>
  <c r="B1" i="73"/>
  <c r="B1" i="72"/>
  <c r="B1" i="52"/>
  <c r="B1" i="71"/>
  <c r="B1" i="6"/>
  <c r="B2" i="93" l="1"/>
  <c r="B2" i="97"/>
  <c r="B2" i="3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 r="H8" i="96" l="1"/>
  <c r="H10" i="96"/>
  <c r="E21" i="96"/>
  <c r="H13" i="96"/>
  <c r="H11" i="96"/>
  <c r="H12" i="96"/>
  <c r="H9" i="96"/>
  <c r="H7" i="96" l="1"/>
  <c r="H23" i="96"/>
  <c r="C21" i="96"/>
  <c r="H16" i="96"/>
  <c r="D21" i="96"/>
  <c r="H20" i="96" l="1"/>
  <c r="H21" i="96" s="1"/>
  <c r="D15" i="98" l="1"/>
  <c r="H33" i="97" l="1"/>
  <c r="H22" i="96" l="1"/>
  <c r="H7" i="97" l="1"/>
  <c r="H18" i="97" l="1"/>
  <c r="H10" i="97"/>
  <c r="H14" i="97" l="1"/>
  <c r="H31" i="97"/>
  <c r="H32" i="97"/>
  <c r="H16" i="97"/>
  <c r="H9" i="97"/>
  <c r="H20" i="97"/>
  <c r="H8" i="97"/>
  <c r="C34" i="97"/>
  <c r="H26" i="97"/>
  <c r="H24" i="97"/>
  <c r="H27" i="97"/>
  <c r="H28" i="97"/>
  <c r="H22" i="97"/>
  <c r="H29" i="97"/>
  <c r="H11" i="97"/>
  <c r="H23" i="97"/>
  <c r="H25" i="97"/>
  <c r="H15" i="97"/>
  <c r="H13" i="97"/>
  <c r="H12" i="97"/>
  <c r="H30" i="97"/>
  <c r="H17" i="97"/>
  <c r="E34" i="97"/>
  <c r="D34" i="97"/>
  <c r="H34" i="97" s="1"/>
  <c r="H19" i="97"/>
  <c r="H21" i="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B396ED75-24C4-45D5-9D23-975220719EBC}">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<sst xmlns="http://schemas.openxmlformats.org/spreadsheetml/2006/main" count="1663" uniqueCount="1032">
  <si>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</si>
  <si>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</si>
  <si>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</si>
  <si>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</si>
  <si>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</si>
  <si>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</si>
  <si>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</si>
  <si>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</si>
  <si>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</si>
  <si>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</si>
  <si>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</si>
  <si>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</si>
  <si>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</si>
  <si>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</si>
  <si>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</si>
  <si>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</si>
  <si>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</si>
  <si>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</si>
  <si>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</si>
  <si>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</si>
  <si>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</si>
  <si>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</si>
  <si>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</si>
  <si>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</si>
  <si>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</si>
  <si>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</si>
  <si>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</si>
  <si>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</si>
  <si>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</si>
  <si>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</si>
  <si>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</si>
  <si>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</si>
  <si>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</si>
  <si>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</si>
  <si>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</si>
  <si>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</si>
  <si>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</si>
  <si>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</si>
  <si>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</si>
  <si>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</si>
  <si>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</si>
  <si>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</si>
  <si>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</si>
  <si>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</si>
  <si>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</si>
  <si>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</si>
  <si>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</si>
  <si>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</si>
  <si>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</si>
  <si>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</si>
  <si>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</si>
  <si>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</si>
  <si>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</si>
  <si>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</si>
  <si>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</si>
  <si>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</si>
  <si>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</si>
  <si>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</si>
  <si>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</si>
  <si>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</si>
  <si>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</si>
  <si>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</si>
  <si>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</si>
  <si>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</si>
  <si>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</si>
  <si>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</si>
  <si>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</si>
  <si>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</si>
  <si>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</si>
  <si>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</si>
  <si>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</si>
  <si>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</si>
  <si>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</si>
  <si>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</si>
  <si>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</si>
  <si>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</si>
  <si>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</si>
  <si>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</si>
  <si>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</si>
  <si>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</si>
  <si>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</si>
  <si>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</si>
  <si>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</si>
  <si>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</si>
  <si>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</si>
  <si>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</si>
  <si>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</si>
  <si>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</si>
  <si>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</si>
  <si>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</si>
  <si>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</si>
  <si>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</si>
  <si>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</si>
  <si>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</si>
  <si>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</si>
  <si>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</si>
  <si>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</si>
  <si>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</si>
  <si>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</si>
  <si>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</si>
  <si>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</si>
  <si>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</si>
  <si>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</si>
  <si>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</si>
  <si>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</si>
  <si>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</si>
  <si>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</si>
  <si>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</si>
  <si>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</si>
  <si>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</si>
  <si>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</si>
  <si>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</si>
  <si>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</si>
  <si>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</si>
  <si>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</si>
  <si>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</si>
  <si>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</si>
  <si>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</si>
  <si>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</si>
  <si>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</si>
  <si>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</si>
  <si>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</si>
  <si>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</si>
  <si>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</si>
  <si>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</si>
  <si>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</si>
  <si>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</si>
  <si>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</si>
  <si>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</si>
  <si>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</si>
  <si>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</si>
  <si>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</si>
  <si>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</si>
  <si>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</si>
  <si>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</si>
  <si>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</si>
  <si>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</si>
  <si>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</si>
  <si>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</si>
  <si>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</si>
  <si>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</si>
  <si>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</si>
  <si>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</si>
  <si>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</si>
  <si>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</si>
  <si>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</si>
  <si>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</si>
  <si>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</si>
  <si>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</si>
  <si>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</si>
  <si>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</si>
  <si>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</si>
  <si>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</si>
  <si>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</si>
  <si>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</si>
  <si>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</si>
  <si>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</si>
  <si>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</si>
  <si>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</si>
  <si>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</si>
  <si>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</si>
  <si>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</si>
  <si>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</si>
  <si>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</si>
  <si>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</si>
  <si>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</si>
  <si>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</si>
  <si>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</si>
  <si>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</si>
  <si>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</si>
  <si>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</si>
  <si>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</si>
  <si>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</si>
  <si>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</si>
  <si>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</si>
  <si>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</si>
  <si>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</si>
  <si>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</si>
  <si>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</si>
  <si>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</si>
  <si>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</si>
  <si>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</si>
  <si>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</si>
  <si>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</si>
  <si>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</si>
  <si>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</si>
  <si>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</si>
  <si>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</si>
  <si>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</si>
  <si>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</si>
  <si>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</si>
  <si>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</si>
  <si>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</si>
  <si>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</si>
  <si>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</si>
  <si>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</si>
  <si>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</si>
  <si>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</si>
  <si>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</si>
  <si>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</si>
  <si>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</si>
  <si>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</si>
  <si>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</si>
  <si>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</si>
  <si>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</si>
  <si>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</si>
  <si>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</si>
  <si>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</si>
  <si>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</si>
  <si>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</si>
  <si>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</si>
  <si>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</si>
  <si>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</si>
  <si>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</si>
  <si>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</si>
  <si>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</si>
  <si>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</si>
  <si>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</si>
  <si>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</si>
  <si>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</si>
  <si>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</si>
  <si>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</si>
  <si>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</si>
  <si>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</si>
  <si>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</si>
  <si>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</si>
  <si>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</si>
  <si>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</si>
  <si>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</si>
  <si>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</si>
  <si>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</si>
  <si>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</si>
  <si>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</si>
  <si>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</si>
  <si>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</si>
  <si>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</si>
  <si>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</si>
  <si>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</si>
  <si>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</si>
  <si>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</si>
  <si>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</si>
  <si>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</si>
  <si>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</si>
  <si>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</si>
  <si>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</si>
  <si>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</si>
  <si>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</si>
  <si>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</si>
  <si>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</si>
  <si>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</si>
  <si>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</si>
  <si>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</si>
  <si>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</si>
  <si>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</si>
  <si>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</si>
  <si>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</si>
  <si>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</si>
  <si>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</si>
  <si>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</si>
  <si>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</si>
  <si>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</si>
  <si>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</si>
  <si>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</si>
  <si>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</si>
  <si>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</si>
  <si>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</si>
  <si>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</si>
  <si>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</si>
  <si>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</si>
  <si>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</si>
  <si>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</si>
  <si>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</si>
  <si>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</si>
  <si>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</si>
  <si>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</si>
  <si>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</si>
  <si>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</si>
  <si>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</si>
  <si>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</si>
  <si>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</si>
  <si>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</si>
  <si>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</si>
  <si>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</si>
  <si>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</si>
  <si>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</si>
  <si>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</si>
  <si>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</si>
  <si>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</si>
  <si>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</si>
  <si>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</si>
  <si>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</si>
  <si>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</si>
  <si>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</si>
  <si>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</si>
  <si>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</si>
  <si>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</si>
  <si>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</si>
  <si>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</si>
  <si>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</si>
  <si>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</si>
  <si>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</si>
  <si>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</si>
  <si>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</si>
  <si>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</si>
  <si>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</si>
  <si>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</si>
  <si>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</si>
  <si>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</si>
  <si>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</si>
  <si>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</si>
  <si>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</si>
  <si>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</si>
  <si>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</si>
  <si>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</si>
  <si>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</si>
  <si>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</si>
  <si>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</si>
  <si>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</si>
  <si>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</si>
  <si>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</si>
  <si>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</si>
  <si>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</si>
  <si>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</si>
  <si>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</si>
  <si>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</si>
  <si>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</si>
  <si>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</si>
  <si>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</si>
  <si>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</si>
  <si>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</si>
  <si>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</si>
  <si>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</si>
  <si>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</si>
  <si>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</si>
  <si>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</si>
  <si>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</si>
  <si>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</si>
  <si>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</si>
  <si>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</si>
  <si>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</si>
  <si>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</si>
  <si>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</si>
  <si>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</si>
  <si>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</si>
  <si>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</si>
  <si>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</si>
  <si>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</si>
  <si>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</si>
  <si>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</si>
  <si>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</si>
  <si>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</si>
  <si>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</si>
  <si>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</si>
  <si>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</si>
  <si>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</si>
  <si>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</si>
  <si>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</si>
  <si>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</si>
  <si>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</si>
  <si>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</si>
  <si>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</si>
  <si>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</si>
  <si>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</si>
  <si>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</si>
  <si>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</si>
  <si>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</si>
  <si>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</si>
  <si>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</si>
  <si>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</si>
  <si>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</si>
  <si>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</si>
  <si>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</si>
  <si>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</si>
  <si>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</si>
  <si>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</si>
  <si>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</si>
  <si>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</si>
  <si>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</si>
  <si>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</si>
  <si>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</si>
  <si>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</si>
  <si>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</si>
  <si>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</si>
  <si>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</si>
  <si>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</si>
  <si>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</si>
  <si>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</si>
  <si>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</si>
  <si>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</si>
  <si>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</si>
  <si>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</si>
  <si>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</si>
  <si>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</si>
  <si>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</si>
  <si>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</si>
  <si>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</si>
  <si>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</si>
  <si>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</si>
  <si>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</si>
  <si>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</si>
  <si>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</si>
  <si>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</si>
  <si>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</si>
  <si>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</si>
  <si>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</si>
  <si>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</si>
  <si>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</si>
  <si>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</si>
  <si>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</si>
  <si>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</si>
  <si>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</si>
  <si>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</si>
  <si>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</si>
  <si>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</si>
  <si>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</si>
  <si>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სხვა კორექტირებების ეფექტი (ასეთის არსებობის შემთხვევაში) *</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</si>
  <si>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</si>
  <si>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</si>
  <si>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</si>
  <si>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</si>
  <si>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</si>
  <si>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</si>
  <si>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</si>
  <si>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</si>
  <si>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</si>
  <si>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</si>
  <si>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</si>
  <si>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</si>
  <si>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</si>
  <si>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</si>
  <si>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</si>
  <si>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</si>
  <si>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</si>
  <si>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</si>
  <si>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</si>
  <si>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</si>
  <si>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</si>
  <si>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</si>
  <si>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</si>
  <si>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</si>
  <si>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</si>
  <si>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</si>
  <si>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</si>
  <si>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</si>
  <si>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</si>
  <si>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</si>
  <si>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</si>
  <si>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</si>
  <si>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</si>
  <si>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</si>
  <si>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</si>
  <si>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</si>
  <si>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</si>
  <si>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</si>
  <si>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</si>
  <si>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</si>
  <si>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</si>
  <si>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</si>
  <si>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</si>
  <si>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</si>
  <si>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</si>
  <si>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</si>
  <si>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</si>
  <si>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</si>
  <si>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</si>
  <si>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</si>
  <si>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</si>
  <si>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</si>
  <si>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</si>
  <si>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</si>
  <si>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</si>
  <si>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</si>
  <si>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</si>
  <si>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</si>
  <si>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</si>
  <si>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</si>
  <si>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</si>
  <si>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</si>
  <si>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</si>
  <si>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</si>
  <si>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</si>
  <si>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</si>
  <si>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</si>
  <si>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</si>
  <si>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</si>
  <si>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</si>
  <si>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</si>
  <si>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</si>
  <si>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</si>
  <si>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</si>
  <si>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</si>
  <si>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</si>
  <si>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</si>
  <si>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</si>
  <si>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</si>
  <si>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</si>
  <si>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</si>
  <si>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</si>
  <si>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</si>
  <si>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</si>
  <si>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</si>
  <si>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</si>
  <si>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</si>
  <si>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</si>
  <si>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</si>
  <si>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</si>
  <si>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</si>
  <si>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</si>
  <si>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</si>
  <si>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</si>
  <si>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</si>
  <si>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</si>
  <si>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</si>
  <si>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</si>
  <si>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</si>
  <si>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</si>
  <si>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</si>
  <si>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</si>
  <si>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</si>
  <si>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</si>
  <si>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</si>
  <si>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</si>
  <si>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</si>
  <si>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</si>
  <si>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</si>
  <si>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</si>
  <si>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</si>
  <si>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</si>
  <si>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</si>
  <si>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</si>
  <si>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</si>
  <si>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</si>
  <si>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</si>
  <si>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</si>
  <si>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</si>
  <si>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</si>
  <si>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</si>
  <si>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</si>
  <si>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</si>
  <si>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</si>
  <si>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</si>
  <si>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</si>
  <si>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</si>
  <si>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</si>
  <si>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</si>
  <si>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</si>
  <si>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</si>
  <si>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</si>
  <si>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</si>
  <si>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</si>
  <si>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</si>
  <si>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</si>
  <si>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</si>
  <si>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</si>
  <si>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</si>
  <si>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</si>
  <si>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</si>
  <si>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</si>
  <si>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</si>
  <si>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</si>
  <si>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</si>
  <si>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</si>
  <si>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</si>
  <si>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</si>
  <si>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</si>
  <si>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</si>
  <si>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</si>
  <si>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</si>
  <si>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</si>
  <si>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</si>
  <si>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</si>
  <si>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</si>
  <si>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</si>
  <si>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</si>
  <si>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</si>
  <si>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</si>
  <si>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</si>
  <si>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</si>
  <si>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</si>
  <si>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</si>
  <si>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</si>
  <si>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</si>
  <si>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</si>
  <si>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</si>
  <si>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</si>
  <si>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</si>
  <si>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</si>
  <si>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</si>
  <si>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</si>
  <si>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</si>
  <si>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</si>
  <si>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</si>
  <si>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</si>
  <si>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</si>
  <si>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</si>
  <si>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</si>
  <si>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</si>
  <si>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</si>
  <si>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</si>
  <si>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</si>
  <si>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</si>
  <si>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</si>
  <si>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</si>
  <si>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</si>
  <si>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</si>
  <si>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</si>
  <si>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</si>
  <si>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</si>
  <si>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</si>
  <si>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</si>
  <si>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</si>
  <si>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</si>
  <si>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</si>
  <si>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</si>
  <si>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</si>
  <si>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</si>
  <si>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</si>
  <si>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</si>
  <si>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</si>
  <si>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</si>
  <si>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</si>
  <si>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</si>
  <si>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</si>
  <si>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</si>
  <si>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</si>
  <si>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</si>
  <si>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</si>
  <si>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</si>
  <si>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</si>
  <si>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</si>
  <si>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</si>
  <si>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</si>
  <si>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</si>
  <si>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</si>
  <si>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</si>
  <si>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</si>
  <si>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</si>
  <si>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</si>
  <si>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</si>
  <si>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</si>
  <si>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</si>
  <si>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</si>
  <si>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</si>
  <si>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</si>
  <si>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</si>
  <si>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</si>
  <si>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</si>
  <si>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</si>
  <si>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</si>
  <si>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</si>
  <si>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</si>
  <si>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</si>
  <si>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</si>
  <si>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</si>
  <si>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</si>
  <si>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</si>
  <si>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</si>
  <si>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</si>
  <si>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</si>
  <si>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</si>
  <si>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</si>
  <si>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</si>
  <si>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</si>
  <si>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</si>
  <si>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</si>
  <si>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</si>
  <si>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</si>
  <si>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</si>
  <si>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</si>
  <si>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</si>
  <si>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</si>
  <si>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</si>
  <si>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</si>
  <si>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</si>
  <si>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</si>
  <si>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</si>
  <si>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</si>
  <si>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</si>
  <si>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</si>
  <si>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</si>
  <si>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</si>
  <si>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</si>
  <si>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</si>
  <si>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</si>
  <si>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</si>
  <si>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</si>
  <si>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</si>
  <si>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</si>
  <si>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</si>
  <si>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</si>
  <si>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</si>
  <si>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</si>
  <si>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</si>
  <si>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</si>
  <si>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</si>
  <si>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</si>
  <si>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</si>
  <si>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</si>
  <si>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</si>
  <si>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</si>
  <si>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</si>
  <si>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</si>
  <si>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</si>
  <si>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</si>
  <si>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</si>
  <si>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</si>
  <si>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</si>
  <si>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</si>
  <si>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</si>
  <si>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</si>
  <si>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</si>
  <si>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</si>
  <si>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</si>
  <si>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</si>
  <si>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</si>
  <si>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</si>
  <si>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</si>
  <si>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</si>
  <si>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</si>
  <si>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</si>
  <si>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</si>
  <si>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</si>
  <si>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</si>
  <si>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</si>
  <si>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</si>
  <si>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</si>
  <si>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</si>
  <si>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</si>
  <si>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</si>
  <si>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</si>
  <si>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</si>
  <si>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</si>
  <si>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</si>
  <si>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</si>
  <si>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</si>
  <si>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</si>
  <si>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</si>
  <si>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</si>
  <si>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</si>
  <si>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</si>
  <si>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</si>
  <si>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</si>
  <si>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</si>
  <si>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</si>
  <si>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</si>
  <si>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</si>
  <si>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</si>
  <si>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</si>
  <si>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</si>
  <si>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</si>
  <si>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</si>
  <si>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</si>
  <si>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</si>
  <si>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</si>
  <si>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</si>
  <si>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</si>
  <si>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</si>
  <si>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</si>
  <si>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</si>
  <si>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</si>
  <si>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</si>
  <si>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</si>
  <si>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</si>
  <si>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</si>
  <si>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</si>
  <si>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</si>
  <si>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</si>
  <si>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</si>
  <si>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</si>
  <si>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</si>
  <si>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</si>
  <si>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</si>
  <si>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</si>
  <si>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</si>
  <si>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</si>
  <si>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</si>
  <si>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</si>
  <si>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</si>
  <si>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</si>
  <si>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</si>
  <si>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</si>
  <si>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</si>
  <si>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</si>
  <si>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</si>
  <si>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</si>
  <si>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</si>
  <si>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</si>
  <si>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</si>
  <si>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</si>
  <si>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</si>
  <si>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</si>
  <si>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</si>
  <si>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</si>
  <si>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</si>
  <si>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</si>
  <si>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</si>
  <si>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</si>
  <si>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</si>
  <si>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</si>
  <si>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</si>
  <si>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</si>
  <si>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</si>
  <si>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</si>
  <si>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</si>
  <si>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</si>
  <si>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</si>
  <si>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</si>
  <si>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</si>
  <si>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</si>
  <si>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</si>
  <si>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</si>
  <si>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</si>
  <si>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</si>
  <si>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</si>
  <si>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</si>
  <si>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</si>
  <si>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</si>
  <si>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</si>
  <si>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</si>
  <si>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</si>
  <si>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</si>
  <si>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</si>
  <si>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</si>
  <si>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</si>
  <si>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</si>
  <si>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</si>
  <si>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</si>
  <si>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</si>
  <si>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</si>
  <si>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</si>
  <si>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</si>
  <si>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</si>
  <si>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</si>
  <si>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</si>
  <si>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</si>
  <si>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</si>
  <si>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</si>
  <si>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</si>
  <si>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</si>
  <si>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</si>
  <si>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</si>
  <si>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</si>
  <si>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</si>
  <si>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</si>
  <si>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</si>
  <si>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</si>
  <si>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</si>
  <si>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</si>
  <si>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</si>
  <si>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</si>
  <si>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</si>
  <si>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</si>
  <si>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</si>
  <si>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</si>
  <si>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</si>
  <si>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</si>
  <si>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</si>
  <si>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</si>
  <si>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</si>
  <si>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</si>
  <si>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</si>
  <si>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</si>
  <si>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</si>
  <si>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</si>
  <si>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</si>
  <si>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</si>
  <si>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</si>
  <si>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</si>
  <si>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</si>
  <si>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</si>
  <si>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</si>
  <si>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</si>
  <si>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</si>
  <si>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</si>
  <si>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</si>
  <si>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</si>
  <si>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</si>
  <si>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</si>
  <si>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</si>
  <si>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</si>
  <si>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</si>
  <si>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</si>
  <si>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</si>
  <si>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</si>
  <si>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</si>
  <si>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</si>
  <si>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</si>
  <si>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</si>
  <si>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</si>
  <si>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</si>
  <si>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</si>
  <si>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</si>
  <si>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</si>
  <si>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</si>
  <si>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</si>
  <si>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</si>
  <si>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</si>
  <si>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</si>
  <si>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</si>
  <si>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</si>
  <si>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</si>
  <si>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</si>
  <si>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</si>
  <si>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</si>
  <si>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</si>
  <si>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</si>
  <si>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</si>
  <si>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</si>
  <si>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</si>
  <si>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</si>
  <si>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</si>
  <si>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</si>
  <si>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</si>
  <si>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</si>
  <si>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</si>
  <si>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</si>
  <si>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</si>
  <si>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https://nbg.gov.ge/page/covid-19</t>
  </si>
  <si>
    <r>
      <rPr>
        <sz val="8"/>
        <color rgb="FFFF0000"/>
        <rFont val="Sylfaen"/>
        <family val="1"/>
      </rPr>
      <t>22-ე</t>
    </r>
    <r>
      <rPr>
        <sz val="8"/>
        <rFont val="Sylfaen"/>
        <family val="1"/>
      </rPr>
      <t xml:space="preserve">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r>
  </si>
  <si>
    <r>
      <t xml:space="preserve">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t>
    </r>
    <r>
      <rPr>
        <sz val="8"/>
        <color rgb="FFFF0000"/>
        <rFont val="Sylfaen"/>
        <family val="1"/>
      </rPr>
      <t xml:space="preserve">24-ე </t>
    </r>
    <r>
      <rPr>
        <sz val="8"/>
        <rFont val="Sylfaen"/>
        <family val="1"/>
      </rPr>
      <t>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r>
  </si>
  <si>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</si>
  <si>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</si>
  <si>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</si>
  <si>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</si>
  <si>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</si>
  <si>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</si>
  <si>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</si>
  <si>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ცხრილი 9 (Capital), N38</t>
  </si>
  <si>
    <t>ცხრილი 9 (Capital), N2</t>
  </si>
  <si>
    <t>ცხრილი 9 (Capital), N6</t>
  </si>
  <si>
    <t>სს ტერაბანკი</t>
  </si>
  <si>
    <t>შეიხი ნაჰაიან მაბარაკ ალ ნაჰაიანი</t>
  </si>
  <si>
    <t>თეა  ლორთქიფანიძე</t>
  </si>
  <si>
    <t>https://terabank.ge</t>
  </si>
  <si>
    <t>ცხრილი 9.2</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</si>
  <si>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</si>
  <si>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</si>
  <si>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</si>
  <si>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r>
      <t>საზედამხედველო კაპიტალი</t>
    </r>
    <r>
      <rPr>
        <b/>
        <vertAlign val="superscript"/>
        <sz val="10"/>
        <color rgb="FF000000"/>
        <rFont val="Arial"/>
        <family val="2"/>
      </rPr>
      <t>1</t>
    </r>
  </si>
  <si>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</si>
  <si>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</si>
  <si>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</si>
  <si>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</si>
  <si>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r>
      <t>სუბორდინირებული სესხების ის ნაწილი რომელიც არ არის ჩართული კაპიტალში</t>
    </r>
    <r>
      <rPr>
        <vertAlign val="superscript"/>
        <sz val="10"/>
        <color rgb="FF000000"/>
        <rFont val="Arial"/>
        <family val="2"/>
      </rPr>
      <t>2</t>
    </r>
  </si>
  <si>
    <r>
      <t>დაშვებული ვალდებულებები</t>
    </r>
    <r>
      <rPr>
        <vertAlign val="superscript"/>
        <sz val="10"/>
        <color rgb="FF000000"/>
        <rFont val="Arial"/>
        <family val="2"/>
      </rPr>
      <t>3</t>
    </r>
  </si>
  <si>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</si>
  <si>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</si>
  <si>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</si>
  <si>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</si>
  <si>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</si>
  <si>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</si>
  <si>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</si>
  <si>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</si>
  <si>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</si>
  <si>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r>
      <rPr>
        <i/>
        <vertAlign val="superscript"/>
        <sz val="9"/>
        <rFont val="Calibri"/>
        <family val="2"/>
      </rPr>
      <t xml:space="preserve">1 </t>
    </r>
    <r>
      <rPr>
        <i/>
        <sz val="9"/>
        <rFont val="Calibri"/>
        <family val="2"/>
      </rPr>
      <t xml:space="preserve">კაპიტალში ჩართული ინსტრუმენტები
</t>
    </r>
  </si>
  <si>
    <r>
      <rPr>
        <i/>
        <vertAlign val="superscript"/>
        <sz val="9"/>
        <rFont val="Calibri"/>
        <family val="2"/>
      </rPr>
      <t xml:space="preserve">2 </t>
    </r>
    <r>
      <rPr>
        <i/>
        <sz val="9"/>
        <rFont val="Calibri"/>
        <family val="2"/>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</si>
  <si>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rPr>
      <t xml:space="preserve">3 </t>
    </r>
    <r>
      <rPr>
        <i/>
        <sz val="9"/>
        <rFont val="Calibri"/>
        <family val="2"/>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</si>
  <si>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ცხრილი 9.3</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</si>
  <si>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</si>
  <si>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</si>
  <si>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</si>
  <si>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</si>
  <si>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</si>
  <si>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</si>
  <si>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</si>
  <si>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</si>
  <si>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</si>
  <si>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</si>
  <si>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</si>
  <si>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</si>
  <si>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</si>
  <si>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</si>
  <si>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განმარტებები გვერდებისთვის 9.2. MREL1, ცხრილი 9.2 და 9.3. MREL2, 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</si>
  <si>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</si>
  <si>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</si>
  <si>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</si>
  <si>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</si>
  <si>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</si>
  <si>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</si>
  <si>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ჩვეულებრივი აქციები</t>
  </si>
  <si>
    <t>საკრედიტო გადაფასების კორექტირება</t>
  </si>
  <si>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(α) ფაქტრის ნამრავლთან შედარებით</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</si>
  <si>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</si>
  <si>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</si>
  <si>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</si>
  <si>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</si>
  <si>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</si>
  <si>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</si>
  <si>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</si>
  <si>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</si>
  <si>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</si>
  <si>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</si>
  <si>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</si>
  <si>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</si>
  <si>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</si>
  <si>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</si>
  <si>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</si>
  <si>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</si>
  <si>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</si>
  <si>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</si>
  <si>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კონტრაჰენტის საკრედიტო რისკის დებულებით განსაზღვრული რისკის პოზიციები</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</si>
  <si>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</si>
  <si>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</si>
  <si>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</si>
  <si>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</si>
  <si>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</si>
  <si>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შეიხი ნაჰაიან მაბარაკ ალ ნაჰაიანი (თავმჯდომარე)</t>
  </si>
  <si>
    <t>არადამოუკიდებელი თავმჯდომარე</t>
  </si>
  <si>
    <t>აბჰიჯით ჩოუდური</t>
  </si>
  <si>
    <t>არადამოუკიდებელი წევრი</t>
  </si>
  <si>
    <t>სეითი დევდარიანი</t>
  </si>
  <si>
    <t>დამოუკიდებელი წევრი</t>
  </si>
  <si>
    <t>ხირთ რულოფ დე კორტე</t>
  </si>
  <si>
    <t>ნანა მიქაშავიძე</t>
  </si>
  <si>
    <t>უფროსი დამოუკიდებელი წევრი</t>
  </si>
  <si>
    <t>თეონა მიქაძე</t>
  </si>
  <si>
    <t>თეა ლორთქიფანიძე</t>
  </si>
  <si>
    <t>გენერალური დირექტორი</t>
  </si>
  <si>
    <t>სოფიო ჯუღელი</t>
  </si>
  <si>
    <t>ფინანსური დირექტორი</t>
  </si>
  <si>
    <t>თეიმურაზ აბულაძე</t>
  </si>
  <si>
    <t>რისკების დირექტორი</t>
  </si>
  <si>
    <t>ვახტანგ ხუციშვილი</t>
  </si>
  <si>
    <t>ოპერაციული დირექტორი</t>
  </si>
  <si>
    <t>დავით ვერულაშვილი</t>
  </si>
  <si>
    <t>კომერციული დირექტორი</t>
  </si>
  <si>
    <t>H. H. Sheikh Nahayan Mabarak Al Nahayan</t>
  </si>
  <si>
    <t>H. E. Sheikh Mohamed Buti Al Hamed</t>
  </si>
  <si>
    <t>LTD "Investment Trading Group"</t>
  </si>
  <si>
    <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</si>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</sst>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0000_);_(* \(#,##0.0000\);_(* &quot;-&quot;??_);_(@_)"/>
    <numFmt numFmtId="195" formatCode="_-* #,##0\ _€_-;\-* #,##0\ _€_-;_-* &quot;-&quot;??\ _€_-;_-@_-"/>
    <numFmt numFmtId="196" formatCode="#,##0.0"/>
  </numFmts>
  <fonts count="167">
    <font>
      <sz val="11"/>
      <color theme="1"/>
      <name val="Calibri"/>
      <family val="2"/>
      <scheme val="minor"/>
    </font>
    <font>
      <sz val="11"/>
      <color theme="1"/>
      <name val="Calibri"/>
      <family val="2"/>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b/>
      <sz val="9"/>
      <name val="Calibri"/>
      <family val="2"/>
      <scheme val="minor"/>
    </font>
    <font>
      <b/>
      <u/>
      <sz val="10"/>
      <name val="Calibri"/>
      <family val="2"/>
      <scheme val="minor"/>
    </font>
    <font>
      <i/>
      <sz val="10"/>
      <color theme="0" tint="-0.499984740745262"/>
      <name val="Calibri"/>
      <family val="2"/>
      <scheme val="minor"/>
    </font>
    <font>
      <b/>
      <sz val="10"/>
      <name val="Calibri"/>
      <family val="2"/>
    </font>
    <font>
      <b/>
      <vertAlign val="superscript"/>
      <sz val="10"/>
      <color rgb="FF000000"/>
      <name val="Arial"/>
      <family val="2"/>
    </font>
    <font>
      <sz val="10"/>
      <name val="Calibri"/>
      <family val="2"/>
    </font>
    <font>
      <vertAlign val="superscript"/>
      <sz val="10"/>
      <color rgb="FF000000"/>
      <name val="Arial"/>
      <family val="2"/>
    </font>
    <font>
      <b/>
      <u/>
      <sz val="10"/>
      <name val="Calibri"/>
      <family val="2"/>
    </font>
    <font>
      <i/>
      <sz val="9"/>
      <name val="Calibri"/>
      <family val="2"/>
      <scheme val="minor"/>
    </font>
    <font>
      <i/>
      <vertAlign val="superscript"/>
      <sz val="9"/>
      <name val="Calibri"/>
      <family val="2"/>
    </font>
    <font>
      <i/>
      <sz val="9"/>
      <name val="Calibri"/>
      <family val="2"/>
    </font>
    <font>
      <sz val="8"/>
      <color rgb="FF000000"/>
      <name val="Arial"/>
      <family val="2"/>
    </font>
    <font>
      <sz val="10"/>
      <color rgb="FF000000"/>
      <name val="Calibri"/>
      <family val="2"/>
    </font>
    <font>
      <i/>
      <sz val="10"/>
      <color rgb="FF808080"/>
      <name val="Calibri"/>
      <family val="2"/>
    </font>
    <font>
      <b/>
      <sz val="10"/>
      <color rgb="FF000000"/>
      <name val="Calibri"/>
      <family val="2"/>
    </font>
    <font>
      <i/>
      <sz val="10"/>
      <name val="Calibri"/>
      <family val="2"/>
    </font>
    <font>
      <sz val="8"/>
      <color rgb="FF000000"/>
      <name val="Sylfaen"/>
      <family val="1"/>
    </font>
    <font>
      <sz val="9"/>
      <color rgb="FF000000"/>
      <name val="Calibri"/>
      <family val="1"/>
    </font>
    <font>
      <b/>
      <sz val="11"/>
      <name val="Calibri"/>
      <family val="2"/>
      <scheme val="minor"/>
    </font>
    <font>
      <b/>
      <i/>
      <sz val="11"/>
      <name val="Calibri"/>
      <family val="2"/>
      <scheme val="minor"/>
    </font>
    <font>
      <sz val="10"/>
      <name val="Cambria"/>
      <family val="2"/>
      <scheme val="major"/>
    </font>
    <font>
      <sz val="11"/>
      <name val="Calibri"/>
      <family val="2"/>
    </font>
    <font>
      <b/>
      <sz val="9"/>
      <color indexed="81"/>
      <name val="Tahoma"/>
      <family val="2"/>
    </font>
    <font>
      <sz val="9"/>
      <color indexed="81"/>
      <name val="Tahoma"/>
      <family val="2"/>
    </font>
    <font>
      <u/>
      <sz val="11"/>
      <name val="Calibri"/>
      <family val="2"/>
      <scheme val="minor"/>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9.9978637043366805E-2"/>
        <bgColor rgb="FF000000"/>
      </patternFill>
    </fill>
    <fill>
      <patternFill patternType="solid">
        <fgColor theme="2"/>
        <bgColor rgb="FF000000"/>
      </patternFill>
    </fill>
    <fill>
      <patternFill patternType="solid">
        <fgColor theme="2" tint="-0.249977111117893"/>
        <bgColor rgb="FF000000"/>
      </patternFill>
    </fill>
    <fill>
      <patternFill patternType="solid">
        <fgColor theme="2" tint="-0.249977111117893"/>
        <bgColor indexed="64"/>
      </patternFill>
    </fill>
    <fill>
      <patternFill patternType="solid">
        <fgColor rgb="FFDDD9C4"/>
        <bgColor rgb="FF000000"/>
      </patternFill>
    </fill>
    <fill>
      <patternFill patternType="solid">
        <fgColor rgb="FFC4BD97"/>
        <bgColor rgb="FF000000"/>
      </patternFill>
    </fill>
    <fill>
      <patternFill patternType="solid">
        <fgColor rgb="FFEEECE1"/>
        <bgColor rgb="FF000000"/>
      </patternFill>
    </fill>
    <fill>
      <patternFill patternType="solid">
        <fgColor rgb="FFDCE6F1"/>
        <bgColor rgb="FF000000"/>
      </patternFill>
    </fill>
    <fill>
      <patternFill patternType="solid">
        <fgColor rgb="FFFFFFFF"/>
        <bgColor rgb="FF000000"/>
      </patternFill>
    </fill>
    <fill>
      <patternFill patternType="solid">
        <fgColor rgb="FF00B050"/>
        <bgColor rgb="FF000000"/>
      </patternFill>
    </fill>
  </fills>
  <borders count="153">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595959"/>
      </left>
      <right/>
      <top style="double">
        <color rgb="FF595959"/>
      </top>
      <bottom style="medium">
        <color rgb="FF595959"/>
      </bottom>
      <diagonal/>
    </border>
    <border>
      <left/>
      <right/>
      <top style="double">
        <color rgb="FF595959"/>
      </top>
      <bottom style="medium">
        <color rgb="FF595959"/>
      </bottom>
      <diagonal/>
    </border>
    <border>
      <left/>
      <right style="thin">
        <color rgb="FF595959"/>
      </right>
      <top style="double">
        <color rgb="FF595959"/>
      </top>
      <bottom style="medium">
        <color rgb="FF595959"/>
      </bottom>
      <diagonal/>
    </border>
    <border>
      <left style="thin">
        <color rgb="FF595959"/>
      </left>
      <right style="thin">
        <color rgb="FF595959"/>
      </right>
      <top style="thin">
        <color rgb="FF595959"/>
      </top>
      <bottom style="thin">
        <color rgb="FF595959"/>
      </bottom>
      <diagonal/>
    </border>
    <border>
      <left style="thin">
        <color rgb="FF595959"/>
      </left>
      <right/>
      <top/>
      <bottom style="double">
        <color indexed="64"/>
      </bottom>
      <diagonal/>
    </border>
    <border>
      <left/>
      <right style="thin">
        <color rgb="FF595959"/>
      </right>
      <top/>
      <bottom style="double">
        <color indexed="64"/>
      </bottom>
      <diagonal/>
    </border>
    <border>
      <left style="thin">
        <color rgb="FF595959"/>
      </left>
      <right/>
      <top/>
      <bottom/>
      <diagonal/>
    </border>
    <border>
      <left/>
      <right style="thin">
        <color rgb="FF595959"/>
      </right>
      <top/>
      <bottom/>
      <diagonal/>
    </border>
    <border>
      <left style="thin">
        <color rgb="FF595959"/>
      </left>
      <right/>
      <top style="thin">
        <color rgb="FF595959"/>
      </top>
      <bottom style="double">
        <color rgb="FF595959"/>
      </bottom>
      <diagonal/>
    </border>
    <border>
      <left/>
      <right/>
      <top style="thin">
        <color rgb="FF595959"/>
      </top>
      <bottom style="double">
        <color rgb="FF595959"/>
      </bottom>
      <diagonal/>
    </border>
    <border>
      <left/>
      <right style="thin">
        <color rgb="FF595959"/>
      </right>
      <top style="thin">
        <color rgb="FF595959"/>
      </top>
      <bottom style="double">
        <color rgb="FF595959"/>
      </bottom>
      <diagonal/>
    </border>
    <border>
      <left style="thin">
        <color rgb="FF595959"/>
      </left>
      <right style="thin">
        <color rgb="FF595959"/>
      </right>
      <top style="thin">
        <color rgb="FF595959"/>
      </top>
      <bottom style="medium">
        <color rgb="FF595959"/>
      </bottom>
      <diagonal/>
    </border>
    <border>
      <left style="thin">
        <color rgb="FF595959"/>
      </left>
      <right style="thin">
        <color rgb="FF595959"/>
      </right>
      <top style="thin">
        <color rgb="FF595959"/>
      </top>
      <bottom/>
      <diagonal/>
    </border>
  </borders>
  <cellStyleXfs count="21417">
    <xf numFmtId="0" fontId="0" fillId="0" borderId="0"/>
    <xf numFmtId="43" fontId="3" fillId="0" borderId="0" applyFont="0" applyFill="0" applyBorder="0" applyAlignment="0" applyProtection="0"/>
    <xf numFmtId="43" fontId="2" fillId="0" borderId="0" applyFont="0" applyFill="0" applyBorder="0" applyAlignment="0" applyProtection="0"/>
    <xf numFmtId="0" fontId="2" fillId="0" borderId="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9" fillId="0" borderId="0"/>
    <xf numFmtId="0" fontId="9" fillId="0" borderId="0"/>
    <xf numFmtId="166" fontId="9" fillId="0" borderId="0" applyFont="0" applyFill="0" applyBorder="0" applyAlignment="0" applyProtection="0"/>
    <xf numFmtId="0" fontId="3" fillId="0" borderId="0"/>
    <xf numFmtId="0" fontId="9" fillId="0" borderId="0"/>
    <xf numFmtId="0" fontId="2" fillId="0" borderId="0"/>
    <xf numFmtId="9" fontId="2" fillId="0" borderId="0" applyFont="0" applyFill="0" applyBorder="0" applyAlignment="0" applyProtection="0"/>
    <xf numFmtId="0" fontId="3" fillId="0" borderId="0"/>
    <xf numFmtId="0" fontId="3" fillId="0" borderId="0"/>
    <xf numFmtId="0" fontId="12" fillId="0" borderId="0" applyNumberFormat="0" applyFill="0" applyBorder="0" applyAlignment="0" applyProtection="0">
      <alignment vertical="top"/>
      <protection locked="0"/>
    </xf>
    <xf numFmtId="0" fontId="25" fillId="0" borderId="0"/>
    <xf numFmtId="168" fontId="26" fillId="36" borderId="0"/>
    <xf numFmtId="169" fontId="26" fillId="36" borderId="0"/>
    <xf numFmtId="168" fontId="26" fillId="36" borderId="0"/>
    <xf numFmtId="0" fontId="27" fillId="37"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0" fontId="27" fillId="3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168" fontId="28" fillId="37" borderId="0" applyNumberFormat="0" applyBorder="0" applyAlignment="0" applyProtection="0"/>
    <xf numFmtId="169" fontId="28" fillId="37" borderId="0" applyNumberFormat="0" applyBorder="0" applyAlignment="0" applyProtection="0"/>
    <xf numFmtId="168"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0" fontId="27" fillId="38"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168" fontId="28" fillId="38" borderId="0" applyNumberFormat="0" applyBorder="0" applyAlignment="0" applyProtection="0"/>
    <xf numFmtId="169" fontId="28" fillId="38" borderId="0" applyNumberFormat="0" applyBorder="0" applyAlignment="0" applyProtection="0"/>
    <xf numFmtId="168"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0" fontId="27" fillId="39"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168" fontId="28" fillId="39" borderId="0" applyNumberFormat="0" applyBorder="0" applyAlignment="0" applyProtection="0"/>
    <xf numFmtId="169" fontId="28" fillId="39" borderId="0" applyNumberFormat="0" applyBorder="0" applyAlignment="0" applyProtection="0"/>
    <xf numFmtId="168"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0" fontId="27" fillId="41"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168" fontId="28" fillId="41" borderId="0" applyNumberFormat="0" applyBorder="0" applyAlignment="0" applyProtection="0"/>
    <xf numFmtId="169" fontId="28" fillId="41" borderId="0" applyNumberFormat="0" applyBorder="0" applyAlignment="0" applyProtection="0"/>
    <xf numFmtId="168"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0" fontId="27" fillId="4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168" fontId="28" fillId="42" borderId="0" applyNumberFormat="0" applyBorder="0" applyAlignment="0" applyProtection="0"/>
    <xf numFmtId="169" fontId="28" fillId="42" borderId="0" applyNumberFormat="0" applyBorder="0" applyAlignment="0" applyProtection="0"/>
    <xf numFmtId="168"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0" fontId="27" fillId="44"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168" fontId="28" fillId="44" borderId="0" applyNumberFormat="0" applyBorder="0" applyAlignment="0" applyProtection="0"/>
    <xf numFmtId="169" fontId="28" fillId="44" borderId="0" applyNumberFormat="0" applyBorder="0" applyAlignment="0" applyProtection="0"/>
    <xf numFmtId="168"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0" fontId="27" fillId="45"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168" fontId="28" fillId="45" borderId="0" applyNumberFormat="0" applyBorder="0" applyAlignment="0" applyProtection="0"/>
    <xf numFmtId="169" fontId="28" fillId="45" borderId="0" applyNumberFormat="0" applyBorder="0" applyAlignment="0" applyProtection="0"/>
    <xf numFmtId="168"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0" fontId="27" fillId="40"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168" fontId="28" fillId="40" borderId="0" applyNumberFormat="0" applyBorder="0" applyAlignment="0" applyProtection="0"/>
    <xf numFmtId="169" fontId="28" fillId="40" borderId="0" applyNumberFormat="0" applyBorder="0" applyAlignment="0" applyProtection="0"/>
    <xf numFmtId="168"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0" fontId="27" fillId="43"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168" fontId="28" fillId="43" borderId="0" applyNumberFormat="0" applyBorder="0" applyAlignment="0" applyProtection="0"/>
    <xf numFmtId="169" fontId="28" fillId="43" borderId="0" applyNumberFormat="0" applyBorder="0" applyAlignment="0" applyProtection="0"/>
    <xf numFmtId="168"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0" fontId="27" fillId="46"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168" fontId="28" fillId="46" borderId="0" applyNumberFormat="0" applyBorder="0" applyAlignment="0" applyProtection="0"/>
    <xf numFmtId="169" fontId="28" fillId="46" borderId="0" applyNumberFormat="0" applyBorder="0" applyAlignment="0" applyProtection="0"/>
    <xf numFmtId="168"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168" fontId="31" fillId="47" borderId="0" applyNumberFormat="0" applyBorder="0" applyAlignment="0" applyProtection="0"/>
    <xf numFmtId="169" fontId="31" fillId="47" borderId="0" applyNumberFormat="0" applyBorder="0" applyAlignment="0" applyProtection="0"/>
    <xf numFmtId="168"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168" fontId="31" fillId="44" borderId="0" applyNumberFormat="0" applyBorder="0" applyAlignment="0" applyProtection="0"/>
    <xf numFmtId="169" fontId="31" fillId="44" borderId="0" applyNumberFormat="0" applyBorder="0" applyAlignment="0" applyProtection="0"/>
    <xf numFmtId="168"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168" fontId="31" fillId="45" borderId="0" applyNumberFormat="0" applyBorder="0" applyAlignment="0" applyProtection="0"/>
    <xf numFmtId="169" fontId="31" fillId="45" borderId="0" applyNumberFormat="0" applyBorder="0" applyAlignment="0" applyProtection="0"/>
    <xf numFmtId="168"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168" fontId="31" fillId="50" borderId="0" applyNumberFormat="0" applyBorder="0" applyAlignment="0" applyProtection="0"/>
    <xf numFmtId="169" fontId="31" fillId="50" borderId="0" applyNumberFormat="0" applyBorder="0" applyAlignment="0" applyProtection="0"/>
    <xf numFmtId="168"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168" fontId="31" fillId="53" borderId="0" applyNumberFormat="0" applyBorder="0" applyAlignment="0" applyProtection="0"/>
    <xf numFmtId="169" fontId="31" fillId="53" borderId="0" applyNumberFormat="0" applyBorder="0" applyAlignment="0" applyProtection="0"/>
    <xf numFmtId="168"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168" fontId="31" fillId="57" borderId="0" applyNumberFormat="0" applyBorder="0" applyAlignment="0" applyProtection="0"/>
    <xf numFmtId="169" fontId="31" fillId="57" borderId="0" applyNumberFormat="0" applyBorder="0" applyAlignment="0" applyProtection="0"/>
    <xf numFmtId="168"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168" fontId="31" fillId="59" borderId="0" applyNumberFormat="0" applyBorder="0" applyAlignment="0" applyProtection="0"/>
    <xf numFmtId="169" fontId="31" fillId="59" borderId="0" applyNumberFormat="0" applyBorder="0" applyAlignment="0" applyProtection="0"/>
    <xf numFmtId="168"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168" fontId="31" fillId="48" borderId="0" applyNumberFormat="0" applyBorder="0" applyAlignment="0" applyProtection="0"/>
    <xf numFmtId="169" fontId="31" fillId="48" borderId="0" applyNumberFormat="0" applyBorder="0" applyAlignment="0" applyProtection="0"/>
    <xf numFmtId="168"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168" fontId="31" fillId="49" borderId="0" applyNumberFormat="0" applyBorder="0" applyAlignment="0" applyProtection="0"/>
    <xf numFmtId="169" fontId="31" fillId="49" borderId="0" applyNumberFormat="0" applyBorder="0" applyAlignment="0" applyProtection="0"/>
    <xf numFmtId="168"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168" fontId="31" fillId="62" borderId="0" applyNumberFormat="0" applyBorder="0" applyAlignment="0" applyProtection="0"/>
    <xf numFmtId="169" fontId="31" fillId="62" borderId="0" applyNumberFormat="0" applyBorder="0" applyAlignment="0" applyProtection="0"/>
    <xf numFmtId="168"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168" fontId="34" fillId="38" borderId="0" applyNumberFormat="0" applyBorder="0" applyAlignment="0" applyProtection="0"/>
    <xf numFmtId="169" fontId="34" fillId="38" borderId="0" applyNumberFormat="0" applyBorder="0" applyAlignment="0" applyProtection="0"/>
    <xf numFmtId="168" fontId="34" fillId="38" borderId="0" applyNumberFormat="0" applyBorder="0" applyAlignment="0" applyProtection="0"/>
    <xf numFmtId="0" fontId="32" fillId="38" borderId="0" applyNumberFormat="0" applyBorder="0" applyAlignment="0" applyProtection="0"/>
    <xf numFmtId="170" fontId="35"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1" fontId="37" fillId="0" borderId="0" applyFill="0" applyBorder="0" applyAlignment="0"/>
    <xf numFmtId="171" fontId="37"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0" fontId="36" fillId="0" borderId="0" applyFill="0" applyBorder="0" applyAlignment="0"/>
    <xf numFmtId="172" fontId="37" fillId="0" borderId="0" applyFill="0" applyBorder="0" applyAlignment="0"/>
    <xf numFmtId="173" fontId="37" fillId="0" borderId="0" applyFill="0" applyBorder="0" applyAlignment="0"/>
    <xf numFmtId="174" fontId="37" fillId="0" borderId="0" applyFill="0" applyBorder="0" applyAlignment="0"/>
    <xf numFmtId="175"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9" fontId="40"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9" fillId="8" borderId="27"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0" fontId="38"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168" fontId="40" fillId="63" borderId="33" applyNumberFormat="0" applyAlignment="0" applyProtection="0"/>
    <xf numFmtId="169" fontId="40" fillId="63" borderId="33" applyNumberFormat="0" applyAlignment="0" applyProtection="0"/>
    <xf numFmtId="168" fontId="40" fillId="63" borderId="33" applyNumberFormat="0" applyAlignment="0" applyProtection="0"/>
    <xf numFmtId="0" fontId="38" fillId="63" borderId="33" applyNumberFormat="0" applyAlignment="0" applyProtection="0"/>
    <xf numFmtId="0" fontId="41"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0" fontId="42" fillId="9" borderId="30"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169" fontId="43" fillId="64" borderId="34" applyNumberFormat="0" applyAlignment="0" applyProtection="0"/>
    <xf numFmtId="168" fontId="43" fillId="64" borderId="34" applyNumberFormat="0" applyAlignment="0" applyProtection="0"/>
    <xf numFmtId="0" fontId="41" fillId="64" borderId="34"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9"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71" fontId="3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177" fontId="2" fillId="0" borderId="0" applyFont="0" applyFill="0" applyBorder="0" applyAlignment="0" applyProtection="0"/>
    <xf numFmtId="177"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3"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178"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178" fontId="27"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17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protection locked="0"/>
    </xf>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8" fontId="3" fillId="0" borderId="0" applyFont="0" applyFill="0" applyProtection="0"/>
    <xf numFmtId="43" fontId="3" fillId="0" borderId="0" applyFont="0" applyFill="0" applyBorder="0" applyAlignment="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8" fontId="3" fillId="0" borderId="0" applyFont="0" applyFill="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179"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43" fontId="2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5" fillId="0" borderId="0"/>
    <xf numFmtId="172" fontId="37"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45" fillId="0" borderId="0"/>
    <xf numFmtId="14" fontId="46" fillId="0" borderId="0" applyFill="0" applyBorder="0" applyAlignment="0"/>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35">
      <alignment vertical="center"/>
    </xf>
    <xf numFmtId="38" fontId="26" fillId="0" borderId="0" applyFont="0" applyFill="0" applyBorder="0" applyAlignment="0" applyProtection="0"/>
    <xf numFmtId="180" fontId="3"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168" fontId="50" fillId="0" borderId="0" applyNumberFormat="0" applyFill="0" applyBorder="0" applyAlignment="0" applyProtection="0"/>
    <xf numFmtId="169" fontId="50" fillId="0" borderId="0" applyNumberFormat="0" applyFill="0" applyBorder="0" applyAlignment="0" applyProtection="0"/>
    <xf numFmtId="168" fontId="50" fillId="0" borderId="0" applyNumberFormat="0" applyFill="0" applyBorder="0" applyAlignment="0" applyProtection="0"/>
    <xf numFmtId="0" fontId="48" fillId="0" borderId="0" applyNumberFormat="0" applyFill="0" applyBorder="0" applyAlignment="0" applyProtection="0"/>
    <xf numFmtId="168" fontId="3" fillId="0" borderId="0"/>
    <xf numFmtId="0" fontId="3" fillId="0" borderId="0"/>
    <xf numFmtId="168" fontId="3"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168" fontId="53" fillId="39" borderId="0" applyNumberFormat="0" applyBorder="0" applyAlignment="0" applyProtection="0"/>
    <xf numFmtId="169" fontId="53" fillId="39" borderId="0" applyNumberFormat="0" applyBorder="0" applyAlignment="0" applyProtection="0"/>
    <xf numFmtId="168" fontId="53" fillId="39" borderId="0" applyNumberFormat="0" applyBorder="0" applyAlignment="0" applyProtection="0"/>
    <xf numFmtId="0" fontId="51" fillId="39" borderId="0" applyNumberFormat="0" applyBorder="0" applyAlignment="0" applyProtection="0"/>
    <xf numFmtId="0" fontId="3" fillId="68" borderId="3" applyNumberFormat="0" applyFont="0" applyBorder="0" applyProtection="0">
      <alignment horizontal="center" vertical="center"/>
    </xf>
    <xf numFmtId="0" fontId="54" fillId="0" borderId="25" applyNumberFormat="0" applyAlignment="0" applyProtection="0">
      <alignment horizontal="left" vertical="center"/>
    </xf>
    <xf numFmtId="0" fontId="54" fillId="0" borderId="25" applyNumberFormat="0" applyAlignment="0" applyProtection="0">
      <alignment horizontal="left" vertical="center"/>
    </xf>
    <xf numFmtId="168" fontId="54" fillId="0" borderId="25" applyNumberFormat="0" applyAlignment="0" applyProtection="0">
      <alignment horizontal="left" vertical="center"/>
    </xf>
    <xf numFmtId="0" fontId="54" fillId="0" borderId="9">
      <alignment horizontal="left" vertical="center"/>
    </xf>
    <xf numFmtId="0" fontId="54" fillId="0" borderId="9">
      <alignment horizontal="left" vertical="center"/>
    </xf>
    <xf numFmtId="168" fontId="54" fillId="0" borderId="9">
      <alignment horizontal="left" vertical="center"/>
    </xf>
    <xf numFmtId="0" fontId="55" fillId="0" borderId="36" applyNumberFormat="0" applyFill="0" applyAlignment="0" applyProtection="0"/>
    <xf numFmtId="169" fontId="55" fillId="0" borderId="36" applyNumberFormat="0" applyFill="0" applyAlignment="0" applyProtection="0"/>
    <xf numFmtId="0"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168" fontId="55" fillId="0" borderId="36" applyNumberFormat="0" applyFill="0" applyAlignment="0" applyProtection="0"/>
    <xf numFmtId="169" fontId="55" fillId="0" borderId="36" applyNumberFormat="0" applyFill="0" applyAlignment="0" applyProtection="0"/>
    <xf numFmtId="168" fontId="55" fillId="0" borderId="36" applyNumberFormat="0" applyFill="0" applyAlignment="0" applyProtection="0"/>
    <xf numFmtId="0" fontId="55" fillId="0" borderId="36" applyNumberFormat="0" applyFill="0" applyAlignment="0" applyProtection="0"/>
    <xf numFmtId="0" fontId="56" fillId="0" borderId="37" applyNumberFormat="0" applyFill="0" applyAlignment="0" applyProtection="0"/>
    <xf numFmtId="169" fontId="56" fillId="0" borderId="37" applyNumberFormat="0" applyFill="0" applyAlignment="0" applyProtection="0"/>
    <xf numFmtId="0"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168" fontId="56" fillId="0" borderId="37" applyNumberFormat="0" applyFill="0" applyAlignment="0" applyProtection="0"/>
    <xf numFmtId="169" fontId="56" fillId="0" borderId="37" applyNumberFormat="0" applyFill="0" applyAlignment="0" applyProtection="0"/>
    <xf numFmtId="168" fontId="56" fillId="0" borderId="37" applyNumberFormat="0" applyFill="0" applyAlignment="0" applyProtection="0"/>
    <xf numFmtId="0" fontId="56" fillId="0" borderId="37" applyNumberFormat="0" applyFill="0" applyAlignment="0" applyProtection="0"/>
    <xf numFmtId="0" fontId="57" fillId="0" borderId="38" applyNumberFormat="0" applyFill="0" applyAlignment="0" applyProtection="0"/>
    <xf numFmtId="169"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168" fontId="57" fillId="0" borderId="38" applyNumberFormat="0" applyFill="0" applyAlignment="0" applyProtection="0"/>
    <xf numFmtId="169" fontId="57" fillId="0" borderId="38" applyNumberFormat="0" applyFill="0" applyAlignment="0" applyProtection="0"/>
    <xf numFmtId="168" fontId="57" fillId="0" borderId="38" applyNumberFormat="0" applyFill="0" applyAlignment="0" applyProtection="0"/>
    <xf numFmtId="0" fontId="57" fillId="0" borderId="38" applyNumberFormat="0" applyFill="0" applyAlignment="0" applyProtection="0"/>
    <xf numFmtId="0" fontId="57" fillId="0" borderId="0" applyNumberFormat="0" applyFill="0" applyBorder="0" applyAlignment="0" applyProtection="0"/>
    <xf numFmtId="169" fontId="57" fillId="0" borderId="0" applyNumberFormat="0" applyFill="0" applyBorder="0" applyAlignment="0" applyProtection="0"/>
    <xf numFmtId="0"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168" fontId="57" fillId="0" borderId="0" applyNumberFormat="0" applyFill="0" applyBorder="0" applyAlignment="0" applyProtection="0"/>
    <xf numFmtId="169" fontId="57" fillId="0" borderId="0" applyNumberFormat="0" applyFill="0" applyBorder="0" applyAlignment="0" applyProtection="0"/>
    <xf numFmtId="168" fontId="57" fillId="0" borderId="0" applyNumberFormat="0" applyFill="0" applyBorder="0" applyAlignment="0" applyProtection="0"/>
    <xf numFmtId="0" fontId="57" fillId="0" borderId="0" applyNumberFormat="0" applyFill="0" applyBorder="0" applyAlignment="0" applyProtection="0"/>
    <xf numFmtId="37" fontId="58" fillId="0" borderId="0"/>
    <xf numFmtId="168" fontId="59" fillId="0" borderId="0"/>
    <xf numFmtId="0" fontId="59" fillId="0" borderId="0"/>
    <xf numFmtId="168" fontId="59" fillId="0" borderId="0"/>
    <xf numFmtId="168" fontId="54" fillId="0" borderId="0"/>
    <xf numFmtId="0" fontId="54" fillId="0" borderId="0"/>
    <xf numFmtId="168" fontId="54"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168" fontId="63" fillId="0" borderId="0"/>
    <xf numFmtId="0" fontId="63" fillId="0" borderId="0"/>
    <xf numFmtId="168" fontId="63" fillId="0" borderId="0"/>
    <xf numFmtId="0" fontId="62" fillId="69" borderId="8" applyFont="0" applyBorder="0">
      <alignment horizontal="center" wrapText="1"/>
    </xf>
    <xf numFmtId="3" fontId="3" fillId="70" borderId="3" applyFont="0" applyProtection="0">
      <alignment horizontal="right" vertical="center"/>
    </xf>
    <xf numFmtId="9" fontId="3" fillId="70" borderId="3" applyFont="0" applyProtection="0">
      <alignment horizontal="right" vertical="center"/>
    </xf>
    <xf numFmtId="0" fontId="3" fillId="70" borderId="8" applyNumberFormat="0" applyFont="0" applyBorder="0" applyProtection="0">
      <alignment horizontal="left" vertical="center"/>
    </xf>
    <xf numFmtId="168" fontId="3" fillId="0" borderId="0">
      <alignment horizontal="center"/>
    </xf>
    <xf numFmtId="0" fontId="3" fillId="0" borderId="0">
      <alignment horizontal="center"/>
    </xf>
    <xf numFmtId="168" fontId="3" fillId="0" borderId="0">
      <alignment horizontal="center"/>
    </xf>
    <xf numFmtId="168" fontId="64" fillId="0" borderId="0" applyNumberFormat="0" applyFill="0" applyBorder="0" applyAlignment="0" applyProtection="0">
      <alignment vertical="top"/>
      <protection locked="0"/>
    </xf>
    <xf numFmtId="169" fontId="64" fillId="0" borderId="0" applyNumberFormat="0" applyFill="0" applyBorder="0" applyAlignment="0" applyProtection="0">
      <alignment vertical="top"/>
      <protection locked="0"/>
    </xf>
    <xf numFmtId="168" fontId="64" fillId="0" borderId="0" applyNumberFormat="0" applyFill="0" applyBorder="0" applyAlignment="0" applyProtection="0">
      <alignment vertical="top"/>
      <protection locked="0"/>
    </xf>
    <xf numFmtId="168" fontId="65" fillId="0" borderId="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9" fontId="68"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7" fillId="7" borderId="27"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0" fontId="66"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168" fontId="68" fillId="42" borderId="33" applyNumberFormat="0" applyAlignment="0" applyProtection="0"/>
    <xf numFmtId="169" fontId="68" fillId="42" borderId="33" applyNumberFormat="0" applyAlignment="0" applyProtection="0"/>
    <xf numFmtId="168" fontId="68" fillId="42" borderId="33" applyNumberFormat="0" applyAlignment="0" applyProtection="0"/>
    <xf numFmtId="0" fontId="66" fillId="42" borderId="33" applyNumberFormat="0" applyAlignment="0" applyProtection="0"/>
    <xf numFmtId="3" fontId="3" fillId="71" borderId="3" applyFont="0">
      <alignment horizontal="right" vertical="center"/>
      <protection locked="0"/>
    </xf>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0" fontId="69" fillId="0" borderId="3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0" fontId="69" fillId="0" borderId="3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0" fontId="70" fillId="0" borderId="2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168" fontId="71" fillId="0" borderId="39" applyNumberFormat="0" applyFill="0" applyAlignment="0" applyProtection="0"/>
    <xf numFmtId="169" fontId="71" fillId="0" borderId="39" applyNumberFormat="0" applyFill="0" applyAlignment="0" applyProtection="0"/>
    <xf numFmtId="168" fontId="71" fillId="0" borderId="39" applyNumberFormat="0" applyFill="0" applyAlignment="0" applyProtection="0"/>
    <xf numFmtId="0" fontId="69" fillId="0" borderId="39" applyNumberFormat="0" applyFill="0" applyAlignment="0" applyProtection="0"/>
    <xf numFmtId="168" fontId="3" fillId="0" borderId="0">
      <alignment horizontal="center"/>
    </xf>
    <xf numFmtId="0" fontId="3" fillId="0" borderId="0">
      <alignment horizontal="center"/>
    </xf>
    <xf numFmtId="168" fontId="3" fillId="0" borderId="0">
      <alignment horizontal="center"/>
    </xf>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168" fontId="74" fillId="72" borderId="0" applyNumberFormat="0" applyBorder="0" applyAlignment="0" applyProtection="0"/>
    <xf numFmtId="169" fontId="74" fillId="72" borderId="0" applyNumberFormat="0" applyBorder="0" applyAlignment="0" applyProtection="0"/>
    <xf numFmtId="168" fontId="74" fillId="72" borderId="0" applyNumberFormat="0" applyBorder="0" applyAlignment="0" applyProtection="0"/>
    <xf numFmtId="0" fontId="72" fillId="72" borderId="0" applyNumberFormat="0" applyBorder="0" applyAlignment="0" applyProtection="0"/>
    <xf numFmtId="1" fontId="75" fillId="0" borderId="0" applyProtection="0"/>
    <xf numFmtId="168" fontId="26" fillId="0" borderId="40"/>
    <xf numFmtId="169" fontId="26" fillId="0" borderId="40"/>
    <xf numFmtId="168" fontId="26" fillId="0" borderId="4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1"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3" fillId="0" borderId="0"/>
    <xf numFmtId="0" fontId="3" fillId="0" borderId="0"/>
    <xf numFmtId="0" fontId="76" fillId="0" borderId="0"/>
    <xf numFmtId="181" fontId="3"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7" fillId="0" borderId="0"/>
    <xf numFmtId="0" fontId="77" fillId="0" borderId="0"/>
    <xf numFmtId="0" fontId="76" fillId="0" borderId="0"/>
    <xf numFmtId="179" fontId="28" fillId="0" borderId="0"/>
    <xf numFmtId="179" fontId="3" fillId="0" borderId="0"/>
    <xf numFmtId="179" fontId="3" fillId="0" borderId="0"/>
    <xf numFmtId="0" fontId="3" fillId="0" borderId="0"/>
    <xf numFmtId="0" fontId="3"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0"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179" fontId="28"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0" fontId="3" fillId="0" borderId="0"/>
    <xf numFmtId="168"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3" fillId="0" borderId="0"/>
    <xf numFmtId="179" fontId="2" fillId="0" borderId="0"/>
    <xf numFmtId="179" fontId="2" fillId="0" borderId="0"/>
    <xf numFmtId="179" fontId="2" fillId="0" borderId="0"/>
    <xf numFmtId="179"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65"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168" fontId="3" fillId="0" borderId="0"/>
    <xf numFmtId="179" fontId="3" fillId="0" borderId="0"/>
    <xf numFmtId="179" fontId="3" fillId="0" borderId="0"/>
    <xf numFmtId="168"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2"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3" fillId="0" borderId="0"/>
    <xf numFmtId="0" fontId="2" fillId="0" borderId="0"/>
    <xf numFmtId="0" fontId="2" fillId="0" borderId="0"/>
    <xf numFmtId="0" fontId="2" fillId="0" borderId="0"/>
    <xf numFmtId="0" fontId="2"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8"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28" fillId="0" borderId="0"/>
    <xf numFmtId="0" fontId="28" fillId="0" borderId="0"/>
    <xf numFmtId="168" fontId="28" fillId="0" borderId="0"/>
    <xf numFmtId="0" fontId="28"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68" fontId="28" fillId="0" borderId="0"/>
    <xf numFmtId="0" fontId="28" fillId="0" borderId="0"/>
    <xf numFmtId="0" fontId="28" fillId="0" borderId="0"/>
    <xf numFmtId="0" fontId="3"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68" fontId="27" fillId="0" borderId="0"/>
    <xf numFmtId="179" fontId="28" fillId="0" borderId="0"/>
    <xf numFmtId="179" fontId="28"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8" fillId="0" borderId="0"/>
    <xf numFmtId="179" fontId="28" fillId="0" borderId="0"/>
    <xf numFmtId="179" fontId="28" fillId="0" borderId="0"/>
    <xf numFmtId="179" fontId="28" fillId="0" borderId="0"/>
    <xf numFmtId="179"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8" fillId="0" borderId="0"/>
    <xf numFmtId="179" fontId="3"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8"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5" fillId="0" borderId="0"/>
    <xf numFmtId="0" fontId="28" fillId="0" borderId="0"/>
    <xf numFmtId="0" fontId="3" fillId="0" borderId="0"/>
    <xf numFmtId="0" fontId="27" fillId="0" borderId="0"/>
    <xf numFmtId="168" fontId="25" fillId="0" borderId="0"/>
    <xf numFmtId="0" fontId="3" fillId="0" borderId="0"/>
    <xf numFmtId="0" fontId="2" fillId="0" borderId="0"/>
    <xf numFmtId="0" fontId="2" fillId="0" borderId="0"/>
    <xf numFmtId="179"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179" fontId="3" fillId="0" borderId="0"/>
    <xf numFmtId="0" fontId="28" fillId="0" borderId="0"/>
    <xf numFmtId="0" fontId="28" fillId="0" borderId="0"/>
    <xf numFmtId="168" fontId="25" fillId="0" borderId="0"/>
    <xf numFmtId="0" fontId="65" fillId="0" borderId="0"/>
    <xf numFmtId="0" fontId="3" fillId="0" borderId="0"/>
    <xf numFmtId="168" fontId="25" fillId="0" borderId="0"/>
    <xf numFmtId="0" fontId="2" fillId="0" borderId="0"/>
    <xf numFmtId="179"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79" fontId="2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179" fontId="3" fillId="0" borderId="0"/>
    <xf numFmtId="0" fontId="3" fillId="0" borderId="0"/>
    <xf numFmtId="179" fontId="3" fillId="0" borderId="0"/>
    <xf numFmtId="0" fontId="3" fillId="0" borderId="0"/>
    <xf numFmtId="179" fontId="3" fillId="0" borderId="0"/>
    <xf numFmtId="0" fontId="3"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7" fillId="0" borderId="0"/>
    <xf numFmtId="0" fontId="3" fillId="0" borderId="0"/>
    <xf numFmtId="0" fontId="3" fillId="0" borderId="0"/>
    <xf numFmtId="0" fontId="28" fillId="0" borderId="0"/>
    <xf numFmtId="168" fontId="25" fillId="0" borderId="0"/>
    <xf numFmtId="168" fontId="25" fillId="0" borderId="0"/>
    <xf numFmtId="0" fontId="2" fillId="0" borderId="0"/>
    <xf numFmtId="179" fontId="28" fillId="0" borderId="0"/>
    <xf numFmtId="179" fontId="28" fillId="0" borderId="0"/>
    <xf numFmtId="0" fontId="6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3"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8" fillId="0" borderId="0"/>
    <xf numFmtId="179" fontId="28"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6" fillId="0" borderId="0"/>
    <xf numFmtId="179" fontId="28"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9"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79" fontId="3"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3" fillId="0" borderId="0"/>
    <xf numFmtId="179"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6" fillId="69" borderId="7" applyBorder="0"/>
    <xf numFmtId="0" fontId="3" fillId="0" borderId="0"/>
    <xf numFmtId="0" fontId="3"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0" fontId="9" fillId="0" borderId="0"/>
    <xf numFmtId="0" fontId="3" fillId="0" borderId="0"/>
    <xf numFmtId="179" fontId="26" fillId="0" borderId="0"/>
    <xf numFmtId="0" fontId="9"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179" fontId="9" fillId="0" borderId="0"/>
    <xf numFmtId="0" fontId="26" fillId="0" borderId="0"/>
    <xf numFmtId="179" fontId="26" fillId="0" borderId="0"/>
    <xf numFmtId="0" fontId="26" fillId="0" borderId="0"/>
    <xf numFmtId="0" fontId="3" fillId="0" borderId="0"/>
    <xf numFmtId="0" fontId="26"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26" fillId="0" borderId="0"/>
    <xf numFmtId="179" fontId="9"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26"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26" fillId="0" borderId="0"/>
    <xf numFmtId="0" fontId="26" fillId="0" borderId="0"/>
    <xf numFmtId="168" fontId="26" fillId="0" borderId="0"/>
    <xf numFmtId="0" fontId="76" fillId="0" borderId="0"/>
    <xf numFmtId="168"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76" fillId="0" borderId="0"/>
    <xf numFmtId="0" fontId="9" fillId="0" borderId="0"/>
    <xf numFmtId="0" fontId="76" fillId="0" borderId="0"/>
    <xf numFmtId="168" fontId="9" fillId="0" borderId="0"/>
    <xf numFmtId="0" fontId="76" fillId="0" borderId="0"/>
    <xf numFmtId="168" fontId="9"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79" fontId="9"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179"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179" fontId="9" fillId="0" borderId="0"/>
    <xf numFmtId="179" fontId="9" fillId="0" borderId="0"/>
    <xf numFmtId="179" fontId="9" fillId="0" borderId="0"/>
    <xf numFmtId="179" fontId="9" fillId="0" borderId="0"/>
    <xf numFmtId="179" fontId="9" fillId="0" borderId="0"/>
    <xf numFmtId="0" fontId="2" fillId="0" borderId="0"/>
    <xf numFmtId="179" fontId="26"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6" fillId="0" borderId="0"/>
    <xf numFmtId="179" fontId="26" fillId="0" borderId="0"/>
    <xf numFmtId="179" fontId="26" fillId="0" borderId="0"/>
    <xf numFmtId="179" fontId="2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179" fontId="2" fillId="0" borderId="0"/>
    <xf numFmtId="179" fontId="2" fillId="0" borderId="0"/>
    <xf numFmtId="179" fontId="2" fillId="0" borderId="0"/>
    <xf numFmtId="179" fontId="2" fillId="0" borderId="0"/>
    <xf numFmtId="179" fontId="3" fillId="0" borderId="0"/>
    <xf numFmtId="179" fontId="3" fillId="0" borderId="0"/>
    <xf numFmtId="179" fontId="3" fillId="0" borderId="0"/>
    <xf numFmtId="179" fontId="3" fillId="0" borderId="0"/>
    <xf numFmtId="168"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168" fontId="44" fillId="0" borderId="0"/>
    <xf numFmtId="0" fontId="3" fillId="0" borderId="0"/>
    <xf numFmtId="0" fontId="76" fillId="0" borderId="0"/>
    <xf numFmtId="168" fontId="44"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2" fillId="0" borderId="0"/>
    <xf numFmtId="0"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179" fontId="3" fillId="0" borderId="0"/>
    <xf numFmtId="169" fontId="2" fillId="0" borderId="0"/>
    <xf numFmtId="169" fontId="2" fillId="0" borderId="0"/>
    <xf numFmtId="169" fontId="2" fillId="0" borderId="0"/>
    <xf numFmtId="169" fontId="2" fillId="0" borderId="0"/>
    <xf numFmtId="169" fontId="2" fillId="0" borderId="0"/>
    <xf numFmtId="169" fontId="2" fillId="0" borderId="0"/>
    <xf numFmtId="169"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7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6" fillId="0" borderId="0"/>
    <xf numFmtId="0" fontId="3" fillId="0" borderId="0"/>
    <xf numFmtId="0" fontId="76"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168"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9" fontId="3" fillId="0" borderId="0"/>
    <xf numFmtId="0" fontId="76"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79" fontId="3" fillId="0" borderId="0"/>
    <xf numFmtId="0" fontId="3" fillId="0" borderId="0"/>
    <xf numFmtId="0" fontId="3" fillId="0" borderId="0"/>
    <xf numFmtId="179" fontId="3" fillId="0" borderId="0"/>
    <xf numFmtId="0" fontId="3" fillId="0" borderId="0"/>
    <xf numFmtId="179" fontId="3" fillId="0" borderId="0"/>
    <xf numFmtId="179" fontId="3" fillId="0" borderId="0"/>
    <xf numFmtId="179" fontId="3" fillId="0" borderId="0"/>
    <xf numFmtId="179" fontId="3" fillId="0" borderId="0"/>
    <xf numFmtId="179"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168" fontId="3"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169" fontId="3"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9" fillId="0" borderId="0"/>
    <xf numFmtId="168" fontId="3" fillId="0" borderId="0"/>
    <xf numFmtId="0" fontId="76"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68" fontId="3" fillId="0" borderId="0"/>
    <xf numFmtId="0" fontId="76" fillId="0" borderId="0"/>
    <xf numFmtId="0" fontId="76" fillId="0" borderId="0"/>
    <xf numFmtId="0" fontId="76" fillId="0" borderId="0"/>
    <xf numFmtId="0" fontId="76" fillId="0" borderId="0"/>
    <xf numFmtId="0" fontId="76"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3" fillId="0" borderId="0"/>
    <xf numFmtId="0" fontId="3" fillId="0" borderId="0"/>
    <xf numFmtId="179" fontId="2" fillId="0" borderId="0"/>
    <xf numFmtId="179" fontId="2" fillId="0" borderId="0"/>
    <xf numFmtId="179" fontId="2" fillId="0" borderId="0"/>
    <xf numFmtId="179"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18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80" fillId="0" borderId="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168" fontId="3" fillId="0" borderId="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169"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0" borderId="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8" fillId="10" borderId="3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27"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168" fontId="3" fillId="0" borderId="0"/>
    <xf numFmtId="0" fontId="3" fillId="73" borderId="41" applyNumberFormat="0" applyFont="0" applyAlignment="0" applyProtection="0"/>
    <xf numFmtId="0" fontId="3" fillId="73" borderId="41" applyNumberFormat="0" applyFont="0" applyAlignment="0" applyProtection="0"/>
    <xf numFmtId="169" fontId="3" fillId="0" borderId="0"/>
    <xf numFmtId="168" fontId="3" fillId="0" borderId="0"/>
    <xf numFmtId="168" fontId="3" fillId="0" borderId="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0" fontId="3" fillId="73" borderId="41" applyNumberFormat="0" applyFont="0" applyAlignment="0" applyProtection="0"/>
    <xf numFmtId="183" fontId="3" fillId="0" borderId="0" applyFont="0" applyFill="0" applyBorder="0" applyAlignment="0" applyProtection="0"/>
    <xf numFmtId="184" fontId="3" fillId="0" borderId="0" applyFont="0" applyFill="0" applyBorder="0" applyAlignment="0" applyProtection="0"/>
    <xf numFmtId="185" fontId="81" fillId="0" borderId="0">
      <alignment horizontal="left"/>
    </xf>
    <xf numFmtId="0" fontId="3" fillId="0" borderId="0"/>
    <xf numFmtId="0" fontId="3" fillId="0" borderId="0"/>
    <xf numFmtId="168" fontId="3" fillId="0" borderId="0"/>
    <xf numFmtId="3" fontId="3" fillId="74" borderId="3" applyFont="0">
      <alignment horizontal="right" vertical="center"/>
      <protection locked="0"/>
    </xf>
    <xf numFmtId="168" fontId="82" fillId="0" borderId="0"/>
    <xf numFmtId="0" fontId="82" fillId="0" borderId="0"/>
    <xf numFmtId="168" fontId="82" fillId="0" borderId="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9" fontId="85"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4" fillId="8" borderId="28"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0" fontId="83"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168" fontId="85" fillId="63" borderId="42" applyNumberFormat="0" applyAlignment="0" applyProtection="0"/>
    <xf numFmtId="169" fontId="85" fillId="63" borderId="42" applyNumberFormat="0" applyAlignment="0" applyProtection="0"/>
    <xf numFmtId="168" fontId="85" fillId="63" borderId="42" applyNumberFormat="0" applyAlignment="0" applyProtection="0"/>
    <xf numFmtId="0" fontId="83" fillId="63" borderId="42" applyNumberFormat="0" applyAlignment="0" applyProtection="0"/>
    <xf numFmtId="0" fontId="25" fillId="0" borderId="0"/>
    <xf numFmtId="175" fontId="37" fillId="0" borderId="0" applyFont="0" applyFill="0" applyBorder="0" applyAlignment="0" applyProtection="0"/>
    <xf numFmtId="186"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86"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1" fontId="37" fillId="0" borderId="0" applyFill="0" applyBorder="0" applyAlignment="0"/>
    <xf numFmtId="172" fontId="37" fillId="0" borderId="0" applyFill="0" applyBorder="0" applyAlignment="0"/>
    <xf numFmtId="171" fontId="37" fillId="0" borderId="0" applyFill="0" applyBorder="0" applyAlignment="0"/>
    <xf numFmtId="176" fontId="37" fillId="0" borderId="0" applyFill="0" applyBorder="0" applyAlignment="0"/>
    <xf numFmtId="172" fontId="37" fillId="0" borderId="0" applyFill="0" applyBorder="0" applyAlignment="0"/>
    <xf numFmtId="168" fontId="3" fillId="0" borderId="0"/>
    <xf numFmtId="0" fontId="3" fillId="0" borderId="0"/>
    <xf numFmtId="168" fontId="3" fillId="0" borderId="0"/>
    <xf numFmtId="187" fontId="65" fillId="0" borderId="3" applyNumberFormat="0">
      <alignment horizontal="center" vertical="top" wrapText="1"/>
    </xf>
    <xf numFmtId="0" fontId="87" fillId="0" borderId="0" applyNumberFormat="0" applyFill="0" applyBorder="0" applyAlignment="0" applyProtection="0"/>
    <xf numFmtId="3" fontId="3" fillId="69" borderId="3" applyFont="0">
      <alignment horizontal="right" vertical="center"/>
    </xf>
    <xf numFmtId="188" fontId="3" fillId="69" borderId="3" applyFont="0">
      <alignment horizontal="right" vertical="center"/>
    </xf>
    <xf numFmtId="0" fontId="88" fillId="0" borderId="0"/>
    <xf numFmtId="0" fontId="25" fillId="0" borderId="0"/>
    <xf numFmtId="0" fontId="89" fillId="0" borderId="0"/>
    <xf numFmtId="0" fontId="89" fillId="0" borderId="0"/>
    <xf numFmtId="168" fontId="25" fillId="0" borderId="0"/>
    <xf numFmtId="168"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89" fontId="37" fillId="0" borderId="0" applyFill="0" applyBorder="0" applyAlignment="0"/>
    <xf numFmtId="190" fontId="37" fillId="0" borderId="0" applyFill="0" applyBorder="0" applyAlignment="0"/>
    <xf numFmtId="0" fontId="92" fillId="0" borderId="0">
      <alignment horizontal="center" vertical="top"/>
    </xf>
    <xf numFmtId="0" fontId="93" fillId="0" borderId="0" applyNumberFormat="0" applyFill="0" applyBorder="0" applyAlignment="0" applyProtection="0"/>
    <xf numFmtId="169" fontId="93" fillId="0" borderId="0" applyNumberFormat="0" applyFill="0" applyBorder="0" applyAlignment="0" applyProtection="0"/>
    <xf numFmtId="0"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168" fontId="93" fillId="0" borderId="0" applyNumberFormat="0" applyFill="0" applyBorder="0" applyAlignment="0" applyProtection="0"/>
    <xf numFmtId="169" fontId="93" fillId="0" borderId="0" applyNumberFormat="0" applyFill="0" applyBorder="0" applyAlignment="0" applyProtection="0"/>
    <xf numFmtId="168" fontId="93" fillId="0" borderId="0" applyNumberFormat="0" applyFill="0" applyBorder="0" applyAlignment="0" applyProtection="0"/>
    <xf numFmtId="0" fontId="93" fillId="0" borderId="0" applyNumberFormat="0" applyFill="0" applyBorder="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9" fontId="94"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7" fillId="0" borderId="32"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0" fontId="47"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168" fontId="94" fillId="0" borderId="43" applyNumberFormat="0" applyFill="0" applyAlignment="0" applyProtection="0"/>
    <xf numFmtId="169" fontId="94" fillId="0" borderId="43" applyNumberFormat="0" applyFill="0" applyAlignment="0" applyProtection="0"/>
    <xf numFmtId="168" fontId="94" fillId="0" borderId="43" applyNumberFormat="0" applyFill="0" applyAlignment="0" applyProtection="0"/>
    <xf numFmtId="0" fontId="47" fillId="0" borderId="43" applyNumberFormat="0" applyFill="0" applyAlignment="0" applyProtection="0"/>
    <xf numFmtId="0" fontId="25" fillId="0" borderId="44"/>
    <xf numFmtId="185" fontId="81" fillId="0" borderId="0">
      <alignment horizontal="left"/>
    </xf>
    <xf numFmtId="0" fontId="3" fillId="0" borderId="0"/>
    <xf numFmtId="0" fontId="3" fillId="0" borderId="0"/>
    <xf numFmtId="168" fontId="3" fillId="0" borderId="0"/>
    <xf numFmtId="168" fontId="3" fillId="0" borderId="0">
      <alignment horizontal="center" textRotation="90"/>
    </xf>
    <xf numFmtId="0" fontId="3" fillId="0" borderId="0">
      <alignment horizontal="center" textRotation="90"/>
    </xf>
    <xf numFmtId="168" fontId="3" fillId="0" borderId="0">
      <alignment horizontal="center" textRotation="90"/>
    </xf>
    <xf numFmtId="191" fontId="26" fillId="0" borderId="0" applyFont="0" applyFill="0" applyBorder="0" applyAlignment="0" applyProtection="0"/>
    <xf numFmtId="192" fontId="3"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168" fontId="96" fillId="0" borderId="0" applyNumberFormat="0" applyFill="0" applyBorder="0" applyAlignment="0" applyProtection="0"/>
    <xf numFmtId="169" fontId="96" fillId="0" borderId="0" applyNumberFormat="0" applyFill="0" applyBorder="0" applyAlignment="0" applyProtection="0"/>
    <xf numFmtId="168"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42" fontId="98" fillId="0" borderId="0" applyFont="0" applyFill="0" applyBorder="0" applyAlignment="0" applyProtection="0"/>
    <xf numFmtId="44"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3" fillId="0" borderId="0"/>
    <xf numFmtId="9" fontId="2" fillId="0" borderId="0" applyFont="0" applyFill="0" applyBorder="0" applyAlignment="0" applyProtection="0"/>
    <xf numFmtId="0" fontId="47"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168" fontId="94" fillId="0" borderId="85" applyNumberFormat="0" applyFill="0" applyAlignment="0" applyProtection="0"/>
    <xf numFmtId="169" fontId="94"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9"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68" fontId="94"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0" fontId="47" fillId="0" borderId="85" applyNumberFormat="0" applyFill="0" applyAlignment="0" applyProtection="0"/>
    <xf numFmtId="188" fontId="3" fillId="69" borderId="79" applyFont="0">
      <alignment horizontal="right" vertical="center"/>
    </xf>
    <xf numFmtId="3" fontId="3" fillId="69" borderId="79" applyFont="0">
      <alignment horizontal="right" vertical="center"/>
    </xf>
    <xf numFmtId="0" fontId="83"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168" fontId="85" fillId="63" borderId="84" applyNumberFormat="0" applyAlignment="0" applyProtection="0"/>
    <xf numFmtId="169" fontId="85"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9"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168" fontId="85"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0" fontId="83" fillId="63" borderId="84" applyNumberFormat="0" applyAlignment="0" applyProtection="0"/>
    <xf numFmtId="3" fontId="3" fillId="74" borderId="79" applyFont="0">
      <alignment horizontal="right" vertical="center"/>
      <protection locked="0"/>
    </xf>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3"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0" fontId="27" fillId="73" borderId="83" applyNumberFormat="0" applyFont="0" applyAlignment="0" applyProtection="0"/>
    <xf numFmtId="3" fontId="3" fillId="71" borderId="79" applyFont="0">
      <alignment horizontal="right" vertical="center"/>
      <protection locked="0"/>
    </xf>
    <xf numFmtId="0" fontId="66"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168" fontId="68" fillId="42" borderId="82" applyNumberFormat="0" applyAlignment="0" applyProtection="0"/>
    <xf numFmtId="169" fontId="68"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9"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168" fontId="68"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66" fillId="42" borderId="82" applyNumberFormat="0" applyAlignment="0" applyProtection="0"/>
    <xf numFmtId="0" fontId="3" fillId="70" borderId="80" applyNumberFormat="0" applyFont="0" applyBorder="0" applyProtection="0">
      <alignment horizontal="left" vertical="center"/>
    </xf>
    <xf numFmtId="9" fontId="3" fillId="70" borderId="79" applyFont="0" applyProtection="0">
      <alignment horizontal="right" vertical="center"/>
    </xf>
    <xf numFmtId="3" fontId="3" fillId="70" borderId="79" applyFont="0" applyProtection="0">
      <alignment horizontal="right" vertical="center"/>
    </xf>
    <xf numFmtId="0" fontId="62" fillId="69" borderId="80" applyFont="0" applyBorder="0">
      <alignment horizontal="center" wrapText="1"/>
    </xf>
    <xf numFmtId="168" fontId="54" fillId="0" borderId="77">
      <alignment horizontal="left" vertical="center"/>
    </xf>
    <xf numFmtId="0" fontId="54" fillId="0" borderId="77">
      <alignment horizontal="left" vertical="center"/>
    </xf>
    <xf numFmtId="0" fontId="54" fillId="0" borderId="77">
      <alignment horizontal="left" vertical="center"/>
    </xf>
    <xf numFmtId="0" fontId="3" fillId="68" borderId="79" applyNumberFormat="0" applyFont="0" applyBorder="0" applyProtection="0">
      <alignment horizontal="center" vertical="center"/>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6" fillId="0" borderId="79" applyNumberFormat="0" applyAlignment="0">
      <alignment horizontal="right"/>
      <protection locked="0"/>
    </xf>
    <xf numFmtId="0" fontId="38"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168" fontId="40" fillId="63" borderId="82" applyNumberFormat="0" applyAlignment="0" applyProtection="0"/>
    <xf numFmtId="169" fontId="40"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9"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168" fontId="40"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38" fillId="63" borderId="82" applyNumberFormat="0" applyAlignment="0" applyProtection="0"/>
    <xf numFmtId="0" fontId="2" fillId="0" borderId="0"/>
    <xf numFmtId="169" fontId="26" fillId="36" borderId="0"/>
    <xf numFmtId="0" fontId="3" fillId="0" borderId="0">
      <alignment vertical="center"/>
    </xf>
    <xf numFmtId="166" fontId="2" fillId="0" borderId="0" applyFont="0" applyFill="0" applyBorder="0" applyAlignment="0" applyProtection="0"/>
    <xf numFmtId="0" fontId="129" fillId="0" borderId="0"/>
    <xf numFmtId="0" fontId="2" fillId="0" borderId="0"/>
    <xf numFmtId="0" fontId="2" fillId="0" borderId="0"/>
  </cellStyleXfs>
  <cellXfs count="813">
    <xf numFmtId="0" fontId="0" fillId="0" borderId="0" xfId="0"/>
    <xf numFmtId="0" fontId="5" fillId="0" borderId="0" xfId="0" applyFont="1"/>
    <xf numFmtId="0" fontId="0" fillId="0" borderId="0" xfId="0" applyAlignment="1">
      <alignment wrapText="1"/>
    </xf>
    <xf numFmtId="167" fontId="4" fillId="0" borderId="0" xfId="0" applyNumberFormat="1" applyFont="1" applyAlignment="1">
      <alignment horizontal="center"/>
    </xf>
    <xf numFmtId="167" fontId="0" fillId="0" borderId="0" xfId="0" applyNumberFormat="1" applyAlignment="1">
      <alignment horizontal="center"/>
    </xf>
    <xf numFmtId="167" fontId="6" fillId="0" borderId="0" xfId="0" applyNumberFormat="1" applyFont="1" applyAlignment="1">
      <alignment horizontal="center"/>
    </xf>
    <xf numFmtId="0" fontId="5" fillId="0" borderId="3" xfId="0" applyFont="1" applyBorder="1"/>
    <xf numFmtId="0" fontId="10" fillId="0" borderId="12" xfId="0" applyFont="1" applyBorder="1"/>
    <xf numFmtId="0" fontId="13" fillId="0" borderId="0" xfId="0" applyFont="1"/>
    <xf numFmtId="0" fontId="10" fillId="0" borderId="0" xfId="0" applyFont="1" applyAlignment="1">
      <alignment horizontal="right" wrapText="1"/>
    </xf>
    <xf numFmtId="0" fontId="10" fillId="0" borderId="15" xfId="0" applyFont="1" applyBorder="1" applyAlignment="1">
      <alignment vertical="center"/>
    </xf>
    <xf numFmtId="0" fontId="10" fillId="0" borderId="18" xfId="0" applyFont="1" applyBorder="1"/>
    <xf numFmtId="0" fontId="8" fillId="0" borderId="0" xfId="0" applyFont="1"/>
    <xf numFmtId="0" fontId="10" fillId="0" borderId="0" xfId="11" applyFont="1"/>
    <xf numFmtId="0" fontId="10" fillId="0" borderId="0" xfId="0" applyFont="1"/>
    <xf numFmtId="0" fontId="10" fillId="0" borderId="0" xfId="0" applyFont="1" applyAlignment="1">
      <alignment horizontal="right"/>
    </xf>
    <xf numFmtId="0" fontId="5" fillId="0" borderId="7" xfId="0" applyFont="1" applyBorder="1"/>
    <xf numFmtId="0" fontId="5" fillId="0" borderId="0" xfId="0" applyFont="1" applyAlignment="1">
      <alignment wrapText="1"/>
    </xf>
    <xf numFmtId="0" fontId="13" fillId="0" borderId="0" xfId="0" applyFont="1" applyAlignment="1">
      <alignment wrapText="1"/>
    </xf>
    <xf numFmtId="0" fontId="11" fillId="0" borderId="0" xfId="11" applyFont="1"/>
    <xf numFmtId="0" fontId="10" fillId="0" borderId="8" xfId="0" applyFont="1" applyBorder="1" applyAlignment="1">
      <alignment wrapText="1"/>
    </xf>
    <xf numFmtId="0" fontId="10" fillId="0" borderId="17" xfId="0" applyFont="1" applyBorder="1" applyAlignment="1">
      <alignment wrapText="1"/>
    </xf>
    <xf numFmtId="0" fontId="7" fillId="0" borderId="0" xfId="0" applyFont="1" applyAlignment="1">
      <alignment horizontal="center"/>
    </xf>
    <xf numFmtId="0" fontId="11" fillId="0" borderId="0" xfId="0" applyFont="1" applyAlignment="1">
      <alignment horizontal="center" wrapText="1"/>
    </xf>
    <xf numFmtId="0" fontId="14" fillId="0" borderId="8" xfId="0" applyFont="1" applyBorder="1" applyAlignment="1">
      <alignment wrapText="1"/>
    </xf>
    <xf numFmtId="0" fontId="5" fillId="0" borderId="17" xfId="0" applyFont="1" applyBorder="1"/>
    <xf numFmtId="0" fontId="23" fillId="0" borderId="0" xfId="0" applyFont="1" applyAlignment="1">
      <alignment horizontal="center" vertical="center"/>
    </xf>
    <xf numFmtId="0" fontId="2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23" fillId="0" borderId="0" xfId="0" applyFont="1"/>
    <xf numFmtId="0" fontId="10" fillId="0" borderId="1" xfId="0" applyFont="1" applyBorder="1"/>
    <xf numFmtId="0" fontId="5" fillId="0" borderId="0" xfId="0" applyFont="1" applyAlignment="1">
      <alignment horizontal="center" vertical="center" wrapText="1"/>
    </xf>
    <xf numFmtId="0" fontId="8" fillId="3" borderId="3" xfId="13" applyFont="1" applyFill="1" applyBorder="1" applyAlignment="1" applyProtection="1">
      <alignment vertical="center" wrapText="1"/>
      <protection locked="0"/>
    </xf>
    <xf numFmtId="0" fontId="8" fillId="3" borderId="3" xfId="13" applyFont="1" applyFill="1" applyBorder="1" applyAlignment="1" applyProtection="1">
      <alignment horizontal="left" vertical="center" wrapText="1"/>
      <protection locked="0"/>
    </xf>
    <xf numFmtId="0" fontId="8" fillId="3" borderId="3" xfId="9" applyFont="1" applyFill="1" applyBorder="1" applyAlignment="1" applyProtection="1">
      <alignment horizontal="left" vertical="center" wrapText="1"/>
      <protection locked="0"/>
    </xf>
    <xf numFmtId="0" fontId="8" fillId="0" borderId="3" xfId="13" applyFont="1" applyBorder="1" applyAlignment="1" applyProtection="1">
      <alignment horizontal="left" vertical="center" wrapText="1"/>
      <protection locked="0"/>
    </xf>
    <xf numFmtId="0" fontId="16" fillId="3" borderId="3" xfId="13" applyFont="1" applyFill="1" applyBorder="1" applyAlignment="1" applyProtection="1">
      <alignment vertical="center" wrapText="1"/>
      <protection locked="0"/>
    </xf>
    <xf numFmtId="0" fontId="8" fillId="3" borderId="7" xfId="13" applyFont="1" applyFill="1" applyBorder="1" applyAlignment="1" applyProtection="1">
      <alignment vertical="center" wrapText="1"/>
      <protection locked="0"/>
    </xf>
    <xf numFmtId="0" fontId="8" fillId="3" borderId="2" xfId="13" applyFont="1" applyFill="1" applyBorder="1" applyAlignment="1" applyProtection="1">
      <alignment vertical="center" wrapText="1"/>
      <protection locked="0"/>
    </xf>
    <xf numFmtId="0" fontId="8" fillId="3" borderId="7" xfId="13" applyFont="1" applyFill="1" applyBorder="1" applyAlignment="1" applyProtection="1">
      <alignment horizontal="left" vertical="center" wrapText="1"/>
      <protection locked="0"/>
    </xf>
    <xf numFmtId="0" fontId="7" fillId="35" borderId="3" xfId="0" applyFont="1" applyFill="1" applyBorder="1" applyAlignment="1">
      <alignment horizontal="left" vertical="top" wrapText="1"/>
    </xf>
    <xf numFmtId="1" fontId="16" fillId="35" borderId="3" xfId="2" applyNumberFormat="1" applyFont="1" applyFill="1" applyBorder="1" applyAlignment="1" applyProtection="1">
      <alignment horizontal="left" vertical="top" wrapText="1"/>
    </xf>
    <xf numFmtId="0" fontId="16" fillId="35" borderId="3" xfId="13" applyFont="1" applyFill="1" applyBorder="1" applyAlignment="1" applyProtection="1">
      <alignment vertical="center" wrapText="1"/>
      <protection locked="0"/>
    </xf>
    <xf numFmtId="0" fontId="5" fillId="0" borderId="15" xfId="0" applyFont="1" applyBorder="1"/>
    <xf numFmtId="0" fontId="23" fillId="0" borderId="3" xfId="0" applyFont="1" applyBorder="1"/>
    <xf numFmtId="0" fontId="8" fillId="0" borderId="3" xfId="13" applyFont="1" applyBorder="1" applyAlignment="1" applyProtection="1">
      <alignment horizontal="center" vertical="center" wrapText="1"/>
      <protection locked="0"/>
    </xf>
    <xf numFmtId="0" fontId="5" fillId="0" borderId="0" xfId="0" applyFont="1" applyAlignment="1">
      <alignment vertical="center" wrapText="1"/>
    </xf>
    <xf numFmtId="164" fontId="8" fillId="3" borderId="3" xfId="1" applyNumberFormat="1" applyFont="1" applyFill="1" applyBorder="1" applyAlignment="1" applyProtection="1">
      <alignment horizontal="center" vertical="center" wrapText="1"/>
      <protection locked="0"/>
    </xf>
    <xf numFmtId="164" fontId="8" fillId="3" borderId="15" xfId="1" applyNumberFormat="1" applyFont="1" applyFill="1" applyBorder="1" applyAlignment="1" applyProtection="1">
      <alignment horizontal="center" vertical="center" wrapText="1"/>
      <protection locked="0"/>
    </xf>
    <xf numFmtId="164" fontId="8" fillId="3" borderId="16" xfId="1" applyNumberFormat="1" applyFont="1" applyFill="1" applyBorder="1" applyAlignment="1" applyProtection="1">
      <alignment horizontal="center" vertical="center" wrapText="1"/>
      <protection locked="0"/>
    </xf>
    <xf numFmtId="0" fontId="5" fillId="0" borderId="12" xfId="0" applyFont="1" applyBorder="1"/>
    <xf numFmtId="0" fontId="5" fillId="0" borderId="14" xfId="0" applyFont="1" applyBorder="1"/>
    <xf numFmtId="0" fontId="8" fillId="3" borderId="18" xfId="9" applyFont="1" applyFill="1" applyBorder="1" applyAlignment="1" applyProtection="1">
      <alignment horizontal="left" vertical="center"/>
      <protection locked="0"/>
    </xf>
    <xf numFmtId="0" fontId="16" fillId="3" borderId="20" xfId="16" applyFont="1" applyFill="1" applyBorder="1" applyProtection="1">
      <protection locked="0"/>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8" fillId="0" borderId="0" xfId="11" applyFont="1" applyAlignment="1">
      <alignment vertical="center"/>
    </xf>
    <xf numFmtId="0" fontId="5" fillId="0" borderId="15" xfId="0" applyFont="1" applyBorder="1" applyAlignment="1">
      <alignment vertical="center"/>
    </xf>
    <xf numFmtId="0" fontId="10" fillId="2" borderId="18" xfId="0" applyFont="1" applyFill="1" applyBorder="1" applyAlignment="1">
      <alignment horizontal="right" vertical="center"/>
    </xf>
    <xf numFmtId="0" fontId="5" fillId="0" borderId="48" xfId="0" applyFont="1" applyBorder="1"/>
    <xf numFmtId="0" fontId="20" fillId="0" borderId="18" xfId="0" applyFont="1" applyBorder="1" applyAlignment="1">
      <alignment horizontal="center" vertical="center" wrapText="1"/>
    </xf>
    <xf numFmtId="0" fontId="5" fillId="0" borderId="49" xfId="0" applyFont="1" applyBorder="1"/>
    <xf numFmtId="0" fontId="8" fillId="0" borderId="12" xfId="9" applyFont="1" applyBorder="1" applyAlignment="1" applyProtection="1">
      <alignment horizontal="center" vertical="center"/>
      <protection locked="0"/>
    </xf>
    <xf numFmtId="0" fontId="16" fillId="3" borderId="5" xfId="9" applyFont="1" applyFill="1" applyBorder="1" applyAlignment="1" applyProtection="1">
      <alignment horizontal="center" vertical="center" wrapText="1"/>
      <protection locked="0"/>
    </xf>
    <xf numFmtId="164" fontId="8" fillId="3" borderId="14" xfId="2" applyNumberFormat="1" applyFont="1" applyFill="1" applyBorder="1" applyAlignment="1" applyProtection="1">
      <alignment horizontal="center" vertical="center"/>
      <protection locked="0"/>
    </xf>
    <xf numFmtId="0" fontId="8" fillId="0" borderId="15" xfId="9" applyFont="1" applyBorder="1" applyAlignment="1" applyProtection="1">
      <alignment horizontal="center" vertical="center"/>
      <protection locked="0"/>
    </xf>
    <xf numFmtId="0" fontId="8" fillId="0" borderId="0" xfId="13" applyFont="1" applyAlignment="1" applyProtection="1">
      <alignment wrapText="1"/>
      <protection locked="0"/>
    </xf>
    <xf numFmtId="0" fontId="8" fillId="0" borderId="15" xfId="9" applyFont="1" applyBorder="1" applyAlignment="1" applyProtection="1">
      <alignment horizontal="center" vertical="center" wrapText="1"/>
      <protection locked="0"/>
    </xf>
    <xf numFmtId="0" fontId="16" fillId="35" borderId="19" xfId="13" applyFont="1" applyFill="1" applyBorder="1" applyAlignment="1" applyProtection="1">
      <alignment vertical="center" wrapText="1"/>
      <protection locked="0"/>
    </xf>
    <xf numFmtId="167" fontId="23" fillId="0" borderId="54" xfId="0" applyNumberFormat="1" applyFont="1" applyBorder="1" applyAlignment="1">
      <alignment horizontal="center"/>
    </xf>
    <xf numFmtId="167" fontId="23" fillId="0" borderId="52" xfId="0" applyNumberFormat="1" applyFont="1" applyBorder="1" applyAlignment="1">
      <alignment horizontal="center"/>
    </xf>
    <xf numFmtId="167" fontId="19" fillId="0" borderId="52" xfId="0" applyNumberFormat="1" applyFont="1" applyBorder="1" applyAlignment="1">
      <alignment horizontal="center"/>
    </xf>
    <xf numFmtId="167" fontId="23" fillId="0" borderId="55" xfId="0" applyNumberFormat="1" applyFont="1" applyBorder="1" applyAlignment="1">
      <alignment horizontal="center"/>
    </xf>
    <xf numFmtId="167" fontId="23" fillId="0" borderId="56" xfId="0" applyNumberFormat="1" applyFont="1" applyBorder="1" applyAlignment="1">
      <alignment horizont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xf numFmtId="0" fontId="5" fillId="0" borderId="13" xfId="0" applyFont="1" applyBorder="1"/>
    <xf numFmtId="0" fontId="5" fillId="0" borderId="18" xfId="0" applyFont="1" applyBorder="1"/>
    <xf numFmtId="0" fontId="8" fillId="3" borderId="15" xfId="5" applyFont="1" applyFill="1" applyBorder="1" applyAlignment="1" applyProtection="1">
      <alignment horizontal="right" vertical="center"/>
      <protection locked="0"/>
    </xf>
    <xf numFmtId="0" fontId="16" fillId="3" borderId="19" xfId="16" applyFont="1" applyFill="1" applyBorder="1" applyProtection="1">
      <protection locked="0"/>
    </xf>
    <xf numFmtId="0" fontId="5" fillId="0" borderId="13" xfId="0" applyFont="1" applyBorder="1" applyAlignment="1">
      <alignment wrapText="1"/>
    </xf>
    <xf numFmtId="0" fontId="5" fillId="0" borderId="14" xfId="0" applyFont="1" applyBorder="1" applyAlignment="1">
      <alignment wrapText="1"/>
    </xf>
    <xf numFmtId="0" fontId="7" fillId="0" borderId="19" xfId="0" applyFont="1" applyBorder="1"/>
    <xf numFmtId="0" fontId="8" fillId="3" borderId="3" xfId="13" applyFont="1" applyFill="1" applyBorder="1" applyAlignment="1" applyProtection="1">
      <alignment horizontal="left" vertical="center"/>
      <protection locked="0"/>
    </xf>
    <xf numFmtId="0" fontId="8" fillId="3" borderId="3" xfId="13" applyFont="1" applyFill="1" applyBorder="1" applyAlignment="1" applyProtection="1">
      <alignment horizontal="left" vertical="center" wrapText="1" indent="3"/>
      <protection locked="0"/>
    </xf>
    <xf numFmtId="0" fontId="5" fillId="0" borderId="16" xfId="0" applyFont="1" applyBorder="1" applyAlignment="1">
      <alignment horizontal="center" vertical="center"/>
    </xf>
    <xf numFmtId="0" fontId="102" fillId="0" borderId="3" xfId="0" applyFont="1" applyBorder="1"/>
    <xf numFmtId="0" fontId="2" fillId="0" borderId="0" xfId="0" applyFont="1"/>
    <xf numFmtId="0" fontId="10" fillId="3" borderId="3" xfId="20960" applyFont="1" applyFill="1" applyBorder="1" applyAlignment="1">
      <alignment horizontal="left" wrapText="1" indent="1"/>
    </xf>
    <xf numFmtId="0" fontId="10" fillId="0" borderId="3" xfId="20960" applyFont="1" applyBorder="1" applyAlignment="1">
      <alignment horizontal="left" wrapText="1" indent="1"/>
    </xf>
    <xf numFmtId="0" fontId="103" fillId="0" borderId="3" xfId="20960" applyFont="1" applyBorder="1" applyAlignment="1">
      <alignment horizontal="center" vertical="center"/>
    </xf>
    <xf numFmtId="0" fontId="104" fillId="0" borderId="0" xfId="0" applyFont="1" applyAlignment="1">
      <alignment wrapText="1"/>
    </xf>
    <xf numFmtId="0" fontId="10" fillId="0" borderId="2" xfId="20960" applyFont="1" applyBorder="1" applyAlignment="1">
      <alignment horizontal="left" wrapText="1" indent="1"/>
    </xf>
    <xf numFmtId="0" fontId="16" fillId="0" borderId="13" xfId="11" applyFont="1" applyBorder="1" applyAlignment="1">
      <alignment horizontal="center" vertical="center"/>
    </xf>
    <xf numFmtId="0" fontId="10" fillId="0" borderId="0" xfId="11" applyFont="1" applyAlignment="1">
      <alignment horizontal="left"/>
    </xf>
    <xf numFmtId="0" fontId="18" fillId="0" borderId="0" xfId="11" applyFont="1" applyAlignment="1">
      <alignment horizontal="right"/>
    </xf>
    <xf numFmtId="0" fontId="0" fillId="0" borderId="12" xfId="0" applyBorder="1" applyAlignment="1">
      <alignment horizontal="center" vertical="center"/>
    </xf>
    <xf numFmtId="0" fontId="7" fillId="35" borderId="23" xfId="0" applyFont="1" applyFill="1" applyBorder="1" applyAlignment="1">
      <alignment wrapText="1"/>
    </xf>
    <xf numFmtId="0" fontId="5" fillId="0" borderId="9" xfId="0" applyFont="1" applyBorder="1" applyAlignment="1">
      <alignment vertical="center" wrapText="1"/>
    </xf>
    <xf numFmtId="0" fontId="7" fillId="35" borderId="9" xfId="0" applyFont="1" applyFill="1" applyBorder="1" applyAlignment="1">
      <alignment wrapText="1"/>
    </xf>
    <xf numFmtId="0" fontId="7" fillId="35" borderId="62" xfId="0" applyFont="1" applyFill="1" applyBorder="1" applyAlignment="1">
      <alignment wrapText="1"/>
    </xf>
    <xf numFmtId="0" fontId="16" fillId="0" borderId="0" xfId="11" applyFont="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xf numFmtId="0" fontId="5" fillId="0" borderId="9" xfId="0" applyFont="1" applyBorder="1" applyAlignment="1">
      <alignment wrapText="1"/>
    </xf>
    <xf numFmtId="0" fontId="5" fillId="0" borderId="18" xfId="0" applyFont="1" applyBorder="1" applyAlignment="1">
      <alignment horizontal="center" vertical="center" wrapText="1"/>
    </xf>
    <xf numFmtId="0" fontId="5" fillId="0" borderId="9" xfId="0" applyFont="1" applyBorder="1" applyAlignment="1">
      <alignment vertical="center"/>
    </xf>
    <xf numFmtId="0" fontId="11" fillId="0" borderId="0" xfId="11" applyFont="1" applyAlignment="1">
      <alignment horizontal="center"/>
    </xf>
    <xf numFmtId="0" fontId="5" fillId="0" borderId="6" xfId="0" applyFont="1" applyBorder="1" applyAlignment="1">
      <alignment horizontal="center" vertical="center" wrapText="1"/>
    </xf>
    <xf numFmtId="0" fontId="18" fillId="0" borderId="0" xfId="0" applyFont="1" applyAlignment="1" applyProtection="1">
      <alignment horizontal="right"/>
      <protection locked="0"/>
    </xf>
    <xf numFmtId="0" fontId="11" fillId="0" borderId="1" xfId="0" applyFont="1" applyBorder="1" applyAlignment="1">
      <alignment horizontal="center"/>
    </xf>
    <xf numFmtId="0" fontId="16" fillId="0" borderId="1" xfId="0" applyFont="1" applyBorder="1" applyAlignment="1">
      <alignment horizontal="center" vertical="center"/>
    </xf>
    <xf numFmtId="0" fontId="5" fillId="0" borderId="63" xfId="0" applyFont="1" applyBorder="1" applyAlignment="1">
      <alignment vertical="center" wrapText="1"/>
    </xf>
    <xf numFmtId="0" fontId="7" fillId="0" borderId="7" xfId="0" applyFont="1" applyBorder="1" applyAlignment="1">
      <alignment vertical="center" wrapText="1"/>
    </xf>
    <xf numFmtId="0" fontId="5" fillId="0" borderId="1" xfId="0" applyFont="1" applyBorder="1"/>
    <xf numFmtId="0" fontId="7" fillId="0" borderId="1" xfId="0" applyFont="1" applyBorder="1" applyAlignment="1">
      <alignment horizontal="center"/>
    </xf>
    <xf numFmtId="0" fontId="18" fillId="0" borderId="1" xfId="0" applyFont="1" applyBorder="1" applyAlignment="1">
      <alignment horizontal="center"/>
    </xf>
    <xf numFmtId="0" fontId="5" fillId="0" borderId="18" xfId="0" applyFont="1" applyBorder="1" applyAlignment="1">
      <alignment horizontal="center" vertical="center"/>
    </xf>
    <xf numFmtId="0" fontId="106" fillId="0" borderId="0" xfId="0" applyFont="1"/>
    <xf numFmtId="49" fontId="106" fillId="0" borderId="7" xfId="0" applyNumberFormat="1" applyFont="1" applyBorder="1" applyAlignment="1">
      <alignment horizontal="right" vertical="center"/>
    </xf>
    <xf numFmtId="49" fontId="106" fillId="0" borderId="65" xfId="0" applyNumberFormat="1" applyFont="1" applyBorder="1" applyAlignment="1">
      <alignment horizontal="right" vertical="center"/>
    </xf>
    <xf numFmtId="49" fontId="106" fillId="0" borderId="68" xfId="0" applyNumberFormat="1" applyFont="1" applyBorder="1" applyAlignment="1">
      <alignment horizontal="right" vertical="center"/>
    </xf>
    <xf numFmtId="0" fontId="106" fillId="0" borderId="0" xfId="0" applyFont="1" applyAlignment="1">
      <alignment horizontal="left"/>
    </xf>
    <xf numFmtId="49" fontId="106" fillId="0" borderId="0" xfId="0" applyNumberFormat="1" applyFont="1" applyAlignment="1">
      <alignment horizontal="right" vertical="center"/>
    </xf>
    <xf numFmtId="0" fontId="106" fillId="0" borderId="0" xfId="0" applyFont="1" applyAlignment="1">
      <alignment vertical="center" wrapText="1"/>
    </xf>
    <xf numFmtId="0" fontId="106" fillId="0" borderId="0" xfId="0" applyFont="1" applyAlignment="1">
      <alignment horizontal="left" vertical="center" wrapText="1"/>
    </xf>
    <xf numFmtId="0" fontId="10" fillId="0" borderId="0" xfId="0" applyFont="1" applyAlignment="1">
      <alignment horizontal="left" wrapText="1"/>
    </xf>
    <xf numFmtId="0" fontId="10" fillId="0" borderId="1" xfId="11" applyFont="1" applyBorder="1"/>
    <xf numFmtId="0" fontId="16" fillId="0" borderId="1" xfId="11" applyFont="1" applyBorder="1" applyAlignment="1">
      <alignment horizontal="left" vertical="center"/>
    </xf>
    <xf numFmtId="0" fontId="8" fillId="3" borderId="3" xfId="20960" applyFont="1" applyFill="1" applyBorder="1" applyAlignment="1">
      <alignment horizontal="right" indent="1"/>
    </xf>
    <xf numFmtId="0" fontId="8" fillId="3" borderId="2" xfId="20960" applyFont="1" applyFill="1" applyBorder="1" applyAlignment="1">
      <alignment horizontal="right" indent="1"/>
    </xf>
    <xf numFmtId="193" fontId="10" fillId="2" borderId="19" xfId="0" applyNumberFormat="1" applyFont="1" applyFill="1" applyBorder="1" applyAlignment="1" applyProtection="1">
      <alignment vertical="center"/>
      <protection locked="0"/>
    </xf>
    <xf numFmtId="3" fontId="21" fillId="35" borderId="19" xfId="0" applyNumberFormat="1" applyFont="1" applyFill="1" applyBorder="1" applyAlignment="1">
      <alignment vertical="center" wrapText="1"/>
    </xf>
    <xf numFmtId="193" fontId="8" fillId="35" borderId="16" xfId="2" applyNumberFormat="1" applyFont="1" applyFill="1" applyBorder="1" applyAlignment="1" applyProtection="1">
      <alignment vertical="top"/>
    </xf>
    <xf numFmtId="193" fontId="5" fillId="0" borderId="3" xfId="0" applyNumberFormat="1" applyFont="1" applyBorder="1"/>
    <xf numFmtId="193" fontId="5" fillId="0" borderId="15" xfId="0" applyNumberFormat="1" applyFont="1" applyBorder="1"/>
    <xf numFmtId="0" fontId="5" fillId="0" borderId="22" xfId="0" applyFont="1" applyBorder="1" applyAlignment="1">
      <alignment horizontal="center" vertical="center"/>
    </xf>
    <xf numFmtId="0" fontId="5" fillId="0" borderId="22" xfId="0" applyFont="1" applyBorder="1" applyAlignment="1">
      <alignment wrapText="1"/>
    </xf>
    <xf numFmtId="0" fontId="5" fillId="0" borderId="3" xfId="0" applyFont="1" applyBorder="1" applyAlignment="1">
      <alignment horizontal="center" vertical="center" wrapText="1"/>
    </xf>
    <xf numFmtId="9" fontId="107" fillId="0" borderId="3" xfId="0" applyNumberFormat="1" applyFont="1" applyBorder="1" applyAlignment="1">
      <alignment horizontal="center" vertical="center"/>
    </xf>
    <xf numFmtId="0" fontId="7" fillId="0" borderId="0" xfId="0" applyFont="1" applyAlignment="1">
      <alignment horizontal="center" wrapText="1"/>
    </xf>
    <xf numFmtId="0" fontId="10" fillId="0" borderId="12" xfId="0" applyFont="1" applyBorder="1" applyAlignment="1">
      <alignment horizontal="right" vertical="center" wrapText="1"/>
    </xf>
    <xf numFmtId="0" fontId="8" fillId="0" borderId="13" xfId="0" applyFont="1" applyBorder="1" applyAlignment="1">
      <alignment vertical="center" wrapText="1"/>
    </xf>
    <xf numFmtId="169" fontId="26" fillId="36" borderId="0" xfId="20"/>
    <xf numFmtId="169" fontId="26" fillId="36" borderId="73" xfId="20" applyBorder="1"/>
    <xf numFmtId="0" fontId="5" fillId="0" borderId="7" xfId="0" applyFont="1" applyBorder="1" applyAlignment="1">
      <alignment vertical="center"/>
    </xf>
    <xf numFmtId="0" fontId="5" fillId="0" borderId="47" xfId="0" applyFont="1" applyBorder="1" applyAlignment="1">
      <alignment vertical="center"/>
    </xf>
    <xf numFmtId="0" fontId="5" fillId="0" borderId="79" xfId="0" applyFont="1" applyBorder="1" applyAlignment="1">
      <alignment vertical="center"/>
    </xf>
    <xf numFmtId="0" fontId="7" fillId="0" borderId="79" xfId="0" applyFont="1" applyBorder="1" applyAlignment="1">
      <alignment vertical="center"/>
    </xf>
    <xf numFmtId="0" fontId="5" fillId="0" borderId="13" xfId="0" applyFont="1" applyBorder="1" applyAlignment="1">
      <alignment vertical="center"/>
    </xf>
    <xf numFmtId="0" fontId="5" fillId="0" borderId="22" xfId="0" applyFont="1" applyBorder="1" applyAlignment="1">
      <alignment vertical="center"/>
    </xf>
    <xf numFmtId="0" fontId="5" fillId="0" borderId="75" xfId="0" applyFont="1" applyBorder="1" applyAlignment="1">
      <alignment vertical="center"/>
    </xf>
    <xf numFmtId="0" fontId="5" fillId="0" borderId="76" xfId="0" applyFont="1" applyBorder="1" applyAlignment="1">
      <alignment vertical="center"/>
    </xf>
    <xf numFmtId="0" fontId="5" fillId="0" borderId="12"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169" fontId="26" fillId="36" borderId="25" xfId="20" applyBorder="1"/>
    <xf numFmtId="169" fontId="26" fillId="36" borderId="89" xfId="20" applyBorder="1"/>
    <xf numFmtId="169" fontId="26" fillId="36" borderId="81" xfId="20" applyBorder="1"/>
    <xf numFmtId="169" fontId="26" fillId="36" borderId="49" xfId="20" applyBorder="1"/>
    <xf numFmtId="0" fontId="5" fillId="3" borderId="57" xfId="0" applyFont="1" applyFill="1" applyBorder="1" applyAlignment="1">
      <alignment horizontal="center" vertical="center"/>
    </xf>
    <xf numFmtId="0" fontId="5" fillId="3" borderId="0" xfId="0" applyFont="1" applyFill="1" applyAlignment="1">
      <alignment vertical="center"/>
    </xf>
    <xf numFmtId="0" fontId="5" fillId="0" borderId="63" xfId="0" applyFont="1" applyBorder="1" applyAlignment="1">
      <alignment horizontal="center" vertical="center"/>
    </xf>
    <xf numFmtId="0" fontId="5" fillId="3" borderId="77" xfId="0" applyFont="1" applyFill="1" applyBorder="1" applyAlignment="1">
      <alignment vertical="center"/>
    </xf>
    <xf numFmtId="0" fontId="15" fillId="3" borderId="90" xfId="0" applyFont="1" applyFill="1" applyBorder="1" applyAlignment="1">
      <alignment horizontal="left"/>
    </xf>
    <xf numFmtId="0" fontId="15" fillId="3" borderId="91" xfId="0" applyFont="1" applyFill="1" applyBorder="1" applyAlignment="1">
      <alignment horizontal="left"/>
    </xf>
    <xf numFmtId="0" fontId="5" fillId="0" borderId="79" xfId="0" applyFont="1" applyBorder="1" applyAlignment="1">
      <alignment horizontal="center" vertical="center" wrapText="1"/>
    </xf>
    <xf numFmtId="0" fontId="5" fillId="0" borderId="92" xfId="0" applyFont="1" applyBorder="1" applyAlignment="1">
      <alignment horizontal="center" vertical="center" wrapText="1"/>
    </xf>
    <xf numFmtId="0" fontId="7" fillId="3" borderId="93" xfId="0" applyFont="1" applyFill="1" applyBorder="1" applyAlignment="1">
      <alignment vertical="center"/>
    </xf>
    <xf numFmtId="0" fontId="5" fillId="3" borderId="17" xfId="0" applyFont="1" applyFill="1" applyBorder="1" applyAlignment="1">
      <alignment vertical="center"/>
    </xf>
    <xf numFmtId="0" fontId="5" fillId="0" borderId="94" xfId="0" applyFont="1" applyBorder="1" applyAlignment="1">
      <alignment horizontal="center" vertical="center"/>
    </xf>
    <xf numFmtId="0" fontId="7" fillId="0" borderId="19" xfId="0" applyFont="1" applyBorder="1" applyAlignment="1">
      <alignment vertical="center"/>
    </xf>
    <xf numFmtId="169" fontId="26" fillId="36" borderId="21" xfId="20" applyBorder="1"/>
    <xf numFmtId="0" fontId="5" fillId="0" borderId="7" xfId="0" applyFont="1" applyBorder="1" applyAlignment="1">
      <alignment horizontal="center" vertical="center" wrapText="1"/>
    </xf>
    <xf numFmtId="0" fontId="5" fillId="0" borderId="58" xfId="0" applyFont="1" applyBorder="1" applyAlignment="1">
      <alignment horizontal="center" vertical="center" wrapText="1"/>
    </xf>
    <xf numFmtId="0" fontId="8" fillId="0" borderId="12" xfId="11" applyFont="1" applyBorder="1" applyAlignment="1">
      <alignment vertical="center"/>
    </xf>
    <xf numFmtId="0" fontId="8" fillId="0" borderId="13" xfId="11" applyFont="1" applyBorder="1" applyAlignment="1">
      <alignment vertical="center"/>
    </xf>
    <xf numFmtId="0" fontId="16" fillId="0" borderId="14" xfId="11" applyFont="1" applyBorder="1" applyAlignment="1">
      <alignment horizontal="center" vertical="center"/>
    </xf>
    <xf numFmtId="0" fontId="0" fillId="0" borderId="94" xfId="0" applyBorder="1"/>
    <xf numFmtId="0" fontId="0" fillId="0" borderId="18" xfId="0" applyBorder="1"/>
    <xf numFmtId="0" fontId="7" fillId="35" borderId="95" xfId="0" applyFont="1" applyFill="1" applyBorder="1" applyAlignment="1">
      <alignment vertical="center" wrapText="1"/>
    </xf>
    <xf numFmtId="0" fontId="8" fillId="0" borderId="0" xfId="0" applyFont="1" applyAlignment="1">
      <alignment wrapText="1"/>
    </xf>
    <xf numFmtId="0" fontId="7" fillId="35" borderId="13" xfId="0" applyFont="1" applyFill="1" applyBorder="1" applyAlignment="1">
      <alignment horizontal="center" vertical="center" wrapText="1"/>
    </xf>
    <xf numFmtId="0" fontId="7" fillId="35" borderId="14" xfId="0" applyFont="1" applyFill="1" applyBorder="1" applyAlignment="1">
      <alignment horizontal="center" vertical="center" wrapText="1"/>
    </xf>
    <xf numFmtId="0" fontId="7" fillId="35" borderId="94" xfId="0" applyFont="1" applyFill="1" applyBorder="1" applyAlignment="1">
      <alignment horizontal="left" vertical="center" wrapText="1"/>
    </xf>
    <xf numFmtId="0" fontId="7" fillId="35" borderId="79" xfId="0" applyFont="1" applyFill="1" applyBorder="1" applyAlignment="1">
      <alignment horizontal="left" vertical="center" wrapText="1"/>
    </xf>
    <xf numFmtId="0" fontId="7" fillId="35" borderId="92" xfId="0" applyFont="1" applyFill="1" applyBorder="1" applyAlignment="1">
      <alignment horizontal="left" vertical="center" wrapText="1"/>
    </xf>
    <xf numFmtId="0" fontId="5" fillId="0" borderId="94" xfId="0" applyFont="1" applyBorder="1" applyAlignment="1">
      <alignment horizontal="right" vertical="center" wrapText="1"/>
    </xf>
    <xf numFmtId="0" fontId="5" fillId="0" borderId="79" xfId="0" applyFont="1" applyBorder="1" applyAlignment="1">
      <alignment horizontal="left" vertical="center" wrapText="1"/>
    </xf>
    <xf numFmtId="0" fontId="109" fillId="0" borderId="94" xfId="0" applyFont="1" applyBorder="1" applyAlignment="1">
      <alignment horizontal="right" vertical="center" wrapText="1"/>
    </xf>
    <xf numFmtId="0" fontId="109" fillId="0" borderId="79" xfId="0" applyFont="1" applyBorder="1" applyAlignment="1">
      <alignment horizontal="left" vertical="center" wrapText="1"/>
    </xf>
    <xf numFmtId="0" fontId="7" fillId="0" borderId="94" xfId="0" applyFont="1" applyBorder="1" applyAlignment="1">
      <alignment horizontal="left" vertical="center" wrapText="1"/>
    </xf>
    <xf numFmtId="0" fontId="7" fillId="0" borderId="0" xfId="21410" applyFont="1" applyAlignment="1" applyProtection="1">
      <alignment horizontal="left" vertical="center"/>
      <protection locked="0"/>
    </xf>
    <xf numFmtId="0" fontId="5" fillId="0" borderId="0" xfId="0" applyFont="1" applyAlignment="1">
      <alignment horizontal="left" vertical="center"/>
    </xf>
    <xf numFmtId="0" fontId="109" fillId="0" borderId="0" xfId="0" applyFont="1" applyAlignment="1">
      <alignment horizontal="left" vertical="center"/>
    </xf>
    <xf numFmtId="49" fontId="110" fillId="0" borderId="18" xfId="5" applyNumberFormat="1" applyFont="1" applyBorder="1" applyAlignment="1" applyProtection="1">
      <alignment horizontal="left" vertical="center"/>
      <protection locked="0"/>
    </xf>
    <xf numFmtId="0" fontId="111" fillId="0" borderId="19" xfId="9" applyFont="1" applyBorder="1" applyAlignment="1" applyProtection="1">
      <alignment horizontal="left" vertical="center" wrapText="1"/>
      <protection locked="0"/>
    </xf>
    <xf numFmtId="0" fontId="20" fillId="0" borderId="94" xfId="0" applyFont="1" applyBorder="1" applyAlignment="1">
      <alignment horizontal="center" vertical="center" wrapText="1"/>
    </xf>
    <xf numFmtId="3" fontId="21" fillId="35" borderId="79" xfId="0" applyNumberFormat="1" applyFont="1" applyFill="1" applyBorder="1" applyAlignment="1">
      <alignment vertical="center" wrapText="1"/>
    </xf>
    <xf numFmtId="14" fontId="8" fillId="3" borderId="79" xfId="8" quotePrefix="1" applyNumberFormat="1" applyFont="1" applyFill="1" applyBorder="1" applyAlignment="1" applyProtection="1">
      <alignment horizontal="left" vertical="center" wrapText="1" indent="2"/>
      <protection locked="0"/>
    </xf>
    <xf numFmtId="3" fontId="21" fillId="0" borderId="79" xfId="0" applyNumberFormat="1" applyFont="1" applyBorder="1" applyAlignment="1">
      <alignment vertical="center" wrapText="1"/>
    </xf>
    <xf numFmtId="14" fontId="8" fillId="3" borderId="79" xfId="8" quotePrefix="1" applyNumberFormat="1" applyFont="1" applyFill="1" applyBorder="1" applyAlignment="1" applyProtection="1">
      <alignment horizontal="left" vertical="center" wrapText="1" indent="3"/>
      <protection locked="0"/>
    </xf>
    <xf numFmtId="0" fontId="12" fillId="0" borderId="79" xfId="17" applyFill="1" applyBorder="1" applyAlignment="1" applyProtection="1"/>
    <xf numFmtId="49" fontId="109" fillId="0" borderId="94" xfId="0" applyNumberFormat="1" applyFont="1" applyBorder="1" applyAlignment="1">
      <alignment horizontal="right" vertical="center" wrapText="1"/>
    </xf>
    <xf numFmtId="0" fontId="8" fillId="3" borderId="79" xfId="20960" applyFont="1" applyFill="1" applyBorder="1"/>
    <xf numFmtId="0" fontId="103" fillId="0" borderId="79" xfId="20960" applyFont="1" applyBorder="1" applyAlignment="1">
      <alignment horizontal="center" vertical="center"/>
    </xf>
    <xf numFmtId="0" fontId="5" fillId="0" borderId="79" xfId="0" applyFont="1" applyBorder="1"/>
    <xf numFmtId="0" fontId="12" fillId="0" borderId="79" xfId="17" applyFill="1" applyBorder="1" applyAlignment="1" applyProtection="1">
      <alignment horizontal="left" vertical="center" wrapText="1"/>
    </xf>
    <xf numFmtId="49" fontId="109" fillId="0" borderId="79" xfId="0" applyNumberFormat="1" applyFont="1" applyBorder="1" applyAlignment="1">
      <alignment horizontal="right" vertical="center" wrapText="1"/>
    </xf>
    <xf numFmtId="0" fontId="12" fillId="0" borderId="79" xfId="17" applyFill="1" applyBorder="1" applyAlignment="1" applyProtection="1">
      <alignment horizontal="left" vertical="center"/>
    </xf>
    <xf numFmtId="1" fontId="5" fillId="0" borderId="92" xfId="0" applyNumberFormat="1" applyFont="1" applyBorder="1" applyAlignment="1">
      <alignment horizontal="right" vertical="center" wrapText="1"/>
    </xf>
    <xf numFmtId="1" fontId="7" fillId="35" borderId="92" xfId="0" applyNumberFormat="1" applyFont="1" applyFill="1" applyBorder="1" applyAlignment="1">
      <alignment horizontal="center" vertical="center" wrapText="1"/>
    </xf>
    <xf numFmtId="10" fontId="8" fillId="0" borderId="79" xfId="20961" applyNumberFormat="1" applyFont="1" applyFill="1" applyBorder="1" applyAlignment="1">
      <alignment horizontal="left" vertical="center" wrapText="1"/>
    </xf>
    <xf numFmtId="10" fontId="109" fillId="0" borderId="79" xfId="20961" applyNumberFormat="1" applyFont="1" applyFill="1" applyBorder="1" applyAlignment="1">
      <alignment horizontal="left" vertical="center" wrapText="1"/>
    </xf>
    <xf numFmtId="10" fontId="7" fillId="35" borderId="79" xfId="0" applyNumberFormat="1" applyFont="1" applyFill="1" applyBorder="1" applyAlignment="1">
      <alignment horizontal="center" vertical="center" wrapText="1"/>
    </xf>
    <xf numFmtId="43" fontId="8" fillId="0" borderId="0" xfId="7" applyFont="1"/>
    <xf numFmtId="0" fontId="107" fillId="0" borderId="0" xfId="0" applyFont="1" applyAlignment="1">
      <alignment wrapText="1"/>
    </xf>
    <xf numFmtId="0" fontId="11" fillId="0" borderId="22" xfId="0" applyFont="1" applyBorder="1" applyAlignment="1">
      <alignment horizontal="center" wrapText="1"/>
    </xf>
    <xf numFmtId="0" fontId="11" fillId="0" borderId="8" xfId="0" applyFont="1" applyBorder="1" applyAlignment="1">
      <alignment horizontal="center" vertical="center" wrapText="1"/>
    </xf>
    <xf numFmtId="0" fontId="10" fillId="0" borderId="94" xfId="0" applyFont="1" applyBorder="1" applyAlignment="1">
      <alignment horizontal="right" vertical="center" wrapText="1"/>
    </xf>
    <xf numFmtId="0" fontId="8" fillId="0" borderId="79" xfId="0" applyFont="1" applyBorder="1" applyAlignment="1">
      <alignment vertical="center" wrapText="1"/>
    </xf>
    <xf numFmtId="0" fontId="5" fillId="0" borderId="79" xfId="0" applyFont="1" applyBorder="1" applyAlignment="1">
      <alignment vertical="center" wrapText="1"/>
    </xf>
    <xf numFmtId="0" fontId="5" fillId="0" borderId="79" xfId="0" applyFont="1" applyBorder="1" applyAlignment="1">
      <alignment horizontal="left" vertical="center" wrapText="1" indent="2"/>
    </xf>
    <xf numFmtId="0" fontId="7" fillId="0" borderId="19" xfId="0" applyFont="1" applyBorder="1" applyAlignment="1">
      <alignment vertical="center" wrapText="1"/>
    </xf>
    <xf numFmtId="0" fontId="5" fillId="0" borderId="92" xfId="0" applyFont="1" applyBorder="1"/>
    <xf numFmtId="0" fontId="10" fillId="0" borderId="92" xfId="0" applyFont="1" applyBorder="1"/>
    <xf numFmtId="0" fontId="11" fillId="0" borderId="14" xfId="0" applyFont="1" applyBorder="1" applyAlignment="1">
      <alignment horizontal="center"/>
    </xf>
    <xf numFmtId="0" fontId="11" fillId="0" borderId="92" xfId="0" applyFont="1" applyBorder="1" applyAlignment="1">
      <alignment horizontal="center" vertical="center" wrapTex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10" fillId="0" borderId="94" xfId="0" applyFont="1" applyBorder="1" applyAlignment="1">
      <alignment horizontal="center" vertical="center" wrapText="1"/>
    </xf>
    <xf numFmtId="0" fontId="16" fillId="0" borderId="79" xfId="0" applyFont="1" applyBorder="1" applyAlignment="1">
      <alignment horizontal="center" vertical="center" wrapText="1"/>
    </xf>
    <xf numFmtId="0" fontId="17" fillId="0" borderId="79" xfId="0" applyFont="1" applyBorder="1" applyAlignment="1">
      <alignment horizontal="left" vertical="center" wrapText="1"/>
    </xf>
    <xf numFmtId="193" fontId="8" fillId="0" borderId="79" xfId="0" applyNumberFormat="1" applyFont="1" applyBorder="1" applyAlignment="1" applyProtection="1">
      <alignment vertical="center" wrapText="1"/>
      <protection locked="0"/>
    </xf>
    <xf numFmtId="193" fontId="8" fillId="0" borderId="79" xfId="0" applyNumberFormat="1" applyFont="1" applyBorder="1" applyAlignment="1" applyProtection="1">
      <alignment horizontal="right" vertical="center" wrapText="1"/>
      <protection locked="0"/>
    </xf>
    <xf numFmtId="0" fontId="10" fillId="2" borderId="94" xfId="0" applyFont="1" applyFill="1" applyBorder="1" applyAlignment="1">
      <alignment horizontal="right" vertical="center"/>
    </xf>
    <xf numFmtId="0" fontId="10" fillId="2" borderId="79" xfId="0" applyFont="1" applyFill="1" applyBorder="1" applyAlignment="1">
      <alignment vertical="center"/>
    </xf>
    <xf numFmtId="193" fontId="10" fillId="2" borderId="79" xfId="0" applyNumberFormat="1" applyFont="1" applyFill="1" applyBorder="1" applyAlignment="1" applyProtection="1">
      <alignment vertical="center"/>
      <protection locked="0"/>
    </xf>
    <xf numFmtId="0" fontId="16" fillId="0" borderId="94" xfId="0" applyFont="1" applyBorder="1" applyAlignment="1">
      <alignment horizontal="center" vertical="center" wrapText="1"/>
    </xf>
    <xf numFmtId="14" fontId="5" fillId="0" borderId="0" xfId="0" applyNumberFormat="1" applyFont="1"/>
    <xf numFmtId="10" fontId="5" fillId="0" borderId="79" xfId="20961" applyNumberFormat="1" applyFont="1" applyFill="1" applyBorder="1" applyAlignment="1" applyProtection="1">
      <alignment horizontal="right" vertical="center" wrapText="1"/>
      <protection locked="0"/>
    </xf>
    <xf numFmtId="0" fontId="5" fillId="3" borderId="48" xfId="0" applyFont="1" applyFill="1" applyBorder="1"/>
    <xf numFmtId="0" fontId="5" fillId="3" borderId="97" xfId="0" applyFont="1" applyFill="1" applyBorder="1" applyAlignment="1">
      <alignment wrapText="1"/>
    </xf>
    <xf numFmtId="0" fontId="5" fillId="3" borderId="98" xfId="0" applyFont="1" applyFill="1" applyBorder="1"/>
    <xf numFmtId="0" fontId="7" fillId="3" borderId="11" xfId="0" applyFont="1" applyFill="1" applyBorder="1" applyAlignment="1">
      <alignment horizontal="center" wrapText="1"/>
    </xf>
    <xf numFmtId="0" fontId="5" fillId="0" borderId="79" xfId="0" applyFont="1" applyBorder="1" applyAlignment="1">
      <alignment horizontal="center"/>
    </xf>
    <xf numFmtId="0" fontId="5" fillId="3" borderId="57" xfId="0" applyFont="1" applyFill="1" applyBorder="1"/>
    <xf numFmtId="0" fontId="7" fillId="3" borderId="0" xfId="0" applyFont="1" applyFill="1" applyAlignment="1">
      <alignment horizontal="center" wrapText="1"/>
    </xf>
    <xf numFmtId="0" fontId="5" fillId="3" borderId="0" xfId="0" applyFont="1" applyFill="1" applyAlignment="1">
      <alignment horizontal="center"/>
    </xf>
    <xf numFmtId="0" fontId="5" fillId="3" borderId="73" xfId="0" applyFont="1" applyFill="1" applyBorder="1" applyAlignment="1">
      <alignment horizontal="center" vertical="center" wrapText="1"/>
    </xf>
    <xf numFmtId="0" fontId="5" fillId="0" borderId="94" xfId="0" applyFont="1" applyBorder="1"/>
    <xf numFmtId="0" fontId="5" fillId="0" borderId="79" xfId="0" applyFont="1" applyBorder="1" applyAlignment="1">
      <alignment wrapText="1"/>
    </xf>
    <xf numFmtId="164" fontId="5" fillId="0" borderId="79" xfId="7" applyNumberFormat="1" applyFont="1" applyBorder="1"/>
    <xf numFmtId="0" fontId="15" fillId="0" borderId="79" xfId="0" applyFont="1" applyBorder="1" applyAlignment="1">
      <alignment horizontal="left" wrapText="1" indent="2"/>
    </xf>
    <xf numFmtId="169" fontId="26" fillId="36" borderId="79" xfId="20" applyBorder="1"/>
    <xf numFmtId="0" fontId="7" fillId="0" borderId="94" xfId="0" applyFont="1" applyBorder="1"/>
    <xf numFmtId="0" fontId="7" fillId="0" borderId="79" xfId="0" applyFont="1" applyBorder="1" applyAlignment="1">
      <alignment wrapText="1"/>
    </xf>
    <xf numFmtId="164" fontId="7" fillId="0" borderId="92" xfId="7" applyNumberFormat="1" applyFont="1" applyBorder="1"/>
    <xf numFmtId="0" fontId="4" fillId="3" borderId="57" xfId="0" applyFont="1" applyFill="1" applyBorder="1" applyAlignment="1">
      <alignment horizontal="left"/>
    </xf>
    <xf numFmtId="164" fontId="5" fillId="3" borderId="0" xfId="7" applyNumberFormat="1" applyFont="1" applyFill="1" applyBorder="1"/>
    <xf numFmtId="164" fontId="5" fillId="3" borderId="0" xfId="7" applyNumberFormat="1" applyFont="1" applyFill="1" applyBorder="1" applyAlignment="1">
      <alignment vertical="center"/>
    </xf>
    <xf numFmtId="164" fontId="5" fillId="3" borderId="73" xfId="7" applyNumberFormat="1" applyFont="1" applyFill="1" applyBorder="1"/>
    <xf numFmtId="164" fontId="5" fillId="0" borderId="79" xfId="7" applyNumberFormat="1" applyFont="1" applyFill="1" applyBorder="1"/>
    <xf numFmtId="0" fontId="15" fillId="0" borderId="79" xfId="0" applyFont="1" applyBorder="1" applyAlignment="1">
      <alignment horizontal="left" wrapText="1" indent="4"/>
    </xf>
    <xf numFmtId="0" fontId="5" fillId="3" borderId="0" xfId="0" applyFont="1" applyFill="1" applyAlignment="1">
      <alignment wrapText="1"/>
    </xf>
    <xf numFmtId="0" fontId="5" fillId="3" borderId="0" xfId="0" applyFont="1" applyFill="1"/>
    <xf numFmtId="0" fontId="5" fillId="3" borderId="73" xfId="0" applyFont="1" applyFill="1" applyBorder="1"/>
    <xf numFmtId="0" fontId="7" fillId="0" borderId="18" xfId="0" applyFont="1" applyBorder="1"/>
    <xf numFmtId="0" fontId="7" fillId="0" borderId="19" xfId="0" applyFont="1" applyBorder="1" applyAlignment="1">
      <alignment wrapText="1"/>
    </xf>
    <xf numFmtId="169" fontId="26" fillId="36" borderId="95" xfId="20" applyBorder="1"/>
    <xf numFmtId="10" fontId="7" fillId="0" borderId="20" xfId="20961" applyNumberFormat="1" applyFont="1" applyBorder="1"/>
    <xf numFmtId="0" fontId="10" fillId="2" borderId="87" xfId="0" applyFont="1" applyFill="1" applyBorder="1" applyAlignment="1">
      <alignment horizontal="right" vertical="center"/>
    </xf>
    <xf numFmtId="0" fontId="10" fillId="2" borderId="75" xfId="0" applyFont="1" applyFill="1" applyBorder="1" applyAlignment="1">
      <alignment vertical="center"/>
    </xf>
    <xf numFmtId="193" fontId="10" fillId="2" borderId="75" xfId="0" applyNumberFormat="1" applyFont="1" applyFill="1" applyBorder="1" applyAlignment="1" applyProtection="1">
      <alignment vertical="center"/>
      <protection locked="0"/>
    </xf>
    <xf numFmtId="0" fontId="10" fillId="0" borderId="79" xfId="0" applyFont="1" applyBorder="1" applyAlignment="1">
      <alignment horizontal="left" vertical="center" wrapText="1"/>
    </xf>
    <xf numFmtId="0" fontId="7" fillId="3" borderId="0" xfId="0" applyFont="1" applyFill="1" applyAlignment="1">
      <alignment horizontal="center"/>
    </xf>
    <xf numFmtId="0" fontId="116" fillId="0" borderId="0" xfId="11" applyFont="1"/>
    <xf numFmtId="0" fontId="117" fillId="0" borderId="0" xfId="0" applyFont="1"/>
    <xf numFmtId="0" fontId="118" fillId="0" borderId="0" xfId="11" applyFont="1"/>
    <xf numFmtId="14" fontId="117" fillId="0" borderId="0" xfId="0" applyNumberFormat="1" applyFont="1"/>
    <xf numFmtId="0" fontId="117" fillId="0" borderId="0" xfId="0" applyFont="1" applyAlignment="1">
      <alignment wrapText="1"/>
    </xf>
    <xf numFmtId="0" fontId="120" fillId="0" borderId="0" xfId="0" applyFont="1"/>
    <xf numFmtId="0" fontId="117" fillId="0" borderId="0" xfId="0" applyFont="1" applyAlignment="1">
      <alignment horizontal="left"/>
    </xf>
    <xf numFmtId="0" fontId="119" fillId="0" borderId="108" xfId="0" applyFont="1" applyBorder="1" applyAlignment="1">
      <alignment horizontal="left" vertical="center" wrapText="1"/>
    </xf>
    <xf numFmtId="0" fontId="125" fillId="0" borderId="0" xfId="0" applyFont="1"/>
    <xf numFmtId="0" fontId="126" fillId="0" borderId="0" xfId="0" applyFont="1"/>
    <xf numFmtId="0" fontId="117" fillId="0" borderId="0" xfId="0" applyFont="1" applyAlignment="1">
      <alignment horizontal="left" vertical="top" wrapText="1"/>
    </xf>
    <xf numFmtId="0" fontId="10" fillId="0" borderId="79" xfId="0" applyFont="1" applyBorder="1" applyAlignment="1">
      <alignment horizontal="center" vertical="center" wrapText="1"/>
    </xf>
    <xf numFmtId="0" fontId="4" fillId="0" borderId="79" xfId="0" applyFont="1" applyBorder="1" applyAlignment="1">
      <alignment horizontal="center" vertical="center"/>
    </xf>
    <xf numFmtId="0" fontId="130" fillId="3" borderId="79" xfId="21414" applyFont="1" applyFill="1" applyBorder="1" applyAlignment="1">
      <alignment horizontal="left" vertical="center" wrapText="1"/>
    </xf>
    <xf numFmtId="0" fontId="131" fillId="0" borderId="79" xfId="21414" applyFont="1" applyBorder="1" applyAlignment="1">
      <alignment horizontal="left" vertical="center" wrapText="1" indent="1"/>
    </xf>
    <xf numFmtId="0" fontId="132" fillId="3" borderId="79" xfId="21414" applyFont="1" applyFill="1" applyBorder="1" applyAlignment="1">
      <alignment horizontal="left" vertical="center" wrapText="1"/>
    </xf>
    <xf numFmtId="0" fontId="131" fillId="3" borderId="79" xfId="21414" applyFont="1" applyFill="1" applyBorder="1" applyAlignment="1">
      <alignment horizontal="left" vertical="center" wrapText="1" indent="1"/>
    </xf>
    <xf numFmtId="0" fontId="130" fillId="0" borderId="115" xfId="0" applyFont="1" applyBorder="1" applyAlignment="1">
      <alignment horizontal="left" vertical="center" wrapText="1"/>
    </xf>
    <xf numFmtId="0" fontId="132" fillId="0" borderId="115" xfId="0" applyFont="1" applyBorder="1" applyAlignment="1">
      <alignment horizontal="left" vertical="center" wrapText="1"/>
    </xf>
    <xf numFmtId="0" fontId="133" fillId="3" borderId="115" xfId="0" applyFont="1" applyFill="1" applyBorder="1" applyAlignment="1">
      <alignment horizontal="left" vertical="center" wrapText="1" indent="1"/>
    </xf>
    <xf numFmtId="0" fontId="132" fillId="3" borderId="115" xfId="0" applyFont="1" applyFill="1" applyBorder="1" applyAlignment="1">
      <alignment horizontal="left" vertical="center" wrapText="1"/>
    </xf>
    <xf numFmtId="0" fontId="132" fillId="3" borderId="116" xfId="0" applyFont="1" applyFill="1" applyBorder="1" applyAlignment="1">
      <alignment horizontal="left" vertical="center" wrapText="1"/>
    </xf>
    <xf numFmtId="0" fontId="133" fillId="0" borderId="115" xfId="0" applyFont="1" applyBorder="1" applyAlignment="1">
      <alignment horizontal="left" vertical="center" wrapText="1" indent="1"/>
    </xf>
    <xf numFmtId="0" fontId="133" fillId="0" borderId="79" xfId="21414" applyFont="1" applyBorder="1" applyAlignment="1">
      <alignment horizontal="left" vertical="center" wrapText="1" indent="1"/>
    </xf>
    <xf numFmtId="0" fontId="132" fillId="0" borderId="79" xfId="21414" applyFont="1" applyBorder="1" applyAlignment="1">
      <alignment horizontal="left" vertical="center" wrapText="1"/>
    </xf>
    <xf numFmtId="0" fontId="134" fillId="0" borderId="79" xfId="21414" applyFont="1" applyBorder="1" applyAlignment="1">
      <alignment horizontal="center" vertical="center" wrapText="1"/>
    </xf>
    <xf numFmtId="0" fontId="132" fillId="3" borderId="117" xfId="0" applyFont="1" applyFill="1" applyBorder="1" applyAlignment="1">
      <alignment horizontal="left" vertical="center" wrapText="1"/>
    </xf>
    <xf numFmtId="0" fontId="0" fillId="0" borderId="118" xfId="0" applyBorder="1"/>
    <xf numFmtId="0" fontId="131" fillId="3" borderId="118" xfId="21414" applyFont="1" applyFill="1" applyBorder="1" applyAlignment="1">
      <alignment horizontal="left" vertical="center" wrapText="1" indent="1"/>
    </xf>
    <xf numFmtId="0" fontId="131" fillId="3" borderId="115" xfId="0" applyFont="1" applyFill="1" applyBorder="1" applyAlignment="1">
      <alignment horizontal="left" vertical="center" wrapText="1" indent="1"/>
    </xf>
    <xf numFmtId="0" fontId="131" fillId="0" borderId="118" xfId="21414" applyFont="1" applyBorder="1" applyAlignment="1">
      <alignment horizontal="left" vertical="center" wrapText="1" indent="1"/>
    </xf>
    <xf numFmtId="0" fontId="131" fillId="0" borderId="115" xfId="0" applyFont="1" applyBorder="1" applyAlignment="1">
      <alignment horizontal="left" vertical="center" wrapText="1" indent="1"/>
    </xf>
    <xf numFmtId="0" fontId="131" fillId="0" borderId="116" xfId="0" applyFont="1" applyBorder="1" applyAlignment="1">
      <alignment horizontal="left" vertical="center" wrapText="1" indent="1"/>
    </xf>
    <xf numFmtId="0" fontId="132" fillId="0" borderId="118" xfId="21414" applyFont="1" applyBorder="1" applyAlignment="1">
      <alignment horizontal="left" vertical="center" wrapText="1"/>
    </xf>
    <xf numFmtId="0" fontId="132" fillId="3" borderId="118" xfId="21414" applyFont="1" applyFill="1" applyBorder="1" applyAlignment="1">
      <alignment horizontal="left" vertical="center" wrapText="1"/>
    </xf>
    <xf numFmtId="0" fontId="134" fillId="0" borderId="118" xfId="21414" applyFont="1" applyBorder="1" applyAlignment="1">
      <alignment horizontal="center" vertical="center" wrapText="1"/>
    </xf>
    <xf numFmtId="0" fontId="135" fillId="0" borderId="118" xfId="0" applyFont="1" applyBorder="1" applyAlignment="1">
      <alignment horizontal="left"/>
    </xf>
    <xf numFmtId="0" fontId="132" fillId="0" borderId="118" xfId="0" applyFont="1" applyBorder="1" applyAlignment="1">
      <alignment horizontal="left" vertical="center" wrapText="1"/>
    </xf>
    <xf numFmtId="0" fontId="0" fillId="0" borderId="0" xfId="0" applyAlignment="1">
      <alignment horizontal="left" vertical="center"/>
    </xf>
    <xf numFmtId="0" fontId="10" fillId="0" borderId="118" xfId="0" applyFont="1" applyBorder="1" applyAlignment="1">
      <alignment horizontal="center" vertical="center" wrapText="1"/>
    </xf>
    <xf numFmtId="0" fontId="132" fillId="0" borderId="123" xfId="0" applyFont="1" applyBorder="1" applyAlignment="1">
      <alignment horizontal="justify" vertical="center" wrapText="1"/>
    </xf>
    <xf numFmtId="0" fontId="131" fillId="0" borderId="117" xfId="0" applyFont="1" applyBorder="1" applyAlignment="1">
      <alignment horizontal="left" vertical="center" wrapText="1" indent="1"/>
    </xf>
    <xf numFmtId="0" fontId="132" fillId="0" borderId="115" xfId="0" applyFont="1" applyBorder="1" applyAlignment="1">
      <alignment horizontal="justify" vertical="center" wrapText="1"/>
    </xf>
    <xf numFmtId="0" fontId="130" fillId="0" borderId="115" xfId="0" applyFont="1" applyBorder="1" applyAlignment="1">
      <alignment horizontal="justify" vertical="center" wrapText="1"/>
    </xf>
    <xf numFmtId="0" fontId="132" fillId="3" borderId="115" xfId="0" applyFont="1" applyFill="1" applyBorder="1" applyAlignment="1">
      <alignment horizontal="justify" vertical="center" wrapText="1"/>
    </xf>
    <xf numFmtId="0" fontId="132" fillId="0" borderId="116" xfId="0" applyFont="1" applyBorder="1" applyAlignment="1">
      <alignment horizontal="justify" vertical="center" wrapText="1"/>
    </xf>
    <xf numFmtId="0" fontId="132" fillId="0" borderId="117" xfId="0" applyFont="1" applyBorder="1" applyAlignment="1">
      <alignment horizontal="justify" vertical="center" wrapText="1"/>
    </xf>
    <xf numFmtId="0" fontId="132" fillId="0" borderId="118" xfId="21414" applyFont="1" applyBorder="1" applyAlignment="1">
      <alignment horizontal="justify" vertical="center" wrapText="1"/>
    </xf>
    <xf numFmtId="0" fontId="133" fillId="0" borderId="109" xfId="0" applyFont="1" applyBorder="1" applyAlignment="1">
      <alignment horizontal="left" vertical="center" wrapText="1" indent="1"/>
    </xf>
    <xf numFmtId="0" fontId="130" fillId="0" borderId="115" xfId="0" applyFont="1" applyBorder="1" applyAlignment="1">
      <alignment vertical="center" wrapText="1"/>
    </xf>
    <xf numFmtId="0" fontId="132" fillId="0" borderId="115" xfId="0" applyFont="1" applyBorder="1" applyAlignment="1">
      <alignment vertical="center" wrapText="1"/>
    </xf>
    <xf numFmtId="0" fontId="132" fillId="0" borderId="118" xfId="21414" applyFont="1" applyBorder="1" applyAlignment="1">
      <alignment vertical="center" wrapText="1"/>
    </xf>
    <xf numFmtId="0" fontId="10" fillId="0" borderId="92" xfId="0" applyFont="1" applyBorder="1" applyAlignment="1">
      <alignment horizontal="center" vertical="center" wrapText="1"/>
    </xf>
    <xf numFmtId="0" fontId="0" fillId="0" borderId="118" xfId="0" applyBorder="1" applyAlignment="1">
      <alignment horizontal="center"/>
    </xf>
    <xf numFmtId="193" fontId="10" fillId="0" borderId="118" xfId="0" applyNumberFormat="1" applyFont="1" applyBorder="1" applyAlignment="1">
      <alignment horizontal="right"/>
    </xf>
    <xf numFmtId="0" fontId="16" fillId="0" borderId="118" xfId="0" applyFont="1" applyBorder="1" applyAlignment="1">
      <alignment vertical="center" wrapText="1"/>
    </xf>
    <xf numFmtId="0" fontId="8" fillId="0" borderId="118" xfId="0" applyFont="1" applyBorder="1" applyAlignment="1">
      <alignment horizontal="left" vertical="center" wrapText="1" indent="1"/>
    </xf>
    <xf numFmtId="0" fontId="4" fillId="0" borderId="118" xfId="0" applyFont="1" applyBorder="1" applyAlignment="1">
      <alignment vertical="center"/>
    </xf>
    <xf numFmtId="0" fontId="136" fillId="0" borderId="118" xfId="0" applyFont="1" applyBorder="1" applyAlignment="1" applyProtection="1">
      <alignment horizontal="left" vertical="center" indent="1"/>
      <protection locked="0"/>
    </xf>
    <xf numFmtId="0" fontId="137" fillId="0" borderId="118" xfId="0" applyFont="1" applyBorder="1" applyAlignment="1" applyProtection="1">
      <alignment horizontal="left" vertical="center" indent="3"/>
      <protection locked="0"/>
    </xf>
    <xf numFmtId="0" fontId="138" fillId="0" borderId="118" xfId="0" applyFont="1" applyBorder="1" applyAlignment="1" applyProtection="1">
      <alignment horizontal="left" vertical="center" indent="3"/>
      <protection locked="0"/>
    </xf>
    <xf numFmtId="0" fontId="4" fillId="0" borderId="118" xfId="0" applyFont="1" applyBorder="1"/>
    <xf numFmtId="0" fontId="0" fillId="0" borderId="0" xfId="0" applyAlignment="1">
      <alignment horizontal="center"/>
    </xf>
    <xf numFmtId="193" fontId="10" fillId="0" borderId="0" xfId="0" applyNumberFormat="1" applyFont="1" applyAlignment="1">
      <alignment horizontal="right"/>
    </xf>
    <xf numFmtId="0" fontId="0" fillId="0" borderId="118" xfId="0" applyBorder="1" applyAlignment="1">
      <alignment horizontal="center" vertical="center"/>
    </xf>
    <xf numFmtId="43" fontId="5" fillId="0" borderId="118" xfId="7" applyFont="1" applyFill="1" applyBorder="1" applyAlignment="1">
      <alignment vertical="center" wrapText="1"/>
    </xf>
    <xf numFmtId="0" fontId="0" fillId="0" borderId="122" xfId="0" applyBorder="1" applyAlignment="1">
      <alignment horizontal="center"/>
    </xf>
    <xf numFmtId="0" fontId="131" fillId="0" borderId="122" xfId="21414" applyFont="1" applyBorder="1" applyAlignment="1">
      <alignment horizontal="left" vertical="center" wrapText="1" indent="1"/>
    </xf>
    <xf numFmtId="0" fontId="131" fillId="3" borderId="118" xfId="0" applyFont="1" applyFill="1" applyBorder="1" applyAlignment="1">
      <alignment horizontal="left" vertical="center" wrapText="1" indent="1"/>
    </xf>
    <xf numFmtId="167" fontId="23" fillId="0" borderId="118" xfId="0" applyNumberFormat="1" applyFont="1" applyBorder="1" applyAlignment="1">
      <alignment horizontal="center"/>
    </xf>
    <xf numFmtId="0" fontId="23" fillId="0" borderId="118" xfId="0" applyFont="1" applyBorder="1"/>
    <xf numFmtId="0" fontId="131" fillId="0" borderId="118" xfId="0" applyFont="1" applyBorder="1" applyAlignment="1">
      <alignment horizontal="left" vertical="center" wrapText="1" indent="1"/>
    </xf>
    <xf numFmtId="0" fontId="133" fillId="3" borderId="118" xfId="0" applyFont="1" applyFill="1" applyBorder="1" applyAlignment="1">
      <alignment horizontal="left" vertical="center" wrapText="1" indent="1"/>
    </xf>
    <xf numFmtId="0" fontId="133" fillId="0" borderId="118" xfId="0" applyFont="1" applyBorder="1" applyAlignment="1">
      <alignment horizontal="left" vertical="center" wrapText="1" indent="1"/>
    </xf>
    <xf numFmtId="167" fontId="22" fillId="0" borderId="50" xfId="0" applyNumberFormat="1" applyFont="1" applyBorder="1" applyAlignment="1">
      <alignment horizontal="center"/>
    </xf>
    <xf numFmtId="167" fontId="18" fillId="0" borderId="52" xfId="0" applyNumberFormat="1" applyFont="1" applyBorder="1" applyAlignment="1">
      <alignment horizontal="center"/>
    </xf>
    <xf numFmtId="193" fontId="22" fillId="0" borderId="26" xfId="0" applyNumberFormat="1" applyFont="1" applyBorder="1" applyAlignment="1">
      <alignment horizontal="center" vertical="center"/>
    </xf>
    <xf numFmtId="0" fontId="120" fillId="0" borderId="118" xfId="0" applyFont="1" applyBorder="1"/>
    <xf numFmtId="49" fontId="122" fillId="0" borderId="118" xfId="5" applyNumberFormat="1" applyFont="1" applyBorder="1" applyAlignment="1" applyProtection="1">
      <alignment horizontal="right" vertical="center"/>
      <protection locked="0"/>
    </xf>
    <xf numFmtId="0" fontId="121" fillId="3" borderId="118" xfId="13" applyFont="1" applyFill="1" applyBorder="1" applyAlignment="1" applyProtection="1">
      <alignment horizontal="left" vertical="center" wrapText="1"/>
      <protection locked="0"/>
    </xf>
    <xf numFmtId="49" fontId="121" fillId="3" borderId="118" xfId="5" applyNumberFormat="1" applyFont="1" applyFill="1" applyBorder="1" applyAlignment="1" applyProtection="1">
      <alignment horizontal="right" vertical="center"/>
      <protection locked="0"/>
    </xf>
    <xf numFmtId="0" fontId="121" fillId="0" borderId="118" xfId="13" applyFont="1" applyBorder="1" applyAlignment="1" applyProtection="1">
      <alignment horizontal="left" vertical="center" wrapText="1"/>
      <protection locked="0"/>
    </xf>
    <xf numFmtId="49" fontId="121" fillId="0" borderId="118" xfId="5" applyNumberFormat="1" applyFont="1" applyBorder="1" applyAlignment="1" applyProtection="1">
      <alignment horizontal="right" vertical="center"/>
      <protection locked="0"/>
    </xf>
    <xf numFmtId="0" fontId="123" fillId="0" borderId="118" xfId="13" applyFont="1" applyBorder="1" applyAlignment="1" applyProtection="1">
      <alignment horizontal="left" vertical="center" wrapText="1"/>
      <protection locked="0"/>
    </xf>
    <xf numFmtId="0" fontId="120" fillId="0" borderId="118" xfId="0" applyFont="1" applyBorder="1" applyAlignment="1">
      <alignment horizontal="center" vertical="center" wrapText="1"/>
    </xf>
    <xf numFmtId="166" fontId="116" fillId="35" borderId="126" xfId="21413" applyFont="1" applyFill="1" applyBorder="1"/>
    <xf numFmtId="0" fontId="116" fillId="0" borderId="126" xfId="0" applyFont="1" applyBorder="1"/>
    <xf numFmtId="0" fontId="116" fillId="0" borderId="126" xfId="0" applyFont="1" applyBorder="1" applyAlignment="1">
      <alignment horizontal="left" indent="8"/>
    </xf>
    <xf numFmtId="0" fontId="116" fillId="0" borderId="126" xfId="0" applyFont="1" applyBorder="1" applyAlignment="1">
      <alignment wrapText="1"/>
    </xf>
    <xf numFmtId="0" fontId="119" fillId="0" borderId="126" xfId="0" applyFont="1" applyBorder="1"/>
    <xf numFmtId="49" fontId="122" fillId="0" borderId="126" xfId="5" applyNumberFormat="1" applyFont="1" applyBorder="1" applyAlignment="1" applyProtection="1">
      <alignment horizontal="right" vertical="center" wrapText="1"/>
      <protection locked="0"/>
    </xf>
    <xf numFmtId="49" fontId="121" fillId="3" borderId="126" xfId="5" applyNumberFormat="1" applyFont="1" applyFill="1" applyBorder="1" applyAlignment="1" applyProtection="1">
      <alignment horizontal="right" vertical="center" wrapText="1"/>
      <protection locked="0"/>
    </xf>
    <xf numFmtId="49" fontId="121" fillId="0" borderId="126" xfId="5" applyNumberFormat="1" applyFont="1" applyBorder="1" applyAlignment="1" applyProtection="1">
      <alignment horizontal="right" vertical="center" wrapText="1"/>
      <protection locked="0"/>
    </xf>
    <xf numFmtId="0" fontId="116" fillId="0" borderId="126"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126" xfId="0" applyFont="1" applyBorder="1" applyAlignment="1">
      <alignment horizontal="center" vertical="center"/>
    </xf>
    <xf numFmtId="0" fontId="116" fillId="0" borderId="0" xfId="0" applyFont="1"/>
    <xf numFmtId="0" fontId="116" fillId="0" borderId="0" xfId="0" applyFont="1" applyAlignment="1">
      <alignment wrapText="1"/>
    </xf>
    <xf numFmtId="14" fontId="116" fillId="0" borderId="0" xfId="0" applyNumberFormat="1" applyFont="1"/>
    <xf numFmtId="0" fontId="116" fillId="0" borderId="126" xfId="0" applyFont="1" applyBorder="1" applyAlignment="1">
      <alignment horizontal="left" vertical="center" wrapText="1"/>
    </xf>
    <xf numFmtId="0" fontId="120" fillId="0" borderId="126" xfId="0" applyFont="1" applyBorder="1"/>
    <xf numFmtId="0" fontId="119" fillId="0" borderId="126" xfId="0" applyFont="1" applyBorder="1" applyAlignment="1">
      <alignment horizontal="left" wrapText="1" indent="1"/>
    </xf>
    <xf numFmtId="0" fontId="119" fillId="0" borderId="126" xfId="0" applyFont="1" applyBorder="1" applyAlignment="1">
      <alignment horizontal="left" vertical="center" indent="1"/>
    </xf>
    <xf numFmtId="0" fontId="117" fillId="0" borderId="126" xfId="0" applyFont="1" applyBorder="1"/>
    <xf numFmtId="0" fontId="116" fillId="0" borderId="126" xfId="0" applyFont="1" applyBorder="1" applyAlignment="1">
      <alignment horizontal="left" wrapText="1" indent="1"/>
    </xf>
    <xf numFmtId="0" fontId="116" fillId="0" borderId="126" xfId="0" applyFont="1" applyBorder="1" applyAlignment="1">
      <alignment horizontal="left" indent="1"/>
    </xf>
    <xf numFmtId="0" fontId="116" fillId="0" borderId="126" xfId="0" applyFont="1" applyBorder="1" applyAlignment="1">
      <alignment horizontal="left" wrapText="1" indent="4"/>
    </xf>
    <xf numFmtId="0" fontId="116" fillId="0" borderId="126" xfId="0" applyFont="1" applyBorder="1" applyAlignment="1">
      <alignment horizontal="left" indent="3"/>
    </xf>
    <xf numFmtId="0" fontId="119" fillId="0" borderId="126" xfId="0" applyFont="1" applyBorder="1" applyAlignment="1">
      <alignment horizontal="left" indent="1"/>
    </xf>
    <xf numFmtId="0" fontId="120" fillId="0" borderId="126" xfId="0" applyFont="1" applyBorder="1" applyAlignment="1">
      <alignment horizontal="center" vertical="center" wrapText="1"/>
    </xf>
    <xf numFmtId="0" fontId="116" fillId="77" borderId="126" xfId="0" applyFont="1" applyFill="1" applyBorder="1"/>
    <xf numFmtId="0" fontId="119" fillId="0" borderId="7" xfId="0" applyFont="1" applyBorder="1"/>
    <xf numFmtId="0" fontId="116" fillId="0" borderId="126" xfId="0" applyFont="1" applyBorder="1" applyAlignment="1">
      <alignment horizontal="left" wrapText="1" indent="2"/>
    </xf>
    <xf numFmtId="0" fontId="116" fillId="0" borderId="126" xfId="0" applyFont="1" applyBorder="1" applyAlignment="1">
      <alignment horizontal="left" wrapText="1"/>
    </xf>
    <xf numFmtId="0" fontId="119" fillId="79" borderId="126" xfId="0" applyFont="1" applyFill="1" applyBorder="1"/>
    <xf numFmtId="0" fontId="116" fillId="0" borderId="126" xfId="0" applyFont="1" applyBorder="1" applyAlignment="1">
      <alignment horizontal="center"/>
    </xf>
    <xf numFmtId="0" fontId="116" fillId="0" borderId="0" xfId="0" applyFont="1" applyAlignment="1">
      <alignment horizontal="center" vertical="center"/>
    </xf>
    <xf numFmtId="0" fontId="116" fillId="0" borderId="7"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47" xfId="0" applyFont="1" applyBorder="1" applyAlignment="1">
      <alignment wrapText="1"/>
    </xf>
    <xf numFmtId="0" fontId="116" fillId="0" borderId="7" xfId="0" applyFont="1" applyBorder="1" applyAlignment="1">
      <alignment wrapText="1"/>
    </xf>
    <xf numFmtId="0" fontId="116" fillId="0" borderId="0" xfId="0" applyFont="1" applyAlignment="1">
      <alignment horizontal="center" vertical="center" wrapText="1"/>
    </xf>
    <xf numFmtId="0" fontId="116" fillId="0" borderId="125" xfId="0" applyFont="1" applyBorder="1" applyAlignment="1">
      <alignment horizontal="center" vertical="center" wrapText="1"/>
    </xf>
    <xf numFmtId="0" fontId="116" fillId="0" borderId="128" xfId="0" applyFont="1" applyBorder="1" applyAlignment="1">
      <alignment horizontal="center" vertical="center" wrapText="1"/>
    </xf>
    <xf numFmtId="0" fontId="116" fillId="0" borderId="124" xfId="0" applyFont="1" applyBorder="1" applyAlignment="1">
      <alignment horizontal="center" vertical="center" wrapText="1"/>
    </xf>
    <xf numFmtId="49" fontId="116" fillId="0" borderId="132" xfId="0" applyNumberFormat="1" applyFont="1" applyBorder="1" applyAlignment="1">
      <alignment horizontal="left" wrapText="1" indent="1"/>
    </xf>
    <xf numFmtId="0" fontId="116" fillId="0" borderId="133" xfId="0" applyFont="1" applyBorder="1" applyAlignment="1">
      <alignment horizontal="left" wrapText="1" indent="1"/>
    </xf>
    <xf numFmtId="49" fontId="116" fillId="0" borderId="134" xfId="0" applyNumberFormat="1" applyFont="1" applyBorder="1" applyAlignment="1">
      <alignment horizontal="left" wrapText="1" indent="1"/>
    </xf>
    <xf numFmtId="0" fontId="116" fillId="0" borderId="135" xfId="0" applyFont="1" applyBorder="1" applyAlignment="1">
      <alignment horizontal="left" wrapText="1" indent="1"/>
    </xf>
    <xf numFmtId="49" fontId="116" fillId="0" borderId="135" xfId="0" applyNumberFormat="1" applyFont="1" applyBorder="1" applyAlignment="1">
      <alignment horizontal="left" wrapText="1" indent="3"/>
    </xf>
    <xf numFmtId="49" fontId="116" fillId="0" borderId="134" xfId="0" applyNumberFormat="1" applyFont="1" applyBorder="1" applyAlignment="1">
      <alignment horizontal="left" wrapText="1" indent="3"/>
    </xf>
    <xf numFmtId="49" fontId="116" fillId="0" borderId="135" xfId="0" applyNumberFormat="1" applyFont="1" applyBorder="1" applyAlignment="1">
      <alignment horizontal="left" wrapText="1" indent="2"/>
    </xf>
    <xf numFmtId="49" fontId="116" fillId="0" borderId="134" xfId="0" applyNumberFormat="1" applyFont="1" applyBorder="1" applyAlignment="1">
      <alignment horizontal="left" wrapText="1" indent="2"/>
    </xf>
    <xf numFmtId="49" fontId="116" fillId="0" borderId="134" xfId="0" applyNumberFormat="1" applyFont="1" applyBorder="1" applyAlignment="1">
      <alignment horizontal="left" vertical="top" wrapText="1" indent="2"/>
    </xf>
    <xf numFmtId="0" fontId="116" fillId="78" borderId="134" xfId="0" applyFont="1" applyFill="1" applyBorder="1"/>
    <xf numFmtId="0" fontId="116" fillId="78" borderId="126" xfId="0" applyFont="1" applyFill="1" applyBorder="1"/>
    <xf numFmtId="0" fontId="116" fillId="78" borderId="135" xfId="0" applyFont="1" applyFill="1" applyBorder="1"/>
    <xf numFmtId="49" fontId="116" fillId="0" borderId="134" xfId="0" applyNumberFormat="1" applyFont="1" applyBorder="1" applyAlignment="1">
      <alignment horizontal="left" indent="1"/>
    </xf>
    <xf numFmtId="0" fontId="116" fillId="0" borderId="135" xfId="0" applyFont="1" applyBorder="1" applyAlignment="1">
      <alignment horizontal="left" indent="1"/>
    </xf>
    <xf numFmtId="49" fontId="116" fillId="0" borderId="135" xfId="0" applyNumberFormat="1" applyFont="1" applyBorder="1" applyAlignment="1">
      <alignment horizontal="left" indent="1"/>
    </xf>
    <xf numFmtId="49" fontId="116" fillId="0" borderId="135" xfId="0" applyNumberFormat="1" applyFont="1" applyBorder="1" applyAlignment="1">
      <alignment horizontal="left" indent="3"/>
    </xf>
    <xf numFmtId="49" fontId="116" fillId="0" borderId="134" xfId="0" applyNumberFormat="1" applyFont="1" applyBorder="1" applyAlignment="1">
      <alignment horizontal="left" indent="3"/>
    </xf>
    <xf numFmtId="0" fontId="116" fillId="0" borderId="135" xfId="0" applyFont="1" applyBorder="1" applyAlignment="1">
      <alignment horizontal="left" indent="2"/>
    </xf>
    <xf numFmtId="0" fontId="116" fillId="0" borderId="134" xfId="0" applyFont="1" applyBorder="1" applyAlignment="1">
      <alignment horizontal="left" indent="2"/>
    </xf>
    <xf numFmtId="0" fontId="116" fillId="0" borderId="134" xfId="0" applyFont="1" applyBorder="1" applyAlignment="1">
      <alignment horizontal="left" indent="1"/>
    </xf>
    <xf numFmtId="0" fontId="119" fillId="0" borderId="63" xfId="0" applyFont="1" applyBorder="1"/>
    <xf numFmtId="0" fontId="119" fillId="0" borderId="58" xfId="0" applyFont="1" applyBorder="1"/>
    <xf numFmtId="0" fontId="116" fillId="0" borderId="63" xfId="0" applyFont="1" applyBorder="1"/>
    <xf numFmtId="0" fontId="116" fillId="0" borderId="0" xfId="0" applyFont="1" applyAlignment="1">
      <alignment horizontal="left"/>
    </xf>
    <xf numFmtId="0" fontId="119" fillId="0" borderId="126" xfId="0" applyFont="1" applyBorder="1" applyAlignment="1">
      <alignment horizontal="left" vertical="center" wrapText="1"/>
    </xf>
    <xf numFmtId="0" fontId="10" fillId="0" borderId="0" xfId="0" applyFont="1" applyAlignment="1">
      <alignment wrapText="1"/>
    </xf>
    <xf numFmtId="0" fontId="121" fillId="0" borderId="126" xfId="0" applyFont="1" applyBorder="1"/>
    <xf numFmtId="0" fontId="119" fillId="0" borderId="126" xfId="0" applyFont="1" applyBorder="1" applyAlignment="1">
      <alignment horizontal="center" vertical="center" wrapText="1"/>
    </xf>
    <xf numFmtId="0" fontId="121" fillId="0" borderId="0" xfId="0" applyFont="1" applyAlignment="1">
      <alignment horizontal="center" vertical="center"/>
    </xf>
    <xf numFmtId="0" fontId="121" fillId="0" borderId="0" xfId="0" applyFont="1"/>
    <xf numFmtId="0" fontId="139" fillId="0" borderId="0" xfId="0" applyFont="1"/>
    <xf numFmtId="0" fontId="116" fillId="0" borderId="113" xfId="0" applyFont="1" applyBorder="1" applyAlignment="1">
      <alignment horizontal="left" vertical="center" wrapText="1" indent="1" readingOrder="1"/>
    </xf>
    <xf numFmtId="0" fontId="121" fillId="0" borderId="126" xfId="0" applyFont="1" applyBorder="1" applyAlignment="1">
      <alignment horizontal="left" indent="3"/>
    </xf>
    <xf numFmtId="0" fontId="119" fillId="0" borderId="126" xfId="0" applyFont="1" applyBorder="1" applyAlignment="1">
      <alignment vertical="center" wrapText="1" readingOrder="1"/>
    </xf>
    <xf numFmtId="0" fontId="121" fillId="0" borderId="126" xfId="0" applyFont="1" applyBorder="1" applyAlignment="1">
      <alignment horizontal="left" indent="2"/>
    </xf>
    <xf numFmtId="0" fontId="116" fillId="0" borderId="114" xfId="0" applyFont="1" applyBorder="1" applyAlignment="1">
      <alignment vertical="center" wrapText="1" readingOrder="1"/>
    </xf>
    <xf numFmtId="0" fontId="121" fillId="0" borderId="127" xfId="0" applyFont="1" applyBorder="1" applyAlignment="1">
      <alignment horizontal="left" indent="2"/>
    </xf>
    <xf numFmtId="0" fontId="116" fillId="0" borderId="113" xfId="0" applyFont="1" applyBorder="1" applyAlignment="1">
      <alignment vertical="center" wrapText="1" readingOrder="1"/>
    </xf>
    <xf numFmtId="0" fontId="116" fillId="0" borderId="112" xfId="0" applyFont="1" applyBorder="1" applyAlignment="1">
      <alignment vertical="center" wrapText="1" readingOrder="1"/>
    </xf>
    <xf numFmtId="0" fontId="139" fillId="0" borderId="7" xfId="0" applyFont="1" applyBorder="1"/>
    <xf numFmtId="0" fontId="106" fillId="0" borderId="126" xfId="0" applyFont="1" applyBorder="1" applyAlignment="1">
      <alignment vertical="center" wrapText="1"/>
    </xf>
    <xf numFmtId="0" fontId="106" fillId="0" borderId="126" xfId="0" applyFont="1" applyBorder="1" applyAlignment="1">
      <alignment horizontal="left" vertical="center" wrapText="1"/>
    </xf>
    <xf numFmtId="0" fontId="106" fillId="0" borderId="126" xfId="0" applyFont="1" applyBorder="1" applyAlignment="1">
      <alignment horizontal="left" indent="2"/>
    </xf>
    <xf numFmtId="0" fontId="106" fillId="0" borderId="126" xfId="0" applyFont="1" applyBorder="1" applyAlignment="1">
      <alignment horizontal="left" vertical="center" indent="1"/>
    </xf>
    <xf numFmtId="0" fontId="106" fillId="0" borderId="126" xfId="0" applyFont="1" applyBorder="1" applyAlignment="1">
      <alignment horizontal="left" vertical="center" wrapText="1" indent="1"/>
    </xf>
    <xf numFmtId="0" fontId="106" fillId="0" borderId="126" xfId="0" applyFont="1" applyBorder="1" applyAlignment="1">
      <alignment horizontal="right" vertical="center"/>
    </xf>
    <xf numFmtId="49" fontId="106" fillId="0" borderId="126" xfId="0" applyNumberFormat="1" applyFont="1" applyBorder="1" applyAlignment="1">
      <alignment horizontal="right" vertical="center"/>
    </xf>
    <xf numFmtId="49" fontId="106" fillId="0" borderId="126" xfId="0" applyNumberFormat="1" applyFont="1" applyBorder="1" applyAlignment="1">
      <alignment vertical="top" wrapText="1"/>
    </xf>
    <xf numFmtId="49" fontId="106" fillId="0" borderId="126" xfId="0" applyNumberFormat="1" applyFont="1" applyBorder="1" applyAlignment="1">
      <alignment horizontal="left" vertical="top" wrapText="1" indent="2"/>
    </xf>
    <xf numFmtId="49" fontId="106" fillId="0" borderId="126" xfId="0" applyNumberFormat="1" applyFont="1" applyBorder="1" applyAlignment="1">
      <alignment horizontal="left" vertical="center" wrapText="1" indent="3"/>
    </xf>
    <xf numFmtId="49" fontId="106" fillId="0" borderId="126" xfId="0" applyNumberFormat="1" applyFont="1" applyBorder="1" applyAlignment="1">
      <alignment horizontal="left" wrapText="1" indent="2"/>
    </xf>
    <xf numFmtId="49" fontId="106" fillId="0" borderId="126" xfId="0" applyNumberFormat="1" applyFont="1" applyBorder="1" applyAlignment="1">
      <alignment horizontal="left" vertical="top" wrapText="1"/>
    </xf>
    <xf numFmtId="49" fontId="106" fillId="0" borderId="126" xfId="0" applyNumberFormat="1" applyFont="1" applyBorder="1" applyAlignment="1">
      <alignment horizontal="left" wrapText="1" indent="3"/>
    </xf>
    <xf numFmtId="49" fontId="106" fillId="0" borderId="126" xfId="0" applyNumberFormat="1" applyFont="1" applyBorder="1" applyAlignment="1">
      <alignment vertical="center"/>
    </xf>
    <xf numFmtId="49" fontId="106" fillId="0" borderId="126" xfId="0" applyNumberFormat="1" applyFont="1" applyBorder="1" applyAlignment="1">
      <alignment horizontal="left" indent="3"/>
    </xf>
    <xf numFmtId="0" fontId="106" fillId="0" borderId="126" xfId="0" applyFont="1" applyBorder="1" applyAlignment="1">
      <alignment horizontal="left" indent="1"/>
    </xf>
    <xf numFmtId="0" fontId="106" fillId="0" borderId="126" xfId="0" applyFont="1" applyBorder="1" applyAlignment="1">
      <alignment horizontal="left" wrapText="1" indent="2"/>
    </xf>
    <xf numFmtId="0" fontId="106" fillId="0" borderId="126" xfId="0" applyFont="1" applyBorder="1" applyAlignment="1">
      <alignment horizontal="left" vertical="top" wrapText="1"/>
    </xf>
    <xf numFmtId="0" fontId="105" fillId="0" borderId="7" xfId="0" applyFont="1" applyBorder="1" applyAlignment="1">
      <alignment wrapText="1"/>
    </xf>
    <xf numFmtId="0" fontId="106" fillId="0" borderId="126" xfId="0" applyFont="1" applyBorder="1" applyAlignment="1">
      <alignment horizontal="left" vertical="top" wrapText="1" indent="2"/>
    </xf>
    <xf numFmtId="0" fontId="106" fillId="0" borderId="126" xfId="0" applyFont="1" applyBorder="1" applyAlignment="1">
      <alignment horizontal="left" wrapText="1"/>
    </xf>
    <xf numFmtId="0" fontId="106" fillId="0" borderId="126" xfId="12672" applyFont="1" applyBorder="1" applyAlignment="1">
      <alignment horizontal="left" vertical="center" wrapText="1" indent="2"/>
    </xf>
    <xf numFmtId="0" fontId="106" fillId="0" borderId="126" xfId="0" applyFont="1" applyBorder="1" applyAlignment="1">
      <alignment wrapText="1"/>
    </xf>
    <xf numFmtId="0" fontId="106" fillId="0" borderId="126" xfId="0" applyFont="1" applyBorder="1"/>
    <xf numFmtId="0" fontId="106" fillId="0" borderId="126" xfId="12672" applyFont="1" applyBorder="1" applyAlignment="1">
      <alignment horizontal="left" vertical="center" wrapText="1"/>
    </xf>
    <xf numFmtId="0" fontId="105" fillId="0" borderId="126" xfId="0" applyFont="1" applyBorder="1" applyAlignment="1">
      <alignment wrapText="1"/>
    </xf>
    <xf numFmtId="0" fontId="106" fillId="0" borderId="128" xfId="0" applyFont="1" applyBorder="1" applyAlignment="1">
      <alignment horizontal="left" vertical="center" wrapText="1"/>
    </xf>
    <xf numFmtId="0" fontId="106" fillId="0" borderId="126" xfId="0" applyFont="1" applyBorder="1" applyAlignment="1">
      <alignment vertical="center"/>
    </xf>
    <xf numFmtId="0" fontId="106" fillId="0" borderId="128" xfId="13" applyFont="1" applyBorder="1" applyAlignment="1" applyProtection="1">
      <alignment horizontal="left" vertical="top" wrapText="1"/>
      <protection locked="0"/>
    </xf>
    <xf numFmtId="0" fontId="106" fillId="0" borderId="129" xfId="13" applyFont="1" applyBorder="1" applyAlignment="1" applyProtection="1">
      <alignment horizontal="left" vertical="top" wrapText="1"/>
      <protection locked="0"/>
    </xf>
    <xf numFmtId="0" fontId="106" fillId="0" borderId="127" xfId="0" applyFont="1" applyBorder="1" applyAlignment="1">
      <alignment vertical="center" wrapText="1"/>
    </xf>
    <xf numFmtId="0" fontId="116" fillId="0" borderId="0" xfId="0" applyFont="1" applyAlignment="1">
      <alignment horizontal="left" vertical="center" indent="1"/>
    </xf>
    <xf numFmtId="0" fontId="116" fillId="0" borderId="0" xfId="0" applyFont="1" applyAlignment="1">
      <alignment vertical="center" wrapText="1"/>
    </xf>
    <xf numFmtId="0" fontId="127" fillId="0" borderId="0" xfId="0" applyFont="1" applyAlignment="1">
      <alignment horizontal="left" vertical="center" wrapText="1" readingOrder="1"/>
    </xf>
    <xf numFmtId="0" fontId="116" fillId="0" borderId="0" xfId="0" applyFont="1" applyAlignment="1">
      <alignment horizontal="left" vertical="center" wrapText="1"/>
    </xf>
    <xf numFmtId="0" fontId="106" fillId="0" borderId="127" xfId="0" applyFont="1" applyBorder="1" applyAlignment="1">
      <alignment horizontal="left" indent="2"/>
    </xf>
    <xf numFmtId="0" fontId="106" fillId="0" borderId="114" xfId="0" applyFont="1" applyBorder="1" applyAlignment="1">
      <alignment horizontal="left" vertical="center" wrapText="1" readingOrder="1"/>
    </xf>
    <xf numFmtId="0" fontId="106" fillId="0" borderId="126" xfId="0" applyFont="1" applyBorder="1" applyAlignment="1">
      <alignment horizontal="left" vertical="center" wrapText="1" readingOrder="1"/>
    </xf>
    <xf numFmtId="167" fontId="19" fillId="80" borderId="51" xfId="0" applyNumberFormat="1" applyFont="1" applyFill="1" applyBorder="1" applyAlignment="1">
      <alignment horizontal="center"/>
    </xf>
    <xf numFmtId="0" fontId="12" fillId="0" borderId="79" xfId="17" applyFill="1" applyBorder="1" applyAlignment="1" applyProtection="1">
      <alignment horizontal="left" vertical="top" wrapText="1"/>
    </xf>
    <xf numFmtId="0" fontId="106" fillId="0" borderId="0" xfId="0" applyFont="1" applyAlignment="1">
      <alignment wrapText="1"/>
    </xf>
    <xf numFmtId="164" fontId="0" fillId="0" borderId="79" xfId="7" applyNumberFormat="1" applyFont="1" applyBorder="1"/>
    <xf numFmtId="164" fontId="0" fillId="0" borderId="118" xfId="7" applyNumberFormat="1" applyFont="1" applyBorder="1"/>
    <xf numFmtId="0" fontId="10" fillId="0" borderId="135" xfId="0" applyFont="1" applyBorder="1" applyAlignment="1">
      <alignment vertical="center"/>
    </xf>
    <xf numFmtId="9" fontId="5" fillId="0" borderId="17" xfId="0" applyNumberFormat="1" applyFont="1" applyBorder="1"/>
    <xf numFmtId="0" fontId="10" fillId="0" borderId="87" xfId="0" applyFont="1" applyBorder="1" applyAlignment="1">
      <alignment vertical="center"/>
    </xf>
    <xf numFmtId="9" fontId="5" fillId="0" borderId="92" xfId="0" applyNumberFormat="1" applyFont="1" applyBorder="1"/>
    <xf numFmtId="164" fontId="0" fillId="35" borderId="14" xfId="7" applyNumberFormat="1" applyFont="1" applyFill="1" applyBorder="1" applyAlignment="1">
      <alignment horizontal="center" vertical="center"/>
    </xf>
    <xf numFmtId="164" fontId="0" fillId="0" borderId="14" xfId="7" applyNumberFormat="1" applyFont="1" applyFill="1" applyBorder="1" applyAlignment="1">
      <alignment horizontal="center" vertical="center"/>
    </xf>
    <xf numFmtId="193" fontId="8" fillId="0" borderId="16" xfId="2" applyNumberFormat="1" applyFont="1" applyFill="1" applyBorder="1" applyAlignment="1" applyProtection="1">
      <alignment vertical="top"/>
    </xf>
    <xf numFmtId="9" fontId="5" fillId="0" borderId="134" xfId="20961" applyFont="1" applyBorder="1"/>
    <xf numFmtId="165" fontId="5" fillId="0" borderId="74" xfId="20961" applyNumberFormat="1" applyFont="1" applyBorder="1" applyAlignment="1">
      <alignment vertical="center"/>
    </xf>
    <xf numFmtId="3" fontId="120" fillId="0" borderId="118" xfId="0" applyNumberFormat="1" applyFont="1" applyBorder="1"/>
    <xf numFmtId="164" fontId="119" fillId="0" borderId="126" xfId="7" applyNumberFormat="1" applyFont="1" applyBorder="1"/>
    <xf numFmtId="0" fontId="142" fillId="0" borderId="126" xfId="0" applyFont="1" applyBorder="1"/>
    <xf numFmtId="43" fontId="119" fillId="0" borderId="63" xfId="0" applyNumberFormat="1" applyFont="1" applyBorder="1"/>
    <xf numFmtId="43" fontId="116" fillId="0" borderId="126" xfId="0" applyNumberFormat="1" applyFont="1" applyBorder="1"/>
    <xf numFmtId="10" fontId="121" fillId="0" borderId="126" xfId="0" applyNumberFormat="1" applyFont="1" applyBorder="1"/>
    <xf numFmtId="10" fontId="142" fillId="0" borderId="126" xfId="0" applyNumberFormat="1" applyFont="1" applyBorder="1"/>
    <xf numFmtId="3" fontId="0" fillId="0" borderId="118" xfId="0" applyNumberFormat="1" applyBorder="1"/>
    <xf numFmtId="43" fontId="5" fillId="0" borderId="79" xfId="0" applyNumberFormat="1" applyFont="1" applyBorder="1" applyAlignment="1">
      <alignment vertical="center"/>
    </xf>
    <xf numFmtId="0" fontId="8" fillId="0" borderId="126" xfId="13" applyFont="1" applyBorder="1" applyAlignment="1" applyProtection="1">
      <alignment wrapText="1"/>
      <protection locked="0"/>
    </xf>
    <xf numFmtId="0" fontId="8" fillId="0" borderId="3" xfId="13" applyFont="1" applyBorder="1" applyAlignment="1" applyProtection="1">
      <alignment vertical="center" wrapText="1"/>
      <protection locked="0"/>
    </xf>
    <xf numFmtId="4" fontId="116" fillId="0" borderId="126" xfId="0" applyNumberFormat="1" applyFont="1" applyBorder="1"/>
    <xf numFmtId="43" fontId="121" fillId="0" borderId="126" xfId="0" applyNumberFormat="1" applyFont="1" applyBorder="1"/>
    <xf numFmtId="43" fontId="142" fillId="0" borderId="126" xfId="0" applyNumberFormat="1" applyFont="1" applyBorder="1"/>
    <xf numFmtId="43" fontId="0" fillId="0" borderId="118" xfId="0" applyNumberFormat="1" applyBorder="1"/>
    <xf numFmtId="0" fontId="14" fillId="0" borderId="21" xfId="0" applyFont="1" applyBorder="1" applyAlignment="1">
      <alignment wrapText="1"/>
    </xf>
    <xf numFmtId="9" fontId="5" fillId="0" borderId="132" xfId="0" applyNumberFormat="1" applyFont="1" applyBorder="1"/>
    <xf numFmtId="193" fontId="8" fillId="0" borderId="134" xfId="0" applyNumberFormat="1" applyFont="1" applyBorder="1" applyAlignment="1" applyProtection="1">
      <alignment vertical="center" wrapText="1"/>
      <protection locked="0"/>
    </xf>
    <xf numFmtId="193" fontId="8" fillId="0" borderId="134" xfId="0" applyNumberFormat="1" applyFont="1" applyBorder="1" applyAlignment="1" applyProtection="1">
      <alignment horizontal="right" vertical="center" wrapText="1"/>
      <protection locked="0"/>
    </xf>
    <xf numFmtId="10" fontId="5" fillId="0" borderId="134" xfId="20961" applyNumberFormat="1" applyFont="1" applyFill="1" applyBorder="1" applyAlignment="1" applyProtection="1">
      <alignment horizontal="right" vertical="center" wrapText="1"/>
      <protection locked="0"/>
    </xf>
    <xf numFmtId="193" fontId="10" fillId="2" borderId="134" xfId="0" applyNumberFormat="1" applyFont="1" applyFill="1" applyBorder="1" applyAlignment="1" applyProtection="1">
      <alignment vertical="center"/>
      <protection locked="0"/>
    </xf>
    <xf numFmtId="193" fontId="10" fillId="2" borderId="61" xfId="0" applyNumberFormat="1" applyFont="1" applyFill="1" applyBorder="1" applyAlignment="1" applyProtection="1">
      <alignment vertical="center"/>
      <protection locked="0"/>
    </xf>
    <xf numFmtId="10" fontId="5" fillId="0" borderId="19" xfId="20961" applyNumberFormat="1" applyFont="1" applyFill="1" applyBorder="1" applyAlignment="1" applyProtection="1">
      <alignment horizontal="right" vertical="center" wrapText="1"/>
      <protection locked="0"/>
    </xf>
    <xf numFmtId="10" fontId="5" fillId="0" borderId="132" xfId="20961" applyNumberFormat="1" applyFont="1" applyFill="1" applyBorder="1" applyAlignment="1" applyProtection="1">
      <alignment horizontal="right" vertical="center" wrapText="1"/>
      <protection locked="0"/>
    </xf>
    <xf numFmtId="49" fontId="109" fillId="0" borderId="126" xfId="0" applyNumberFormat="1" applyFont="1" applyBorder="1" applyAlignment="1">
      <alignment horizontal="right" vertical="center" wrapText="1"/>
    </xf>
    <xf numFmtId="0" fontId="12" fillId="0" borderId="126" xfId="17" applyFill="1" applyBorder="1" applyAlignment="1" applyProtection="1"/>
    <xf numFmtId="0" fontId="8" fillId="0" borderId="0" xfId="11" applyFont="1"/>
    <xf numFmtId="0" fontId="143" fillId="0" borderId="0" xfId="11" applyFont="1"/>
    <xf numFmtId="0" fontId="144" fillId="0" borderId="0" xfId="0" applyFont="1"/>
    <xf numFmtId="0" fontId="145" fillId="81" borderId="13" xfId="0" applyFont="1" applyFill="1" applyBorder="1" applyAlignment="1">
      <alignment horizontal="center" vertical="center"/>
    </xf>
    <xf numFmtId="0" fontId="145" fillId="81" borderId="14" xfId="0" applyFont="1" applyFill="1" applyBorder="1" applyAlignment="1">
      <alignment horizontal="center" vertical="center"/>
    </xf>
    <xf numFmtId="0" fontId="145" fillId="82" borderId="126" xfId="0" applyFont="1" applyFill="1" applyBorder="1" applyAlignment="1">
      <alignment horizontal="left" vertical="center"/>
    </xf>
    <xf numFmtId="195" fontId="145" fillId="82" borderId="134" xfId="7" applyNumberFormat="1" applyFont="1" applyFill="1" applyBorder="1" applyAlignment="1">
      <alignment horizontal="left" vertical="center"/>
    </xf>
    <xf numFmtId="49" fontId="147" fillId="0" borderId="126" xfId="0" applyNumberFormat="1" applyFont="1" applyBorder="1" applyAlignment="1">
      <alignment horizontal="left" vertical="center"/>
    </xf>
    <xf numFmtId="195" fontId="147" fillId="0" borderId="134" xfId="7" applyNumberFormat="1" applyFont="1" applyFill="1" applyBorder="1" applyAlignment="1">
      <alignment horizontal="left" vertical="center"/>
    </xf>
    <xf numFmtId="0" fontId="147" fillId="0" borderId="126" xfId="0" applyFont="1" applyBorder="1" applyAlignment="1">
      <alignment horizontal="left" vertical="center"/>
    </xf>
    <xf numFmtId="0" fontId="145" fillId="0" borderId="126" xfId="0" applyFont="1" applyBorder="1" applyAlignment="1">
      <alignment horizontal="left" vertical="center"/>
    </xf>
    <xf numFmtId="10" fontId="8" fillId="0" borderId="134" xfId="0" applyNumberFormat="1" applyFont="1" applyBorder="1" applyAlignment="1">
      <alignment horizontal="right" vertical="center" wrapText="1"/>
    </xf>
    <xf numFmtId="0" fontId="149" fillId="83" borderId="19" xfId="0" applyFont="1" applyFill="1" applyBorder="1" applyAlignment="1">
      <alignment horizontal="left" vertical="center"/>
    </xf>
    <xf numFmtId="10" fontId="143" fillId="84" borderId="132" xfId="0" applyNumberFormat="1" applyFont="1" applyFill="1" applyBorder="1" applyAlignment="1">
      <alignment horizontal="right" vertical="center" wrapText="1"/>
    </xf>
    <xf numFmtId="0" fontId="150" fillId="0" borderId="0" xfId="0" applyFont="1" applyAlignment="1">
      <alignment vertical="top" wrapText="1"/>
    </xf>
    <xf numFmtId="0" fontId="153" fillId="0" borderId="0" xfId="0" applyFont="1" applyAlignment="1">
      <alignment vertical="top"/>
    </xf>
    <xf numFmtId="0" fontId="153" fillId="0" borderId="0" xfId="0" applyFont="1" applyAlignment="1">
      <alignment vertical="top" wrapText="1"/>
    </xf>
    <xf numFmtId="0" fontId="147" fillId="0" borderId="0" xfId="11" applyFont="1"/>
    <xf numFmtId="0" fontId="154" fillId="0" borderId="0" xfId="0" applyFont="1"/>
    <xf numFmtId="0" fontId="1" fillId="0" borderId="0" xfId="0" applyFont="1"/>
    <xf numFmtId="0" fontId="149" fillId="0" borderId="0" xfId="11" applyFont="1"/>
    <xf numFmtId="0" fontId="155" fillId="0" borderId="0" xfId="0" applyFont="1"/>
    <xf numFmtId="0" fontId="1" fillId="0" borderId="1" xfId="0" applyFont="1" applyBorder="1"/>
    <xf numFmtId="0" fontId="154" fillId="85" borderId="126" xfId="0" applyFont="1" applyFill="1" applyBorder="1" applyAlignment="1">
      <alignment horizontal="center" vertical="center" wrapText="1"/>
    </xf>
    <xf numFmtId="0" fontId="156" fillId="86" borderId="126" xfId="0" applyFont="1" applyFill="1" applyBorder="1" applyAlignment="1">
      <alignment vertical="center" wrapText="1"/>
    </xf>
    <xf numFmtId="195" fontId="156" fillId="86" borderId="126" xfId="7" applyNumberFormat="1" applyFont="1" applyFill="1" applyBorder="1" applyAlignment="1">
      <alignment vertical="center"/>
    </xf>
    <xf numFmtId="195" fontId="156" fillId="86" borderId="134" xfId="7" applyNumberFormat="1" applyFont="1" applyFill="1" applyBorder="1" applyAlignment="1">
      <alignment vertical="center"/>
    </xf>
    <xf numFmtId="0" fontId="147" fillId="87" borderId="126" xfId="0" applyFont="1" applyFill="1" applyBorder="1" applyAlignment="1">
      <alignment horizontal="left" vertical="center" wrapText="1" indent="3"/>
    </xf>
    <xf numFmtId="195" fontId="156" fillId="87" borderId="126" xfId="7" applyNumberFormat="1" applyFont="1" applyFill="1" applyBorder="1" applyAlignment="1">
      <alignment vertical="center"/>
    </xf>
    <xf numFmtId="0" fontId="157" fillId="87" borderId="126" xfId="0" applyFont="1" applyFill="1" applyBorder="1" applyAlignment="1">
      <alignment horizontal="left" vertical="center" wrapText="1" indent="5"/>
    </xf>
    <xf numFmtId="0" fontId="156" fillId="85" borderId="126" xfId="0" applyFont="1" applyFill="1" applyBorder="1" applyAlignment="1">
      <alignment horizontal="left" vertical="center" wrapText="1" indent="1"/>
    </xf>
    <xf numFmtId="195" fontId="156" fillId="85" borderId="126" xfId="7" applyNumberFormat="1" applyFont="1" applyFill="1" applyBorder="1" applyAlignment="1">
      <alignment vertical="center"/>
    </xf>
    <xf numFmtId="195" fontId="154" fillId="87" borderId="126" xfId="7" applyNumberFormat="1" applyFont="1" applyFill="1" applyBorder="1" applyAlignment="1">
      <alignment vertical="center"/>
    </xf>
    <xf numFmtId="195" fontId="154" fillId="86" borderId="134" xfId="7" applyNumberFormat="1" applyFont="1" applyFill="1" applyBorder="1" applyAlignment="1">
      <alignment vertical="center"/>
    </xf>
    <xf numFmtId="0" fontId="157" fillId="87" borderId="19" xfId="0" applyFont="1" applyFill="1" applyBorder="1" applyAlignment="1">
      <alignment horizontal="left" vertical="center" wrapText="1" indent="5"/>
    </xf>
    <xf numFmtId="195" fontId="154" fillId="87" borderId="19" xfId="7" applyNumberFormat="1" applyFont="1" applyFill="1" applyBorder="1" applyAlignment="1">
      <alignment vertical="center"/>
    </xf>
    <xf numFmtId="195" fontId="154" fillId="86" borderId="132" xfId="7" applyNumberFormat="1" applyFont="1" applyFill="1" applyBorder="1" applyAlignment="1">
      <alignment vertical="center"/>
    </xf>
    <xf numFmtId="49" fontId="106" fillId="0" borderId="143" xfId="0" applyNumberFormat="1" applyFont="1" applyBorder="1" applyAlignment="1">
      <alignment horizontal="right" vertical="center"/>
    </xf>
    <xf numFmtId="49" fontId="158" fillId="0" borderId="126" xfId="0" applyNumberFormat="1" applyFont="1" applyBorder="1" applyAlignment="1">
      <alignment horizontal="right" vertical="center"/>
    </xf>
    <xf numFmtId="49" fontId="106" fillId="90" borderId="65" xfId="0" applyNumberFormat="1" applyFont="1" applyFill="1" applyBorder="1" applyAlignment="1">
      <alignment horizontal="right" vertical="center"/>
    </xf>
    <xf numFmtId="0" fontId="106" fillId="0" borderId="152" xfId="0" applyFont="1" applyBorder="1" applyAlignment="1">
      <alignment horizontal="right" vertical="center"/>
    </xf>
    <xf numFmtId="0" fontId="106" fillId="0" borderId="152" xfId="0" applyFont="1" applyBorder="1" applyAlignment="1">
      <alignment horizontal="left" vertical="center"/>
    </xf>
    <xf numFmtId="0" fontId="106" fillId="0" borderId="143" xfId="0" applyFont="1" applyBorder="1" applyAlignment="1">
      <alignment horizontal="right" vertical="center"/>
    </xf>
    <xf numFmtId="0" fontId="106" fillId="0" borderId="143" xfId="0" applyFont="1" applyBorder="1" applyAlignment="1">
      <alignment vertical="center" wrapText="1"/>
    </xf>
    <xf numFmtId="0" fontId="106" fillId="0" borderId="143" xfId="0" applyFont="1" applyBorder="1" applyAlignment="1">
      <alignment horizontal="left" vertical="center" wrapText="1"/>
    </xf>
    <xf numFmtId="0" fontId="106" fillId="89" borderId="126" xfId="5" applyFont="1" applyFill="1" applyBorder="1" applyAlignment="1" applyProtection="1">
      <alignment horizontal="right" vertical="center"/>
      <protection locked="0"/>
    </xf>
    <xf numFmtId="2" fontId="106" fillId="89" borderId="126" xfId="5" applyNumberFormat="1" applyFont="1" applyFill="1" applyBorder="1" applyAlignment="1" applyProtection="1">
      <alignment horizontal="right" vertical="center"/>
      <protection locked="0"/>
    </xf>
    <xf numFmtId="0" fontId="158" fillId="0" borderId="126" xfId="12672" applyFont="1" applyBorder="1" applyAlignment="1">
      <alignment horizontal="left" vertical="center" wrapText="1"/>
    </xf>
    <xf numFmtId="0" fontId="158" fillId="0" borderId="127" xfId="0" applyFont="1" applyBorder="1" applyAlignment="1">
      <alignment horizontal="left" vertical="top" wrapText="1"/>
    </xf>
    <xf numFmtId="0" fontId="158" fillId="0" borderId="126" xfId="0" applyFont="1" applyBorder="1" applyAlignment="1">
      <alignment vertical="center" wrapText="1"/>
    </xf>
    <xf numFmtId="0" fontId="127" fillId="0" borderId="0" xfId="0" applyFont="1" applyAlignment="1">
      <alignment horizontal="left" indent="1"/>
    </xf>
    <xf numFmtId="0" fontId="127" fillId="0" borderId="0" xfId="0" applyFont="1" applyAlignment="1">
      <alignment horizontal="left" indent="2"/>
    </xf>
    <xf numFmtId="49" fontId="127" fillId="0" borderId="0" xfId="0" applyNumberFormat="1" applyFont="1" applyAlignment="1">
      <alignment horizontal="left" indent="3"/>
    </xf>
    <xf numFmtId="49" fontId="127" fillId="0" borderId="0" xfId="0" applyNumberFormat="1" applyFont="1" applyAlignment="1">
      <alignment horizontal="left" indent="1"/>
    </xf>
    <xf numFmtId="49" fontId="127" fillId="0" borderId="0" xfId="0" applyNumberFormat="1" applyFont="1" applyAlignment="1">
      <alignment horizontal="left" wrapText="1" indent="2"/>
    </xf>
    <xf numFmtId="49" fontId="127" fillId="0" borderId="0" xfId="0" applyNumberFormat="1" applyFont="1" applyAlignment="1">
      <alignment horizontal="left" wrapText="1" indent="3"/>
    </xf>
    <xf numFmtId="0" fontId="127" fillId="0" borderId="0" xfId="0" applyFont="1" applyAlignment="1">
      <alignment horizontal="left" wrapText="1" indent="1"/>
    </xf>
    <xf numFmtId="0" fontId="159" fillId="0" borderId="0" xfId="0" applyFont="1" applyAlignment="1">
      <alignment horizontal="left" indent="2"/>
    </xf>
    <xf numFmtId="0" fontId="159" fillId="0" borderId="0" xfId="0" applyFont="1" applyAlignment="1">
      <alignment horizontal="left" vertical="center" wrapText="1"/>
    </xf>
    <xf numFmtId="0" fontId="5" fillId="0" borderId="126" xfId="0" applyFont="1" applyBorder="1"/>
    <xf numFmtId="0" fontId="160" fillId="3" borderId="0" xfId="21415" applyFont="1" applyFill="1" applyAlignment="1" applyProtection="1">
      <alignment vertical="center"/>
      <protection locked="0"/>
    </xf>
    <xf numFmtId="0" fontId="139" fillId="3" borderId="126" xfId="5" applyFont="1" applyFill="1" applyBorder="1" applyAlignment="1" applyProtection="1">
      <alignment vertical="center" wrapText="1"/>
      <protection locked="0"/>
    </xf>
    <xf numFmtId="0" fontId="139" fillId="0" borderId="126" xfId="21416" applyFont="1" applyBorder="1" applyAlignment="1" applyProtection="1">
      <alignment horizontal="center" vertical="center" wrapText="1"/>
      <protection locked="0"/>
    </xf>
    <xf numFmtId="3" fontId="139" fillId="3" borderId="126" xfId="1" applyNumberFormat="1" applyFont="1" applyFill="1" applyBorder="1" applyAlignment="1" applyProtection="1">
      <alignment horizontal="center" vertical="center" wrapText="1"/>
      <protection locked="0"/>
    </xf>
    <xf numFmtId="9" fontId="139" fillId="3" borderId="126" xfId="15" applyNumberFormat="1" applyFont="1" applyFill="1" applyBorder="1" applyAlignment="1" applyProtection="1">
      <alignment horizontal="center" vertical="center" wrapText="1"/>
      <protection locked="0"/>
    </xf>
    <xf numFmtId="0" fontId="139" fillId="3" borderId="126" xfId="21416" applyFont="1" applyFill="1" applyBorder="1" applyAlignment="1" applyProtection="1">
      <alignment horizontal="center" vertical="center" wrapText="1"/>
      <protection locked="0"/>
    </xf>
    <xf numFmtId="0" fontId="160" fillId="3" borderId="126" xfId="21416" applyFont="1" applyFill="1" applyBorder="1" applyProtection="1">
      <protection locked="0"/>
    </xf>
    <xf numFmtId="3" fontId="139" fillId="79" borderId="126" xfId="5" applyNumberFormat="1" applyFont="1" applyFill="1" applyBorder="1"/>
    <xf numFmtId="0" fontId="161" fillId="3" borderId="126" xfId="21416" applyFont="1" applyFill="1" applyBorder="1" applyAlignment="1" applyProtection="1">
      <alignment horizontal="right"/>
      <protection locked="0"/>
    </xf>
    <xf numFmtId="196" fontId="139" fillId="79" borderId="126" xfId="5" applyNumberFormat="1" applyFont="1" applyFill="1" applyBorder="1" applyProtection="1">
      <protection locked="0"/>
    </xf>
    <xf numFmtId="164" fontId="139" fillId="79" borderId="126" xfId="1" applyNumberFormat="1" applyFont="1" applyFill="1" applyBorder="1" applyAlignment="1" applyProtection="1"/>
    <xf numFmtId="0" fontId="139" fillId="3" borderId="126" xfId="21416" applyFont="1" applyFill="1" applyBorder="1" applyAlignment="1" applyProtection="1">
      <alignment horizontal="left" vertical="center"/>
      <protection locked="0"/>
    </xf>
    <xf numFmtId="3" fontId="139" fillId="3" borderId="126" xfId="5" applyNumberFormat="1" applyFont="1" applyFill="1" applyBorder="1" applyProtection="1">
      <protection locked="0"/>
    </xf>
    <xf numFmtId="0" fontId="139" fillId="3" borderId="126" xfId="5" applyFont="1" applyFill="1" applyBorder="1" applyProtection="1">
      <protection locked="0"/>
    </xf>
    <xf numFmtId="0" fontId="137" fillId="3" borderId="126" xfId="21416" applyFont="1" applyFill="1" applyBorder="1" applyAlignment="1" applyProtection="1">
      <alignment horizontal="right"/>
      <protection locked="0"/>
    </xf>
    <xf numFmtId="164" fontId="162" fillId="3" borderId="126" xfId="5" applyNumberFormat="1" applyFont="1" applyFill="1" applyBorder="1" applyProtection="1">
      <protection locked="0"/>
    </xf>
    <xf numFmtId="0" fontId="139" fillId="0" borderId="126" xfId="21416" applyFont="1" applyBorder="1" applyAlignment="1" applyProtection="1">
      <alignment horizontal="left" vertical="center"/>
      <protection locked="0"/>
    </xf>
    <xf numFmtId="0" fontId="160" fillId="3" borderId="126" xfId="16" applyFont="1" applyFill="1" applyBorder="1" applyProtection="1">
      <protection locked="0"/>
    </xf>
    <xf numFmtId="3" fontId="160" fillId="75" borderId="126" xfId="16" applyNumberFormat="1" applyFont="1" applyFill="1" applyBorder="1"/>
    <xf numFmtId="0" fontId="112" fillId="75" borderId="129" xfId="21412" applyFont="1" applyFill="1" applyBorder="1" applyAlignment="1" applyProtection="1">
      <alignment vertical="center" wrapText="1"/>
      <protection locked="0"/>
    </xf>
    <xf numFmtId="0" fontId="62" fillId="75" borderId="128" xfId="21412" applyFont="1" applyFill="1" applyBorder="1" applyProtection="1">
      <alignment vertical="center"/>
      <protection locked="0"/>
    </xf>
    <xf numFmtId="0" fontId="113" fillId="69" borderId="127" xfId="21412" applyFont="1" applyFill="1" applyBorder="1" applyAlignment="1" applyProtection="1">
      <alignment horizontal="center" vertical="center"/>
      <protection locked="0"/>
    </xf>
    <xf numFmtId="0" fontId="113" fillId="0" borderId="128" xfId="21412" applyFont="1" applyBorder="1" applyAlignment="1" applyProtection="1">
      <alignment horizontal="left" vertical="center" wrapText="1"/>
      <protection locked="0"/>
    </xf>
    <xf numFmtId="164" fontId="113" fillId="0" borderId="126" xfId="948" applyNumberFormat="1" applyFont="1" applyFill="1" applyBorder="1" applyAlignment="1" applyProtection="1">
      <alignment horizontal="right" vertical="center"/>
      <protection locked="0"/>
    </xf>
    <xf numFmtId="0" fontId="112"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top" wrapText="1"/>
      <protection locked="0"/>
    </xf>
    <xf numFmtId="164" fontId="113" fillId="76" borderId="126" xfId="948" applyNumberFormat="1" applyFont="1" applyFill="1" applyBorder="1" applyAlignment="1" applyProtection="1">
      <alignment horizontal="right" vertical="center"/>
    </xf>
    <xf numFmtId="0" fontId="112" fillId="75" borderId="129" xfId="21412" applyFont="1" applyFill="1" applyBorder="1" applyProtection="1">
      <alignment vertical="center"/>
      <protection locked="0"/>
    </xf>
    <xf numFmtId="164" fontId="62" fillId="75" borderId="128" xfId="948" applyNumberFormat="1" applyFont="1" applyFill="1" applyBorder="1" applyAlignment="1" applyProtection="1">
      <alignment horizontal="right" vertical="center"/>
      <protection locked="0"/>
    </xf>
    <xf numFmtId="0" fontId="114" fillId="69" borderId="127" xfId="21412" applyFont="1" applyFill="1" applyBorder="1" applyAlignment="1" applyProtection="1">
      <alignment horizontal="center" vertical="center"/>
      <protection locked="0"/>
    </xf>
    <xf numFmtId="0" fontId="113" fillId="69" borderId="126" xfId="21412" applyFont="1" applyFill="1" applyBorder="1" applyAlignment="1" applyProtection="1">
      <alignment vertical="center" wrapText="1"/>
      <protection locked="0"/>
    </xf>
    <xf numFmtId="0" fontId="113" fillId="69" borderId="126" xfId="21412" applyFont="1" applyFill="1" applyBorder="1" applyAlignment="1" applyProtection="1">
      <alignment horizontal="left" vertical="center" wrapText="1"/>
      <protection locked="0"/>
    </xf>
    <xf numFmtId="0" fontId="113" fillId="0" borderId="126" xfId="21412" applyFont="1" applyBorder="1" applyAlignment="1" applyProtection="1">
      <alignment horizontal="left" vertical="center" wrapText="1"/>
      <protection locked="0"/>
    </xf>
    <xf numFmtId="0" fontId="114" fillId="3" borderId="127" xfId="21412" applyFont="1" applyFill="1" applyBorder="1" applyAlignment="1" applyProtection="1">
      <alignment horizontal="center" vertical="center"/>
      <protection locked="0"/>
    </xf>
    <xf numFmtId="0" fontId="113" fillId="0" borderId="126" xfId="21412" applyFont="1" applyBorder="1" applyAlignment="1" applyProtection="1">
      <alignment vertical="center" wrapText="1"/>
      <protection locked="0"/>
    </xf>
    <xf numFmtId="0" fontId="115" fillId="76" borderId="126" xfId="21412" applyFont="1" applyFill="1" applyBorder="1" applyAlignment="1" applyProtection="1">
      <alignment horizontal="center" vertical="center"/>
      <protection locked="0"/>
    </xf>
    <xf numFmtId="0" fontId="112" fillId="76" borderId="128" xfId="21412" applyFont="1" applyFill="1" applyBorder="1" applyAlignment="1" applyProtection="1">
      <alignment vertical="center" wrapText="1"/>
      <protection locked="0"/>
    </xf>
    <xf numFmtId="164" fontId="112" fillId="75" borderId="128" xfId="948" applyNumberFormat="1" applyFont="1" applyFill="1" applyBorder="1" applyAlignment="1" applyProtection="1">
      <alignment horizontal="right" vertical="center"/>
      <protection locked="0"/>
    </xf>
    <xf numFmtId="0" fontId="113" fillId="69" borderId="128" xfId="21412" applyFont="1" applyFill="1" applyBorder="1" applyAlignment="1" applyProtection="1">
      <alignment vertical="center" wrapText="1"/>
      <protection locked="0"/>
    </xf>
    <xf numFmtId="0" fontId="62" fillId="75" borderId="129" xfId="21412" applyFont="1" applyFill="1" applyBorder="1" applyProtection="1">
      <alignment vertical="center"/>
      <protection locked="0"/>
    </xf>
    <xf numFmtId="194" fontId="113" fillId="76" borderId="126" xfId="948" applyNumberFormat="1" applyFont="1" applyFill="1" applyBorder="1" applyAlignment="1" applyProtection="1">
      <alignment horizontal="right" vertical="center"/>
    </xf>
    <xf numFmtId="164" fontId="113" fillId="3" borderId="126" xfId="948" applyNumberFormat="1" applyFont="1" applyFill="1" applyBorder="1" applyAlignment="1" applyProtection="1">
      <alignment horizontal="right" vertical="center"/>
      <protection locked="0"/>
    </xf>
    <xf numFmtId="0" fontId="114" fillId="3" borderId="126" xfId="21412" applyFont="1" applyFill="1" applyBorder="1" applyAlignment="1" applyProtection="1">
      <alignment horizontal="center" vertical="center"/>
      <protection locked="0"/>
    </xf>
    <xf numFmtId="0" fontId="113" fillId="69" borderId="128" xfId="21412" applyFont="1" applyFill="1" applyBorder="1" applyAlignment="1" applyProtection="1">
      <alignment horizontal="left" vertical="center" wrapText="1"/>
      <protection locked="0"/>
    </xf>
    <xf numFmtId="0" fontId="166" fillId="0" borderId="0" xfId="21415" applyFont="1" applyAlignment="1" applyProtection="1">
      <alignment vertical="center"/>
      <protection locked="0"/>
    </xf>
    <xf numFmtId="0" fontId="139" fillId="0" borderId="126" xfId="21416" applyFont="1" applyBorder="1" applyAlignment="1" applyProtection="1">
      <alignment horizontal="center" vertical="top" wrapText="1"/>
      <protection locked="0"/>
    </xf>
    <xf numFmtId="0" fontId="160" fillId="3" borderId="126" xfId="21416" applyFont="1" applyFill="1" applyBorder="1" applyAlignment="1" applyProtection="1">
      <alignment wrapText="1"/>
      <protection locked="0"/>
    </xf>
    <xf numFmtId="0" fontId="137" fillId="3" borderId="126" xfId="21416" applyFont="1" applyFill="1" applyBorder="1" applyAlignment="1" applyProtection="1">
      <alignment horizontal="right" wrapText="1"/>
      <protection locked="0"/>
    </xf>
    <xf numFmtId="3" fontId="139" fillId="0" borderId="126" xfId="5" applyNumberFormat="1" applyFont="1" applyBorder="1"/>
    <xf numFmtId="0" fontId="104" fillId="0" borderId="60" xfId="0" applyFont="1" applyBorder="1" applyAlignment="1">
      <alignment horizontal="left" vertical="center" wrapText="1"/>
    </xf>
    <xf numFmtId="0" fontId="104" fillId="0" borderId="59" xfId="0" applyFont="1" applyBorder="1" applyAlignment="1">
      <alignment horizontal="left" vertical="center" wrapText="1"/>
    </xf>
    <xf numFmtId="0" fontId="141" fillId="0" borderId="138" xfId="0" applyFont="1" applyBorder="1" applyAlignment="1">
      <alignment horizontal="center" vertical="center"/>
    </xf>
    <xf numFmtId="0" fontId="141" fillId="0" borderId="25" xfId="0" applyFont="1" applyBorder="1" applyAlignment="1">
      <alignment horizontal="center" vertical="center"/>
    </xf>
    <xf numFmtId="0" fontId="141" fillId="0" borderId="139" xfId="0" applyFont="1" applyBorder="1" applyAlignment="1">
      <alignment horizontal="center" vertical="center"/>
    </xf>
    <xf numFmtId="164" fontId="0" fillId="0" borderId="80" xfId="7" applyNumberFormat="1" applyFont="1" applyBorder="1" applyAlignment="1">
      <alignment horizontal="center"/>
    </xf>
    <xf numFmtId="164" fontId="0" fillId="0" borderId="77" xfId="7" applyNumberFormat="1" applyFont="1" applyBorder="1" applyAlignment="1">
      <alignment horizontal="center"/>
    </xf>
    <xf numFmtId="164" fontId="0" fillId="0" borderId="78" xfId="7" applyNumberFormat="1" applyFont="1" applyBorder="1" applyAlignment="1">
      <alignment horizontal="center"/>
    </xf>
    <xf numFmtId="164" fontId="0" fillId="0" borderId="119" xfId="7" applyNumberFormat="1" applyFont="1" applyBorder="1" applyAlignment="1">
      <alignment horizontal="center"/>
    </xf>
    <xf numFmtId="164" fontId="0" fillId="0" borderId="120" xfId="7" applyNumberFormat="1" applyFont="1" applyBorder="1" applyAlignment="1">
      <alignment horizontal="center"/>
    </xf>
    <xf numFmtId="164" fontId="0" fillId="0" borderId="121" xfId="7" applyNumberFormat="1" applyFont="1" applyBorder="1" applyAlignment="1">
      <alignment horizontal="center"/>
    </xf>
    <xf numFmtId="0" fontId="0" fillId="0" borderId="118" xfId="0" applyBorder="1" applyAlignment="1">
      <alignment horizontal="center" vertical="center"/>
    </xf>
    <xf numFmtId="0" fontId="128" fillId="0" borderId="75" xfId="0" applyFont="1" applyBorder="1" applyAlignment="1">
      <alignment horizontal="center" vertical="center"/>
    </xf>
    <xf numFmtId="0" fontId="128" fillId="0" borderId="7"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0" fillId="0" borderId="80" xfId="0" applyBorder="1" applyAlignment="1">
      <alignment horizontal="center"/>
    </xf>
    <xf numFmtId="0" fontId="0" fillId="0" borderId="77" xfId="0" applyBorder="1" applyAlignment="1">
      <alignment horizontal="center"/>
    </xf>
    <xf numFmtId="0" fontId="0" fillId="0" borderId="78" xfId="0" applyBorder="1" applyAlignment="1">
      <alignment horizontal="center"/>
    </xf>
    <xf numFmtId="0" fontId="128" fillId="0" borderId="122" xfId="0" applyFont="1" applyBorder="1" applyAlignment="1">
      <alignment horizontal="center" vertical="center" wrapText="1"/>
    </xf>
    <xf numFmtId="0" fontId="128" fillId="0" borderId="7" xfId="0" applyFont="1" applyBorder="1" applyAlignment="1">
      <alignment horizontal="center" vertical="center" wrapText="1"/>
    </xf>
    <xf numFmtId="0" fontId="0" fillId="0" borderId="108" xfId="0" applyBorder="1" applyAlignment="1">
      <alignment horizontal="center" vertical="center"/>
    </xf>
    <xf numFmtId="0" fontId="0" fillId="0" borderId="11" xfId="0" applyBorder="1" applyAlignment="1">
      <alignment horizontal="center" vertical="center"/>
    </xf>
    <xf numFmtId="0" fontId="0" fillId="0" borderId="118" xfId="0" applyBorder="1" applyAlignment="1">
      <alignment horizontal="center" vertical="center" wrapText="1"/>
    </xf>
    <xf numFmtId="0" fontId="11" fillId="0" borderId="13" xfId="0" applyFont="1" applyBorder="1" applyAlignment="1">
      <alignment horizontal="center"/>
    </xf>
    <xf numFmtId="0" fontId="11" fillId="0" borderId="14" xfId="0" applyFont="1" applyBorder="1" applyAlignment="1">
      <alignment horizontal="center"/>
    </xf>
    <xf numFmtId="0" fontId="11" fillId="0" borderId="8" xfId="0" applyFont="1" applyBorder="1" applyAlignment="1">
      <alignment horizontal="center" vertical="center" wrapText="1"/>
    </xf>
    <xf numFmtId="0" fontId="11" fillId="0" borderId="17"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xf>
    <xf numFmtId="0" fontId="5" fillId="0" borderId="17" xfId="0" applyFont="1" applyBorder="1" applyAlignment="1">
      <alignment horizontal="center"/>
    </xf>
    <xf numFmtId="0" fontId="7" fillId="35" borderId="96" xfId="0" applyFont="1" applyFill="1" applyBorder="1" applyAlignment="1">
      <alignment horizontal="center" vertical="center" wrapText="1"/>
    </xf>
    <xf numFmtId="0" fontId="7" fillId="35" borderId="24" xfId="0" applyFont="1" applyFill="1" applyBorder="1" applyAlignment="1">
      <alignment horizontal="center" vertical="center" wrapText="1"/>
    </xf>
    <xf numFmtId="0" fontId="7" fillId="35" borderId="93" xfId="0" applyFont="1" applyFill="1" applyBorder="1" applyAlignment="1">
      <alignment horizontal="center" vertical="center" wrapText="1"/>
    </xf>
    <xf numFmtId="0" fontId="7" fillId="35" borderId="78" xfId="0" applyFont="1" applyFill="1" applyBorder="1" applyAlignment="1">
      <alignment horizontal="center" vertical="center" wrapText="1"/>
    </xf>
    <xf numFmtId="0" fontId="154" fillId="85" borderId="7" xfId="0" applyFont="1" applyFill="1" applyBorder="1" applyAlignment="1">
      <alignment horizontal="center" vertical="center" wrapText="1"/>
    </xf>
    <xf numFmtId="0" fontId="154" fillId="85" borderId="126" xfId="0" applyFont="1" applyFill="1" applyBorder="1" applyAlignment="1">
      <alignment horizontal="center" vertical="center" wrapText="1"/>
    </xf>
    <xf numFmtId="0" fontId="154" fillId="85" borderId="7" xfId="11" applyFont="1" applyFill="1" applyBorder="1" applyAlignment="1">
      <alignment horizontal="center" vertical="top"/>
    </xf>
    <xf numFmtId="0" fontId="156" fillId="86" borderId="58" xfId="0" applyFont="1" applyFill="1" applyBorder="1" applyAlignment="1">
      <alignment horizontal="center" vertical="center" wrapText="1"/>
    </xf>
    <xf numFmtId="0" fontId="156" fillId="86" borderId="134" xfId="0" applyFont="1" applyFill="1" applyBorder="1" applyAlignment="1">
      <alignment horizontal="center" vertical="center" wrapText="1"/>
    </xf>
    <xf numFmtId="0" fontId="101" fillId="3" borderId="61" xfId="13" applyFont="1" applyFill="1" applyBorder="1" applyAlignment="1" applyProtection="1">
      <alignment horizontal="center" vertical="center" wrapText="1"/>
      <protection locked="0"/>
    </xf>
    <xf numFmtId="0" fontId="101" fillId="3" borderId="58" xfId="13" applyFont="1" applyFill="1" applyBorder="1" applyAlignment="1" applyProtection="1">
      <alignment horizontal="center" vertical="center" wrapText="1"/>
      <protection locked="0"/>
    </xf>
    <xf numFmtId="9" fontId="5" fillId="0" borderId="8" xfId="0" applyNumberFormat="1" applyFont="1" applyBorder="1" applyAlignment="1">
      <alignment horizontal="center" vertical="center"/>
    </xf>
    <xf numFmtId="9" fontId="5" fillId="0" borderId="10"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164" fontId="16" fillId="3" borderId="12" xfId="1" applyNumberFormat="1" applyFont="1" applyFill="1" applyBorder="1" applyAlignment="1" applyProtection="1">
      <alignment horizontal="center"/>
      <protection locked="0"/>
    </xf>
    <xf numFmtId="164" fontId="16" fillId="3" borderId="13" xfId="1" applyNumberFormat="1" applyFont="1" applyFill="1" applyBorder="1" applyAlignment="1" applyProtection="1">
      <alignment horizontal="center"/>
      <protection locked="0"/>
    </xf>
    <xf numFmtId="164" fontId="16" fillId="3" borderId="14" xfId="1" applyNumberFormat="1" applyFont="1" applyFill="1" applyBorder="1" applyAlignment="1" applyProtection="1">
      <alignment horizontal="center"/>
      <protection locked="0"/>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164" fontId="16" fillId="0" borderId="71" xfId="1" applyNumberFormat="1" applyFont="1" applyFill="1" applyBorder="1" applyAlignment="1" applyProtection="1">
      <alignment horizontal="center" vertical="center" wrapText="1"/>
      <protection locked="0"/>
    </xf>
    <xf numFmtId="164" fontId="16" fillId="0" borderId="72" xfId="1" applyNumberFormat="1" applyFont="1" applyFill="1" applyBorder="1" applyAlignment="1" applyProtection="1">
      <alignment horizontal="center" vertical="center" wrapText="1"/>
      <protection locked="0"/>
    </xf>
    <xf numFmtId="0" fontId="5" fillId="0" borderId="61"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53"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86" xfId="0" applyFont="1" applyBorder="1" applyAlignment="1">
      <alignment horizontal="center" vertical="center" wrapText="1"/>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5" fillId="0" borderId="13" xfId="0" applyFont="1" applyBorder="1" applyAlignment="1">
      <alignment horizontal="center"/>
    </xf>
    <xf numFmtId="0" fontId="5" fillId="0" borderId="14" xfId="0" applyFont="1" applyBorder="1" applyAlignment="1">
      <alignment horizontal="center" vertical="center" wrapText="1"/>
    </xf>
    <xf numFmtId="0" fontId="5" fillId="0" borderId="92" xfId="0" applyFont="1" applyBorder="1" applyAlignment="1">
      <alignment horizontal="center" vertical="center" wrapText="1"/>
    </xf>
    <xf numFmtId="0" fontId="119" fillId="0" borderId="99" xfId="0" applyFont="1" applyBorder="1" applyAlignment="1">
      <alignment horizontal="left" vertical="center" wrapText="1"/>
    </xf>
    <xf numFmtId="0" fontId="119" fillId="0" borderId="100" xfId="0" applyFont="1" applyBorder="1" applyAlignment="1">
      <alignment horizontal="left" vertical="center" wrapText="1"/>
    </xf>
    <xf numFmtId="0" fontId="119" fillId="0" borderId="102" xfId="0" applyFont="1" applyBorder="1" applyAlignment="1">
      <alignment horizontal="left" vertical="center" wrapText="1"/>
    </xf>
    <xf numFmtId="0" fontId="119" fillId="0" borderId="103" xfId="0" applyFont="1" applyBorder="1" applyAlignment="1">
      <alignment horizontal="left" vertical="center" wrapText="1"/>
    </xf>
    <xf numFmtId="0" fontId="119" fillId="0" borderId="105" xfId="0" applyFont="1" applyBorder="1" applyAlignment="1">
      <alignment horizontal="left" vertical="center" wrapText="1"/>
    </xf>
    <xf numFmtId="0" fontId="119" fillId="0" borderId="106" xfId="0" applyFont="1" applyBorder="1" applyAlignment="1">
      <alignment horizontal="left" vertical="center" wrapText="1"/>
    </xf>
    <xf numFmtId="0" fontId="120" fillId="0" borderId="125" xfId="0" applyFont="1" applyBorder="1" applyAlignment="1">
      <alignment horizontal="center" vertical="center" wrapText="1"/>
    </xf>
    <xf numFmtId="0" fontId="120" fillId="0" borderId="124" xfId="0" applyFont="1" applyBorder="1" applyAlignment="1">
      <alignment horizontal="center" vertical="center" wrapText="1"/>
    </xf>
    <xf numFmtId="0" fontId="120" fillId="0" borderId="101" xfId="0" applyFont="1" applyBorder="1" applyAlignment="1">
      <alignment horizontal="center" vertical="center" wrapText="1"/>
    </xf>
    <xf numFmtId="0" fontId="120" fillId="0" borderId="47" xfId="0" applyFont="1" applyBorder="1" applyAlignment="1">
      <alignment horizontal="center" vertical="center" wrapText="1"/>
    </xf>
    <xf numFmtId="0" fontId="120" fillId="0" borderId="104" xfId="0" applyFont="1" applyBorder="1" applyAlignment="1">
      <alignment horizontal="center" vertical="center" wrapText="1"/>
    </xf>
    <xf numFmtId="0" fontId="120" fillId="0" borderId="11" xfId="0" applyFont="1" applyBorder="1" applyAlignment="1">
      <alignment horizontal="center" vertical="center" wrapText="1"/>
    </xf>
    <xf numFmtId="0" fontId="116" fillId="0" borderId="127" xfId="0" applyFont="1" applyBorder="1" applyAlignment="1">
      <alignment horizontal="center" vertical="center" wrapText="1"/>
    </xf>
    <xf numFmtId="0" fontId="116" fillId="0" borderId="7" xfId="0" applyFont="1" applyBorder="1" applyAlignment="1">
      <alignment horizontal="center" vertical="center" wrapText="1"/>
    </xf>
    <xf numFmtId="0" fontId="116" fillId="0" borderId="126" xfId="0" applyFont="1" applyBorder="1" applyAlignment="1">
      <alignment horizontal="center" vertical="center" wrapText="1"/>
    </xf>
    <xf numFmtId="0" fontId="116" fillId="0" borderId="129" xfId="0" applyFont="1" applyBorder="1" applyAlignment="1">
      <alignment horizontal="center" vertical="center" wrapText="1"/>
    </xf>
    <xf numFmtId="0" fontId="116" fillId="0" borderId="128" xfId="0" applyFont="1" applyBorder="1" applyAlignment="1">
      <alignment horizontal="center" vertical="center" wrapText="1"/>
    </xf>
    <xf numFmtId="0" fontId="124" fillId="0" borderId="126" xfId="0" applyFont="1" applyBorder="1" applyAlignment="1">
      <alignment horizontal="center" vertical="center"/>
    </xf>
    <xf numFmtId="0" fontId="118" fillId="0" borderId="125" xfId="0" applyFont="1" applyBorder="1" applyAlignment="1">
      <alignment horizontal="center" vertical="center"/>
    </xf>
    <xf numFmtId="0" fontId="118" fillId="0" borderId="130" xfId="0" applyFont="1" applyBorder="1" applyAlignment="1">
      <alignment horizontal="center" vertical="center"/>
    </xf>
    <xf numFmtId="0" fontId="118" fillId="0" borderId="47" xfId="0" applyFont="1" applyBorder="1" applyAlignment="1">
      <alignment horizontal="center" vertical="center"/>
    </xf>
    <xf numFmtId="0" fontId="118" fillId="0" borderId="11" xfId="0" applyFont="1" applyBorder="1" applyAlignment="1">
      <alignment horizontal="center" vertical="center"/>
    </xf>
    <xf numFmtId="0" fontId="119" fillId="0" borderId="126" xfId="0" applyFont="1" applyBorder="1" applyAlignment="1">
      <alignment horizontal="center" vertical="center" wrapText="1"/>
    </xf>
    <xf numFmtId="0" fontId="119" fillId="0" borderId="125" xfId="0" applyFont="1" applyBorder="1" applyAlignment="1">
      <alignment horizontal="center" vertical="center" wrapText="1"/>
    </xf>
    <xf numFmtId="0" fontId="119" fillId="0" borderId="130" xfId="0" applyFont="1" applyBorder="1" applyAlignment="1">
      <alignment horizontal="center" vertical="center" wrapText="1"/>
    </xf>
    <xf numFmtId="0" fontId="119" fillId="0" borderId="107" xfId="0" applyFont="1" applyBorder="1" applyAlignment="1">
      <alignment horizontal="center" vertical="center" wrapText="1"/>
    </xf>
    <xf numFmtId="0" fontId="119" fillId="0" borderId="108" xfId="0" applyFont="1" applyBorder="1" applyAlignment="1">
      <alignment horizontal="center" vertical="center" wrapText="1"/>
    </xf>
    <xf numFmtId="0" fontId="119" fillId="0" borderId="47" xfId="0" applyFont="1" applyBorder="1" applyAlignment="1">
      <alignment horizontal="center" vertical="center" wrapText="1"/>
    </xf>
    <xf numFmtId="0" fontId="119" fillId="0" borderId="11" xfId="0" applyFont="1" applyBorder="1" applyAlignment="1">
      <alignment horizontal="center" vertical="center" wrapText="1"/>
    </xf>
    <xf numFmtId="0" fontId="116" fillId="0" borderId="131" xfId="0" applyFont="1" applyBorder="1" applyAlignment="1">
      <alignment horizontal="center" vertical="center" wrapText="1"/>
    </xf>
    <xf numFmtId="0" fontId="119" fillId="0" borderId="109" xfId="0" applyFont="1" applyBorder="1" applyAlignment="1">
      <alignment horizontal="center" vertical="center" wrapText="1"/>
    </xf>
    <xf numFmtId="0" fontId="119" fillId="0" borderId="7" xfId="0" applyFont="1" applyBorder="1" applyAlignment="1">
      <alignment horizontal="center" vertical="center" wrapText="1"/>
    </xf>
    <xf numFmtId="0" fontId="116" fillId="0" borderId="109" xfId="0" applyFont="1" applyBorder="1" applyAlignment="1">
      <alignment horizontal="center" vertical="center" wrapText="1"/>
    </xf>
    <xf numFmtId="0" fontId="116" fillId="0" borderId="125" xfId="0" applyFont="1" applyBorder="1" applyAlignment="1">
      <alignment horizontal="center" vertical="center" wrapText="1"/>
    </xf>
    <xf numFmtId="0" fontId="116" fillId="0" borderId="124" xfId="0" applyFont="1" applyBorder="1" applyAlignment="1">
      <alignment horizontal="center" vertical="center" wrapText="1"/>
    </xf>
    <xf numFmtId="0" fontId="116" fillId="0" borderId="130" xfId="0" applyFont="1" applyBorder="1" applyAlignment="1">
      <alignment horizontal="center" vertical="center" wrapText="1"/>
    </xf>
    <xf numFmtId="0" fontId="116" fillId="0" borderId="11" xfId="0" applyFont="1" applyBorder="1" applyAlignment="1">
      <alignment horizontal="center" vertical="center" wrapText="1"/>
    </xf>
    <xf numFmtId="0" fontId="116" fillId="0" borderId="134" xfId="0" applyFont="1" applyBorder="1" applyAlignment="1">
      <alignment horizontal="center" vertical="center" wrapText="1"/>
    </xf>
    <xf numFmtId="0" fontId="116" fillId="0" borderId="48" xfId="0" applyFont="1" applyBorder="1" applyAlignment="1">
      <alignment horizontal="center" vertical="center" wrapText="1"/>
    </xf>
    <xf numFmtId="0" fontId="116" fillId="0" borderId="49" xfId="0" applyFont="1" applyBorder="1" applyAlignment="1">
      <alignment horizontal="center" vertical="center" wrapText="1"/>
    </xf>
    <xf numFmtId="0" fontId="116" fillId="0" borderId="86" xfId="0" applyFont="1" applyBorder="1" applyAlignment="1">
      <alignment horizontal="center" vertical="center" wrapText="1"/>
    </xf>
    <xf numFmtId="0" fontId="119" fillId="0" borderId="48" xfId="0" applyFont="1" applyBorder="1" applyAlignment="1">
      <alignment horizontal="left" vertical="top" wrapText="1"/>
    </xf>
    <xf numFmtId="0" fontId="119" fillId="0" borderId="86" xfId="0" applyFont="1" applyBorder="1" applyAlignment="1">
      <alignment horizontal="left" vertical="top" wrapText="1"/>
    </xf>
    <xf numFmtId="0" fontId="119" fillId="0" borderId="57" xfId="0" applyFont="1" applyBorder="1" applyAlignment="1">
      <alignment horizontal="left" vertical="top" wrapText="1"/>
    </xf>
    <xf numFmtId="0" fontId="119" fillId="0" borderId="73" xfId="0" applyFont="1" applyBorder="1" applyAlignment="1">
      <alignment horizontal="left" vertical="top" wrapText="1"/>
    </xf>
    <xf numFmtId="0" fontId="119" fillId="0" borderId="98" xfId="0" applyFont="1" applyBorder="1" applyAlignment="1">
      <alignment horizontal="left" vertical="top" wrapText="1"/>
    </xf>
    <xf numFmtId="0" fontId="119" fillId="0" borderId="136" xfId="0" applyFont="1" applyBorder="1" applyAlignment="1">
      <alignment horizontal="left" vertical="top" wrapText="1"/>
    </xf>
    <xf numFmtId="0" fontId="119" fillId="0" borderId="137" xfId="0" applyFont="1" applyBorder="1" applyAlignment="1">
      <alignment horizontal="center" vertical="center" wrapText="1"/>
    </xf>
    <xf numFmtId="0" fontId="119" fillId="0" borderId="63" xfId="0" applyFont="1" applyBorder="1" applyAlignment="1">
      <alignment horizontal="center" vertical="center" wrapText="1"/>
    </xf>
    <xf numFmtId="0" fontId="116" fillId="0" borderId="125" xfId="0" applyFont="1" applyBorder="1" applyAlignment="1">
      <alignment horizontal="center" vertical="top" wrapText="1"/>
    </xf>
    <xf numFmtId="0" fontId="116" fillId="0" borderId="124" xfId="0" applyFont="1" applyBorder="1" applyAlignment="1">
      <alignment horizontal="center" vertical="top" wrapText="1"/>
    </xf>
    <xf numFmtId="0" fontId="116" fillId="0" borderId="131" xfId="0" applyFont="1" applyBorder="1" applyAlignment="1">
      <alignment horizontal="center" vertical="top" wrapText="1"/>
    </xf>
    <xf numFmtId="0" fontId="116" fillId="0" borderId="128" xfId="0" applyFont="1" applyBorder="1" applyAlignment="1">
      <alignment horizontal="center" vertical="top" wrapText="1"/>
    </xf>
    <xf numFmtId="0" fontId="105" fillId="0" borderId="110" xfId="0" applyFont="1" applyBorder="1" applyAlignment="1">
      <alignment horizontal="left" vertical="top" wrapText="1"/>
    </xf>
    <xf numFmtId="0" fontId="105" fillId="0" borderId="111" xfId="0" applyFont="1" applyBorder="1" applyAlignment="1">
      <alignment horizontal="left" vertical="top" wrapText="1"/>
    </xf>
    <xf numFmtId="0" fontId="122" fillId="0" borderId="126" xfId="0" applyFont="1" applyBorder="1" applyAlignment="1">
      <alignment horizontal="center" vertical="center"/>
    </xf>
    <xf numFmtId="0" fontId="121" fillId="0" borderId="126" xfId="0" applyFont="1" applyBorder="1" applyAlignment="1">
      <alignment horizontal="center" vertical="center" wrapText="1"/>
    </xf>
    <xf numFmtId="0" fontId="121" fillId="0" borderId="127" xfId="0" applyFont="1" applyBorder="1" applyAlignment="1">
      <alignment horizontal="center" vertical="center" wrapText="1"/>
    </xf>
    <xf numFmtId="0" fontId="106" fillId="0" borderId="126" xfId="0" applyFont="1" applyBorder="1" applyAlignment="1">
      <alignment horizontal="left" vertical="top" wrapText="1"/>
    </xf>
    <xf numFmtId="0" fontId="105" fillId="88" borderId="126" xfId="0" applyFont="1" applyFill="1" applyBorder="1" applyAlignment="1">
      <alignment horizontal="center" vertical="center" wrapText="1"/>
    </xf>
    <xf numFmtId="0" fontId="105" fillId="0" borderId="140" xfId="0" applyFont="1" applyBorder="1" applyAlignment="1">
      <alignment horizontal="center" vertical="center"/>
    </xf>
    <xf numFmtId="0" fontId="105" fillId="0" borderId="141" xfId="0" applyFont="1" applyBorder="1" applyAlignment="1">
      <alignment horizontal="center" vertical="center"/>
    </xf>
    <xf numFmtId="0" fontId="105" fillId="0" borderId="142" xfId="0" applyFont="1" applyBorder="1" applyAlignment="1">
      <alignment horizontal="center" vertical="center"/>
    </xf>
    <xf numFmtId="0" fontId="106" fillId="0" borderId="126" xfId="0" applyFont="1" applyBorder="1" applyAlignment="1">
      <alignment horizontal="left" vertical="center" wrapText="1"/>
    </xf>
    <xf numFmtId="0" fontId="105" fillId="88" borderId="144" xfId="0" applyFont="1" applyFill="1" applyBorder="1" applyAlignment="1">
      <alignment horizontal="center" vertical="center" wrapText="1"/>
    </xf>
    <xf numFmtId="0" fontId="105" fillId="88" borderId="64" xfId="0" applyFont="1" applyFill="1" applyBorder="1" applyAlignment="1">
      <alignment horizontal="center" vertical="center" wrapText="1"/>
    </xf>
    <xf numFmtId="0" fontId="105" fillId="88" borderId="145" xfId="0" applyFont="1" applyFill="1" applyBorder="1" applyAlignment="1">
      <alignment horizontal="center" vertical="center" wrapText="1"/>
    </xf>
    <xf numFmtId="0" fontId="106" fillId="0" borderId="47" xfId="0" applyFont="1" applyBorder="1" applyAlignment="1">
      <alignment horizontal="left" vertical="center" wrapText="1"/>
    </xf>
    <xf numFmtId="0" fontId="106" fillId="0" borderId="11" xfId="0" applyFont="1" applyBorder="1" applyAlignment="1">
      <alignment horizontal="left" vertical="center" wrapText="1"/>
    </xf>
    <xf numFmtId="0" fontId="106" fillId="0" borderId="129" xfId="0" applyFont="1" applyBorder="1" applyAlignment="1">
      <alignment horizontal="left" vertical="center" wrapText="1"/>
    </xf>
    <xf numFmtId="0" fontId="106" fillId="0" borderId="128" xfId="0" applyFont="1" applyBorder="1" applyAlignment="1">
      <alignment horizontal="left" vertical="center" wrapText="1"/>
    </xf>
    <xf numFmtId="0" fontId="158" fillId="89" borderId="129" xfId="0" applyFont="1" applyFill="1" applyBorder="1" applyAlignment="1">
      <alignment vertical="center" wrapText="1"/>
    </xf>
    <xf numFmtId="0" fontId="158" fillId="89" borderId="128" xfId="0" applyFont="1" applyFill="1" applyBorder="1" applyAlignment="1">
      <alignment vertical="center" wrapText="1"/>
    </xf>
    <xf numFmtId="0" fontId="106" fillId="89" borderId="129" xfId="0" applyFont="1" applyFill="1" applyBorder="1" applyAlignment="1">
      <alignment vertical="center" wrapText="1"/>
    </xf>
    <xf numFmtId="0" fontId="106" fillId="89" borderId="128" xfId="0" applyFont="1" applyFill="1" applyBorder="1" applyAlignment="1">
      <alignment vertical="center" wrapText="1"/>
    </xf>
    <xf numFmtId="0" fontId="106" fillId="0" borderId="129" xfId="0" applyFont="1" applyBorder="1" applyAlignment="1">
      <alignment horizontal="left"/>
    </xf>
    <xf numFmtId="0" fontId="106" fillId="0" borderId="128" xfId="0" applyFont="1" applyBorder="1" applyAlignment="1">
      <alignment horizontal="left"/>
    </xf>
    <xf numFmtId="0" fontId="106" fillId="0" borderId="129" xfId="0" applyFont="1" applyBorder="1" applyAlignment="1">
      <alignment vertical="center" wrapText="1"/>
    </xf>
    <xf numFmtId="0" fontId="106" fillId="0" borderId="128" xfId="0" applyFont="1" applyBorder="1" applyAlignment="1">
      <alignment vertical="center" wrapText="1"/>
    </xf>
    <xf numFmtId="0" fontId="106" fillId="0" borderId="131" xfId="0" applyFont="1" applyBorder="1" applyAlignment="1">
      <alignment horizontal="left" vertical="center" wrapText="1"/>
    </xf>
    <xf numFmtId="0" fontId="106" fillId="89" borderId="66" xfId="0" applyFont="1" applyFill="1" applyBorder="1" applyAlignment="1">
      <alignment horizontal="left" vertical="center" wrapText="1"/>
    </xf>
    <xf numFmtId="0" fontId="106" fillId="89" borderId="67" xfId="0" applyFont="1" applyFill="1" applyBorder="1" applyAlignment="1">
      <alignment horizontal="left" vertical="center" wrapText="1"/>
    </xf>
    <xf numFmtId="0" fontId="106" fillId="0" borderId="69" xfId="0" applyFont="1" applyBorder="1" applyAlignment="1">
      <alignment horizontal="left" vertical="center" wrapText="1"/>
    </xf>
    <xf numFmtId="0" fontId="106" fillId="0" borderId="70" xfId="0" applyFont="1" applyBorder="1" applyAlignment="1">
      <alignment horizontal="left" vertical="center" wrapText="1"/>
    </xf>
    <xf numFmtId="0" fontId="106" fillId="0" borderId="47" xfId="0" applyFont="1" applyBorder="1" applyAlignment="1">
      <alignment vertical="center" wrapText="1"/>
    </xf>
    <xf numFmtId="0" fontId="106" fillId="0" borderId="11" xfId="0" applyFont="1" applyBorder="1" applyAlignment="1">
      <alignment vertical="center" wrapText="1"/>
    </xf>
    <xf numFmtId="0" fontId="106" fillId="0" borderId="66" xfId="0" applyFont="1" applyBorder="1" applyAlignment="1">
      <alignment horizontal="left" vertical="center" wrapText="1"/>
    </xf>
    <xf numFmtId="0" fontId="106" fillId="0" borderId="67" xfId="0" applyFont="1" applyBorder="1" applyAlignment="1">
      <alignment horizontal="left" vertical="center" wrapText="1"/>
    </xf>
    <xf numFmtId="0" fontId="105" fillId="90" borderId="146" xfId="0" applyFont="1" applyFill="1" applyBorder="1" applyAlignment="1">
      <alignment horizontal="center" vertical="center" wrapText="1"/>
    </xf>
    <xf numFmtId="0" fontId="105" fillId="90" borderId="0" xfId="0" applyFont="1" applyFill="1" applyAlignment="1">
      <alignment horizontal="center" vertical="center" wrapText="1"/>
    </xf>
    <xf numFmtId="0" fontId="105" fillId="90" borderId="147" xfId="0" applyFont="1" applyFill="1" applyBorder="1" applyAlignment="1">
      <alignment horizontal="center" vertical="center" wrapText="1"/>
    </xf>
    <xf numFmtId="0" fontId="106" fillId="90" borderId="66" xfId="0" applyFont="1" applyFill="1" applyBorder="1" applyAlignment="1">
      <alignment horizontal="left" vertical="center" wrapText="1"/>
    </xf>
    <xf numFmtId="0" fontId="106" fillId="90" borderId="67" xfId="0" applyFont="1" applyFill="1" applyBorder="1" applyAlignment="1">
      <alignment horizontal="left" vertical="center" wrapText="1"/>
    </xf>
    <xf numFmtId="0" fontId="105" fillId="88" borderId="146" xfId="0" applyFont="1" applyFill="1" applyBorder="1" applyAlignment="1">
      <alignment horizontal="center" vertical="center" wrapText="1"/>
    </xf>
    <xf numFmtId="0" fontId="105" fillId="88" borderId="0" xfId="0" applyFont="1" applyFill="1" applyAlignment="1">
      <alignment horizontal="center" vertical="center" wrapText="1"/>
    </xf>
    <xf numFmtId="0" fontId="105" fillId="88" borderId="147" xfId="0" applyFont="1" applyFill="1" applyBorder="1" applyAlignment="1">
      <alignment horizontal="center" vertical="center" wrapText="1"/>
    </xf>
    <xf numFmtId="0" fontId="158" fillId="89" borderId="129" xfId="0" applyFont="1" applyFill="1" applyBorder="1" applyAlignment="1">
      <alignment horizontal="left" vertical="center" wrapText="1"/>
    </xf>
    <xf numFmtId="0" fontId="158" fillId="89" borderId="128" xfId="0" applyFont="1" applyFill="1" applyBorder="1" applyAlignment="1">
      <alignment horizontal="left" vertical="center" wrapText="1"/>
    </xf>
    <xf numFmtId="0" fontId="106" fillId="89" borderId="129" xfId="0" applyFont="1" applyFill="1" applyBorder="1" applyAlignment="1">
      <alignment horizontal="left" vertical="center" wrapText="1"/>
    </xf>
    <xf numFmtId="0" fontId="106" fillId="89" borderId="128" xfId="0" applyFont="1" applyFill="1" applyBorder="1" applyAlignment="1">
      <alignment horizontal="left" vertical="center" wrapText="1"/>
    </xf>
    <xf numFmtId="0" fontId="106" fillId="0" borderId="129" xfId="13" applyFont="1" applyBorder="1" applyAlignment="1" applyProtection="1">
      <alignment horizontal="left" vertical="top" wrapText="1"/>
      <protection locked="0"/>
    </xf>
    <xf numFmtId="0" fontId="106" fillId="0" borderId="128" xfId="13" applyFont="1" applyBorder="1" applyAlignment="1" applyProtection="1">
      <alignment horizontal="left" vertical="top" wrapText="1"/>
      <protection locked="0"/>
    </xf>
    <xf numFmtId="0" fontId="105" fillId="88" borderId="148" xfId="0" applyFont="1" applyFill="1" applyBorder="1" applyAlignment="1">
      <alignment horizontal="center" vertical="center"/>
    </xf>
    <xf numFmtId="0" fontId="105" fillId="88" borderId="149" xfId="0" applyFont="1" applyFill="1" applyBorder="1" applyAlignment="1">
      <alignment horizontal="center" vertical="center"/>
    </xf>
    <xf numFmtId="0" fontId="105" fillId="88" borderId="150" xfId="0" applyFont="1" applyFill="1" applyBorder="1" applyAlignment="1">
      <alignment horizontal="center" vertical="center"/>
    </xf>
    <xf numFmtId="0" fontId="105" fillId="0" borderId="151" xfId="0" applyFont="1" applyBorder="1" applyAlignment="1">
      <alignment horizontal="center" vertical="center"/>
    </xf>
    <xf numFmtId="0" fontId="105" fillId="0" borderId="126" xfId="0" applyFont="1" applyBorder="1" applyAlignment="1">
      <alignment horizontal="center" vertical="center"/>
    </xf>
    <xf numFmtId="0" fontId="106" fillId="0" borderId="126" xfId="0" applyFont="1" applyBorder="1" applyAlignment="1">
      <alignment horizontal="center"/>
    </xf>
    <xf numFmtId="49" fontId="106" fillId="0" borderId="0" xfId="0" applyNumberFormat="1" applyFont="1" applyAlignment="1">
      <alignment horizontal="center" vertical="center"/>
    </xf>
    <xf numFmtId="0" fontId="105" fillId="88" borderId="129" xfId="0" applyFont="1" applyFill="1" applyBorder="1" applyAlignment="1">
      <alignment horizontal="center" vertical="center" wrapText="1"/>
    </xf>
    <xf numFmtId="0" fontId="105" fillId="88" borderId="128" xfId="0" applyFont="1" applyFill="1" applyBorder="1" applyAlignment="1">
      <alignment horizontal="center" vertical="center" wrapText="1"/>
    </xf>
    <xf numFmtId="0" fontId="106" fillId="89" borderId="129" xfId="13" applyFont="1" applyFill="1" applyBorder="1" applyAlignment="1" applyProtection="1">
      <alignment horizontal="left" vertical="top" wrapText="1"/>
      <protection locked="0"/>
    </xf>
    <xf numFmtId="0" fontId="106" fillId="89" borderId="128" xfId="13" applyFont="1" applyFill="1" applyBorder="1" applyAlignment="1" applyProtection="1">
      <alignment horizontal="left" vertical="top" wrapText="1"/>
      <protection locked="0"/>
    </xf>
    <xf numFmtId="0" fontId="106" fillId="0" borderId="129" xfId="0" applyFont="1" applyBorder="1" applyAlignment="1">
      <alignment horizontal="left" vertical="top" wrapText="1"/>
    </xf>
    <xf numFmtId="0" fontId="106" fillId="0" borderId="128" xfId="0" applyFont="1" applyBorder="1" applyAlignment="1">
      <alignment horizontal="left" vertical="top" wrapText="1"/>
    </xf>
    <xf numFmtId="193" fontId="0" fillId="0" borderId="0" xfId="0" applyNumberFormat="1"/>
  </cellXfs>
  <cellStyles count="21417">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3" xfId="724" xr:uid="{00000000-0005-0000-0000-0000C4020000}"/>
    <cellStyle name="Calculation 2 10 3 2" xfId="21407" xr:uid="{00000000-0005-0000-0000-0000C5020000}"/>
    <cellStyle name="Calculation 2 10 4" xfId="725" xr:uid="{00000000-0005-0000-0000-0000C6020000}"/>
    <cellStyle name="Calculation 2 10 4 2" xfId="21406" xr:uid="{00000000-0005-0000-0000-0000C7020000}"/>
    <cellStyle name="Calculation 2 10 5" xfId="726" xr:uid="{00000000-0005-0000-0000-0000C8020000}"/>
    <cellStyle name="Calculation 2 10 5 2" xfId="21405" xr:uid="{00000000-0005-0000-0000-0000C9020000}"/>
    <cellStyle name="Calculation 2 11" xfId="727" xr:uid="{00000000-0005-0000-0000-0000CA020000}"/>
    <cellStyle name="Calculation 2 11 2" xfId="728" xr:uid="{00000000-0005-0000-0000-0000CB020000}"/>
    <cellStyle name="Calculation 2 11 2 2" xfId="21403" xr:uid="{00000000-0005-0000-0000-0000CC020000}"/>
    <cellStyle name="Calculation 2 11 3" xfId="729" xr:uid="{00000000-0005-0000-0000-0000CD020000}"/>
    <cellStyle name="Calculation 2 11 3 2" xfId="21402" xr:uid="{00000000-0005-0000-0000-0000CE020000}"/>
    <cellStyle name="Calculation 2 11 4" xfId="730" xr:uid="{00000000-0005-0000-0000-0000CF020000}"/>
    <cellStyle name="Calculation 2 11 4 2" xfId="21401" xr:uid="{00000000-0005-0000-0000-0000D0020000}"/>
    <cellStyle name="Calculation 2 11 5" xfId="731" xr:uid="{00000000-0005-0000-0000-0000D1020000}"/>
    <cellStyle name="Calculation 2 11 5 2" xfId="21400" xr:uid="{00000000-0005-0000-0000-0000D2020000}"/>
    <cellStyle name="Calculation 2 11 6" xfId="21404" xr:uid="{00000000-0005-0000-0000-0000D3020000}"/>
    <cellStyle name="Calculation 2 12" xfId="732" xr:uid="{00000000-0005-0000-0000-0000D4020000}"/>
    <cellStyle name="Calculation 2 12 2" xfId="733" xr:uid="{00000000-0005-0000-0000-0000D5020000}"/>
    <cellStyle name="Calculation 2 12 2 2" xfId="21398" xr:uid="{00000000-0005-0000-0000-0000D6020000}"/>
    <cellStyle name="Calculation 2 12 3" xfId="734" xr:uid="{00000000-0005-0000-0000-0000D7020000}"/>
    <cellStyle name="Calculation 2 12 3 2" xfId="21397" xr:uid="{00000000-0005-0000-0000-0000D8020000}"/>
    <cellStyle name="Calculation 2 12 4" xfId="735" xr:uid="{00000000-0005-0000-0000-0000D9020000}"/>
    <cellStyle name="Calculation 2 12 4 2" xfId="21396" xr:uid="{00000000-0005-0000-0000-0000DA020000}"/>
    <cellStyle name="Calculation 2 12 5" xfId="736" xr:uid="{00000000-0005-0000-0000-0000DB020000}"/>
    <cellStyle name="Calculation 2 12 5 2" xfId="21395" xr:uid="{00000000-0005-0000-0000-0000DC020000}"/>
    <cellStyle name="Calculation 2 12 6" xfId="21399" xr:uid="{00000000-0005-0000-0000-0000DD020000}"/>
    <cellStyle name="Calculation 2 13" xfId="737" xr:uid="{00000000-0005-0000-0000-0000DE020000}"/>
    <cellStyle name="Calculation 2 13 2" xfId="738" xr:uid="{00000000-0005-0000-0000-0000DF020000}"/>
    <cellStyle name="Calculation 2 13 2 2" xfId="21393" xr:uid="{00000000-0005-0000-0000-0000E0020000}"/>
    <cellStyle name="Calculation 2 13 3" xfId="739" xr:uid="{00000000-0005-0000-0000-0000E1020000}"/>
    <cellStyle name="Calculation 2 13 3 2" xfId="21392" xr:uid="{00000000-0005-0000-0000-0000E2020000}"/>
    <cellStyle name="Calculation 2 13 4" xfId="740" xr:uid="{00000000-0005-0000-0000-0000E3020000}"/>
    <cellStyle name="Calculation 2 13 4 2" xfId="21391" xr:uid="{00000000-0005-0000-0000-0000E4020000}"/>
    <cellStyle name="Calculation 2 13 5" xfId="21394" xr:uid="{00000000-0005-0000-0000-0000E5020000}"/>
    <cellStyle name="Calculation 2 14" xfId="741" xr:uid="{00000000-0005-0000-0000-0000E6020000}"/>
    <cellStyle name="Calculation 2 14 2" xfId="21390" xr:uid="{00000000-0005-0000-0000-0000E7020000}"/>
    <cellStyle name="Calculation 2 15" xfId="742" xr:uid="{00000000-0005-0000-0000-0000E8020000}"/>
    <cellStyle name="Calculation 2 15 2" xfId="21389" xr:uid="{00000000-0005-0000-0000-0000E9020000}"/>
    <cellStyle name="Calculation 2 16" xfId="743" xr:uid="{00000000-0005-0000-0000-0000EA020000}"/>
    <cellStyle name="Calculation 2 16 2" xfId="21388" xr:uid="{00000000-0005-0000-0000-0000EB020000}"/>
    <cellStyle name="Calculation 2 17" xfId="21409" xr:uid="{00000000-0005-0000-0000-0000EC020000}"/>
    <cellStyle name="Calculation 2 2" xfId="744" xr:uid="{00000000-0005-0000-0000-0000ED020000}"/>
    <cellStyle name="Calculation 2 2 10" xfId="21387" xr:uid="{00000000-0005-0000-0000-0000EE020000}"/>
    <cellStyle name="Calculation 2 2 2" xfId="745" xr:uid="{00000000-0005-0000-0000-0000EF020000}"/>
    <cellStyle name="Calculation 2 2 2 2" xfId="746" xr:uid="{00000000-0005-0000-0000-0000F0020000}"/>
    <cellStyle name="Calculation 2 2 2 2 2" xfId="21385" xr:uid="{00000000-0005-0000-0000-0000F1020000}"/>
    <cellStyle name="Calculation 2 2 2 3" xfId="747" xr:uid="{00000000-0005-0000-0000-0000F2020000}"/>
    <cellStyle name="Calculation 2 2 2 3 2" xfId="21384" xr:uid="{00000000-0005-0000-0000-0000F3020000}"/>
    <cellStyle name="Calculation 2 2 2 4" xfId="748" xr:uid="{00000000-0005-0000-0000-0000F4020000}"/>
    <cellStyle name="Calculation 2 2 2 4 2" xfId="21383" xr:uid="{00000000-0005-0000-0000-0000F5020000}"/>
    <cellStyle name="Calculation 2 2 2 5" xfId="21386" xr:uid="{00000000-0005-0000-0000-0000F6020000}"/>
    <cellStyle name="Calculation 2 2 3" xfId="749" xr:uid="{00000000-0005-0000-0000-0000F7020000}"/>
    <cellStyle name="Calculation 2 2 3 2" xfId="750" xr:uid="{00000000-0005-0000-0000-0000F8020000}"/>
    <cellStyle name="Calculation 2 2 3 2 2" xfId="21381" xr:uid="{00000000-0005-0000-0000-0000F9020000}"/>
    <cellStyle name="Calculation 2 2 3 3" xfId="751" xr:uid="{00000000-0005-0000-0000-0000FA020000}"/>
    <cellStyle name="Calculation 2 2 3 3 2" xfId="21380" xr:uid="{00000000-0005-0000-0000-0000FB020000}"/>
    <cellStyle name="Calculation 2 2 3 4" xfId="752" xr:uid="{00000000-0005-0000-0000-0000FC020000}"/>
    <cellStyle name="Calculation 2 2 3 4 2" xfId="21379" xr:uid="{00000000-0005-0000-0000-0000FD020000}"/>
    <cellStyle name="Calculation 2 2 3 5" xfId="21382" xr:uid="{00000000-0005-0000-0000-0000FE020000}"/>
    <cellStyle name="Calculation 2 2 4" xfId="753" xr:uid="{00000000-0005-0000-0000-0000FF020000}"/>
    <cellStyle name="Calculation 2 2 4 2" xfId="754" xr:uid="{00000000-0005-0000-0000-000000030000}"/>
    <cellStyle name="Calculation 2 2 4 2 2" xfId="21377" xr:uid="{00000000-0005-0000-0000-000001030000}"/>
    <cellStyle name="Calculation 2 2 4 3" xfId="755" xr:uid="{00000000-0005-0000-0000-000002030000}"/>
    <cellStyle name="Calculation 2 2 4 3 2" xfId="21376" xr:uid="{00000000-0005-0000-0000-000003030000}"/>
    <cellStyle name="Calculation 2 2 4 4" xfId="756" xr:uid="{00000000-0005-0000-0000-000004030000}"/>
    <cellStyle name="Calculation 2 2 4 4 2" xfId="21375" xr:uid="{00000000-0005-0000-0000-000005030000}"/>
    <cellStyle name="Calculation 2 2 4 5" xfId="21378" xr:uid="{00000000-0005-0000-0000-000006030000}"/>
    <cellStyle name="Calculation 2 2 5" xfId="757" xr:uid="{00000000-0005-0000-0000-000007030000}"/>
    <cellStyle name="Calculation 2 2 5 2" xfId="758" xr:uid="{00000000-0005-0000-0000-000008030000}"/>
    <cellStyle name="Calculation 2 2 5 2 2" xfId="21373" xr:uid="{00000000-0005-0000-0000-000009030000}"/>
    <cellStyle name="Calculation 2 2 5 3" xfId="759" xr:uid="{00000000-0005-0000-0000-00000A030000}"/>
    <cellStyle name="Calculation 2 2 5 3 2" xfId="21372" xr:uid="{00000000-0005-0000-0000-00000B030000}"/>
    <cellStyle name="Calculation 2 2 5 4" xfId="760" xr:uid="{00000000-0005-0000-0000-00000C030000}"/>
    <cellStyle name="Calculation 2 2 5 4 2" xfId="21371" xr:uid="{00000000-0005-0000-0000-00000D030000}"/>
    <cellStyle name="Calculation 2 2 5 5" xfId="21374" xr:uid="{00000000-0005-0000-0000-00000E030000}"/>
    <cellStyle name="Calculation 2 2 6" xfId="761" xr:uid="{00000000-0005-0000-0000-00000F030000}"/>
    <cellStyle name="Calculation 2 2 6 2" xfId="21370" xr:uid="{00000000-0005-0000-0000-000010030000}"/>
    <cellStyle name="Calculation 2 2 7" xfId="762" xr:uid="{00000000-0005-0000-0000-000011030000}"/>
    <cellStyle name="Calculation 2 2 7 2" xfId="21369" xr:uid="{00000000-0005-0000-0000-000012030000}"/>
    <cellStyle name="Calculation 2 2 8" xfId="763" xr:uid="{00000000-0005-0000-0000-000013030000}"/>
    <cellStyle name="Calculation 2 2 8 2" xfId="21368" xr:uid="{00000000-0005-0000-0000-000014030000}"/>
    <cellStyle name="Calculation 2 2 9" xfId="764" xr:uid="{00000000-0005-0000-0000-000015030000}"/>
    <cellStyle name="Calculation 2 2 9 2" xfId="21367" xr:uid="{00000000-0005-0000-0000-000016030000}"/>
    <cellStyle name="Calculation 2 3" xfId="765" xr:uid="{00000000-0005-0000-0000-000017030000}"/>
    <cellStyle name="Calculation 2 3 2" xfId="766" xr:uid="{00000000-0005-0000-0000-000018030000}"/>
    <cellStyle name="Calculation 2 3 2 2" xfId="21366" xr:uid="{00000000-0005-0000-0000-000019030000}"/>
    <cellStyle name="Calculation 2 3 3" xfId="767" xr:uid="{00000000-0005-0000-0000-00001A030000}"/>
    <cellStyle name="Calculation 2 3 3 2" xfId="21365" xr:uid="{00000000-0005-0000-0000-00001B030000}"/>
    <cellStyle name="Calculation 2 3 4" xfId="768" xr:uid="{00000000-0005-0000-0000-00001C030000}"/>
    <cellStyle name="Calculation 2 3 4 2" xfId="21364" xr:uid="{00000000-0005-0000-0000-00001D030000}"/>
    <cellStyle name="Calculation 2 3 5" xfId="769" xr:uid="{00000000-0005-0000-0000-00001E030000}"/>
    <cellStyle name="Calculation 2 3 5 2" xfId="21363" xr:uid="{00000000-0005-0000-0000-00001F030000}"/>
    <cellStyle name="Calculation 2 4" xfId="770" xr:uid="{00000000-0005-0000-0000-000020030000}"/>
    <cellStyle name="Calculation 2 4 2" xfId="771" xr:uid="{00000000-0005-0000-0000-000021030000}"/>
    <cellStyle name="Calculation 2 4 2 2" xfId="21362" xr:uid="{00000000-0005-0000-0000-000022030000}"/>
    <cellStyle name="Calculation 2 4 3" xfId="772" xr:uid="{00000000-0005-0000-0000-000023030000}"/>
    <cellStyle name="Calculation 2 4 3 2" xfId="21361" xr:uid="{00000000-0005-0000-0000-000024030000}"/>
    <cellStyle name="Calculation 2 4 4" xfId="773" xr:uid="{00000000-0005-0000-0000-000025030000}"/>
    <cellStyle name="Calculation 2 4 4 2" xfId="21360" xr:uid="{00000000-0005-0000-0000-000026030000}"/>
    <cellStyle name="Calculation 2 4 5" xfId="774" xr:uid="{00000000-0005-0000-0000-000027030000}"/>
    <cellStyle name="Calculation 2 4 5 2" xfId="21359" xr:uid="{00000000-0005-0000-0000-000028030000}"/>
    <cellStyle name="Calculation 2 5" xfId="775" xr:uid="{00000000-0005-0000-0000-000029030000}"/>
    <cellStyle name="Calculation 2 5 2" xfId="776" xr:uid="{00000000-0005-0000-0000-00002A030000}"/>
    <cellStyle name="Calculation 2 5 2 2" xfId="21358" xr:uid="{00000000-0005-0000-0000-00002B030000}"/>
    <cellStyle name="Calculation 2 5 3" xfId="777" xr:uid="{00000000-0005-0000-0000-00002C030000}"/>
    <cellStyle name="Calculation 2 5 3 2" xfId="21357" xr:uid="{00000000-0005-0000-0000-00002D030000}"/>
    <cellStyle name="Calculation 2 5 4" xfId="778" xr:uid="{00000000-0005-0000-0000-00002E030000}"/>
    <cellStyle name="Calculation 2 5 4 2" xfId="21356" xr:uid="{00000000-0005-0000-0000-00002F030000}"/>
    <cellStyle name="Calculation 2 5 5" xfId="779" xr:uid="{00000000-0005-0000-0000-000030030000}"/>
    <cellStyle name="Calculation 2 5 5 2" xfId="21355" xr:uid="{00000000-0005-0000-0000-000031030000}"/>
    <cellStyle name="Calculation 2 6" xfId="780" xr:uid="{00000000-0005-0000-0000-000032030000}"/>
    <cellStyle name="Calculation 2 6 2" xfId="781" xr:uid="{00000000-0005-0000-0000-000033030000}"/>
    <cellStyle name="Calculation 2 6 2 2" xfId="21354" xr:uid="{00000000-0005-0000-0000-000034030000}"/>
    <cellStyle name="Calculation 2 6 3" xfId="782" xr:uid="{00000000-0005-0000-0000-000035030000}"/>
    <cellStyle name="Calculation 2 6 3 2" xfId="21353" xr:uid="{00000000-0005-0000-0000-000036030000}"/>
    <cellStyle name="Calculation 2 6 4" xfId="783" xr:uid="{00000000-0005-0000-0000-000037030000}"/>
    <cellStyle name="Calculation 2 6 4 2" xfId="21352" xr:uid="{00000000-0005-0000-0000-000038030000}"/>
    <cellStyle name="Calculation 2 6 5" xfId="784" xr:uid="{00000000-0005-0000-0000-000039030000}"/>
    <cellStyle name="Calculation 2 6 5 2" xfId="21351" xr:uid="{00000000-0005-0000-0000-00003A030000}"/>
    <cellStyle name="Calculation 2 7" xfId="785" xr:uid="{00000000-0005-0000-0000-00003B030000}"/>
    <cellStyle name="Calculation 2 7 2" xfId="786" xr:uid="{00000000-0005-0000-0000-00003C030000}"/>
    <cellStyle name="Calculation 2 7 2 2" xfId="21350" xr:uid="{00000000-0005-0000-0000-00003D030000}"/>
    <cellStyle name="Calculation 2 7 3" xfId="787" xr:uid="{00000000-0005-0000-0000-00003E030000}"/>
    <cellStyle name="Calculation 2 7 3 2" xfId="21349" xr:uid="{00000000-0005-0000-0000-00003F030000}"/>
    <cellStyle name="Calculation 2 7 4" xfId="788" xr:uid="{00000000-0005-0000-0000-000040030000}"/>
    <cellStyle name="Calculation 2 7 4 2" xfId="21348" xr:uid="{00000000-0005-0000-0000-000041030000}"/>
    <cellStyle name="Calculation 2 7 5" xfId="789" xr:uid="{00000000-0005-0000-0000-000042030000}"/>
    <cellStyle name="Calculation 2 7 5 2" xfId="21347" xr:uid="{00000000-0005-0000-0000-000043030000}"/>
    <cellStyle name="Calculation 2 8" xfId="790" xr:uid="{00000000-0005-0000-0000-000044030000}"/>
    <cellStyle name="Calculation 2 8 2" xfId="791" xr:uid="{00000000-0005-0000-0000-000045030000}"/>
    <cellStyle name="Calculation 2 8 2 2" xfId="21346" xr:uid="{00000000-0005-0000-0000-000046030000}"/>
    <cellStyle name="Calculation 2 8 3" xfId="792" xr:uid="{00000000-0005-0000-0000-000047030000}"/>
    <cellStyle name="Calculation 2 8 3 2" xfId="21345" xr:uid="{00000000-0005-0000-0000-000048030000}"/>
    <cellStyle name="Calculation 2 8 4" xfId="793" xr:uid="{00000000-0005-0000-0000-000049030000}"/>
    <cellStyle name="Calculation 2 8 4 2" xfId="21344" xr:uid="{00000000-0005-0000-0000-00004A030000}"/>
    <cellStyle name="Calculation 2 8 5" xfId="794" xr:uid="{00000000-0005-0000-0000-00004B030000}"/>
    <cellStyle name="Calculation 2 8 5 2" xfId="21343" xr:uid="{00000000-0005-0000-0000-00004C030000}"/>
    <cellStyle name="Calculation 2 9" xfId="795" xr:uid="{00000000-0005-0000-0000-00004D030000}"/>
    <cellStyle name="Calculation 2 9 2" xfId="796" xr:uid="{00000000-0005-0000-0000-00004E030000}"/>
    <cellStyle name="Calculation 2 9 2 2" xfId="21342" xr:uid="{00000000-0005-0000-0000-00004F030000}"/>
    <cellStyle name="Calculation 2 9 3" xfId="797" xr:uid="{00000000-0005-0000-0000-000050030000}"/>
    <cellStyle name="Calculation 2 9 3 2" xfId="21341" xr:uid="{00000000-0005-0000-0000-000051030000}"/>
    <cellStyle name="Calculation 2 9 4" xfId="798" xr:uid="{00000000-0005-0000-0000-000052030000}"/>
    <cellStyle name="Calculation 2 9 4 2" xfId="21340" xr:uid="{00000000-0005-0000-0000-000053030000}"/>
    <cellStyle name="Calculation 2 9 5" xfId="799" xr:uid="{00000000-0005-0000-0000-000054030000}"/>
    <cellStyle name="Calculation 2 9 5 2" xfId="21339" xr:uid="{00000000-0005-0000-0000-000055030000}"/>
    <cellStyle name="Calculation 3" xfId="800" xr:uid="{00000000-0005-0000-0000-000056030000}"/>
    <cellStyle name="Calculation 3 2" xfId="801" xr:uid="{00000000-0005-0000-0000-000057030000}"/>
    <cellStyle name="Calculation 3 2 2" xfId="21337" xr:uid="{00000000-0005-0000-0000-000058030000}"/>
    <cellStyle name="Calculation 3 3" xfId="802" xr:uid="{00000000-0005-0000-0000-000059030000}"/>
    <cellStyle name="Calculation 3 3 2" xfId="21336" xr:uid="{00000000-0005-0000-0000-00005A030000}"/>
    <cellStyle name="Calculation 3 4" xfId="21338" xr:uid="{00000000-0005-0000-0000-00005B030000}"/>
    <cellStyle name="Calculation 4" xfId="803" xr:uid="{00000000-0005-0000-0000-00005C030000}"/>
    <cellStyle name="Calculation 4 2" xfId="804" xr:uid="{00000000-0005-0000-0000-00005D030000}"/>
    <cellStyle name="Calculation 4 2 2" xfId="21334" xr:uid="{00000000-0005-0000-0000-00005E030000}"/>
    <cellStyle name="Calculation 4 3" xfId="805" xr:uid="{00000000-0005-0000-0000-00005F030000}"/>
    <cellStyle name="Calculation 4 3 2" xfId="21333" xr:uid="{00000000-0005-0000-0000-000060030000}"/>
    <cellStyle name="Calculation 4 4" xfId="21335" xr:uid="{00000000-0005-0000-0000-000061030000}"/>
    <cellStyle name="Calculation 5" xfId="806" xr:uid="{00000000-0005-0000-0000-000062030000}"/>
    <cellStyle name="Calculation 5 2" xfId="807" xr:uid="{00000000-0005-0000-0000-000063030000}"/>
    <cellStyle name="Calculation 5 2 2" xfId="21331" xr:uid="{00000000-0005-0000-0000-000064030000}"/>
    <cellStyle name="Calculation 5 3" xfId="808" xr:uid="{00000000-0005-0000-0000-000065030000}"/>
    <cellStyle name="Calculation 5 3 2" xfId="21330" xr:uid="{00000000-0005-0000-0000-000066030000}"/>
    <cellStyle name="Calculation 5 4" xfId="21332" xr:uid="{00000000-0005-0000-0000-000067030000}"/>
    <cellStyle name="Calculation 6" xfId="809" xr:uid="{00000000-0005-0000-0000-000068030000}"/>
    <cellStyle name="Calculation 6 2" xfId="810" xr:uid="{00000000-0005-0000-0000-000069030000}"/>
    <cellStyle name="Calculation 6 2 2" xfId="21328" xr:uid="{00000000-0005-0000-0000-00006A030000}"/>
    <cellStyle name="Calculation 6 3" xfId="811" xr:uid="{00000000-0005-0000-0000-00006B030000}"/>
    <cellStyle name="Calculation 6 3 2" xfId="21327" xr:uid="{00000000-0005-0000-0000-00006C030000}"/>
    <cellStyle name="Calculation 6 4" xfId="21329" xr:uid="{00000000-0005-0000-0000-00006D030000}"/>
    <cellStyle name="Calculation 7" xfId="812" xr:uid="{00000000-0005-0000-0000-00006E030000}"/>
    <cellStyle name="Calculation 7 2" xfId="21326" xr:uid="{00000000-0005-0000-0000-00006F030000}"/>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1" xfId="21325" xr:uid="{00000000-0005-0000-0000-00002C240000}"/>
    <cellStyle name="Gia's 2" xfId="9187" xr:uid="{00000000-0005-0000-0000-00002D240000}"/>
    <cellStyle name="Gia's 2 2" xfId="21323" xr:uid="{00000000-0005-0000-0000-00002E240000}"/>
    <cellStyle name="Gia's 3" xfId="9188" xr:uid="{00000000-0005-0000-0000-00002F240000}"/>
    <cellStyle name="Gia's 3 2" xfId="21322" xr:uid="{00000000-0005-0000-0000-000030240000}"/>
    <cellStyle name="Gia's 4" xfId="9189" xr:uid="{00000000-0005-0000-0000-000031240000}"/>
    <cellStyle name="Gia's 4 2" xfId="21321" xr:uid="{00000000-0005-0000-0000-000032240000}"/>
    <cellStyle name="Gia's 5" xfId="9190" xr:uid="{00000000-0005-0000-0000-000033240000}"/>
    <cellStyle name="Gia's 5 2" xfId="21320" xr:uid="{00000000-0005-0000-0000-000034240000}"/>
    <cellStyle name="Gia's 6" xfId="9191" xr:uid="{00000000-0005-0000-0000-000035240000}"/>
    <cellStyle name="Gia's 6 2" xfId="21319" xr:uid="{00000000-0005-0000-0000-000036240000}"/>
    <cellStyle name="Gia's 7" xfId="9192" xr:uid="{00000000-0005-0000-0000-000037240000}"/>
    <cellStyle name="Gia's 7 2" xfId="21318" xr:uid="{00000000-0005-0000-0000-000038240000}"/>
    <cellStyle name="Gia's 8" xfId="9193" xr:uid="{00000000-0005-0000-0000-000039240000}"/>
    <cellStyle name="Gia's 8 2" xfId="21317" xr:uid="{00000000-0005-0000-0000-00003A240000}"/>
    <cellStyle name="Gia's 9" xfId="9194" xr:uid="{00000000-0005-0000-0000-00003B240000}"/>
    <cellStyle name="Gia's 9 2" xfId="21316" xr:uid="{00000000-0005-0000-0000-00003C240000}"/>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3" xfId="9227" xr:uid="{00000000-0005-0000-0000-00005F240000}"/>
    <cellStyle name="Header2 3 2" xfId="21312" xr:uid="{00000000-0005-0000-0000-000060240000}"/>
    <cellStyle name="Header2 4" xfId="21314" xr:uid="{00000000-0005-0000-0000-000061240000}"/>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ighlightExposure" xfId="9323" xr:uid="{00000000-0005-0000-0000-0000C2240000}"/>
    <cellStyle name="highlightExposure 2" xfId="21310" xr:uid="{00000000-0005-0000-0000-0000C3240000}"/>
    <cellStyle name="highlightPercentage" xfId="9324" xr:uid="{00000000-0005-0000-0000-0000C4240000}"/>
    <cellStyle name="highlightPercentage 2" xfId="21309" xr:uid="{00000000-0005-0000-0000-0000C5240000}"/>
    <cellStyle name="highlightText" xfId="9325" xr:uid="{00000000-0005-0000-0000-0000C6240000}"/>
    <cellStyle name="highlightText 2" xfId="21308" xr:uid="{00000000-0005-0000-0000-0000C7240000}"/>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3" xfId="9336" xr:uid="{00000000-0005-0000-0000-0000D4240000}"/>
    <cellStyle name="Input 2 10 3 2" xfId="21305" xr:uid="{00000000-0005-0000-0000-0000D5240000}"/>
    <cellStyle name="Input 2 10 4" xfId="9337" xr:uid="{00000000-0005-0000-0000-0000D6240000}"/>
    <cellStyle name="Input 2 10 4 2" xfId="21304" xr:uid="{00000000-0005-0000-0000-0000D7240000}"/>
    <cellStyle name="Input 2 10 5" xfId="9338" xr:uid="{00000000-0005-0000-0000-0000D8240000}"/>
    <cellStyle name="Input 2 10 5 2" xfId="21303" xr:uid="{00000000-0005-0000-0000-0000D9240000}"/>
    <cellStyle name="Input 2 11" xfId="9339" xr:uid="{00000000-0005-0000-0000-0000DA240000}"/>
    <cellStyle name="Input 2 11 2" xfId="9340" xr:uid="{00000000-0005-0000-0000-0000DB240000}"/>
    <cellStyle name="Input 2 11 2 2" xfId="21301" xr:uid="{00000000-0005-0000-0000-0000DC240000}"/>
    <cellStyle name="Input 2 11 3" xfId="9341" xr:uid="{00000000-0005-0000-0000-0000DD240000}"/>
    <cellStyle name="Input 2 11 3 2" xfId="21300" xr:uid="{00000000-0005-0000-0000-0000DE240000}"/>
    <cellStyle name="Input 2 11 4" xfId="9342" xr:uid="{00000000-0005-0000-0000-0000DF240000}"/>
    <cellStyle name="Input 2 11 4 2" xfId="21299" xr:uid="{00000000-0005-0000-0000-0000E0240000}"/>
    <cellStyle name="Input 2 11 5" xfId="9343" xr:uid="{00000000-0005-0000-0000-0000E1240000}"/>
    <cellStyle name="Input 2 11 5 2" xfId="21298" xr:uid="{00000000-0005-0000-0000-0000E2240000}"/>
    <cellStyle name="Input 2 11 6" xfId="21302" xr:uid="{00000000-0005-0000-0000-0000E3240000}"/>
    <cellStyle name="Input 2 12" xfId="9344" xr:uid="{00000000-0005-0000-0000-0000E4240000}"/>
    <cellStyle name="Input 2 12 2" xfId="9345" xr:uid="{00000000-0005-0000-0000-0000E5240000}"/>
    <cellStyle name="Input 2 12 2 2" xfId="21296" xr:uid="{00000000-0005-0000-0000-0000E6240000}"/>
    <cellStyle name="Input 2 12 3" xfId="9346" xr:uid="{00000000-0005-0000-0000-0000E7240000}"/>
    <cellStyle name="Input 2 12 3 2" xfId="21295" xr:uid="{00000000-0005-0000-0000-0000E8240000}"/>
    <cellStyle name="Input 2 12 4" xfId="9347" xr:uid="{00000000-0005-0000-0000-0000E9240000}"/>
    <cellStyle name="Input 2 12 4 2" xfId="21294" xr:uid="{00000000-0005-0000-0000-0000EA240000}"/>
    <cellStyle name="Input 2 12 5" xfId="9348" xr:uid="{00000000-0005-0000-0000-0000EB240000}"/>
    <cellStyle name="Input 2 12 5 2" xfId="21293" xr:uid="{00000000-0005-0000-0000-0000EC240000}"/>
    <cellStyle name="Input 2 12 6" xfId="21297" xr:uid="{00000000-0005-0000-0000-0000ED240000}"/>
    <cellStyle name="Input 2 13" xfId="9349" xr:uid="{00000000-0005-0000-0000-0000EE240000}"/>
    <cellStyle name="Input 2 13 2" xfId="9350" xr:uid="{00000000-0005-0000-0000-0000EF240000}"/>
    <cellStyle name="Input 2 13 2 2" xfId="21291" xr:uid="{00000000-0005-0000-0000-0000F0240000}"/>
    <cellStyle name="Input 2 13 3" xfId="9351" xr:uid="{00000000-0005-0000-0000-0000F1240000}"/>
    <cellStyle name="Input 2 13 3 2" xfId="21290" xr:uid="{00000000-0005-0000-0000-0000F2240000}"/>
    <cellStyle name="Input 2 13 4" xfId="9352" xr:uid="{00000000-0005-0000-0000-0000F3240000}"/>
    <cellStyle name="Input 2 13 4 2" xfId="21289" xr:uid="{00000000-0005-0000-0000-0000F4240000}"/>
    <cellStyle name="Input 2 13 5" xfId="21292" xr:uid="{00000000-0005-0000-0000-0000F5240000}"/>
    <cellStyle name="Input 2 14" xfId="9353" xr:uid="{00000000-0005-0000-0000-0000F6240000}"/>
    <cellStyle name="Input 2 14 2" xfId="21288" xr:uid="{00000000-0005-0000-0000-0000F7240000}"/>
    <cellStyle name="Input 2 15" xfId="9354" xr:uid="{00000000-0005-0000-0000-0000F8240000}"/>
    <cellStyle name="Input 2 15 2" xfId="21287" xr:uid="{00000000-0005-0000-0000-0000F9240000}"/>
    <cellStyle name="Input 2 16" xfId="9355" xr:uid="{00000000-0005-0000-0000-0000FA240000}"/>
    <cellStyle name="Input 2 16 2" xfId="21286" xr:uid="{00000000-0005-0000-0000-0000FB240000}"/>
    <cellStyle name="Input 2 17" xfId="21307" xr:uid="{00000000-0005-0000-0000-0000FC240000}"/>
    <cellStyle name="Input 2 2" xfId="9356" xr:uid="{00000000-0005-0000-0000-0000FD240000}"/>
    <cellStyle name="Input 2 2 10" xfId="21285" xr:uid="{00000000-0005-0000-0000-0000FE240000}"/>
    <cellStyle name="Input 2 2 2" xfId="9357" xr:uid="{00000000-0005-0000-0000-0000FF240000}"/>
    <cellStyle name="Input 2 2 2 2" xfId="9358" xr:uid="{00000000-0005-0000-0000-000000250000}"/>
    <cellStyle name="Input 2 2 2 2 2" xfId="21283" xr:uid="{00000000-0005-0000-0000-000001250000}"/>
    <cellStyle name="Input 2 2 2 3" xfId="9359" xr:uid="{00000000-0005-0000-0000-000002250000}"/>
    <cellStyle name="Input 2 2 2 3 2" xfId="21282" xr:uid="{00000000-0005-0000-0000-000003250000}"/>
    <cellStyle name="Input 2 2 2 4" xfId="9360" xr:uid="{00000000-0005-0000-0000-000004250000}"/>
    <cellStyle name="Input 2 2 2 4 2" xfId="21281" xr:uid="{00000000-0005-0000-0000-000005250000}"/>
    <cellStyle name="Input 2 2 2 5" xfId="21284" xr:uid="{00000000-0005-0000-0000-000006250000}"/>
    <cellStyle name="Input 2 2 3" xfId="9361" xr:uid="{00000000-0005-0000-0000-000007250000}"/>
    <cellStyle name="Input 2 2 3 2" xfId="9362" xr:uid="{00000000-0005-0000-0000-000008250000}"/>
    <cellStyle name="Input 2 2 3 2 2" xfId="21279" xr:uid="{00000000-0005-0000-0000-000009250000}"/>
    <cellStyle name="Input 2 2 3 3" xfId="9363" xr:uid="{00000000-0005-0000-0000-00000A250000}"/>
    <cellStyle name="Input 2 2 3 3 2" xfId="21278" xr:uid="{00000000-0005-0000-0000-00000B250000}"/>
    <cellStyle name="Input 2 2 3 4" xfId="9364" xr:uid="{00000000-0005-0000-0000-00000C250000}"/>
    <cellStyle name="Input 2 2 3 4 2" xfId="21277" xr:uid="{00000000-0005-0000-0000-00000D250000}"/>
    <cellStyle name="Input 2 2 3 5" xfId="21280" xr:uid="{00000000-0005-0000-0000-00000E250000}"/>
    <cellStyle name="Input 2 2 4" xfId="9365" xr:uid="{00000000-0005-0000-0000-00000F250000}"/>
    <cellStyle name="Input 2 2 4 2" xfId="9366" xr:uid="{00000000-0005-0000-0000-000010250000}"/>
    <cellStyle name="Input 2 2 4 2 2" xfId="21275" xr:uid="{00000000-0005-0000-0000-000011250000}"/>
    <cellStyle name="Input 2 2 4 3" xfId="9367" xr:uid="{00000000-0005-0000-0000-000012250000}"/>
    <cellStyle name="Input 2 2 4 3 2" xfId="21274" xr:uid="{00000000-0005-0000-0000-000013250000}"/>
    <cellStyle name="Input 2 2 4 4" xfId="9368" xr:uid="{00000000-0005-0000-0000-000014250000}"/>
    <cellStyle name="Input 2 2 4 4 2" xfId="21273" xr:uid="{00000000-0005-0000-0000-000015250000}"/>
    <cellStyle name="Input 2 2 4 5" xfId="21276" xr:uid="{00000000-0005-0000-0000-000016250000}"/>
    <cellStyle name="Input 2 2 5" xfId="9369" xr:uid="{00000000-0005-0000-0000-000017250000}"/>
    <cellStyle name="Input 2 2 5 2" xfId="9370" xr:uid="{00000000-0005-0000-0000-000018250000}"/>
    <cellStyle name="Input 2 2 5 2 2" xfId="21271" xr:uid="{00000000-0005-0000-0000-000019250000}"/>
    <cellStyle name="Input 2 2 5 3" xfId="9371" xr:uid="{00000000-0005-0000-0000-00001A250000}"/>
    <cellStyle name="Input 2 2 5 3 2" xfId="21270" xr:uid="{00000000-0005-0000-0000-00001B250000}"/>
    <cellStyle name="Input 2 2 5 4" xfId="9372" xr:uid="{00000000-0005-0000-0000-00001C250000}"/>
    <cellStyle name="Input 2 2 5 4 2" xfId="21269" xr:uid="{00000000-0005-0000-0000-00001D250000}"/>
    <cellStyle name="Input 2 2 5 5" xfId="21272" xr:uid="{00000000-0005-0000-0000-00001E250000}"/>
    <cellStyle name="Input 2 2 6" xfId="9373" xr:uid="{00000000-0005-0000-0000-00001F250000}"/>
    <cellStyle name="Input 2 2 6 2" xfId="21268" xr:uid="{00000000-0005-0000-0000-000020250000}"/>
    <cellStyle name="Input 2 2 7" xfId="9374" xr:uid="{00000000-0005-0000-0000-000021250000}"/>
    <cellStyle name="Input 2 2 7 2" xfId="21267" xr:uid="{00000000-0005-0000-0000-000022250000}"/>
    <cellStyle name="Input 2 2 8" xfId="9375" xr:uid="{00000000-0005-0000-0000-000023250000}"/>
    <cellStyle name="Input 2 2 8 2" xfId="21266" xr:uid="{00000000-0005-0000-0000-000024250000}"/>
    <cellStyle name="Input 2 2 9" xfId="9376" xr:uid="{00000000-0005-0000-0000-000025250000}"/>
    <cellStyle name="Input 2 2 9 2" xfId="21265" xr:uid="{00000000-0005-0000-0000-000026250000}"/>
    <cellStyle name="Input 2 3" xfId="9377" xr:uid="{00000000-0005-0000-0000-000027250000}"/>
    <cellStyle name="Input 2 3 2" xfId="9378" xr:uid="{00000000-0005-0000-0000-000028250000}"/>
    <cellStyle name="Input 2 3 2 2" xfId="21264" xr:uid="{00000000-0005-0000-0000-000029250000}"/>
    <cellStyle name="Input 2 3 3" xfId="9379" xr:uid="{00000000-0005-0000-0000-00002A250000}"/>
    <cellStyle name="Input 2 3 3 2" xfId="21263" xr:uid="{00000000-0005-0000-0000-00002B250000}"/>
    <cellStyle name="Input 2 3 4" xfId="9380" xr:uid="{00000000-0005-0000-0000-00002C250000}"/>
    <cellStyle name="Input 2 3 4 2" xfId="21262" xr:uid="{00000000-0005-0000-0000-00002D250000}"/>
    <cellStyle name="Input 2 3 5" xfId="9381" xr:uid="{00000000-0005-0000-0000-00002E250000}"/>
    <cellStyle name="Input 2 3 5 2" xfId="21261" xr:uid="{00000000-0005-0000-0000-00002F250000}"/>
    <cellStyle name="Input 2 4" xfId="9382" xr:uid="{00000000-0005-0000-0000-000030250000}"/>
    <cellStyle name="Input 2 4 2" xfId="9383" xr:uid="{00000000-0005-0000-0000-000031250000}"/>
    <cellStyle name="Input 2 4 2 2" xfId="21260" xr:uid="{00000000-0005-0000-0000-000032250000}"/>
    <cellStyle name="Input 2 4 3" xfId="9384" xr:uid="{00000000-0005-0000-0000-000033250000}"/>
    <cellStyle name="Input 2 4 3 2" xfId="21259" xr:uid="{00000000-0005-0000-0000-000034250000}"/>
    <cellStyle name="Input 2 4 4" xfId="9385" xr:uid="{00000000-0005-0000-0000-000035250000}"/>
    <cellStyle name="Input 2 4 4 2" xfId="21258" xr:uid="{00000000-0005-0000-0000-000036250000}"/>
    <cellStyle name="Input 2 4 5" xfId="9386" xr:uid="{00000000-0005-0000-0000-000037250000}"/>
    <cellStyle name="Input 2 4 5 2" xfId="21257" xr:uid="{00000000-0005-0000-0000-000038250000}"/>
    <cellStyle name="Input 2 5" xfId="9387" xr:uid="{00000000-0005-0000-0000-000039250000}"/>
    <cellStyle name="Input 2 5 2" xfId="9388" xr:uid="{00000000-0005-0000-0000-00003A250000}"/>
    <cellStyle name="Input 2 5 2 2" xfId="21256" xr:uid="{00000000-0005-0000-0000-00003B250000}"/>
    <cellStyle name="Input 2 5 3" xfId="9389" xr:uid="{00000000-0005-0000-0000-00003C250000}"/>
    <cellStyle name="Input 2 5 3 2" xfId="21255" xr:uid="{00000000-0005-0000-0000-00003D250000}"/>
    <cellStyle name="Input 2 5 4" xfId="9390" xr:uid="{00000000-0005-0000-0000-00003E250000}"/>
    <cellStyle name="Input 2 5 4 2" xfId="21254" xr:uid="{00000000-0005-0000-0000-00003F250000}"/>
    <cellStyle name="Input 2 5 5" xfId="9391" xr:uid="{00000000-0005-0000-0000-000040250000}"/>
    <cellStyle name="Input 2 5 5 2" xfId="21253" xr:uid="{00000000-0005-0000-0000-000041250000}"/>
    <cellStyle name="Input 2 6" xfId="9392" xr:uid="{00000000-0005-0000-0000-000042250000}"/>
    <cellStyle name="Input 2 6 2" xfId="9393" xr:uid="{00000000-0005-0000-0000-000043250000}"/>
    <cellStyle name="Input 2 6 2 2" xfId="21252" xr:uid="{00000000-0005-0000-0000-000044250000}"/>
    <cellStyle name="Input 2 6 3" xfId="9394" xr:uid="{00000000-0005-0000-0000-000045250000}"/>
    <cellStyle name="Input 2 6 3 2" xfId="21251" xr:uid="{00000000-0005-0000-0000-000046250000}"/>
    <cellStyle name="Input 2 6 4" xfId="9395" xr:uid="{00000000-0005-0000-0000-000047250000}"/>
    <cellStyle name="Input 2 6 4 2" xfId="21250" xr:uid="{00000000-0005-0000-0000-000048250000}"/>
    <cellStyle name="Input 2 6 5" xfId="9396" xr:uid="{00000000-0005-0000-0000-000049250000}"/>
    <cellStyle name="Input 2 6 5 2" xfId="21249" xr:uid="{00000000-0005-0000-0000-00004A250000}"/>
    <cellStyle name="Input 2 7" xfId="9397" xr:uid="{00000000-0005-0000-0000-00004B250000}"/>
    <cellStyle name="Input 2 7 2" xfId="9398" xr:uid="{00000000-0005-0000-0000-00004C250000}"/>
    <cellStyle name="Input 2 7 2 2" xfId="21248" xr:uid="{00000000-0005-0000-0000-00004D250000}"/>
    <cellStyle name="Input 2 7 3" xfId="9399" xr:uid="{00000000-0005-0000-0000-00004E250000}"/>
    <cellStyle name="Input 2 7 3 2" xfId="21247" xr:uid="{00000000-0005-0000-0000-00004F250000}"/>
    <cellStyle name="Input 2 7 4" xfId="9400" xr:uid="{00000000-0005-0000-0000-000050250000}"/>
    <cellStyle name="Input 2 7 4 2" xfId="21246" xr:uid="{00000000-0005-0000-0000-000051250000}"/>
    <cellStyle name="Input 2 7 5" xfId="9401" xr:uid="{00000000-0005-0000-0000-000052250000}"/>
    <cellStyle name="Input 2 7 5 2" xfId="21245" xr:uid="{00000000-0005-0000-0000-000053250000}"/>
    <cellStyle name="Input 2 8" xfId="9402" xr:uid="{00000000-0005-0000-0000-000054250000}"/>
    <cellStyle name="Input 2 8 2" xfId="9403" xr:uid="{00000000-0005-0000-0000-000055250000}"/>
    <cellStyle name="Input 2 8 2 2" xfId="21244" xr:uid="{00000000-0005-0000-0000-000056250000}"/>
    <cellStyle name="Input 2 8 3" xfId="9404" xr:uid="{00000000-0005-0000-0000-000057250000}"/>
    <cellStyle name="Input 2 8 3 2" xfId="21243" xr:uid="{00000000-0005-0000-0000-000058250000}"/>
    <cellStyle name="Input 2 8 4" xfId="9405" xr:uid="{00000000-0005-0000-0000-000059250000}"/>
    <cellStyle name="Input 2 8 4 2" xfId="21242" xr:uid="{00000000-0005-0000-0000-00005A250000}"/>
    <cellStyle name="Input 2 8 5" xfId="9406" xr:uid="{00000000-0005-0000-0000-00005B250000}"/>
    <cellStyle name="Input 2 8 5 2" xfId="21241" xr:uid="{00000000-0005-0000-0000-00005C250000}"/>
    <cellStyle name="Input 2 9" xfId="9407" xr:uid="{00000000-0005-0000-0000-00005D250000}"/>
    <cellStyle name="Input 2 9 2" xfId="9408" xr:uid="{00000000-0005-0000-0000-00005E250000}"/>
    <cellStyle name="Input 2 9 2 2" xfId="21240" xr:uid="{00000000-0005-0000-0000-00005F250000}"/>
    <cellStyle name="Input 2 9 3" xfId="9409" xr:uid="{00000000-0005-0000-0000-000060250000}"/>
    <cellStyle name="Input 2 9 3 2" xfId="21239" xr:uid="{00000000-0005-0000-0000-000061250000}"/>
    <cellStyle name="Input 2 9 4" xfId="9410" xr:uid="{00000000-0005-0000-0000-000062250000}"/>
    <cellStyle name="Input 2 9 4 2" xfId="21238" xr:uid="{00000000-0005-0000-0000-000063250000}"/>
    <cellStyle name="Input 2 9 5" xfId="9411" xr:uid="{00000000-0005-0000-0000-000064250000}"/>
    <cellStyle name="Input 2 9 5 2" xfId="21237" xr:uid="{00000000-0005-0000-0000-000065250000}"/>
    <cellStyle name="Input 3" xfId="9412" xr:uid="{00000000-0005-0000-0000-000066250000}"/>
    <cellStyle name="Input 3 2" xfId="9413" xr:uid="{00000000-0005-0000-0000-000067250000}"/>
    <cellStyle name="Input 3 2 2" xfId="21235" xr:uid="{00000000-0005-0000-0000-000068250000}"/>
    <cellStyle name="Input 3 3" xfId="9414" xr:uid="{00000000-0005-0000-0000-000069250000}"/>
    <cellStyle name="Input 3 3 2" xfId="21234" xr:uid="{00000000-0005-0000-0000-00006A250000}"/>
    <cellStyle name="Input 3 4" xfId="21236" xr:uid="{00000000-0005-0000-0000-00006B250000}"/>
    <cellStyle name="Input 4" xfId="9415" xr:uid="{00000000-0005-0000-0000-00006C250000}"/>
    <cellStyle name="Input 4 2" xfId="9416" xr:uid="{00000000-0005-0000-0000-00006D250000}"/>
    <cellStyle name="Input 4 2 2" xfId="21232" xr:uid="{00000000-0005-0000-0000-00006E250000}"/>
    <cellStyle name="Input 4 3" xfId="9417" xr:uid="{00000000-0005-0000-0000-00006F250000}"/>
    <cellStyle name="Input 4 3 2" xfId="21231" xr:uid="{00000000-0005-0000-0000-000070250000}"/>
    <cellStyle name="Input 4 4" xfId="21233" xr:uid="{00000000-0005-0000-0000-000071250000}"/>
    <cellStyle name="Input 5" xfId="9418" xr:uid="{00000000-0005-0000-0000-000072250000}"/>
    <cellStyle name="Input 5 2" xfId="9419" xr:uid="{00000000-0005-0000-0000-000073250000}"/>
    <cellStyle name="Input 5 2 2" xfId="21229" xr:uid="{00000000-0005-0000-0000-000074250000}"/>
    <cellStyle name="Input 5 3" xfId="9420" xr:uid="{00000000-0005-0000-0000-000075250000}"/>
    <cellStyle name="Input 5 3 2" xfId="21228" xr:uid="{00000000-0005-0000-0000-000076250000}"/>
    <cellStyle name="Input 5 4" xfId="21230" xr:uid="{00000000-0005-0000-0000-000077250000}"/>
    <cellStyle name="Input 6" xfId="9421" xr:uid="{00000000-0005-0000-0000-000078250000}"/>
    <cellStyle name="Input 6 2" xfId="9422" xr:uid="{00000000-0005-0000-0000-000079250000}"/>
    <cellStyle name="Input 6 2 2" xfId="21226" xr:uid="{00000000-0005-0000-0000-00007A250000}"/>
    <cellStyle name="Input 6 3" xfId="9423" xr:uid="{00000000-0005-0000-0000-00007B250000}"/>
    <cellStyle name="Input 6 3 2" xfId="21225" xr:uid="{00000000-0005-0000-0000-00007C250000}"/>
    <cellStyle name="Input 6 4" xfId="21227" xr:uid="{00000000-0005-0000-0000-00007D250000}"/>
    <cellStyle name="Input 7" xfId="9424" xr:uid="{00000000-0005-0000-0000-00007E250000}"/>
    <cellStyle name="Input 7 2" xfId="21224" xr:uid="{00000000-0005-0000-0000-00007F250000}"/>
    <cellStyle name="inputExposure" xfId="9425" xr:uid="{00000000-0005-0000-0000-000080250000}"/>
    <cellStyle name="inputExposure 2" xfId="21223" xr:uid="{00000000-0005-0000-0000-000081250000}"/>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C678E427-4867-4F4E-8450-B353F6617995}"/>
    <cellStyle name="Normal 4 16" xfId="21416" xr:uid="{4ED35F5B-0837-4EEB-BEB9-018086F5BF35}"/>
    <cellStyle name="Normal 4 2" xfId="17292" xr:uid="{00000000-0005-0000-0000-000046440000}"/>
    <cellStyle name="Normal 4 2 10" xfId="17293" xr:uid="{00000000-0005-0000-0000-000047440000}"/>
    <cellStyle name="Normal 4 2 11" xfId="17294" xr:uid="{00000000-0005-0000-0000-000048440000}"/>
    <cellStyle name="Normal 4 2 11 2" xfId="17295" xr:uid="{00000000-0005-0000-0000-000049440000}"/>
    <cellStyle name="Normal 4 2 11 2 2" xfId="17296" xr:uid="{00000000-0005-0000-0000-00004A440000}"/>
    <cellStyle name="Normal 4 2 11 2 3" xfId="17297" xr:uid="{00000000-0005-0000-0000-00004B440000}"/>
    <cellStyle name="Normal 4 2 11 2 4" xfId="17298" xr:uid="{00000000-0005-0000-0000-00004C440000}"/>
    <cellStyle name="Normal 4 2 11 3" xfId="17299" xr:uid="{00000000-0005-0000-0000-00004D440000}"/>
    <cellStyle name="Normal 4 2 11 4" xfId="17300" xr:uid="{00000000-0005-0000-0000-00004E440000}"/>
    <cellStyle name="Normal 4 2 11 5" xfId="17301" xr:uid="{00000000-0005-0000-0000-00004F440000}"/>
    <cellStyle name="Normal 4 2 12" xfId="17302" xr:uid="{00000000-0005-0000-0000-000050440000}"/>
    <cellStyle name="Normal 4 2 13" xfId="17303" xr:uid="{00000000-0005-0000-0000-000051440000}"/>
    <cellStyle name="Normal 4 2 14" xfId="17304" xr:uid="{00000000-0005-0000-0000-000052440000}"/>
    <cellStyle name="Normal 4 2 2" xfId="17305" xr:uid="{00000000-0005-0000-0000-000053440000}"/>
    <cellStyle name="Normal 4 2 2 10" xfId="17306" xr:uid="{00000000-0005-0000-0000-000054440000}"/>
    <cellStyle name="Normal 4 2 2 10 2" xfId="17307" xr:uid="{00000000-0005-0000-0000-000055440000}"/>
    <cellStyle name="Normal 4 2 2 10 2 2" xfId="17308" xr:uid="{00000000-0005-0000-0000-000056440000}"/>
    <cellStyle name="Normal 4 2 2 10 2 3" xfId="17309" xr:uid="{00000000-0005-0000-0000-000057440000}"/>
    <cellStyle name="Normal 4 2 2 10 2 4" xfId="17310" xr:uid="{00000000-0005-0000-0000-000058440000}"/>
    <cellStyle name="Normal 4 2 2 10 3" xfId="17311" xr:uid="{00000000-0005-0000-0000-000059440000}"/>
    <cellStyle name="Normal 4 2 2 10 4" xfId="17312" xr:uid="{00000000-0005-0000-0000-00005A440000}"/>
    <cellStyle name="Normal 4 2 2 10 5" xfId="17313" xr:uid="{00000000-0005-0000-0000-00005B440000}"/>
    <cellStyle name="Normal 4 2 2 11" xfId="17314" xr:uid="{00000000-0005-0000-0000-00005C440000}"/>
    <cellStyle name="Normal 4 2 2 12" xfId="17315" xr:uid="{00000000-0005-0000-0000-00005D440000}"/>
    <cellStyle name="Normal 4 2 2 13" xfId="17316" xr:uid="{00000000-0005-0000-0000-00005E440000}"/>
    <cellStyle name="Normal 4 2 2 14" xfId="17317" xr:uid="{00000000-0005-0000-0000-00005F440000}"/>
    <cellStyle name="Normal 4 2 2 2" xfId="17318" xr:uid="{00000000-0005-0000-0000-000060440000}"/>
    <cellStyle name="Normal 4 2 2 2 2" xfId="17319" xr:uid="{00000000-0005-0000-0000-000061440000}"/>
    <cellStyle name="Normal 4 2 2 2 2 2" xfId="17320" xr:uid="{00000000-0005-0000-0000-000062440000}"/>
    <cellStyle name="Normal 4 2 2 2 2 2 2" xfId="17321" xr:uid="{00000000-0005-0000-0000-000063440000}"/>
    <cellStyle name="Normal 4 2 2 2 2 2 2 2" xfId="17322" xr:uid="{00000000-0005-0000-0000-000064440000}"/>
    <cellStyle name="Normal 4 2 2 2 2 2 2 2 2" xfId="17323" xr:uid="{00000000-0005-0000-0000-000065440000}"/>
    <cellStyle name="Normal 4 2 2 2 2 2 2 2 3" xfId="17324" xr:uid="{00000000-0005-0000-0000-000066440000}"/>
    <cellStyle name="Normal 4 2 2 2 2 2 2 2 4" xfId="17325" xr:uid="{00000000-0005-0000-0000-000067440000}"/>
    <cellStyle name="Normal 4 2 2 2 2 2 2 3" xfId="17326" xr:uid="{00000000-0005-0000-0000-000068440000}"/>
    <cellStyle name="Normal 4 2 2 2 2 2 2 4" xfId="17327" xr:uid="{00000000-0005-0000-0000-000069440000}"/>
    <cellStyle name="Normal 4 2 2 2 2 2 2 5" xfId="17328" xr:uid="{00000000-0005-0000-0000-00006A440000}"/>
    <cellStyle name="Normal 4 2 2 2 2 2 3" xfId="17329" xr:uid="{00000000-0005-0000-0000-00006B440000}"/>
    <cellStyle name="Normal 4 2 2 2 2 2 3 2" xfId="17330" xr:uid="{00000000-0005-0000-0000-00006C440000}"/>
    <cellStyle name="Normal 4 2 2 2 2 2 3 3" xfId="17331" xr:uid="{00000000-0005-0000-0000-00006D440000}"/>
    <cellStyle name="Normal 4 2 2 2 2 2 3 4" xfId="17332" xr:uid="{00000000-0005-0000-0000-00006E440000}"/>
    <cellStyle name="Normal 4 2 2 2 2 2 4" xfId="17333" xr:uid="{00000000-0005-0000-0000-00006F440000}"/>
    <cellStyle name="Normal 4 2 2 2 2 2 5" xfId="17334" xr:uid="{00000000-0005-0000-0000-000070440000}"/>
    <cellStyle name="Normal 4 2 2 2 2 2 6" xfId="17335" xr:uid="{00000000-0005-0000-0000-000071440000}"/>
    <cellStyle name="Normal 4 2 2 2 2 3" xfId="17336" xr:uid="{00000000-0005-0000-0000-000072440000}"/>
    <cellStyle name="Normal 4 2 2 2 2 3 2" xfId="17337" xr:uid="{00000000-0005-0000-0000-000073440000}"/>
    <cellStyle name="Normal 4 2 2 2 2 3 2 2" xfId="17338" xr:uid="{00000000-0005-0000-0000-000074440000}"/>
    <cellStyle name="Normal 4 2 2 2 2 3 2 2 2" xfId="17339" xr:uid="{00000000-0005-0000-0000-000075440000}"/>
    <cellStyle name="Normal 4 2 2 2 2 3 2 2 3" xfId="17340" xr:uid="{00000000-0005-0000-0000-000076440000}"/>
    <cellStyle name="Normal 4 2 2 2 2 3 2 2 4" xfId="17341" xr:uid="{00000000-0005-0000-0000-000077440000}"/>
    <cellStyle name="Normal 4 2 2 2 2 3 2 3" xfId="17342" xr:uid="{00000000-0005-0000-0000-000078440000}"/>
    <cellStyle name="Normal 4 2 2 2 2 3 2 4" xfId="17343" xr:uid="{00000000-0005-0000-0000-000079440000}"/>
    <cellStyle name="Normal 4 2 2 2 2 3 2 5" xfId="17344" xr:uid="{00000000-0005-0000-0000-00007A440000}"/>
    <cellStyle name="Normal 4 2 2 2 2 3 3" xfId="17345" xr:uid="{00000000-0005-0000-0000-00007B440000}"/>
    <cellStyle name="Normal 4 2 2 2 2 3 3 2" xfId="17346" xr:uid="{00000000-0005-0000-0000-00007C440000}"/>
    <cellStyle name="Normal 4 2 2 2 2 3 3 3" xfId="17347" xr:uid="{00000000-0005-0000-0000-00007D440000}"/>
    <cellStyle name="Normal 4 2 2 2 2 3 3 4" xfId="17348" xr:uid="{00000000-0005-0000-0000-00007E440000}"/>
    <cellStyle name="Normal 4 2 2 2 2 3 4" xfId="17349" xr:uid="{00000000-0005-0000-0000-00007F440000}"/>
    <cellStyle name="Normal 4 2 2 2 2 3 5" xfId="17350" xr:uid="{00000000-0005-0000-0000-000080440000}"/>
    <cellStyle name="Normal 4 2 2 2 2 3 6" xfId="17351" xr:uid="{00000000-0005-0000-0000-000081440000}"/>
    <cellStyle name="Normal 4 2 2 2 2 4" xfId="17352" xr:uid="{00000000-0005-0000-0000-000082440000}"/>
    <cellStyle name="Normal 4 2 2 2 2 4 2" xfId="17353" xr:uid="{00000000-0005-0000-0000-000083440000}"/>
    <cellStyle name="Normal 4 2 2 2 2 4 2 2" xfId="17354" xr:uid="{00000000-0005-0000-0000-000084440000}"/>
    <cellStyle name="Normal 4 2 2 2 2 4 2 3" xfId="17355" xr:uid="{00000000-0005-0000-0000-000085440000}"/>
    <cellStyle name="Normal 4 2 2 2 2 4 2 4" xfId="17356" xr:uid="{00000000-0005-0000-0000-000086440000}"/>
    <cellStyle name="Normal 4 2 2 2 2 4 3" xfId="17357" xr:uid="{00000000-0005-0000-0000-000087440000}"/>
    <cellStyle name="Normal 4 2 2 2 2 4 4" xfId="17358" xr:uid="{00000000-0005-0000-0000-000088440000}"/>
    <cellStyle name="Normal 4 2 2 2 2 4 5" xfId="17359" xr:uid="{00000000-0005-0000-0000-000089440000}"/>
    <cellStyle name="Normal 4 2 2 2 2 5" xfId="17360" xr:uid="{00000000-0005-0000-0000-00008A440000}"/>
    <cellStyle name="Normal 4 2 2 2 2 5 2" xfId="17361" xr:uid="{00000000-0005-0000-0000-00008B440000}"/>
    <cellStyle name="Normal 4 2 2 2 2 5 3" xfId="17362" xr:uid="{00000000-0005-0000-0000-00008C440000}"/>
    <cellStyle name="Normal 4 2 2 2 2 5 4" xfId="17363" xr:uid="{00000000-0005-0000-0000-00008D440000}"/>
    <cellStyle name="Normal 4 2 2 2 2 6" xfId="17364" xr:uid="{00000000-0005-0000-0000-00008E440000}"/>
    <cellStyle name="Normal 4 2 2 2 2 7" xfId="17365" xr:uid="{00000000-0005-0000-0000-00008F440000}"/>
    <cellStyle name="Normal 4 2 2 2 2 8" xfId="17366" xr:uid="{00000000-0005-0000-0000-000090440000}"/>
    <cellStyle name="Normal 4 2 2 2 3" xfId="17367" xr:uid="{00000000-0005-0000-0000-000091440000}"/>
    <cellStyle name="Normal 4 2 2 2 3 2" xfId="17368" xr:uid="{00000000-0005-0000-0000-000092440000}"/>
    <cellStyle name="Normal 4 2 2 2 3 2 2" xfId="17369" xr:uid="{00000000-0005-0000-0000-000093440000}"/>
    <cellStyle name="Normal 4 2 2 2 3 2 2 2" xfId="17370" xr:uid="{00000000-0005-0000-0000-000094440000}"/>
    <cellStyle name="Normal 4 2 2 2 3 2 2 3" xfId="17371" xr:uid="{00000000-0005-0000-0000-000095440000}"/>
    <cellStyle name="Normal 4 2 2 2 3 2 2 4" xfId="17372" xr:uid="{00000000-0005-0000-0000-000096440000}"/>
    <cellStyle name="Normal 4 2 2 2 3 2 3" xfId="17373" xr:uid="{00000000-0005-0000-0000-000097440000}"/>
    <cellStyle name="Normal 4 2 2 2 3 2 4" xfId="17374" xr:uid="{00000000-0005-0000-0000-000098440000}"/>
    <cellStyle name="Normal 4 2 2 2 3 2 5" xfId="17375" xr:uid="{00000000-0005-0000-0000-000099440000}"/>
    <cellStyle name="Normal 4 2 2 2 3 3" xfId="17376" xr:uid="{00000000-0005-0000-0000-00009A440000}"/>
    <cellStyle name="Normal 4 2 2 2 3 3 2" xfId="17377" xr:uid="{00000000-0005-0000-0000-00009B440000}"/>
    <cellStyle name="Normal 4 2 2 2 3 3 3" xfId="17378" xr:uid="{00000000-0005-0000-0000-00009C440000}"/>
    <cellStyle name="Normal 4 2 2 2 3 3 4" xfId="17379" xr:uid="{00000000-0005-0000-0000-00009D440000}"/>
    <cellStyle name="Normal 4 2 2 2 3 4" xfId="17380" xr:uid="{00000000-0005-0000-0000-00009E440000}"/>
    <cellStyle name="Normal 4 2 2 2 3 5" xfId="17381" xr:uid="{00000000-0005-0000-0000-00009F440000}"/>
    <cellStyle name="Normal 4 2 2 2 3 6" xfId="17382" xr:uid="{00000000-0005-0000-0000-0000A0440000}"/>
    <cellStyle name="Normal 4 2 2 2 4" xfId="17383" xr:uid="{00000000-0005-0000-0000-0000A1440000}"/>
    <cellStyle name="Normal 4 2 2 2 4 2" xfId="17384" xr:uid="{00000000-0005-0000-0000-0000A2440000}"/>
    <cellStyle name="Normal 4 2 2 2 4 2 2" xfId="17385" xr:uid="{00000000-0005-0000-0000-0000A3440000}"/>
    <cellStyle name="Normal 4 2 2 2 4 2 2 2" xfId="17386" xr:uid="{00000000-0005-0000-0000-0000A4440000}"/>
    <cellStyle name="Normal 4 2 2 2 4 2 2 3" xfId="17387" xr:uid="{00000000-0005-0000-0000-0000A5440000}"/>
    <cellStyle name="Normal 4 2 2 2 4 2 2 4" xfId="17388" xr:uid="{00000000-0005-0000-0000-0000A6440000}"/>
    <cellStyle name="Normal 4 2 2 2 4 2 3" xfId="17389" xr:uid="{00000000-0005-0000-0000-0000A7440000}"/>
    <cellStyle name="Normal 4 2 2 2 4 2 4" xfId="17390" xr:uid="{00000000-0005-0000-0000-0000A8440000}"/>
    <cellStyle name="Normal 4 2 2 2 4 2 5" xfId="17391" xr:uid="{00000000-0005-0000-0000-0000A9440000}"/>
    <cellStyle name="Normal 4 2 2 2 4 3" xfId="17392" xr:uid="{00000000-0005-0000-0000-0000AA440000}"/>
    <cellStyle name="Normal 4 2 2 2 4 3 2" xfId="17393" xr:uid="{00000000-0005-0000-0000-0000AB440000}"/>
    <cellStyle name="Normal 4 2 2 2 4 3 3" xfId="17394" xr:uid="{00000000-0005-0000-0000-0000AC440000}"/>
    <cellStyle name="Normal 4 2 2 2 4 3 4" xfId="17395" xr:uid="{00000000-0005-0000-0000-0000AD440000}"/>
    <cellStyle name="Normal 4 2 2 2 4 4" xfId="17396" xr:uid="{00000000-0005-0000-0000-0000AE440000}"/>
    <cellStyle name="Normal 4 2 2 2 4 5" xfId="17397" xr:uid="{00000000-0005-0000-0000-0000AF440000}"/>
    <cellStyle name="Normal 4 2 2 2 4 6" xfId="17398" xr:uid="{00000000-0005-0000-0000-0000B0440000}"/>
    <cellStyle name="Normal 4 2 2 2 5" xfId="17399" xr:uid="{00000000-0005-0000-0000-0000B1440000}"/>
    <cellStyle name="Normal 4 2 2 2 5 2" xfId="17400" xr:uid="{00000000-0005-0000-0000-0000B2440000}"/>
    <cellStyle name="Normal 4 2 2 2 5 2 2" xfId="17401" xr:uid="{00000000-0005-0000-0000-0000B3440000}"/>
    <cellStyle name="Normal 4 2 2 2 5 2 3" xfId="17402" xr:uid="{00000000-0005-0000-0000-0000B4440000}"/>
    <cellStyle name="Normal 4 2 2 2 5 2 4" xfId="17403" xr:uid="{00000000-0005-0000-0000-0000B5440000}"/>
    <cellStyle name="Normal 4 2 2 2 5 3" xfId="17404" xr:uid="{00000000-0005-0000-0000-0000B6440000}"/>
    <cellStyle name="Normal 4 2 2 2 5 4" xfId="17405" xr:uid="{00000000-0005-0000-0000-0000B7440000}"/>
    <cellStyle name="Normal 4 2 2 2 5 5" xfId="17406" xr:uid="{00000000-0005-0000-0000-0000B8440000}"/>
    <cellStyle name="Normal 4 2 2 2 6" xfId="17407" xr:uid="{00000000-0005-0000-0000-0000B9440000}"/>
    <cellStyle name="Normal 4 2 2 2 6 2" xfId="17408" xr:uid="{00000000-0005-0000-0000-0000BA440000}"/>
    <cellStyle name="Normal 4 2 2 2 6 3" xfId="17409" xr:uid="{00000000-0005-0000-0000-0000BB440000}"/>
    <cellStyle name="Normal 4 2 2 2 6 4" xfId="17410" xr:uid="{00000000-0005-0000-0000-0000BC440000}"/>
    <cellStyle name="Normal 4 2 2 2 7" xfId="17411" xr:uid="{00000000-0005-0000-0000-0000BD440000}"/>
    <cellStyle name="Normal 4 2 2 2 8" xfId="17412" xr:uid="{00000000-0005-0000-0000-0000BE440000}"/>
    <cellStyle name="Normal 4 2 2 2 9" xfId="17413" xr:uid="{00000000-0005-0000-0000-0000BF440000}"/>
    <cellStyle name="Normal 4 2 2 3" xfId="17414" xr:uid="{00000000-0005-0000-0000-0000C0440000}"/>
    <cellStyle name="Normal 4 2 2 3 2" xfId="17415" xr:uid="{00000000-0005-0000-0000-0000C1440000}"/>
    <cellStyle name="Normal 4 2 2 3 2 2" xfId="17416" xr:uid="{00000000-0005-0000-0000-0000C2440000}"/>
    <cellStyle name="Normal 4 2 2 3 2 2 2" xfId="17417" xr:uid="{00000000-0005-0000-0000-0000C3440000}"/>
    <cellStyle name="Normal 4 2 2 3 2 2 2 2" xfId="17418" xr:uid="{00000000-0005-0000-0000-0000C4440000}"/>
    <cellStyle name="Normal 4 2 2 3 2 2 2 2 2" xfId="17419" xr:uid="{00000000-0005-0000-0000-0000C5440000}"/>
    <cellStyle name="Normal 4 2 2 3 2 2 2 2 3" xfId="17420" xr:uid="{00000000-0005-0000-0000-0000C6440000}"/>
    <cellStyle name="Normal 4 2 2 3 2 2 2 2 4" xfId="17421" xr:uid="{00000000-0005-0000-0000-0000C7440000}"/>
    <cellStyle name="Normal 4 2 2 3 2 2 2 3" xfId="17422" xr:uid="{00000000-0005-0000-0000-0000C8440000}"/>
    <cellStyle name="Normal 4 2 2 3 2 2 2 4" xfId="17423" xr:uid="{00000000-0005-0000-0000-0000C9440000}"/>
    <cellStyle name="Normal 4 2 2 3 2 2 2 5" xfId="17424" xr:uid="{00000000-0005-0000-0000-0000CA440000}"/>
    <cellStyle name="Normal 4 2 2 3 2 2 3" xfId="17425" xr:uid="{00000000-0005-0000-0000-0000CB440000}"/>
    <cellStyle name="Normal 4 2 2 3 2 2 3 2" xfId="17426" xr:uid="{00000000-0005-0000-0000-0000CC440000}"/>
    <cellStyle name="Normal 4 2 2 3 2 2 3 3" xfId="17427" xr:uid="{00000000-0005-0000-0000-0000CD440000}"/>
    <cellStyle name="Normal 4 2 2 3 2 2 3 4" xfId="17428" xr:uid="{00000000-0005-0000-0000-0000CE440000}"/>
    <cellStyle name="Normal 4 2 2 3 2 2 4" xfId="17429" xr:uid="{00000000-0005-0000-0000-0000CF440000}"/>
    <cellStyle name="Normal 4 2 2 3 2 2 5" xfId="17430" xr:uid="{00000000-0005-0000-0000-0000D0440000}"/>
    <cellStyle name="Normal 4 2 2 3 2 2 6" xfId="17431" xr:uid="{00000000-0005-0000-0000-0000D1440000}"/>
    <cellStyle name="Normal 4 2 2 3 2 3" xfId="17432" xr:uid="{00000000-0005-0000-0000-0000D2440000}"/>
    <cellStyle name="Normal 4 2 2 3 2 3 2" xfId="17433" xr:uid="{00000000-0005-0000-0000-0000D3440000}"/>
    <cellStyle name="Normal 4 2 2 3 2 3 2 2" xfId="17434" xr:uid="{00000000-0005-0000-0000-0000D4440000}"/>
    <cellStyle name="Normal 4 2 2 3 2 3 2 2 2" xfId="17435" xr:uid="{00000000-0005-0000-0000-0000D5440000}"/>
    <cellStyle name="Normal 4 2 2 3 2 3 2 2 3" xfId="17436" xr:uid="{00000000-0005-0000-0000-0000D6440000}"/>
    <cellStyle name="Normal 4 2 2 3 2 3 2 2 4" xfId="17437" xr:uid="{00000000-0005-0000-0000-0000D7440000}"/>
    <cellStyle name="Normal 4 2 2 3 2 3 2 3" xfId="17438" xr:uid="{00000000-0005-0000-0000-0000D8440000}"/>
    <cellStyle name="Normal 4 2 2 3 2 3 2 4" xfId="17439" xr:uid="{00000000-0005-0000-0000-0000D9440000}"/>
    <cellStyle name="Normal 4 2 2 3 2 3 2 5" xfId="17440" xr:uid="{00000000-0005-0000-0000-0000DA440000}"/>
    <cellStyle name="Normal 4 2 2 3 2 3 3" xfId="17441" xr:uid="{00000000-0005-0000-0000-0000DB440000}"/>
    <cellStyle name="Normal 4 2 2 3 2 3 3 2" xfId="17442" xr:uid="{00000000-0005-0000-0000-0000DC440000}"/>
    <cellStyle name="Normal 4 2 2 3 2 3 3 3" xfId="17443" xr:uid="{00000000-0005-0000-0000-0000DD440000}"/>
    <cellStyle name="Normal 4 2 2 3 2 3 3 4" xfId="17444" xr:uid="{00000000-0005-0000-0000-0000DE440000}"/>
    <cellStyle name="Normal 4 2 2 3 2 3 4" xfId="17445" xr:uid="{00000000-0005-0000-0000-0000DF440000}"/>
    <cellStyle name="Normal 4 2 2 3 2 3 5" xfId="17446" xr:uid="{00000000-0005-0000-0000-0000E0440000}"/>
    <cellStyle name="Normal 4 2 2 3 2 3 6" xfId="17447" xr:uid="{00000000-0005-0000-0000-0000E1440000}"/>
    <cellStyle name="Normal 4 2 2 3 2 4" xfId="17448" xr:uid="{00000000-0005-0000-0000-0000E2440000}"/>
    <cellStyle name="Normal 4 2 2 3 2 4 2" xfId="17449" xr:uid="{00000000-0005-0000-0000-0000E3440000}"/>
    <cellStyle name="Normal 4 2 2 3 2 4 2 2" xfId="17450" xr:uid="{00000000-0005-0000-0000-0000E4440000}"/>
    <cellStyle name="Normal 4 2 2 3 2 4 2 3" xfId="17451" xr:uid="{00000000-0005-0000-0000-0000E5440000}"/>
    <cellStyle name="Normal 4 2 2 3 2 4 2 4" xfId="17452" xr:uid="{00000000-0005-0000-0000-0000E6440000}"/>
    <cellStyle name="Normal 4 2 2 3 2 4 3" xfId="17453" xr:uid="{00000000-0005-0000-0000-0000E7440000}"/>
    <cellStyle name="Normal 4 2 2 3 2 4 4" xfId="17454" xr:uid="{00000000-0005-0000-0000-0000E8440000}"/>
    <cellStyle name="Normal 4 2 2 3 2 4 5" xfId="17455" xr:uid="{00000000-0005-0000-0000-0000E9440000}"/>
    <cellStyle name="Normal 4 2 2 3 2 5" xfId="17456" xr:uid="{00000000-0005-0000-0000-0000EA440000}"/>
    <cellStyle name="Normal 4 2 2 3 2 5 2" xfId="17457" xr:uid="{00000000-0005-0000-0000-0000EB440000}"/>
    <cellStyle name="Normal 4 2 2 3 2 5 3" xfId="17458" xr:uid="{00000000-0005-0000-0000-0000EC440000}"/>
    <cellStyle name="Normal 4 2 2 3 2 5 4" xfId="17459" xr:uid="{00000000-0005-0000-0000-0000ED440000}"/>
    <cellStyle name="Normal 4 2 2 3 2 6" xfId="17460" xr:uid="{00000000-0005-0000-0000-0000EE440000}"/>
    <cellStyle name="Normal 4 2 2 3 2 7" xfId="17461" xr:uid="{00000000-0005-0000-0000-0000EF440000}"/>
    <cellStyle name="Normal 4 2 2 3 2 8" xfId="17462" xr:uid="{00000000-0005-0000-0000-0000F0440000}"/>
    <cellStyle name="Normal 4 2 2 3 3" xfId="17463" xr:uid="{00000000-0005-0000-0000-0000F1440000}"/>
    <cellStyle name="Normal 4 2 2 3 3 2" xfId="17464" xr:uid="{00000000-0005-0000-0000-0000F2440000}"/>
    <cellStyle name="Normal 4 2 2 3 3 2 2" xfId="17465" xr:uid="{00000000-0005-0000-0000-0000F3440000}"/>
    <cellStyle name="Normal 4 2 2 3 3 2 2 2" xfId="17466" xr:uid="{00000000-0005-0000-0000-0000F4440000}"/>
    <cellStyle name="Normal 4 2 2 3 3 2 2 3" xfId="17467" xr:uid="{00000000-0005-0000-0000-0000F5440000}"/>
    <cellStyle name="Normal 4 2 2 3 3 2 2 4" xfId="17468" xr:uid="{00000000-0005-0000-0000-0000F6440000}"/>
    <cellStyle name="Normal 4 2 2 3 3 2 3" xfId="17469" xr:uid="{00000000-0005-0000-0000-0000F7440000}"/>
    <cellStyle name="Normal 4 2 2 3 3 2 4" xfId="17470" xr:uid="{00000000-0005-0000-0000-0000F8440000}"/>
    <cellStyle name="Normal 4 2 2 3 3 2 5" xfId="17471" xr:uid="{00000000-0005-0000-0000-0000F9440000}"/>
    <cellStyle name="Normal 4 2 2 3 3 3" xfId="17472" xr:uid="{00000000-0005-0000-0000-0000FA440000}"/>
    <cellStyle name="Normal 4 2 2 3 3 3 2" xfId="17473" xr:uid="{00000000-0005-0000-0000-0000FB440000}"/>
    <cellStyle name="Normal 4 2 2 3 3 3 3" xfId="17474" xr:uid="{00000000-0005-0000-0000-0000FC440000}"/>
    <cellStyle name="Normal 4 2 2 3 3 3 4" xfId="17475" xr:uid="{00000000-0005-0000-0000-0000FD440000}"/>
    <cellStyle name="Normal 4 2 2 3 3 4" xfId="17476" xr:uid="{00000000-0005-0000-0000-0000FE440000}"/>
    <cellStyle name="Normal 4 2 2 3 3 5" xfId="17477" xr:uid="{00000000-0005-0000-0000-0000FF440000}"/>
    <cellStyle name="Normal 4 2 2 3 3 6" xfId="17478" xr:uid="{00000000-0005-0000-0000-000000450000}"/>
    <cellStyle name="Normal 4 2 2 3 4" xfId="17479" xr:uid="{00000000-0005-0000-0000-000001450000}"/>
    <cellStyle name="Normal 4 2 2 3 4 2" xfId="17480" xr:uid="{00000000-0005-0000-0000-000002450000}"/>
    <cellStyle name="Normal 4 2 2 3 4 2 2" xfId="17481" xr:uid="{00000000-0005-0000-0000-000003450000}"/>
    <cellStyle name="Normal 4 2 2 3 4 2 2 2" xfId="17482" xr:uid="{00000000-0005-0000-0000-000004450000}"/>
    <cellStyle name="Normal 4 2 2 3 4 2 2 3" xfId="17483" xr:uid="{00000000-0005-0000-0000-000005450000}"/>
    <cellStyle name="Normal 4 2 2 3 4 2 2 4" xfId="17484" xr:uid="{00000000-0005-0000-0000-000006450000}"/>
    <cellStyle name="Normal 4 2 2 3 4 2 3" xfId="17485" xr:uid="{00000000-0005-0000-0000-000007450000}"/>
    <cellStyle name="Normal 4 2 2 3 4 2 4" xfId="17486" xr:uid="{00000000-0005-0000-0000-000008450000}"/>
    <cellStyle name="Normal 4 2 2 3 4 2 5" xfId="17487" xr:uid="{00000000-0005-0000-0000-000009450000}"/>
    <cellStyle name="Normal 4 2 2 3 4 3" xfId="17488" xr:uid="{00000000-0005-0000-0000-00000A450000}"/>
    <cellStyle name="Normal 4 2 2 3 4 3 2" xfId="17489" xr:uid="{00000000-0005-0000-0000-00000B450000}"/>
    <cellStyle name="Normal 4 2 2 3 4 3 3" xfId="17490" xr:uid="{00000000-0005-0000-0000-00000C450000}"/>
    <cellStyle name="Normal 4 2 2 3 4 3 4" xfId="17491" xr:uid="{00000000-0005-0000-0000-00000D450000}"/>
    <cellStyle name="Normal 4 2 2 3 4 4" xfId="17492" xr:uid="{00000000-0005-0000-0000-00000E450000}"/>
    <cellStyle name="Normal 4 2 2 3 4 5" xfId="17493" xr:uid="{00000000-0005-0000-0000-00000F450000}"/>
    <cellStyle name="Normal 4 2 2 3 4 6" xfId="17494" xr:uid="{00000000-0005-0000-0000-000010450000}"/>
    <cellStyle name="Normal 4 2 2 3 5" xfId="17495" xr:uid="{00000000-0005-0000-0000-000011450000}"/>
    <cellStyle name="Normal 4 2 2 3 5 2" xfId="17496" xr:uid="{00000000-0005-0000-0000-000012450000}"/>
    <cellStyle name="Normal 4 2 2 3 5 2 2" xfId="17497" xr:uid="{00000000-0005-0000-0000-000013450000}"/>
    <cellStyle name="Normal 4 2 2 3 5 2 3" xfId="17498" xr:uid="{00000000-0005-0000-0000-000014450000}"/>
    <cellStyle name="Normal 4 2 2 3 5 2 4" xfId="17499" xr:uid="{00000000-0005-0000-0000-000015450000}"/>
    <cellStyle name="Normal 4 2 2 3 5 3" xfId="17500" xr:uid="{00000000-0005-0000-0000-000016450000}"/>
    <cellStyle name="Normal 4 2 2 3 5 4" xfId="17501" xr:uid="{00000000-0005-0000-0000-000017450000}"/>
    <cellStyle name="Normal 4 2 2 3 5 5" xfId="17502" xr:uid="{00000000-0005-0000-0000-000018450000}"/>
    <cellStyle name="Normal 4 2 2 3 6" xfId="17503" xr:uid="{00000000-0005-0000-0000-000019450000}"/>
    <cellStyle name="Normal 4 2 2 3 6 2" xfId="17504" xr:uid="{00000000-0005-0000-0000-00001A450000}"/>
    <cellStyle name="Normal 4 2 2 3 6 3" xfId="17505" xr:uid="{00000000-0005-0000-0000-00001B450000}"/>
    <cellStyle name="Normal 4 2 2 3 6 4" xfId="17506" xr:uid="{00000000-0005-0000-0000-00001C450000}"/>
    <cellStyle name="Normal 4 2 2 3 7" xfId="17507" xr:uid="{00000000-0005-0000-0000-00001D450000}"/>
    <cellStyle name="Normal 4 2 2 3 8" xfId="17508" xr:uid="{00000000-0005-0000-0000-00001E450000}"/>
    <cellStyle name="Normal 4 2 2 3 9" xfId="17509" xr:uid="{00000000-0005-0000-0000-00001F450000}"/>
    <cellStyle name="Normal 4 2 2 4" xfId="17510" xr:uid="{00000000-0005-0000-0000-000020450000}"/>
    <cellStyle name="Normal 4 2 2 4 2" xfId="17511" xr:uid="{00000000-0005-0000-0000-000021450000}"/>
    <cellStyle name="Normal 4 2 2 4 2 2" xfId="17512" xr:uid="{00000000-0005-0000-0000-000022450000}"/>
    <cellStyle name="Normal 4 2 2 4 2 2 2" xfId="17513" xr:uid="{00000000-0005-0000-0000-000023450000}"/>
    <cellStyle name="Normal 4 2 2 4 2 2 2 2" xfId="17514" xr:uid="{00000000-0005-0000-0000-000024450000}"/>
    <cellStyle name="Normal 4 2 2 4 2 2 2 2 2" xfId="17515" xr:uid="{00000000-0005-0000-0000-000025450000}"/>
    <cellStyle name="Normal 4 2 2 4 2 2 2 2 3" xfId="17516" xr:uid="{00000000-0005-0000-0000-000026450000}"/>
    <cellStyle name="Normal 4 2 2 4 2 2 2 2 4" xfId="17517" xr:uid="{00000000-0005-0000-0000-000027450000}"/>
    <cellStyle name="Normal 4 2 2 4 2 2 2 3" xfId="17518" xr:uid="{00000000-0005-0000-0000-000028450000}"/>
    <cellStyle name="Normal 4 2 2 4 2 2 2 4" xfId="17519" xr:uid="{00000000-0005-0000-0000-000029450000}"/>
    <cellStyle name="Normal 4 2 2 4 2 2 2 5" xfId="17520" xr:uid="{00000000-0005-0000-0000-00002A450000}"/>
    <cellStyle name="Normal 4 2 2 4 2 2 3" xfId="17521" xr:uid="{00000000-0005-0000-0000-00002B450000}"/>
    <cellStyle name="Normal 4 2 2 4 2 2 3 2" xfId="17522" xr:uid="{00000000-0005-0000-0000-00002C450000}"/>
    <cellStyle name="Normal 4 2 2 4 2 2 3 3" xfId="17523" xr:uid="{00000000-0005-0000-0000-00002D450000}"/>
    <cellStyle name="Normal 4 2 2 4 2 2 3 4" xfId="17524" xr:uid="{00000000-0005-0000-0000-00002E450000}"/>
    <cellStyle name="Normal 4 2 2 4 2 2 4" xfId="17525" xr:uid="{00000000-0005-0000-0000-00002F450000}"/>
    <cellStyle name="Normal 4 2 2 4 2 2 5" xfId="17526" xr:uid="{00000000-0005-0000-0000-000030450000}"/>
    <cellStyle name="Normal 4 2 2 4 2 2 6" xfId="17527" xr:uid="{00000000-0005-0000-0000-000031450000}"/>
    <cellStyle name="Normal 4 2 2 4 2 3" xfId="17528" xr:uid="{00000000-0005-0000-0000-000032450000}"/>
    <cellStyle name="Normal 4 2 2 4 2 3 2" xfId="17529" xr:uid="{00000000-0005-0000-0000-000033450000}"/>
    <cellStyle name="Normal 4 2 2 4 2 3 2 2" xfId="17530" xr:uid="{00000000-0005-0000-0000-000034450000}"/>
    <cellStyle name="Normal 4 2 2 4 2 3 2 2 2" xfId="17531" xr:uid="{00000000-0005-0000-0000-000035450000}"/>
    <cellStyle name="Normal 4 2 2 4 2 3 2 2 3" xfId="17532" xr:uid="{00000000-0005-0000-0000-000036450000}"/>
    <cellStyle name="Normal 4 2 2 4 2 3 2 2 4" xfId="17533" xr:uid="{00000000-0005-0000-0000-000037450000}"/>
    <cellStyle name="Normal 4 2 2 4 2 3 2 3" xfId="17534" xr:uid="{00000000-0005-0000-0000-000038450000}"/>
    <cellStyle name="Normal 4 2 2 4 2 3 2 4" xfId="17535" xr:uid="{00000000-0005-0000-0000-000039450000}"/>
    <cellStyle name="Normal 4 2 2 4 2 3 2 5" xfId="17536" xr:uid="{00000000-0005-0000-0000-00003A450000}"/>
    <cellStyle name="Normal 4 2 2 4 2 3 3" xfId="17537" xr:uid="{00000000-0005-0000-0000-00003B450000}"/>
    <cellStyle name="Normal 4 2 2 4 2 3 3 2" xfId="17538" xr:uid="{00000000-0005-0000-0000-00003C450000}"/>
    <cellStyle name="Normal 4 2 2 4 2 3 3 3" xfId="17539" xr:uid="{00000000-0005-0000-0000-00003D450000}"/>
    <cellStyle name="Normal 4 2 2 4 2 3 3 4" xfId="17540" xr:uid="{00000000-0005-0000-0000-00003E450000}"/>
    <cellStyle name="Normal 4 2 2 4 2 3 4" xfId="17541" xr:uid="{00000000-0005-0000-0000-00003F450000}"/>
    <cellStyle name="Normal 4 2 2 4 2 3 5" xfId="17542" xr:uid="{00000000-0005-0000-0000-000040450000}"/>
    <cellStyle name="Normal 4 2 2 4 2 3 6" xfId="17543" xr:uid="{00000000-0005-0000-0000-000041450000}"/>
    <cellStyle name="Normal 4 2 2 4 2 4" xfId="17544" xr:uid="{00000000-0005-0000-0000-000042450000}"/>
    <cellStyle name="Normal 4 2 2 4 2 4 2" xfId="17545" xr:uid="{00000000-0005-0000-0000-000043450000}"/>
    <cellStyle name="Normal 4 2 2 4 2 4 2 2" xfId="17546" xr:uid="{00000000-0005-0000-0000-000044450000}"/>
    <cellStyle name="Normal 4 2 2 4 2 4 2 3" xfId="17547" xr:uid="{00000000-0005-0000-0000-000045450000}"/>
    <cellStyle name="Normal 4 2 2 4 2 4 2 4" xfId="17548" xr:uid="{00000000-0005-0000-0000-000046450000}"/>
    <cellStyle name="Normal 4 2 2 4 2 4 3" xfId="17549" xr:uid="{00000000-0005-0000-0000-000047450000}"/>
    <cellStyle name="Normal 4 2 2 4 2 4 4" xfId="17550" xr:uid="{00000000-0005-0000-0000-000048450000}"/>
    <cellStyle name="Normal 4 2 2 4 2 4 5" xfId="17551" xr:uid="{00000000-0005-0000-0000-000049450000}"/>
    <cellStyle name="Normal 4 2 2 4 2 5" xfId="17552" xr:uid="{00000000-0005-0000-0000-00004A450000}"/>
    <cellStyle name="Normal 4 2 2 4 2 5 2" xfId="17553" xr:uid="{00000000-0005-0000-0000-00004B450000}"/>
    <cellStyle name="Normal 4 2 2 4 2 5 3" xfId="17554" xr:uid="{00000000-0005-0000-0000-00004C450000}"/>
    <cellStyle name="Normal 4 2 2 4 2 5 4" xfId="17555" xr:uid="{00000000-0005-0000-0000-00004D450000}"/>
    <cellStyle name="Normal 4 2 2 4 2 6" xfId="17556" xr:uid="{00000000-0005-0000-0000-00004E450000}"/>
    <cellStyle name="Normal 4 2 2 4 2 7" xfId="17557" xr:uid="{00000000-0005-0000-0000-00004F450000}"/>
    <cellStyle name="Normal 4 2 2 4 2 8" xfId="17558" xr:uid="{00000000-0005-0000-0000-000050450000}"/>
    <cellStyle name="Normal 4 2 2 4 3" xfId="17559" xr:uid="{00000000-0005-0000-0000-000051450000}"/>
    <cellStyle name="Normal 4 2 2 4 3 2" xfId="17560" xr:uid="{00000000-0005-0000-0000-000052450000}"/>
    <cellStyle name="Normal 4 2 2 4 3 2 2" xfId="17561" xr:uid="{00000000-0005-0000-0000-000053450000}"/>
    <cellStyle name="Normal 4 2 2 4 3 2 2 2" xfId="17562" xr:uid="{00000000-0005-0000-0000-000054450000}"/>
    <cellStyle name="Normal 4 2 2 4 3 2 2 3" xfId="17563" xr:uid="{00000000-0005-0000-0000-000055450000}"/>
    <cellStyle name="Normal 4 2 2 4 3 2 2 4" xfId="17564" xr:uid="{00000000-0005-0000-0000-000056450000}"/>
    <cellStyle name="Normal 4 2 2 4 3 2 3" xfId="17565" xr:uid="{00000000-0005-0000-0000-000057450000}"/>
    <cellStyle name="Normal 4 2 2 4 3 2 4" xfId="17566" xr:uid="{00000000-0005-0000-0000-000058450000}"/>
    <cellStyle name="Normal 4 2 2 4 3 2 5" xfId="17567" xr:uid="{00000000-0005-0000-0000-000059450000}"/>
    <cellStyle name="Normal 4 2 2 4 3 3" xfId="17568" xr:uid="{00000000-0005-0000-0000-00005A450000}"/>
    <cellStyle name="Normal 4 2 2 4 3 3 2" xfId="17569" xr:uid="{00000000-0005-0000-0000-00005B450000}"/>
    <cellStyle name="Normal 4 2 2 4 3 3 3" xfId="17570" xr:uid="{00000000-0005-0000-0000-00005C450000}"/>
    <cellStyle name="Normal 4 2 2 4 3 3 4" xfId="17571" xr:uid="{00000000-0005-0000-0000-00005D450000}"/>
    <cellStyle name="Normal 4 2 2 4 3 4" xfId="17572" xr:uid="{00000000-0005-0000-0000-00005E450000}"/>
    <cellStyle name="Normal 4 2 2 4 3 5" xfId="17573" xr:uid="{00000000-0005-0000-0000-00005F450000}"/>
    <cellStyle name="Normal 4 2 2 4 3 6" xfId="17574" xr:uid="{00000000-0005-0000-0000-000060450000}"/>
    <cellStyle name="Normal 4 2 2 4 4" xfId="17575" xr:uid="{00000000-0005-0000-0000-000061450000}"/>
    <cellStyle name="Normal 4 2 2 4 4 2" xfId="17576" xr:uid="{00000000-0005-0000-0000-000062450000}"/>
    <cellStyle name="Normal 4 2 2 4 4 2 2" xfId="17577" xr:uid="{00000000-0005-0000-0000-000063450000}"/>
    <cellStyle name="Normal 4 2 2 4 4 2 2 2" xfId="17578" xr:uid="{00000000-0005-0000-0000-000064450000}"/>
    <cellStyle name="Normal 4 2 2 4 4 2 2 3" xfId="17579" xr:uid="{00000000-0005-0000-0000-000065450000}"/>
    <cellStyle name="Normal 4 2 2 4 4 2 2 4" xfId="17580" xr:uid="{00000000-0005-0000-0000-000066450000}"/>
    <cellStyle name="Normal 4 2 2 4 4 2 3" xfId="17581" xr:uid="{00000000-0005-0000-0000-000067450000}"/>
    <cellStyle name="Normal 4 2 2 4 4 2 4" xfId="17582" xr:uid="{00000000-0005-0000-0000-000068450000}"/>
    <cellStyle name="Normal 4 2 2 4 4 2 5" xfId="17583" xr:uid="{00000000-0005-0000-0000-000069450000}"/>
    <cellStyle name="Normal 4 2 2 4 4 3" xfId="17584" xr:uid="{00000000-0005-0000-0000-00006A450000}"/>
    <cellStyle name="Normal 4 2 2 4 4 3 2" xfId="17585" xr:uid="{00000000-0005-0000-0000-00006B450000}"/>
    <cellStyle name="Normal 4 2 2 4 4 3 3" xfId="17586" xr:uid="{00000000-0005-0000-0000-00006C450000}"/>
    <cellStyle name="Normal 4 2 2 4 4 3 4" xfId="17587" xr:uid="{00000000-0005-0000-0000-00006D450000}"/>
    <cellStyle name="Normal 4 2 2 4 4 4" xfId="17588" xr:uid="{00000000-0005-0000-0000-00006E450000}"/>
    <cellStyle name="Normal 4 2 2 4 4 5" xfId="17589" xr:uid="{00000000-0005-0000-0000-00006F450000}"/>
    <cellStyle name="Normal 4 2 2 4 4 6" xfId="17590" xr:uid="{00000000-0005-0000-0000-000070450000}"/>
    <cellStyle name="Normal 4 2 2 4 5" xfId="17591" xr:uid="{00000000-0005-0000-0000-000071450000}"/>
    <cellStyle name="Normal 4 2 2 4 5 2" xfId="17592" xr:uid="{00000000-0005-0000-0000-000072450000}"/>
    <cellStyle name="Normal 4 2 2 4 5 2 2" xfId="17593" xr:uid="{00000000-0005-0000-0000-000073450000}"/>
    <cellStyle name="Normal 4 2 2 4 5 2 3" xfId="17594" xr:uid="{00000000-0005-0000-0000-000074450000}"/>
    <cellStyle name="Normal 4 2 2 4 5 2 4" xfId="17595" xr:uid="{00000000-0005-0000-0000-000075450000}"/>
    <cellStyle name="Normal 4 2 2 4 5 3" xfId="17596" xr:uid="{00000000-0005-0000-0000-000076450000}"/>
    <cellStyle name="Normal 4 2 2 4 5 4" xfId="17597" xr:uid="{00000000-0005-0000-0000-000077450000}"/>
    <cellStyle name="Normal 4 2 2 4 5 5" xfId="17598" xr:uid="{00000000-0005-0000-0000-000078450000}"/>
    <cellStyle name="Normal 4 2 2 4 6" xfId="17599" xr:uid="{00000000-0005-0000-0000-000079450000}"/>
    <cellStyle name="Normal 4 2 2 4 6 2" xfId="17600" xr:uid="{00000000-0005-0000-0000-00007A450000}"/>
    <cellStyle name="Normal 4 2 2 4 6 3" xfId="17601" xr:uid="{00000000-0005-0000-0000-00007B450000}"/>
    <cellStyle name="Normal 4 2 2 4 6 4" xfId="17602" xr:uid="{00000000-0005-0000-0000-00007C450000}"/>
    <cellStyle name="Normal 4 2 2 4 7" xfId="17603" xr:uid="{00000000-0005-0000-0000-00007D450000}"/>
    <cellStyle name="Normal 4 2 2 4 8" xfId="17604" xr:uid="{00000000-0005-0000-0000-00007E450000}"/>
    <cellStyle name="Normal 4 2 2 4 9" xfId="17605" xr:uid="{00000000-0005-0000-0000-00007F450000}"/>
    <cellStyle name="Normal 4 2 2 5" xfId="17606" xr:uid="{00000000-0005-0000-0000-000080450000}"/>
    <cellStyle name="Normal 4 2 2 5 2" xfId="17607" xr:uid="{00000000-0005-0000-0000-000081450000}"/>
    <cellStyle name="Normal 4 2 2 5 2 2" xfId="17608" xr:uid="{00000000-0005-0000-0000-000082450000}"/>
    <cellStyle name="Normal 4 2 2 5 2 2 2" xfId="17609" xr:uid="{00000000-0005-0000-0000-000083450000}"/>
    <cellStyle name="Normal 4 2 2 5 2 2 2 2" xfId="17610" xr:uid="{00000000-0005-0000-0000-000084450000}"/>
    <cellStyle name="Normal 4 2 2 5 2 2 2 3" xfId="17611" xr:uid="{00000000-0005-0000-0000-000085450000}"/>
    <cellStyle name="Normal 4 2 2 5 2 2 2 4" xfId="17612" xr:uid="{00000000-0005-0000-0000-000086450000}"/>
    <cellStyle name="Normal 4 2 2 5 2 2 3" xfId="17613" xr:uid="{00000000-0005-0000-0000-000087450000}"/>
    <cellStyle name="Normal 4 2 2 5 2 2 4" xfId="17614" xr:uid="{00000000-0005-0000-0000-000088450000}"/>
    <cellStyle name="Normal 4 2 2 5 2 2 5" xfId="17615" xr:uid="{00000000-0005-0000-0000-000089450000}"/>
    <cellStyle name="Normal 4 2 2 5 2 3" xfId="17616" xr:uid="{00000000-0005-0000-0000-00008A450000}"/>
    <cellStyle name="Normal 4 2 2 5 2 3 2" xfId="17617" xr:uid="{00000000-0005-0000-0000-00008B450000}"/>
    <cellStyle name="Normal 4 2 2 5 2 3 3" xfId="17618" xr:uid="{00000000-0005-0000-0000-00008C450000}"/>
    <cellStyle name="Normal 4 2 2 5 2 3 4" xfId="17619" xr:uid="{00000000-0005-0000-0000-00008D450000}"/>
    <cellStyle name="Normal 4 2 2 5 2 4" xfId="17620" xr:uid="{00000000-0005-0000-0000-00008E450000}"/>
    <cellStyle name="Normal 4 2 2 5 2 5" xfId="17621" xr:uid="{00000000-0005-0000-0000-00008F450000}"/>
    <cellStyle name="Normal 4 2 2 5 2 6" xfId="17622" xr:uid="{00000000-0005-0000-0000-000090450000}"/>
    <cellStyle name="Normal 4 2 2 5 3" xfId="17623" xr:uid="{00000000-0005-0000-0000-000091450000}"/>
    <cellStyle name="Normal 4 2 2 5 3 2" xfId="17624" xr:uid="{00000000-0005-0000-0000-000092450000}"/>
    <cellStyle name="Normal 4 2 2 5 3 2 2" xfId="17625" xr:uid="{00000000-0005-0000-0000-000093450000}"/>
    <cellStyle name="Normal 4 2 2 5 3 2 2 2" xfId="17626" xr:uid="{00000000-0005-0000-0000-000094450000}"/>
    <cellStyle name="Normal 4 2 2 5 3 2 2 3" xfId="17627" xr:uid="{00000000-0005-0000-0000-000095450000}"/>
    <cellStyle name="Normal 4 2 2 5 3 2 2 4" xfId="17628" xr:uid="{00000000-0005-0000-0000-000096450000}"/>
    <cellStyle name="Normal 4 2 2 5 3 2 3" xfId="17629" xr:uid="{00000000-0005-0000-0000-000097450000}"/>
    <cellStyle name="Normal 4 2 2 5 3 2 4" xfId="17630" xr:uid="{00000000-0005-0000-0000-000098450000}"/>
    <cellStyle name="Normal 4 2 2 5 3 2 5" xfId="17631" xr:uid="{00000000-0005-0000-0000-000099450000}"/>
    <cellStyle name="Normal 4 2 2 5 3 3" xfId="17632" xr:uid="{00000000-0005-0000-0000-00009A450000}"/>
    <cellStyle name="Normal 4 2 2 5 3 3 2" xfId="17633" xr:uid="{00000000-0005-0000-0000-00009B450000}"/>
    <cellStyle name="Normal 4 2 2 5 3 3 3" xfId="17634" xr:uid="{00000000-0005-0000-0000-00009C450000}"/>
    <cellStyle name="Normal 4 2 2 5 3 3 4" xfId="17635" xr:uid="{00000000-0005-0000-0000-00009D450000}"/>
    <cellStyle name="Normal 4 2 2 5 3 4" xfId="17636" xr:uid="{00000000-0005-0000-0000-00009E450000}"/>
    <cellStyle name="Normal 4 2 2 5 3 5" xfId="17637" xr:uid="{00000000-0005-0000-0000-00009F450000}"/>
    <cellStyle name="Normal 4 2 2 5 3 6" xfId="17638" xr:uid="{00000000-0005-0000-0000-0000A0450000}"/>
    <cellStyle name="Normal 4 2 2 5 4" xfId="17639" xr:uid="{00000000-0005-0000-0000-0000A1450000}"/>
    <cellStyle name="Normal 4 2 2 5 4 2" xfId="17640" xr:uid="{00000000-0005-0000-0000-0000A2450000}"/>
    <cellStyle name="Normal 4 2 2 5 4 2 2" xfId="17641" xr:uid="{00000000-0005-0000-0000-0000A3450000}"/>
    <cellStyle name="Normal 4 2 2 5 4 2 3" xfId="17642" xr:uid="{00000000-0005-0000-0000-0000A4450000}"/>
    <cellStyle name="Normal 4 2 2 5 4 2 4" xfId="17643" xr:uid="{00000000-0005-0000-0000-0000A5450000}"/>
    <cellStyle name="Normal 4 2 2 5 4 3" xfId="17644" xr:uid="{00000000-0005-0000-0000-0000A6450000}"/>
    <cellStyle name="Normal 4 2 2 5 4 4" xfId="17645" xr:uid="{00000000-0005-0000-0000-0000A7450000}"/>
    <cellStyle name="Normal 4 2 2 5 4 5" xfId="17646" xr:uid="{00000000-0005-0000-0000-0000A8450000}"/>
    <cellStyle name="Normal 4 2 2 5 5" xfId="17647" xr:uid="{00000000-0005-0000-0000-0000A9450000}"/>
    <cellStyle name="Normal 4 2 2 5 5 2" xfId="17648" xr:uid="{00000000-0005-0000-0000-0000AA450000}"/>
    <cellStyle name="Normal 4 2 2 5 5 3" xfId="17649" xr:uid="{00000000-0005-0000-0000-0000AB450000}"/>
    <cellStyle name="Normal 4 2 2 5 5 4" xfId="17650" xr:uid="{00000000-0005-0000-0000-0000AC450000}"/>
    <cellStyle name="Normal 4 2 2 5 6" xfId="17651" xr:uid="{00000000-0005-0000-0000-0000AD450000}"/>
    <cellStyle name="Normal 4 2 2 5 7" xfId="17652" xr:uid="{00000000-0005-0000-0000-0000AE450000}"/>
    <cellStyle name="Normal 4 2 2 5 8" xfId="17653" xr:uid="{00000000-0005-0000-0000-0000AF450000}"/>
    <cellStyle name="Normal 4 2 2 6" xfId="17654" xr:uid="{00000000-0005-0000-0000-0000B0450000}"/>
    <cellStyle name="Normal 4 2 2 6 2" xfId="17655" xr:uid="{00000000-0005-0000-0000-0000B1450000}"/>
    <cellStyle name="Normal 4 2 2 6 2 2" xfId="17656" xr:uid="{00000000-0005-0000-0000-0000B2450000}"/>
    <cellStyle name="Normal 4 2 2 6 2 2 2" xfId="17657" xr:uid="{00000000-0005-0000-0000-0000B3450000}"/>
    <cellStyle name="Normal 4 2 2 6 2 2 2 2" xfId="17658" xr:uid="{00000000-0005-0000-0000-0000B4450000}"/>
    <cellStyle name="Normal 4 2 2 6 2 2 2 3" xfId="17659" xr:uid="{00000000-0005-0000-0000-0000B5450000}"/>
    <cellStyle name="Normal 4 2 2 6 2 2 2 4" xfId="17660" xr:uid="{00000000-0005-0000-0000-0000B6450000}"/>
    <cellStyle name="Normal 4 2 2 6 2 2 3" xfId="17661" xr:uid="{00000000-0005-0000-0000-0000B7450000}"/>
    <cellStyle name="Normal 4 2 2 6 2 2 4" xfId="17662" xr:uid="{00000000-0005-0000-0000-0000B8450000}"/>
    <cellStyle name="Normal 4 2 2 6 2 2 5" xfId="17663" xr:uid="{00000000-0005-0000-0000-0000B9450000}"/>
    <cellStyle name="Normal 4 2 2 6 2 3" xfId="17664" xr:uid="{00000000-0005-0000-0000-0000BA450000}"/>
    <cellStyle name="Normal 4 2 2 6 2 3 2" xfId="17665" xr:uid="{00000000-0005-0000-0000-0000BB450000}"/>
    <cellStyle name="Normal 4 2 2 6 2 3 3" xfId="17666" xr:uid="{00000000-0005-0000-0000-0000BC450000}"/>
    <cellStyle name="Normal 4 2 2 6 2 3 4" xfId="17667" xr:uid="{00000000-0005-0000-0000-0000BD450000}"/>
    <cellStyle name="Normal 4 2 2 6 2 4" xfId="17668" xr:uid="{00000000-0005-0000-0000-0000BE450000}"/>
    <cellStyle name="Normal 4 2 2 6 2 5" xfId="17669" xr:uid="{00000000-0005-0000-0000-0000BF450000}"/>
    <cellStyle name="Normal 4 2 2 6 2 6" xfId="17670" xr:uid="{00000000-0005-0000-0000-0000C0450000}"/>
    <cellStyle name="Normal 4 2 2 6 3" xfId="17671" xr:uid="{00000000-0005-0000-0000-0000C1450000}"/>
    <cellStyle name="Normal 4 2 2 6 3 2" xfId="17672" xr:uid="{00000000-0005-0000-0000-0000C2450000}"/>
    <cellStyle name="Normal 4 2 2 6 3 2 2" xfId="17673" xr:uid="{00000000-0005-0000-0000-0000C3450000}"/>
    <cellStyle name="Normal 4 2 2 6 3 2 2 2" xfId="17674" xr:uid="{00000000-0005-0000-0000-0000C4450000}"/>
    <cellStyle name="Normal 4 2 2 6 3 2 2 3" xfId="17675" xr:uid="{00000000-0005-0000-0000-0000C5450000}"/>
    <cellStyle name="Normal 4 2 2 6 3 2 2 4" xfId="17676" xr:uid="{00000000-0005-0000-0000-0000C6450000}"/>
    <cellStyle name="Normal 4 2 2 6 3 2 3" xfId="17677" xr:uid="{00000000-0005-0000-0000-0000C7450000}"/>
    <cellStyle name="Normal 4 2 2 6 3 2 4" xfId="17678" xr:uid="{00000000-0005-0000-0000-0000C8450000}"/>
    <cellStyle name="Normal 4 2 2 6 3 2 5" xfId="17679" xr:uid="{00000000-0005-0000-0000-0000C9450000}"/>
    <cellStyle name="Normal 4 2 2 6 3 3" xfId="17680" xr:uid="{00000000-0005-0000-0000-0000CA450000}"/>
    <cellStyle name="Normal 4 2 2 6 3 3 2" xfId="17681" xr:uid="{00000000-0005-0000-0000-0000CB450000}"/>
    <cellStyle name="Normal 4 2 2 6 3 3 3" xfId="17682" xr:uid="{00000000-0005-0000-0000-0000CC450000}"/>
    <cellStyle name="Normal 4 2 2 6 3 3 4" xfId="17683" xr:uid="{00000000-0005-0000-0000-0000CD450000}"/>
    <cellStyle name="Normal 4 2 2 6 3 4" xfId="17684" xr:uid="{00000000-0005-0000-0000-0000CE450000}"/>
    <cellStyle name="Normal 4 2 2 6 3 5" xfId="17685" xr:uid="{00000000-0005-0000-0000-0000CF450000}"/>
    <cellStyle name="Normal 4 2 2 6 3 6" xfId="17686" xr:uid="{00000000-0005-0000-0000-0000D0450000}"/>
    <cellStyle name="Normal 4 2 2 6 4" xfId="17687" xr:uid="{00000000-0005-0000-0000-0000D1450000}"/>
    <cellStyle name="Normal 4 2 2 6 4 2" xfId="17688" xr:uid="{00000000-0005-0000-0000-0000D2450000}"/>
    <cellStyle name="Normal 4 2 2 6 4 2 2" xfId="17689" xr:uid="{00000000-0005-0000-0000-0000D3450000}"/>
    <cellStyle name="Normal 4 2 2 6 4 2 3" xfId="17690" xr:uid="{00000000-0005-0000-0000-0000D4450000}"/>
    <cellStyle name="Normal 4 2 2 6 4 2 4" xfId="17691" xr:uid="{00000000-0005-0000-0000-0000D5450000}"/>
    <cellStyle name="Normal 4 2 2 6 4 3" xfId="17692" xr:uid="{00000000-0005-0000-0000-0000D6450000}"/>
    <cellStyle name="Normal 4 2 2 6 4 4" xfId="17693" xr:uid="{00000000-0005-0000-0000-0000D7450000}"/>
    <cellStyle name="Normal 4 2 2 6 4 5" xfId="17694" xr:uid="{00000000-0005-0000-0000-0000D8450000}"/>
    <cellStyle name="Normal 4 2 2 6 5" xfId="17695" xr:uid="{00000000-0005-0000-0000-0000D9450000}"/>
    <cellStyle name="Normal 4 2 2 6 5 2" xfId="17696" xr:uid="{00000000-0005-0000-0000-0000DA450000}"/>
    <cellStyle name="Normal 4 2 2 6 5 3" xfId="17697" xr:uid="{00000000-0005-0000-0000-0000DB450000}"/>
    <cellStyle name="Normal 4 2 2 6 5 4" xfId="17698" xr:uid="{00000000-0005-0000-0000-0000DC450000}"/>
    <cellStyle name="Normal 4 2 2 6 6" xfId="17699" xr:uid="{00000000-0005-0000-0000-0000DD450000}"/>
    <cellStyle name="Normal 4 2 2 6 7" xfId="17700" xr:uid="{00000000-0005-0000-0000-0000DE450000}"/>
    <cellStyle name="Normal 4 2 2 6 8" xfId="17701" xr:uid="{00000000-0005-0000-0000-0000DF450000}"/>
    <cellStyle name="Normal 4 2 2 7" xfId="17702" xr:uid="{00000000-0005-0000-0000-0000E0450000}"/>
    <cellStyle name="Normal 4 2 2 7 2" xfId="17703" xr:uid="{00000000-0005-0000-0000-0000E1450000}"/>
    <cellStyle name="Normal 4 2 2 7 2 2" xfId="17704" xr:uid="{00000000-0005-0000-0000-0000E2450000}"/>
    <cellStyle name="Normal 4 2 2 7 2 2 2" xfId="17705" xr:uid="{00000000-0005-0000-0000-0000E3450000}"/>
    <cellStyle name="Normal 4 2 2 7 2 2 3" xfId="17706" xr:uid="{00000000-0005-0000-0000-0000E4450000}"/>
    <cellStyle name="Normal 4 2 2 7 2 2 4" xfId="17707" xr:uid="{00000000-0005-0000-0000-0000E5450000}"/>
    <cellStyle name="Normal 4 2 2 7 2 3" xfId="17708" xr:uid="{00000000-0005-0000-0000-0000E6450000}"/>
    <cellStyle name="Normal 4 2 2 7 2 4" xfId="17709" xr:uid="{00000000-0005-0000-0000-0000E7450000}"/>
    <cellStyle name="Normal 4 2 2 7 2 5" xfId="17710" xr:uid="{00000000-0005-0000-0000-0000E8450000}"/>
    <cellStyle name="Normal 4 2 2 7 3" xfId="17711" xr:uid="{00000000-0005-0000-0000-0000E9450000}"/>
    <cellStyle name="Normal 4 2 2 7 3 2" xfId="17712" xr:uid="{00000000-0005-0000-0000-0000EA450000}"/>
    <cellStyle name="Normal 4 2 2 7 3 3" xfId="17713" xr:uid="{00000000-0005-0000-0000-0000EB450000}"/>
    <cellStyle name="Normal 4 2 2 7 3 4" xfId="17714" xr:uid="{00000000-0005-0000-0000-0000EC450000}"/>
    <cellStyle name="Normal 4 2 2 7 4" xfId="17715" xr:uid="{00000000-0005-0000-0000-0000ED450000}"/>
    <cellStyle name="Normal 4 2 2 7 5" xfId="17716" xr:uid="{00000000-0005-0000-0000-0000EE450000}"/>
    <cellStyle name="Normal 4 2 2 7 6" xfId="17717" xr:uid="{00000000-0005-0000-0000-0000EF450000}"/>
    <cellStyle name="Normal 4 2 2 8" xfId="17718" xr:uid="{00000000-0005-0000-0000-0000F0450000}"/>
    <cellStyle name="Normal 4 2 2 8 2" xfId="17719" xr:uid="{00000000-0005-0000-0000-0000F1450000}"/>
    <cellStyle name="Normal 4 2 2 8 2 2" xfId="17720" xr:uid="{00000000-0005-0000-0000-0000F2450000}"/>
    <cellStyle name="Normal 4 2 2 8 2 2 2" xfId="17721" xr:uid="{00000000-0005-0000-0000-0000F3450000}"/>
    <cellStyle name="Normal 4 2 2 8 2 2 3" xfId="17722" xr:uid="{00000000-0005-0000-0000-0000F4450000}"/>
    <cellStyle name="Normal 4 2 2 8 2 2 4" xfId="17723" xr:uid="{00000000-0005-0000-0000-0000F5450000}"/>
    <cellStyle name="Normal 4 2 2 8 2 3" xfId="17724" xr:uid="{00000000-0005-0000-0000-0000F6450000}"/>
    <cellStyle name="Normal 4 2 2 8 2 4" xfId="17725" xr:uid="{00000000-0005-0000-0000-0000F7450000}"/>
    <cellStyle name="Normal 4 2 2 8 2 5" xfId="17726" xr:uid="{00000000-0005-0000-0000-0000F8450000}"/>
    <cellStyle name="Normal 4 2 2 8 3" xfId="17727" xr:uid="{00000000-0005-0000-0000-0000F9450000}"/>
    <cellStyle name="Normal 4 2 2 8 3 2" xfId="17728" xr:uid="{00000000-0005-0000-0000-0000FA450000}"/>
    <cellStyle name="Normal 4 2 2 8 3 3" xfId="17729" xr:uid="{00000000-0005-0000-0000-0000FB450000}"/>
    <cellStyle name="Normal 4 2 2 8 3 4" xfId="17730" xr:uid="{00000000-0005-0000-0000-0000FC450000}"/>
    <cellStyle name="Normal 4 2 2 8 4" xfId="17731" xr:uid="{00000000-0005-0000-0000-0000FD450000}"/>
    <cellStyle name="Normal 4 2 2 8 5" xfId="17732" xr:uid="{00000000-0005-0000-0000-0000FE450000}"/>
    <cellStyle name="Normal 4 2 2 8 6" xfId="17733" xr:uid="{00000000-0005-0000-0000-0000FF450000}"/>
    <cellStyle name="Normal 4 2 2 9" xfId="17734" xr:uid="{00000000-0005-0000-0000-000000460000}"/>
    <cellStyle name="Normal 4 2 3" xfId="17735" xr:uid="{00000000-0005-0000-0000-000001460000}"/>
    <cellStyle name="Normal 4 2 3 10" xfId="17736" xr:uid="{00000000-0005-0000-0000-000002460000}"/>
    <cellStyle name="Normal 4 2 3 2" xfId="17737" xr:uid="{00000000-0005-0000-0000-000003460000}"/>
    <cellStyle name="Normal 4 2 3 2 2" xfId="17738" xr:uid="{00000000-0005-0000-0000-000004460000}"/>
    <cellStyle name="Normal 4 2 3 2 2 2" xfId="17739" xr:uid="{00000000-0005-0000-0000-000005460000}"/>
    <cellStyle name="Normal 4 2 3 2 2 2 2" xfId="17740" xr:uid="{00000000-0005-0000-0000-000006460000}"/>
    <cellStyle name="Normal 4 2 3 2 2 2 2 2" xfId="17741" xr:uid="{00000000-0005-0000-0000-000007460000}"/>
    <cellStyle name="Normal 4 2 3 2 2 2 2 3" xfId="17742" xr:uid="{00000000-0005-0000-0000-000008460000}"/>
    <cellStyle name="Normal 4 2 3 2 2 2 2 4" xfId="17743" xr:uid="{00000000-0005-0000-0000-000009460000}"/>
    <cellStyle name="Normal 4 2 3 2 2 2 3" xfId="17744" xr:uid="{00000000-0005-0000-0000-00000A460000}"/>
    <cellStyle name="Normal 4 2 3 2 2 2 4" xfId="17745" xr:uid="{00000000-0005-0000-0000-00000B460000}"/>
    <cellStyle name="Normal 4 2 3 2 2 2 5" xfId="17746" xr:uid="{00000000-0005-0000-0000-00000C460000}"/>
    <cellStyle name="Normal 4 2 3 2 2 3" xfId="17747" xr:uid="{00000000-0005-0000-0000-00000D460000}"/>
    <cellStyle name="Normal 4 2 3 2 2 3 2" xfId="17748" xr:uid="{00000000-0005-0000-0000-00000E460000}"/>
    <cellStyle name="Normal 4 2 3 2 2 3 3" xfId="17749" xr:uid="{00000000-0005-0000-0000-00000F460000}"/>
    <cellStyle name="Normal 4 2 3 2 2 3 4" xfId="17750" xr:uid="{00000000-0005-0000-0000-000010460000}"/>
    <cellStyle name="Normal 4 2 3 2 2 4" xfId="17751" xr:uid="{00000000-0005-0000-0000-000011460000}"/>
    <cellStyle name="Normal 4 2 3 2 2 5" xfId="17752" xr:uid="{00000000-0005-0000-0000-000012460000}"/>
    <cellStyle name="Normal 4 2 3 2 2 6" xfId="17753" xr:uid="{00000000-0005-0000-0000-000013460000}"/>
    <cellStyle name="Normal 4 2 3 2 3" xfId="17754" xr:uid="{00000000-0005-0000-0000-000014460000}"/>
    <cellStyle name="Normal 4 2 3 2 3 2" xfId="17755" xr:uid="{00000000-0005-0000-0000-000015460000}"/>
    <cellStyle name="Normal 4 2 3 2 3 2 2" xfId="17756" xr:uid="{00000000-0005-0000-0000-000016460000}"/>
    <cellStyle name="Normal 4 2 3 2 3 2 2 2" xfId="17757" xr:uid="{00000000-0005-0000-0000-000017460000}"/>
    <cellStyle name="Normal 4 2 3 2 3 2 2 3" xfId="17758" xr:uid="{00000000-0005-0000-0000-000018460000}"/>
    <cellStyle name="Normal 4 2 3 2 3 2 2 4" xfId="17759" xr:uid="{00000000-0005-0000-0000-000019460000}"/>
    <cellStyle name="Normal 4 2 3 2 3 2 3" xfId="17760" xr:uid="{00000000-0005-0000-0000-00001A460000}"/>
    <cellStyle name="Normal 4 2 3 2 3 2 4" xfId="17761" xr:uid="{00000000-0005-0000-0000-00001B460000}"/>
    <cellStyle name="Normal 4 2 3 2 3 2 5" xfId="17762" xr:uid="{00000000-0005-0000-0000-00001C460000}"/>
    <cellStyle name="Normal 4 2 3 2 3 3" xfId="17763" xr:uid="{00000000-0005-0000-0000-00001D460000}"/>
    <cellStyle name="Normal 4 2 3 2 3 3 2" xfId="17764" xr:uid="{00000000-0005-0000-0000-00001E460000}"/>
    <cellStyle name="Normal 4 2 3 2 3 3 3" xfId="17765" xr:uid="{00000000-0005-0000-0000-00001F460000}"/>
    <cellStyle name="Normal 4 2 3 2 3 3 4" xfId="17766" xr:uid="{00000000-0005-0000-0000-000020460000}"/>
    <cellStyle name="Normal 4 2 3 2 3 4" xfId="17767" xr:uid="{00000000-0005-0000-0000-000021460000}"/>
    <cellStyle name="Normal 4 2 3 2 3 5" xfId="17768" xr:uid="{00000000-0005-0000-0000-000022460000}"/>
    <cellStyle name="Normal 4 2 3 2 3 6" xfId="17769" xr:uid="{00000000-0005-0000-0000-000023460000}"/>
    <cellStyle name="Normal 4 2 3 2 4" xfId="17770" xr:uid="{00000000-0005-0000-0000-000024460000}"/>
    <cellStyle name="Normal 4 2 3 2 4 2" xfId="17771" xr:uid="{00000000-0005-0000-0000-000025460000}"/>
    <cellStyle name="Normal 4 2 3 2 4 2 2" xfId="17772" xr:uid="{00000000-0005-0000-0000-000026460000}"/>
    <cellStyle name="Normal 4 2 3 2 4 2 3" xfId="17773" xr:uid="{00000000-0005-0000-0000-000027460000}"/>
    <cellStyle name="Normal 4 2 3 2 4 2 4" xfId="17774" xr:uid="{00000000-0005-0000-0000-000028460000}"/>
    <cellStyle name="Normal 4 2 3 2 4 3" xfId="17775" xr:uid="{00000000-0005-0000-0000-000029460000}"/>
    <cellStyle name="Normal 4 2 3 2 4 4" xfId="17776" xr:uid="{00000000-0005-0000-0000-00002A460000}"/>
    <cellStyle name="Normal 4 2 3 2 4 5" xfId="17777" xr:uid="{00000000-0005-0000-0000-00002B460000}"/>
    <cellStyle name="Normal 4 2 3 2 5" xfId="17778" xr:uid="{00000000-0005-0000-0000-00002C460000}"/>
    <cellStyle name="Normal 4 2 3 2 5 2" xfId="17779" xr:uid="{00000000-0005-0000-0000-00002D460000}"/>
    <cellStyle name="Normal 4 2 3 2 5 3" xfId="17780" xr:uid="{00000000-0005-0000-0000-00002E460000}"/>
    <cellStyle name="Normal 4 2 3 2 5 4" xfId="17781" xr:uid="{00000000-0005-0000-0000-00002F460000}"/>
    <cellStyle name="Normal 4 2 3 2 6" xfId="17782" xr:uid="{00000000-0005-0000-0000-000030460000}"/>
    <cellStyle name="Normal 4 2 3 2 7" xfId="17783" xr:uid="{00000000-0005-0000-0000-000031460000}"/>
    <cellStyle name="Normal 4 2 3 2 8" xfId="17784" xr:uid="{00000000-0005-0000-0000-000032460000}"/>
    <cellStyle name="Normal 4 2 3 3" xfId="17785" xr:uid="{00000000-0005-0000-0000-000033460000}"/>
    <cellStyle name="Normal 4 2 3 3 2" xfId="17786" xr:uid="{00000000-0005-0000-0000-000034460000}"/>
    <cellStyle name="Normal 4 2 3 3 2 2" xfId="17787" xr:uid="{00000000-0005-0000-0000-000035460000}"/>
    <cellStyle name="Normal 4 2 3 3 2 2 2" xfId="17788" xr:uid="{00000000-0005-0000-0000-000036460000}"/>
    <cellStyle name="Normal 4 2 3 3 2 2 3" xfId="17789" xr:uid="{00000000-0005-0000-0000-000037460000}"/>
    <cellStyle name="Normal 4 2 3 3 2 2 4" xfId="17790" xr:uid="{00000000-0005-0000-0000-000038460000}"/>
    <cellStyle name="Normal 4 2 3 3 2 3" xfId="17791" xr:uid="{00000000-0005-0000-0000-000039460000}"/>
    <cellStyle name="Normal 4 2 3 3 2 3 2" xfId="17792" xr:uid="{00000000-0005-0000-0000-00003A460000}"/>
    <cellStyle name="Normal 4 2 3 3 2 3 3" xfId="17793" xr:uid="{00000000-0005-0000-0000-00003B460000}"/>
    <cellStyle name="Normal 4 2 3 3 2 3 4" xfId="17794" xr:uid="{00000000-0005-0000-0000-00003C460000}"/>
    <cellStyle name="Normal 4 2 3 3 2 4" xfId="17795" xr:uid="{00000000-0005-0000-0000-00003D460000}"/>
    <cellStyle name="Normal 4 2 3 3 2 5" xfId="17796" xr:uid="{00000000-0005-0000-0000-00003E460000}"/>
    <cellStyle name="Normal 4 2 3 3 2 6" xfId="17797" xr:uid="{00000000-0005-0000-0000-00003F460000}"/>
    <cellStyle name="Normal 4 2 3 3 3" xfId="17798" xr:uid="{00000000-0005-0000-0000-000040460000}"/>
    <cellStyle name="Normal 4 2 3 3 3 2" xfId="17799" xr:uid="{00000000-0005-0000-0000-000041460000}"/>
    <cellStyle name="Normal 4 2 3 3 3 3" xfId="17800" xr:uid="{00000000-0005-0000-0000-000042460000}"/>
    <cellStyle name="Normal 4 2 3 3 3 4" xfId="17801" xr:uid="{00000000-0005-0000-0000-000043460000}"/>
    <cellStyle name="Normal 4 2 3 3 4" xfId="17802" xr:uid="{00000000-0005-0000-0000-000044460000}"/>
    <cellStyle name="Normal 4 2 3 3 4 2" xfId="17803" xr:uid="{00000000-0005-0000-0000-000045460000}"/>
    <cellStyle name="Normal 4 2 3 3 4 3" xfId="17804" xr:uid="{00000000-0005-0000-0000-000046460000}"/>
    <cellStyle name="Normal 4 2 3 3 4 4" xfId="17805" xr:uid="{00000000-0005-0000-0000-000047460000}"/>
    <cellStyle name="Normal 4 2 3 3 5" xfId="17806" xr:uid="{00000000-0005-0000-0000-000048460000}"/>
    <cellStyle name="Normal 4 2 3 3 6" xfId="17807" xr:uid="{00000000-0005-0000-0000-000049460000}"/>
    <cellStyle name="Normal 4 2 3 3 7" xfId="17808" xr:uid="{00000000-0005-0000-0000-00004A460000}"/>
    <cellStyle name="Normal 4 2 3 4" xfId="17809" xr:uid="{00000000-0005-0000-0000-00004B460000}"/>
    <cellStyle name="Normal 4 2 3 4 2" xfId="17810" xr:uid="{00000000-0005-0000-0000-00004C460000}"/>
    <cellStyle name="Normal 4 2 3 4 2 2" xfId="17811" xr:uid="{00000000-0005-0000-0000-00004D460000}"/>
    <cellStyle name="Normal 4 2 3 4 2 2 2" xfId="17812" xr:uid="{00000000-0005-0000-0000-00004E460000}"/>
    <cellStyle name="Normal 4 2 3 4 2 2 3" xfId="17813" xr:uid="{00000000-0005-0000-0000-00004F460000}"/>
    <cellStyle name="Normal 4 2 3 4 2 2 4" xfId="17814" xr:uid="{00000000-0005-0000-0000-000050460000}"/>
    <cellStyle name="Normal 4 2 3 4 2 3" xfId="17815" xr:uid="{00000000-0005-0000-0000-000051460000}"/>
    <cellStyle name="Normal 4 2 3 4 2 4" xfId="17816" xr:uid="{00000000-0005-0000-0000-000052460000}"/>
    <cellStyle name="Normal 4 2 3 4 2 5" xfId="17817" xr:uid="{00000000-0005-0000-0000-000053460000}"/>
    <cellStyle name="Normal 4 2 3 4 3" xfId="17818" xr:uid="{00000000-0005-0000-0000-000054460000}"/>
    <cellStyle name="Normal 4 2 3 4 3 2" xfId="17819" xr:uid="{00000000-0005-0000-0000-000055460000}"/>
    <cellStyle name="Normal 4 2 3 4 3 3" xfId="17820" xr:uid="{00000000-0005-0000-0000-000056460000}"/>
    <cellStyle name="Normal 4 2 3 4 3 4" xfId="17821" xr:uid="{00000000-0005-0000-0000-000057460000}"/>
    <cellStyle name="Normal 4 2 3 4 4" xfId="17822" xr:uid="{00000000-0005-0000-0000-000058460000}"/>
    <cellStyle name="Normal 4 2 3 4 5" xfId="17823" xr:uid="{00000000-0005-0000-0000-000059460000}"/>
    <cellStyle name="Normal 4 2 3 4 6" xfId="17824" xr:uid="{00000000-0005-0000-0000-00005A460000}"/>
    <cellStyle name="Normal 4 2 3 5" xfId="17825" xr:uid="{00000000-0005-0000-0000-00005B460000}"/>
    <cellStyle name="Normal 4 2 3 5 2" xfId="17826" xr:uid="{00000000-0005-0000-0000-00005C460000}"/>
    <cellStyle name="Normal 4 2 3 5 2 2" xfId="17827" xr:uid="{00000000-0005-0000-0000-00005D460000}"/>
    <cellStyle name="Normal 4 2 3 5 2 2 2" xfId="17828" xr:uid="{00000000-0005-0000-0000-00005E460000}"/>
    <cellStyle name="Normal 4 2 3 5 2 2 3" xfId="17829" xr:uid="{00000000-0005-0000-0000-00005F460000}"/>
    <cellStyle name="Normal 4 2 3 5 2 2 4" xfId="17830" xr:uid="{00000000-0005-0000-0000-000060460000}"/>
    <cellStyle name="Normal 4 2 3 5 2 3" xfId="17831" xr:uid="{00000000-0005-0000-0000-000061460000}"/>
    <cellStyle name="Normal 4 2 3 5 2 4" xfId="17832" xr:uid="{00000000-0005-0000-0000-000062460000}"/>
    <cellStyle name="Normal 4 2 3 5 2 5" xfId="17833" xr:uid="{00000000-0005-0000-0000-000063460000}"/>
    <cellStyle name="Normal 4 2 3 5 3" xfId="17834" xr:uid="{00000000-0005-0000-0000-000064460000}"/>
    <cellStyle name="Normal 4 2 3 5 3 2" xfId="17835" xr:uid="{00000000-0005-0000-0000-000065460000}"/>
    <cellStyle name="Normal 4 2 3 5 3 3" xfId="17836" xr:uid="{00000000-0005-0000-0000-000066460000}"/>
    <cellStyle name="Normal 4 2 3 5 3 4" xfId="17837" xr:uid="{00000000-0005-0000-0000-000067460000}"/>
    <cellStyle name="Normal 4 2 3 5 4" xfId="17838" xr:uid="{00000000-0005-0000-0000-000068460000}"/>
    <cellStyle name="Normal 4 2 3 5 4 2" xfId="17839" xr:uid="{00000000-0005-0000-0000-000069460000}"/>
    <cellStyle name="Normal 4 2 3 5 4 3" xfId="17840" xr:uid="{00000000-0005-0000-0000-00006A460000}"/>
    <cellStyle name="Normal 4 2 3 5 4 4" xfId="17841" xr:uid="{00000000-0005-0000-0000-00006B460000}"/>
    <cellStyle name="Normal 4 2 3 5 5" xfId="17842" xr:uid="{00000000-0005-0000-0000-00006C460000}"/>
    <cellStyle name="Normal 4 2 3 5 6" xfId="17843" xr:uid="{00000000-0005-0000-0000-00006D460000}"/>
    <cellStyle name="Normal 4 2 3 5 7" xfId="17844" xr:uid="{00000000-0005-0000-0000-00006E460000}"/>
    <cellStyle name="Normal 4 2 3 6" xfId="17845" xr:uid="{00000000-0005-0000-0000-00006F460000}"/>
    <cellStyle name="Normal 4 2 3 6 2" xfId="17846" xr:uid="{00000000-0005-0000-0000-000070460000}"/>
    <cellStyle name="Normal 4 2 3 6 2 2" xfId="17847" xr:uid="{00000000-0005-0000-0000-000071460000}"/>
    <cellStyle name="Normal 4 2 3 6 2 3" xfId="17848" xr:uid="{00000000-0005-0000-0000-000072460000}"/>
    <cellStyle name="Normal 4 2 3 6 2 4" xfId="17849" xr:uid="{00000000-0005-0000-0000-000073460000}"/>
    <cellStyle name="Normal 4 2 3 6 3" xfId="17850" xr:uid="{00000000-0005-0000-0000-000074460000}"/>
    <cellStyle name="Normal 4 2 3 6 4" xfId="17851" xr:uid="{00000000-0005-0000-0000-000075460000}"/>
    <cellStyle name="Normal 4 2 3 6 5" xfId="17852" xr:uid="{00000000-0005-0000-0000-000076460000}"/>
    <cellStyle name="Normal 4 2 3 7" xfId="17853" xr:uid="{00000000-0005-0000-0000-000077460000}"/>
    <cellStyle name="Normal 4 2 3 7 2" xfId="17854" xr:uid="{00000000-0005-0000-0000-000078460000}"/>
    <cellStyle name="Normal 4 2 3 7 3" xfId="17855" xr:uid="{00000000-0005-0000-0000-000079460000}"/>
    <cellStyle name="Normal 4 2 3 7 4" xfId="17856" xr:uid="{00000000-0005-0000-0000-00007A460000}"/>
    <cellStyle name="Normal 4 2 3 8" xfId="17857" xr:uid="{00000000-0005-0000-0000-00007B460000}"/>
    <cellStyle name="Normal 4 2 3 9" xfId="17858" xr:uid="{00000000-0005-0000-0000-00007C460000}"/>
    <cellStyle name="Normal 4 2 4" xfId="17859" xr:uid="{00000000-0005-0000-0000-00007D460000}"/>
    <cellStyle name="Normal 4 2 4 10" xfId="17860" xr:uid="{00000000-0005-0000-0000-00007E460000}"/>
    <cellStyle name="Normal 4 2 4 2" xfId="17861" xr:uid="{00000000-0005-0000-0000-00007F460000}"/>
    <cellStyle name="Normal 4 2 4 2 2" xfId="17862" xr:uid="{00000000-0005-0000-0000-000080460000}"/>
    <cellStyle name="Normal 4 2 4 2 2 2" xfId="17863" xr:uid="{00000000-0005-0000-0000-000081460000}"/>
    <cellStyle name="Normal 4 2 4 2 2 2 2" xfId="17864" xr:uid="{00000000-0005-0000-0000-000082460000}"/>
    <cellStyle name="Normal 4 2 4 2 2 2 2 2" xfId="17865" xr:uid="{00000000-0005-0000-0000-000083460000}"/>
    <cellStyle name="Normal 4 2 4 2 2 2 2 3" xfId="17866" xr:uid="{00000000-0005-0000-0000-000084460000}"/>
    <cellStyle name="Normal 4 2 4 2 2 2 2 4" xfId="17867" xr:uid="{00000000-0005-0000-0000-000085460000}"/>
    <cellStyle name="Normal 4 2 4 2 2 2 3" xfId="17868" xr:uid="{00000000-0005-0000-0000-000086460000}"/>
    <cellStyle name="Normal 4 2 4 2 2 2 4" xfId="17869" xr:uid="{00000000-0005-0000-0000-000087460000}"/>
    <cellStyle name="Normal 4 2 4 2 2 2 5" xfId="17870" xr:uid="{00000000-0005-0000-0000-000088460000}"/>
    <cellStyle name="Normal 4 2 4 2 2 3" xfId="17871" xr:uid="{00000000-0005-0000-0000-000089460000}"/>
    <cellStyle name="Normal 4 2 4 2 2 3 2" xfId="17872" xr:uid="{00000000-0005-0000-0000-00008A460000}"/>
    <cellStyle name="Normal 4 2 4 2 2 3 3" xfId="17873" xr:uid="{00000000-0005-0000-0000-00008B460000}"/>
    <cellStyle name="Normal 4 2 4 2 2 3 4" xfId="17874" xr:uid="{00000000-0005-0000-0000-00008C460000}"/>
    <cellStyle name="Normal 4 2 4 2 2 4" xfId="17875" xr:uid="{00000000-0005-0000-0000-00008D460000}"/>
    <cellStyle name="Normal 4 2 4 2 2 5" xfId="17876" xr:uid="{00000000-0005-0000-0000-00008E460000}"/>
    <cellStyle name="Normal 4 2 4 2 2 6" xfId="17877" xr:uid="{00000000-0005-0000-0000-00008F460000}"/>
    <cellStyle name="Normal 4 2 4 2 3" xfId="17878" xr:uid="{00000000-0005-0000-0000-000090460000}"/>
    <cellStyle name="Normal 4 2 4 2 3 2" xfId="17879" xr:uid="{00000000-0005-0000-0000-000091460000}"/>
    <cellStyle name="Normal 4 2 4 2 3 2 2" xfId="17880" xr:uid="{00000000-0005-0000-0000-000092460000}"/>
    <cellStyle name="Normal 4 2 4 2 3 2 2 2" xfId="17881" xr:uid="{00000000-0005-0000-0000-000093460000}"/>
    <cellStyle name="Normal 4 2 4 2 3 2 2 3" xfId="17882" xr:uid="{00000000-0005-0000-0000-000094460000}"/>
    <cellStyle name="Normal 4 2 4 2 3 2 2 4" xfId="17883" xr:uid="{00000000-0005-0000-0000-000095460000}"/>
    <cellStyle name="Normal 4 2 4 2 3 2 3" xfId="17884" xr:uid="{00000000-0005-0000-0000-000096460000}"/>
    <cellStyle name="Normal 4 2 4 2 3 2 4" xfId="17885" xr:uid="{00000000-0005-0000-0000-000097460000}"/>
    <cellStyle name="Normal 4 2 4 2 3 2 5" xfId="17886" xr:uid="{00000000-0005-0000-0000-000098460000}"/>
    <cellStyle name="Normal 4 2 4 2 3 3" xfId="17887" xr:uid="{00000000-0005-0000-0000-000099460000}"/>
    <cellStyle name="Normal 4 2 4 2 3 3 2" xfId="17888" xr:uid="{00000000-0005-0000-0000-00009A460000}"/>
    <cellStyle name="Normal 4 2 4 2 3 3 3" xfId="17889" xr:uid="{00000000-0005-0000-0000-00009B460000}"/>
    <cellStyle name="Normal 4 2 4 2 3 3 4" xfId="17890" xr:uid="{00000000-0005-0000-0000-00009C460000}"/>
    <cellStyle name="Normal 4 2 4 2 3 4" xfId="17891" xr:uid="{00000000-0005-0000-0000-00009D460000}"/>
    <cellStyle name="Normal 4 2 4 2 3 5" xfId="17892" xr:uid="{00000000-0005-0000-0000-00009E460000}"/>
    <cellStyle name="Normal 4 2 4 2 3 6" xfId="17893" xr:uid="{00000000-0005-0000-0000-00009F460000}"/>
    <cellStyle name="Normal 4 2 4 2 4" xfId="17894" xr:uid="{00000000-0005-0000-0000-0000A0460000}"/>
    <cellStyle name="Normal 4 2 4 2 4 2" xfId="17895" xr:uid="{00000000-0005-0000-0000-0000A1460000}"/>
    <cellStyle name="Normal 4 2 4 2 4 2 2" xfId="17896" xr:uid="{00000000-0005-0000-0000-0000A2460000}"/>
    <cellStyle name="Normal 4 2 4 2 4 2 3" xfId="17897" xr:uid="{00000000-0005-0000-0000-0000A3460000}"/>
    <cellStyle name="Normal 4 2 4 2 4 2 4" xfId="17898" xr:uid="{00000000-0005-0000-0000-0000A4460000}"/>
    <cellStyle name="Normal 4 2 4 2 4 3" xfId="17899" xr:uid="{00000000-0005-0000-0000-0000A5460000}"/>
    <cellStyle name="Normal 4 2 4 2 4 4" xfId="17900" xr:uid="{00000000-0005-0000-0000-0000A6460000}"/>
    <cellStyle name="Normal 4 2 4 2 4 5" xfId="17901" xr:uid="{00000000-0005-0000-0000-0000A7460000}"/>
    <cellStyle name="Normal 4 2 4 2 5" xfId="17902" xr:uid="{00000000-0005-0000-0000-0000A8460000}"/>
    <cellStyle name="Normal 4 2 4 2 5 2" xfId="17903" xr:uid="{00000000-0005-0000-0000-0000A9460000}"/>
    <cellStyle name="Normal 4 2 4 2 5 3" xfId="17904" xr:uid="{00000000-0005-0000-0000-0000AA460000}"/>
    <cellStyle name="Normal 4 2 4 2 5 4" xfId="17905" xr:uid="{00000000-0005-0000-0000-0000AB460000}"/>
    <cellStyle name="Normal 4 2 4 2 6" xfId="17906" xr:uid="{00000000-0005-0000-0000-0000AC460000}"/>
    <cellStyle name="Normal 4 2 4 2 7" xfId="17907" xr:uid="{00000000-0005-0000-0000-0000AD460000}"/>
    <cellStyle name="Normal 4 2 4 2 8" xfId="17908" xr:uid="{00000000-0005-0000-0000-0000AE460000}"/>
    <cellStyle name="Normal 4 2 4 3" xfId="17909" xr:uid="{00000000-0005-0000-0000-0000AF460000}"/>
    <cellStyle name="Normal 4 2 4 3 2" xfId="17910" xr:uid="{00000000-0005-0000-0000-0000B0460000}"/>
    <cellStyle name="Normal 4 2 4 3 2 2" xfId="17911" xr:uid="{00000000-0005-0000-0000-0000B1460000}"/>
    <cellStyle name="Normal 4 2 4 3 2 2 2" xfId="17912" xr:uid="{00000000-0005-0000-0000-0000B2460000}"/>
    <cellStyle name="Normal 4 2 4 3 2 2 3" xfId="17913" xr:uid="{00000000-0005-0000-0000-0000B3460000}"/>
    <cellStyle name="Normal 4 2 4 3 2 2 4" xfId="17914" xr:uid="{00000000-0005-0000-0000-0000B4460000}"/>
    <cellStyle name="Normal 4 2 4 3 2 3" xfId="17915" xr:uid="{00000000-0005-0000-0000-0000B5460000}"/>
    <cellStyle name="Normal 4 2 4 3 2 4" xfId="17916" xr:uid="{00000000-0005-0000-0000-0000B6460000}"/>
    <cellStyle name="Normal 4 2 4 3 2 5" xfId="17917" xr:uid="{00000000-0005-0000-0000-0000B7460000}"/>
    <cellStyle name="Normal 4 2 4 3 3" xfId="17918" xr:uid="{00000000-0005-0000-0000-0000B8460000}"/>
    <cellStyle name="Normal 4 2 4 3 3 2" xfId="17919" xr:uid="{00000000-0005-0000-0000-0000B9460000}"/>
    <cellStyle name="Normal 4 2 4 3 3 3" xfId="17920" xr:uid="{00000000-0005-0000-0000-0000BA460000}"/>
    <cellStyle name="Normal 4 2 4 3 3 4" xfId="17921" xr:uid="{00000000-0005-0000-0000-0000BB460000}"/>
    <cellStyle name="Normal 4 2 4 3 4" xfId="17922" xr:uid="{00000000-0005-0000-0000-0000BC460000}"/>
    <cellStyle name="Normal 4 2 4 3 5" xfId="17923" xr:uid="{00000000-0005-0000-0000-0000BD460000}"/>
    <cellStyle name="Normal 4 2 4 3 6" xfId="17924" xr:uid="{00000000-0005-0000-0000-0000BE460000}"/>
    <cellStyle name="Normal 4 2 4 4" xfId="17925" xr:uid="{00000000-0005-0000-0000-0000BF460000}"/>
    <cellStyle name="Normal 4 2 4 4 2" xfId="17926" xr:uid="{00000000-0005-0000-0000-0000C0460000}"/>
    <cellStyle name="Normal 4 2 4 4 2 2" xfId="17927" xr:uid="{00000000-0005-0000-0000-0000C1460000}"/>
    <cellStyle name="Normal 4 2 4 4 2 2 2" xfId="17928" xr:uid="{00000000-0005-0000-0000-0000C2460000}"/>
    <cellStyle name="Normal 4 2 4 4 2 2 3" xfId="17929" xr:uid="{00000000-0005-0000-0000-0000C3460000}"/>
    <cellStyle name="Normal 4 2 4 4 2 2 4" xfId="17930" xr:uid="{00000000-0005-0000-0000-0000C4460000}"/>
    <cellStyle name="Normal 4 2 4 4 2 3" xfId="17931" xr:uid="{00000000-0005-0000-0000-0000C5460000}"/>
    <cellStyle name="Normal 4 2 4 4 2 4" xfId="17932" xr:uid="{00000000-0005-0000-0000-0000C6460000}"/>
    <cellStyle name="Normal 4 2 4 4 2 5" xfId="17933" xr:uid="{00000000-0005-0000-0000-0000C7460000}"/>
    <cellStyle name="Normal 4 2 4 4 3" xfId="17934" xr:uid="{00000000-0005-0000-0000-0000C8460000}"/>
    <cellStyle name="Normal 4 2 4 4 3 2" xfId="17935" xr:uid="{00000000-0005-0000-0000-0000C9460000}"/>
    <cellStyle name="Normal 4 2 4 4 3 3" xfId="17936" xr:uid="{00000000-0005-0000-0000-0000CA460000}"/>
    <cellStyle name="Normal 4 2 4 4 3 4" xfId="17937" xr:uid="{00000000-0005-0000-0000-0000CB460000}"/>
    <cellStyle name="Normal 4 2 4 4 4" xfId="17938" xr:uid="{00000000-0005-0000-0000-0000CC460000}"/>
    <cellStyle name="Normal 4 2 4 4 5" xfId="17939" xr:uid="{00000000-0005-0000-0000-0000CD460000}"/>
    <cellStyle name="Normal 4 2 4 4 6" xfId="17940" xr:uid="{00000000-0005-0000-0000-0000CE460000}"/>
    <cellStyle name="Normal 4 2 4 5" xfId="17941" xr:uid="{00000000-0005-0000-0000-0000CF460000}"/>
    <cellStyle name="Normal 4 2 4 5 2" xfId="17942" xr:uid="{00000000-0005-0000-0000-0000D0460000}"/>
    <cellStyle name="Normal 4 2 4 5 2 2" xfId="17943" xr:uid="{00000000-0005-0000-0000-0000D1460000}"/>
    <cellStyle name="Normal 4 2 4 5 2 2 2" xfId="17944" xr:uid="{00000000-0005-0000-0000-0000D2460000}"/>
    <cellStyle name="Normal 4 2 4 5 2 2 3" xfId="17945" xr:uid="{00000000-0005-0000-0000-0000D3460000}"/>
    <cellStyle name="Normal 4 2 4 5 2 2 4" xfId="17946" xr:uid="{00000000-0005-0000-0000-0000D4460000}"/>
    <cellStyle name="Normal 4 2 4 5 2 3" xfId="17947" xr:uid="{00000000-0005-0000-0000-0000D5460000}"/>
    <cellStyle name="Normal 4 2 4 5 2 4" xfId="17948" xr:uid="{00000000-0005-0000-0000-0000D6460000}"/>
    <cellStyle name="Normal 4 2 4 5 2 5" xfId="17949" xr:uid="{00000000-0005-0000-0000-0000D7460000}"/>
    <cellStyle name="Normal 4 2 4 5 3" xfId="17950" xr:uid="{00000000-0005-0000-0000-0000D8460000}"/>
    <cellStyle name="Normal 4 2 4 5 3 2" xfId="17951" xr:uid="{00000000-0005-0000-0000-0000D9460000}"/>
    <cellStyle name="Normal 4 2 4 5 3 3" xfId="17952" xr:uid="{00000000-0005-0000-0000-0000DA460000}"/>
    <cellStyle name="Normal 4 2 4 5 3 4" xfId="17953" xr:uid="{00000000-0005-0000-0000-0000DB460000}"/>
    <cellStyle name="Normal 4 2 4 5 4" xfId="17954" xr:uid="{00000000-0005-0000-0000-0000DC460000}"/>
    <cellStyle name="Normal 4 2 4 5 5" xfId="17955" xr:uid="{00000000-0005-0000-0000-0000DD460000}"/>
    <cellStyle name="Normal 4 2 4 5 6" xfId="17956" xr:uid="{00000000-0005-0000-0000-0000DE460000}"/>
    <cellStyle name="Normal 4 2 4 6" xfId="17957" xr:uid="{00000000-0005-0000-0000-0000DF460000}"/>
    <cellStyle name="Normal 4 2 4 6 2" xfId="17958" xr:uid="{00000000-0005-0000-0000-0000E0460000}"/>
    <cellStyle name="Normal 4 2 4 6 2 2" xfId="17959" xr:uid="{00000000-0005-0000-0000-0000E1460000}"/>
    <cellStyle name="Normal 4 2 4 6 2 3" xfId="17960" xr:uid="{00000000-0005-0000-0000-0000E2460000}"/>
    <cellStyle name="Normal 4 2 4 6 2 4" xfId="17961" xr:uid="{00000000-0005-0000-0000-0000E3460000}"/>
    <cellStyle name="Normal 4 2 4 6 3" xfId="17962" xr:uid="{00000000-0005-0000-0000-0000E4460000}"/>
    <cellStyle name="Normal 4 2 4 6 4" xfId="17963" xr:uid="{00000000-0005-0000-0000-0000E5460000}"/>
    <cellStyle name="Normal 4 2 4 6 5" xfId="17964" xr:uid="{00000000-0005-0000-0000-0000E6460000}"/>
    <cellStyle name="Normal 4 2 4 7" xfId="17965" xr:uid="{00000000-0005-0000-0000-0000E7460000}"/>
    <cellStyle name="Normal 4 2 4 7 2" xfId="17966" xr:uid="{00000000-0005-0000-0000-0000E8460000}"/>
    <cellStyle name="Normal 4 2 4 7 3" xfId="17967" xr:uid="{00000000-0005-0000-0000-0000E9460000}"/>
    <cellStyle name="Normal 4 2 4 7 4" xfId="17968" xr:uid="{00000000-0005-0000-0000-0000EA460000}"/>
    <cellStyle name="Normal 4 2 4 8" xfId="17969" xr:uid="{00000000-0005-0000-0000-0000EB460000}"/>
    <cellStyle name="Normal 4 2 4 9" xfId="17970" xr:uid="{00000000-0005-0000-0000-0000EC460000}"/>
    <cellStyle name="Normal 4 2 5" xfId="17971" xr:uid="{00000000-0005-0000-0000-0000ED460000}"/>
    <cellStyle name="Normal 4 2 5 2" xfId="17972" xr:uid="{00000000-0005-0000-0000-0000EE460000}"/>
    <cellStyle name="Normal 4 2 5 2 2" xfId="17973" xr:uid="{00000000-0005-0000-0000-0000EF460000}"/>
    <cellStyle name="Normal 4 2 5 2 2 2" xfId="17974" xr:uid="{00000000-0005-0000-0000-0000F0460000}"/>
    <cellStyle name="Normal 4 2 5 2 2 2 2" xfId="17975" xr:uid="{00000000-0005-0000-0000-0000F1460000}"/>
    <cellStyle name="Normal 4 2 5 2 2 2 2 2" xfId="17976" xr:uid="{00000000-0005-0000-0000-0000F2460000}"/>
    <cellStyle name="Normal 4 2 5 2 2 2 2 3" xfId="17977" xr:uid="{00000000-0005-0000-0000-0000F3460000}"/>
    <cellStyle name="Normal 4 2 5 2 2 2 2 4" xfId="17978" xr:uid="{00000000-0005-0000-0000-0000F4460000}"/>
    <cellStyle name="Normal 4 2 5 2 2 2 3" xfId="17979" xr:uid="{00000000-0005-0000-0000-0000F5460000}"/>
    <cellStyle name="Normal 4 2 5 2 2 2 4" xfId="17980" xr:uid="{00000000-0005-0000-0000-0000F6460000}"/>
    <cellStyle name="Normal 4 2 5 2 2 2 5" xfId="17981" xr:uid="{00000000-0005-0000-0000-0000F7460000}"/>
    <cellStyle name="Normal 4 2 5 2 2 3" xfId="17982" xr:uid="{00000000-0005-0000-0000-0000F8460000}"/>
    <cellStyle name="Normal 4 2 5 2 2 3 2" xfId="17983" xr:uid="{00000000-0005-0000-0000-0000F9460000}"/>
    <cellStyle name="Normal 4 2 5 2 2 3 3" xfId="17984" xr:uid="{00000000-0005-0000-0000-0000FA460000}"/>
    <cellStyle name="Normal 4 2 5 2 2 3 4" xfId="17985" xr:uid="{00000000-0005-0000-0000-0000FB460000}"/>
    <cellStyle name="Normal 4 2 5 2 2 4" xfId="17986" xr:uid="{00000000-0005-0000-0000-0000FC460000}"/>
    <cellStyle name="Normal 4 2 5 2 2 5" xfId="17987" xr:uid="{00000000-0005-0000-0000-0000FD460000}"/>
    <cellStyle name="Normal 4 2 5 2 2 6" xfId="17988" xr:uid="{00000000-0005-0000-0000-0000FE460000}"/>
    <cellStyle name="Normal 4 2 5 2 3" xfId="17989" xr:uid="{00000000-0005-0000-0000-0000FF460000}"/>
    <cellStyle name="Normal 4 2 5 2 3 2" xfId="17990" xr:uid="{00000000-0005-0000-0000-000000470000}"/>
    <cellStyle name="Normal 4 2 5 2 3 2 2" xfId="17991" xr:uid="{00000000-0005-0000-0000-000001470000}"/>
    <cellStyle name="Normal 4 2 5 2 3 2 2 2" xfId="17992" xr:uid="{00000000-0005-0000-0000-000002470000}"/>
    <cellStyle name="Normal 4 2 5 2 3 2 2 3" xfId="17993" xr:uid="{00000000-0005-0000-0000-000003470000}"/>
    <cellStyle name="Normal 4 2 5 2 3 2 2 4" xfId="17994" xr:uid="{00000000-0005-0000-0000-000004470000}"/>
    <cellStyle name="Normal 4 2 5 2 3 2 3" xfId="17995" xr:uid="{00000000-0005-0000-0000-000005470000}"/>
    <cellStyle name="Normal 4 2 5 2 3 2 4" xfId="17996" xr:uid="{00000000-0005-0000-0000-000006470000}"/>
    <cellStyle name="Normal 4 2 5 2 3 2 5" xfId="17997" xr:uid="{00000000-0005-0000-0000-000007470000}"/>
    <cellStyle name="Normal 4 2 5 2 3 3" xfId="17998" xr:uid="{00000000-0005-0000-0000-000008470000}"/>
    <cellStyle name="Normal 4 2 5 2 3 3 2" xfId="17999" xr:uid="{00000000-0005-0000-0000-000009470000}"/>
    <cellStyle name="Normal 4 2 5 2 3 3 3" xfId="18000" xr:uid="{00000000-0005-0000-0000-00000A470000}"/>
    <cellStyle name="Normal 4 2 5 2 3 3 4" xfId="18001" xr:uid="{00000000-0005-0000-0000-00000B470000}"/>
    <cellStyle name="Normal 4 2 5 2 3 4" xfId="18002" xr:uid="{00000000-0005-0000-0000-00000C470000}"/>
    <cellStyle name="Normal 4 2 5 2 3 5" xfId="18003" xr:uid="{00000000-0005-0000-0000-00000D470000}"/>
    <cellStyle name="Normal 4 2 5 2 3 6" xfId="18004" xr:uid="{00000000-0005-0000-0000-00000E470000}"/>
    <cellStyle name="Normal 4 2 5 2 4" xfId="18005" xr:uid="{00000000-0005-0000-0000-00000F470000}"/>
    <cellStyle name="Normal 4 2 5 2 4 2" xfId="18006" xr:uid="{00000000-0005-0000-0000-000010470000}"/>
    <cellStyle name="Normal 4 2 5 2 4 2 2" xfId="18007" xr:uid="{00000000-0005-0000-0000-000011470000}"/>
    <cellStyle name="Normal 4 2 5 2 4 2 3" xfId="18008" xr:uid="{00000000-0005-0000-0000-000012470000}"/>
    <cellStyle name="Normal 4 2 5 2 4 2 4" xfId="18009" xr:uid="{00000000-0005-0000-0000-000013470000}"/>
    <cellStyle name="Normal 4 2 5 2 4 3" xfId="18010" xr:uid="{00000000-0005-0000-0000-000014470000}"/>
    <cellStyle name="Normal 4 2 5 2 4 4" xfId="18011" xr:uid="{00000000-0005-0000-0000-000015470000}"/>
    <cellStyle name="Normal 4 2 5 2 4 5" xfId="18012" xr:uid="{00000000-0005-0000-0000-000016470000}"/>
    <cellStyle name="Normal 4 2 5 2 5" xfId="18013" xr:uid="{00000000-0005-0000-0000-000017470000}"/>
    <cellStyle name="Normal 4 2 5 2 5 2" xfId="18014" xr:uid="{00000000-0005-0000-0000-000018470000}"/>
    <cellStyle name="Normal 4 2 5 2 5 3" xfId="18015" xr:uid="{00000000-0005-0000-0000-000019470000}"/>
    <cellStyle name="Normal 4 2 5 2 5 4" xfId="18016" xr:uid="{00000000-0005-0000-0000-00001A470000}"/>
    <cellStyle name="Normal 4 2 5 2 6" xfId="18017" xr:uid="{00000000-0005-0000-0000-00001B470000}"/>
    <cellStyle name="Normal 4 2 5 2 7" xfId="18018" xr:uid="{00000000-0005-0000-0000-00001C470000}"/>
    <cellStyle name="Normal 4 2 5 2 8" xfId="18019" xr:uid="{00000000-0005-0000-0000-00001D470000}"/>
    <cellStyle name="Normal 4 2 5 3" xfId="18020" xr:uid="{00000000-0005-0000-0000-00001E470000}"/>
    <cellStyle name="Normal 4 2 5 3 2" xfId="18021" xr:uid="{00000000-0005-0000-0000-00001F470000}"/>
    <cellStyle name="Normal 4 2 5 3 2 2" xfId="18022" xr:uid="{00000000-0005-0000-0000-000020470000}"/>
    <cellStyle name="Normal 4 2 5 3 2 2 2" xfId="18023" xr:uid="{00000000-0005-0000-0000-000021470000}"/>
    <cellStyle name="Normal 4 2 5 3 2 2 3" xfId="18024" xr:uid="{00000000-0005-0000-0000-000022470000}"/>
    <cellStyle name="Normal 4 2 5 3 2 2 4" xfId="18025" xr:uid="{00000000-0005-0000-0000-000023470000}"/>
    <cellStyle name="Normal 4 2 5 3 2 3" xfId="18026" xr:uid="{00000000-0005-0000-0000-000024470000}"/>
    <cellStyle name="Normal 4 2 5 3 2 4" xfId="18027" xr:uid="{00000000-0005-0000-0000-000025470000}"/>
    <cellStyle name="Normal 4 2 5 3 2 5" xfId="18028" xr:uid="{00000000-0005-0000-0000-000026470000}"/>
    <cellStyle name="Normal 4 2 5 3 3" xfId="18029" xr:uid="{00000000-0005-0000-0000-000027470000}"/>
    <cellStyle name="Normal 4 2 5 3 3 2" xfId="18030" xr:uid="{00000000-0005-0000-0000-000028470000}"/>
    <cellStyle name="Normal 4 2 5 3 3 3" xfId="18031" xr:uid="{00000000-0005-0000-0000-000029470000}"/>
    <cellStyle name="Normal 4 2 5 3 3 4" xfId="18032" xr:uid="{00000000-0005-0000-0000-00002A470000}"/>
    <cellStyle name="Normal 4 2 5 3 4" xfId="18033" xr:uid="{00000000-0005-0000-0000-00002B470000}"/>
    <cellStyle name="Normal 4 2 5 3 5" xfId="18034" xr:uid="{00000000-0005-0000-0000-00002C470000}"/>
    <cellStyle name="Normal 4 2 5 3 6" xfId="18035" xr:uid="{00000000-0005-0000-0000-00002D470000}"/>
    <cellStyle name="Normal 4 2 5 4" xfId="18036" xr:uid="{00000000-0005-0000-0000-00002E470000}"/>
    <cellStyle name="Normal 4 2 5 4 2" xfId="18037" xr:uid="{00000000-0005-0000-0000-00002F470000}"/>
    <cellStyle name="Normal 4 2 5 4 2 2" xfId="18038" xr:uid="{00000000-0005-0000-0000-000030470000}"/>
    <cellStyle name="Normal 4 2 5 4 2 2 2" xfId="18039" xr:uid="{00000000-0005-0000-0000-000031470000}"/>
    <cellStyle name="Normal 4 2 5 4 2 2 3" xfId="18040" xr:uid="{00000000-0005-0000-0000-000032470000}"/>
    <cellStyle name="Normal 4 2 5 4 2 2 4" xfId="18041" xr:uid="{00000000-0005-0000-0000-000033470000}"/>
    <cellStyle name="Normal 4 2 5 4 2 3" xfId="18042" xr:uid="{00000000-0005-0000-0000-000034470000}"/>
    <cellStyle name="Normal 4 2 5 4 2 4" xfId="18043" xr:uid="{00000000-0005-0000-0000-000035470000}"/>
    <cellStyle name="Normal 4 2 5 4 2 5" xfId="18044" xr:uid="{00000000-0005-0000-0000-000036470000}"/>
    <cellStyle name="Normal 4 2 5 4 3" xfId="18045" xr:uid="{00000000-0005-0000-0000-000037470000}"/>
    <cellStyle name="Normal 4 2 5 4 3 2" xfId="18046" xr:uid="{00000000-0005-0000-0000-000038470000}"/>
    <cellStyle name="Normal 4 2 5 4 3 3" xfId="18047" xr:uid="{00000000-0005-0000-0000-000039470000}"/>
    <cellStyle name="Normal 4 2 5 4 3 4" xfId="18048" xr:uid="{00000000-0005-0000-0000-00003A470000}"/>
    <cellStyle name="Normal 4 2 5 4 4" xfId="18049" xr:uid="{00000000-0005-0000-0000-00003B470000}"/>
    <cellStyle name="Normal 4 2 5 4 5" xfId="18050" xr:uid="{00000000-0005-0000-0000-00003C470000}"/>
    <cellStyle name="Normal 4 2 5 4 6" xfId="18051" xr:uid="{00000000-0005-0000-0000-00003D470000}"/>
    <cellStyle name="Normal 4 2 5 5" xfId="18052" xr:uid="{00000000-0005-0000-0000-00003E470000}"/>
    <cellStyle name="Normal 4 2 5 5 2" xfId="18053" xr:uid="{00000000-0005-0000-0000-00003F470000}"/>
    <cellStyle name="Normal 4 2 5 5 2 2" xfId="18054" xr:uid="{00000000-0005-0000-0000-000040470000}"/>
    <cellStyle name="Normal 4 2 5 5 2 3" xfId="18055" xr:uid="{00000000-0005-0000-0000-000041470000}"/>
    <cellStyle name="Normal 4 2 5 5 2 4" xfId="18056" xr:uid="{00000000-0005-0000-0000-000042470000}"/>
    <cellStyle name="Normal 4 2 5 5 3" xfId="18057" xr:uid="{00000000-0005-0000-0000-000043470000}"/>
    <cellStyle name="Normal 4 2 5 5 4" xfId="18058" xr:uid="{00000000-0005-0000-0000-000044470000}"/>
    <cellStyle name="Normal 4 2 5 5 5" xfId="18059" xr:uid="{00000000-0005-0000-0000-000045470000}"/>
    <cellStyle name="Normal 4 2 5 6" xfId="18060" xr:uid="{00000000-0005-0000-0000-000046470000}"/>
    <cellStyle name="Normal 4 2 5 6 2" xfId="18061" xr:uid="{00000000-0005-0000-0000-000047470000}"/>
    <cellStyle name="Normal 4 2 5 6 3" xfId="18062" xr:uid="{00000000-0005-0000-0000-000048470000}"/>
    <cellStyle name="Normal 4 2 5 6 4" xfId="18063" xr:uid="{00000000-0005-0000-0000-000049470000}"/>
    <cellStyle name="Normal 4 2 5 7" xfId="18064" xr:uid="{00000000-0005-0000-0000-00004A470000}"/>
    <cellStyle name="Normal 4 2 5 8" xfId="18065" xr:uid="{00000000-0005-0000-0000-00004B470000}"/>
    <cellStyle name="Normal 4 2 5 9" xfId="18066" xr:uid="{00000000-0005-0000-0000-00004C470000}"/>
    <cellStyle name="Normal 4 2 6" xfId="18067" xr:uid="{00000000-0005-0000-0000-00004D470000}"/>
    <cellStyle name="Normal 4 2 6 2" xfId="18068" xr:uid="{00000000-0005-0000-0000-00004E470000}"/>
    <cellStyle name="Normal 4 2 6 2 2" xfId="18069" xr:uid="{00000000-0005-0000-0000-00004F470000}"/>
    <cellStyle name="Normal 4 2 6 2 2 2" xfId="18070" xr:uid="{00000000-0005-0000-0000-000050470000}"/>
    <cellStyle name="Normal 4 2 6 2 2 2 2" xfId="18071" xr:uid="{00000000-0005-0000-0000-000051470000}"/>
    <cellStyle name="Normal 4 2 6 2 2 2 3" xfId="18072" xr:uid="{00000000-0005-0000-0000-000052470000}"/>
    <cellStyle name="Normal 4 2 6 2 2 2 4" xfId="18073" xr:uid="{00000000-0005-0000-0000-000053470000}"/>
    <cellStyle name="Normal 4 2 6 2 2 3" xfId="18074" xr:uid="{00000000-0005-0000-0000-000054470000}"/>
    <cellStyle name="Normal 4 2 6 2 2 4" xfId="18075" xr:uid="{00000000-0005-0000-0000-000055470000}"/>
    <cellStyle name="Normal 4 2 6 2 2 5" xfId="18076" xr:uid="{00000000-0005-0000-0000-000056470000}"/>
    <cellStyle name="Normal 4 2 6 2 3" xfId="18077" xr:uid="{00000000-0005-0000-0000-000057470000}"/>
    <cellStyle name="Normal 4 2 6 2 3 2" xfId="18078" xr:uid="{00000000-0005-0000-0000-000058470000}"/>
    <cellStyle name="Normal 4 2 6 2 3 3" xfId="18079" xr:uid="{00000000-0005-0000-0000-000059470000}"/>
    <cellStyle name="Normal 4 2 6 2 3 4" xfId="18080" xr:uid="{00000000-0005-0000-0000-00005A470000}"/>
    <cellStyle name="Normal 4 2 6 2 4" xfId="18081" xr:uid="{00000000-0005-0000-0000-00005B470000}"/>
    <cellStyle name="Normal 4 2 6 2 5" xfId="18082" xr:uid="{00000000-0005-0000-0000-00005C470000}"/>
    <cellStyle name="Normal 4 2 6 2 6" xfId="18083" xr:uid="{00000000-0005-0000-0000-00005D470000}"/>
    <cellStyle name="Normal 4 2 6 3" xfId="18084" xr:uid="{00000000-0005-0000-0000-00005E470000}"/>
    <cellStyle name="Normal 4 2 6 3 2" xfId="18085" xr:uid="{00000000-0005-0000-0000-00005F470000}"/>
    <cellStyle name="Normal 4 2 6 3 2 2" xfId="18086" xr:uid="{00000000-0005-0000-0000-000060470000}"/>
    <cellStyle name="Normal 4 2 6 3 2 2 2" xfId="18087" xr:uid="{00000000-0005-0000-0000-000061470000}"/>
    <cellStyle name="Normal 4 2 6 3 2 2 3" xfId="18088" xr:uid="{00000000-0005-0000-0000-000062470000}"/>
    <cellStyle name="Normal 4 2 6 3 2 2 4" xfId="18089" xr:uid="{00000000-0005-0000-0000-000063470000}"/>
    <cellStyle name="Normal 4 2 6 3 2 3" xfId="18090" xr:uid="{00000000-0005-0000-0000-000064470000}"/>
    <cellStyle name="Normal 4 2 6 3 2 4" xfId="18091" xr:uid="{00000000-0005-0000-0000-000065470000}"/>
    <cellStyle name="Normal 4 2 6 3 2 5" xfId="18092" xr:uid="{00000000-0005-0000-0000-000066470000}"/>
    <cellStyle name="Normal 4 2 6 3 3" xfId="18093" xr:uid="{00000000-0005-0000-0000-000067470000}"/>
    <cellStyle name="Normal 4 2 6 3 3 2" xfId="18094" xr:uid="{00000000-0005-0000-0000-000068470000}"/>
    <cellStyle name="Normal 4 2 6 3 3 3" xfId="18095" xr:uid="{00000000-0005-0000-0000-000069470000}"/>
    <cellStyle name="Normal 4 2 6 3 3 4" xfId="18096" xr:uid="{00000000-0005-0000-0000-00006A470000}"/>
    <cellStyle name="Normal 4 2 6 3 4" xfId="18097" xr:uid="{00000000-0005-0000-0000-00006B470000}"/>
    <cellStyle name="Normal 4 2 6 3 5" xfId="18098" xr:uid="{00000000-0005-0000-0000-00006C470000}"/>
    <cellStyle name="Normal 4 2 6 3 6" xfId="18099" xr:uid="{00000000-0005-0000-0000-00006D470000}"/>
    <cellStyle name="Normal 4 2 6 4" xfId="18100" xr:uid="{00000000-0005-0000-0000-00006E470000}"/>
    <cellStyle name="Normal 4 2 6 4 2" xfId="18101" xr:uid="{00000000-0005-0000-0000-00006F470000}"/>
    <cellStyle name="Normal 4 2 6 4 2 2" xfId="18102" xr:uid="{00000000-0005-0000-0000-000070470000}"/>
    <cellStyle name="Normal 4 2 6 4 2 3" xfId="18103" xr:uid="{00000000-0005-0000-0000-000071470000}"/>
    <cellStyle name="Normal 4 2 6 4 2 4" xfId="18104" xr:uid="{00000000-0005-0000-0000-000072470000}"/>
    <cellStyle name="Normal 4 2 6 4 3" xfId="18105" xr:uid="{00000000-0005-0000-0000-000073470000}"/>
    <cellStyle name="Normal 4 2 6 4 4" xfId="18106" xr:uid="{00000000-0005-0000-0000-000074470000}"/>
    <cellStyle name="Normal 4 2 6 4 5" xfId="18107" xr:uid="{00000000-0005-0000-0000-000075470000}"/>
    <cellStyle name="Normal 4 2 6 5" xfId="18108" xr:uid="{00000000-0005-0000-0000-000076470000}"/>
    <cellStyle name="Normal 4 2 6 5 2" xfId="18109" xr:uid="{00000000-0005-0000-0000-000077470000}"/>
    <cellStyle name="Normal 4 2 6 5 3" xfId="18110" xr:uid="{00000000-0005-0000-0000-000078470000}"/>
    <cellStyle name="Normal 4 2 6 5 4" xfId="18111" xr:uid="{00000000-0005-0000-0000-000079470000}"/>
    <cellStyle name="Normal 4 2 6 6" xfId="18112" xr:uid="{00000000-0005-0000-0000-00007A470000}"/>
    <cellStyle name="Normal 4 2 6 7" xfId="18113" xr:uid="{00000000-0005-0000-0000-00007B470000}"/>
    <cellStyle name="Normal 4 2 6 8" xfId="18114" xr:uid="{00000000-0005-0000-0000-00007C470000}"/>
    <cellStyle name="Normal 4 2 7" xfId="18115" xr:uid="{00000000-0005-0000-0000-00007D470000}"/>
    <cellStyle name="Normal 4 2 7 2" xfId="18116" xr:uid="{00000000-0005-0000-0000-00007E470000}"/>
    <cellStyle name="Normal 4 2 7 2 2" xfId="18117" xr:uid="{00000000-0005-0000-0000-00007F470000}"/>
    <cellStyle name="Normal 4 2 7 2 2 2" xfId="18118" xr:uid="{00000000-0005-0000-0000-000080470000}"/>
    <cellStyle name="Normal 4 2 7 2 2 2 2" xfId="18119" xr:uid="{00000000-0005-0000-0000-000081470000}"/>
    <cellStyle name="Normal 4 2 7 2 2 2 3" xfId="18120" xr:uid="{00000000-0005-0000-0000-000082470000}"/>
    <cellStyle name="Normal 4 2 7 2 2 2 4" xfId="18121" xr:uid="{00000000-0005-0000-0000-000083470000}"/>
    <cellStyle name="Normal 4 2 7 2 2 3" xfId="18122" xr:uid="{00000000-0005-0000-0000-000084470000}"/>
    <cellStyle name="Normal 4 2 7 2 2 4" xfId="18123" xr:uid="{00000000-0005-0000-0000-000085470000}"/>
    <cellStyle name="Normal 4 2 7 2 2 5" xfId="18124" xr:uid="{00000000-0005-0000-0000-000086470000}"/>
    <cellStyle name="Normal 4 2 7 2 3" xfId="18125" xr:uid="{00000000-0005-0000-0000-000087470000}"/>
    <cellStyle name="Normal 4 2 7 2 3 2" xfId="18126" xr:uid="{00000000-0005-0000-0000-000088470000}"/>
    <cellStyle name="Normal 4 2 7 2 3 3" xfId="18127" xr:uid="{00000000-0005-0000-0000-000089470000}"/>
    <cellStyle name="Normal 4 2 7 2 3 4" xfId="18128" xr:uid="{00000000-0005-0000-0000-00008A470000}"/>
    <cellStyle name="Normal 4 2 7 2 4" xfId="18129" xr:uid="{00000000-0005-0000-0000-00008B470000}"/>
    <cellStyle name="Normal 4 2 7 2 5" xfId="18130" xr:uid="{00000000-0005-0000-0000-00008C470000}"/>
    <cellStyle name="Normal 4 2 7 2 6" xfId="18131" xr:uid="{00000000-0005-0000-0000-00008D470000}"/>
    <cellStyle name="Normal 4 2 7 3" xfId="18132" xr:uid="{00000000-0005-0000-0000-00008E470000}"/>
    <cellStyle name="Normal 4 2 7 3 2" xfId="18133" xr:uid="{00000000-0005-0000-0000-00008F470000}"/>
    <cellStyle name="Normal 4 2 7 3 2 2" xfId="18134" xr:uid="{00000000-0005-0000-0000-000090470000}"/>
    <cellStyle name="Normal 4 2 7 3 2 2 2" xfId="18135" xr:uid="{00000000-0005-0000-0000-000091470000}"/>
    <cellStyle name="Normal 4 2 7 3 2 2 3" xfId="18136" xr:uid="{00000000-0005-0000-0000-000092470000}"/>
    <cellStyle name="Normal 4 2 7 3 2 2 4" xfId="18137" xr:uid="{00000000-0005-0000-0000-000093470000}"/>
    <cellStyle name="Normal 4 2 7 3 2 3" xfId="18138" xr:uid="{00000000-0005-0000-0000-000094470000}"/>
    <cellStyle name="Normal 4 2 7 3 2 4" xfId="18139" xr:uid="{00000000-0005-0000-0000-000095470000}"/>
    <cellStyle name="Normal 4 2 7 3 2 5" xfId="18140" xr:uid="{00000000-0005-0000-0000-000096470000}"/>
    <cellStyle name="Normal 4 2 7 3 3" xfId="18141" xr:uid="{00000000-0005-0000-0000-000097470000}"/>
    <cellStyle name="Normal 4 2 7 3 3 2" xfId="18142" xr:uid="{00000000-0005-0000-0000-000098470000}"/>
    <cellStyle name="Normal 4 2 7 3 3 3" xfId="18143" xr:uid="{00000000-0005-0000-0000-000099470000}"/>
    <cellStyle name="Normal 4 2 7 3 3 4" xfId="18144" xr:uid="{00000000-0005-0000-0000-00009A470000}"/>
    <cellStyle name="Normal 4 2 7 3 4" xfId="18145" xr:uid="{00000000-0005-0000-0000-00009B470000}"/>
    <cellStyle name="Normal 4 2 7 3 5" xfId="18146" xr:uid="{00000000-0005-0000-0000-00009C470000}"/>
    <cellStyle name="Normal 4 2 7 3 6" xfId="18147" xr:uid="{00000000-0005-0000-0000-00009D470000}"/>
    <cellStyle name="Normal 4 2 7 4" xfId="18148" xr:uid="{00000000-0005-0000-0000-00009E470000}"/>
    <cellStyle name="Normal 4 2 7 4 2" xfId="18149" xr:uid="{00000000-0005-0000-0000-00009F470000}"/>
    <cellStyle name="Normal 4 2 7 4 2 2" xfId="18150" xr:uid="{00000000-0005-0000-0000-0000A0470000}"/>
    <cellStyle name="Normal 4 2 7 4 2 3" xfId="18151" xr:uid="{00000000-0005-0000-0000-0000A1470000}"/>
    <cellStyle name="Normal 4 2 7 4 2 4" xfId="18152" xr:uid="{00000000-0005-0000-0000-0000A2470000}"/>
    <cellStyle name="Normal 4 2 7 4 3" xfId="18153" xr:uid="{00000000-0005-0000-0000-0000A3470000}"/>
    <cellStyle name="Normal 4 2 7 4 4" xfId="18154" xr:uid="{00000000-0005-0000-0000-0000A4470000}"/>
    <cellStyle name="Normal 4 2 7 4 5" xfId="18155" xr:uid="{00000000-0005-0000-0000-0000A5470000}"/>
    <cellStyle name="Normal 4 2 7 5" xfId="18156" xr:uid="{00000000-0005-0000-0000-0000A6470000}"/>
    <cellStyle name="Normal 4 2 7 5 2" xfId="18157" xr:uid="{00000000-0005-0000-0000-0000A7470000}"/>
    <cellStyle name="Normal 4 2 7 5 3" xfId="18158" xr:uid="{00000000-0005-0000-0000-0000A8470000}"/>
    <cellStyle name="Normal 4 2 7 5 4" xfId="18159" xr:uid="{00000000-0005-0000-0000-0000A9470000}"/>
    <cellStyle name="Normal 4 2 7 6" xfId="18160" xr:uid="{00000000-0005-0000-0000-0000AA470000}"/>
    <cellStyle name="Normal 4 2 7 7" xfId="18161" xr:uid="{00000000-0005-0000-0000-0000AB470000}"/>
    <cellStyle name="Normal 4 2 7 8" xfId="18162" xr:uid="{00000000-0005-0000-0000-0000AC470000}"/>
    <cellStyle name="Normal 4 2 8" xfId="18163" xr:uid="{00000000-0005-0000-0000-0000AD470000}"/>
    <cellStyle name="Normal 4 2 8 2" xfId="18164" xr:uid="{00000000-0005-0000-0000-0000AE470000}"/>
    <cellStyle name="Normal 4 2 8 2 2" xfId="18165" xr:uid="{00000000-0005-0000-0000-0000AF470000}"/>
    <cellStyle name="Normal 4 2 8 2 2 2" xfId="18166" xr:uid="{00000000-0005-0000-0000-0000B0470000}"/>
    <cellStyle name="Normal 4 2 8 2 2 3" xfId="18167" xr:uid="{00000000-0005-0000-0000-0000B1470000}"/>
    <cellStyle name="Normal 4 2 8 2 2 4" xfId="18168" xr:uid="{00000000-0005-0000-0000-0000B2470000}"/>
    <cellStyle name="Normal 4 2 8 2 3" xfId="18169" xr:uid="{00000000-0005-0000-0000-0000B3470000}"/>
    <cellStyle name="Normal 4 2 8 2 4" xfId="18170" xr:uid="{00000000-0005-0000-0000-0000B4470000}"/>
    <cellStyle name="Normal 4 2 8 2 5" xfId="18171" xr:uid="{00000000-0005-0000-0000-0000B5470000}"/>
    <cellStyle name="Normal 4 2 8 3" xfId="18172" xr:uid="{00000000-0005-0000-0000-0000B6470000}"/>
    <cellStyle name="Normal 4 2 8 3 2" xfId="18173" xr:uid="{00000000-0005-0000-0000-0000B7470000}"/>
    <cellStyle name="Normal 4 2 8 3 3" xfId="18174" xr:uid="{00000000-0005-0000-0000-0000B8470000}"/>
    <cellStyle name="Normal 4 2 8 3 4" xfId="18175" xr:uid="{00000000-0005-0000-0000-0000B9470000}"/>
    <cellStyle name="Normal 4 2 8 4" xfId="18176" xr:uid="{00000000-0005-0000-0000-0000BA470000}"/>
    <cellStyle name="Normal 4 2 8 5" xfId="18177" xr:uid="{00000000-0005-0000-0000-0000BB470000}"/>
    <cellStyle name="Normal 4 2 8 6" xfId="18178" xr:uid="{00000000-0005-0000-0000-0000BC470000}"/>
    <cellStyle name="Normal 4 2 9" xfId="18179" xr:uid="{00000000-0005-0000-0000-0000BD470000}"/>
    <cellStyle name="Normal 4 2 9 2" xfId="18180" xr:uid="{00000000-0005-0000-0000-0000BE470000}"/>
    <cellStyle name="Normal 4 2 9 2 2" xfId="18181" xr:uid="{00000000-0005-0000-0000-0000BF470000}"/>
    <cellStyle name="Normal 4 2 9 2 2 2" xfId="18182" xr:uid="{00000000-0005-0000-0000-0000C0470000}"/>
    <cellStyle name="Normal 4 2 9 2 2 3" xfId="18183" xr:uid="{00000000-0005-0000-0000-0000C1470000}"/>
    <cellStyle name="Normal 4 2 9 2 2 4" xfId="18184" xr:uid="{00000000-0005-0000-0000-0000C2470000}"/>
    <cellStyle name="Normal 4 2 9 2 3" xfId="18185" xr:uid="{00000000-0005-0000-0000-0000C3470000}"/>
    <cellStyle name="Normal 4 2 9 2 4" xfId="18186" xr:uid="{00000000-0005-0000-0000-0000C4470000}"/>
    <cellStyle name="Normal 4 2 9 2 5" xfId="18187" xr:uid="{00000000-0005-0000-0000-0000C5470000}"/>
    <cellStyle name="Normal 4 2 9 3" xfId="18188" xr:uid="{00000000-0005-0000-0000-0000C6470000}"/>
    <cellStyle name="Normal 4 2 9 3 2" xfId="18189" xr:uid="{00000000-0005-0000-0000-0000C7470000}"/>
    <cellStyle name="Normal 4 2 9 3 3" xfId="18190" xr:uid="{00000000-0005-0000-0000-0000C8470000}"/>
    <cellStyle name="Normal 4 2 9 3 4" xfId="18191" xr:uid="{00000000-0005-0000-0000-0000C9470000}"/>
    <cellStyle name="Normal 4 2 9 4" xfId="18192" xr:uid="{00000000-0005-0000-0000-0000CA470000}"/>
    <cellStyle name="Normal 4 2 9 5" xfId="18193" xr:uid="{00000000-0005-0000-0000-0000CB470000}"/>
    <cellStyle name="Normal 4 2 9 6" xfId="18194" xr:uid="{00000000-0005-0000-0000-0000CC470000}"/>
    <cellStyle name="Normal 4 3" xfId="18195" xr:uid="{00000000-0005-0000-0000-0000CD470000}"/>
    <cellStyle name="Normal 4 3 10" xfId="18196" xr:uid="{00000000-0005-0000-0000-0000CE470000}"/>
    <cellStyle name="Normal 4 3 11" xfId="18197" xr:uid="{00000000-0005-0000-0000-0000CF470000}"/>
    <cellStyle name="Normal 4 3 2" xfId="18198" xr:uid="{00000000-0005-0000-0000-0000D0470000}"/>
    <cellStyle name="Normal 4 3 2 10" xfId="18199" xr:uid="{00000000-0005-0000-0000-0000D1470000}"/>
    <cellStyle name="Normal 4 3 2 2" xfId="18200" xr:uid="{00000000-0005-0000-0000-0000D2470000}"/>
    <cellStyle name="Normal 4 3 2 2 2" xfId="18201" xr:uid="{00000000-0005-0000-0000-0000D3470000}"/>
    <cellStyle name="Normal 4 3 2 2 2 2" xfId="18202" xr:uid="{00000000-0005-0000-0000-0000D4470000}"/>
    <cellStyle name="Normal 4 3 2 2 2 2 2" xfId="18203" xr:uid="{00000000-0005-0000-0000-0000D5470000}"/>
    <cellStyle name="Normal 4 3 2 2 2 2 3" xfId="18204" xr:uid="{00000000-0005-0000-0000-0000D6470000}"/>
    <cellStyle name="Normal 4 3 2 2 2 2 4" xfId="18205" xr:uid="{00000000-0005-0000-0000-0000D7470000}"/>
    <cellStyle name="Normal 4 3 2 2 2 3" xfId="18206" xr:uid="{00000000-0005-0000-0000-0000D8470000}"/>
    <cellStyle name="Normal 4 3 2 2 2 3 2" xfId="18207" xr:uid="{00000000-0005-0000-0000-0000D9470000}"/>
    <cellStyle name="Normal 4 3 2 2 2 3 3" xfId="18208" xr:uid="{00000000-0005-0000-0000-0000DA470000}"/>
    <cellStyle name="Normal 4 3 2 2 2 3 4" xfId="18209" xr:uid="{00000000-0005-0000-0000-0000DB470000}"/>
    <cellStyle name="Normal 4 3 2 2 2 4" xfId="18210" xr:uid="{00000000-0005-0000-0000-0000DC470000}"/>
    <cellStyle name="Normal 4 3 2 2 2 5" xfId="18211" xr:uid="{00000000-0005-0000-0000-0000DD470000}"/>
    <cellStyle name="Normal 4 3 2 2 2 6" xfId="18212" xr:uid="{00000000-0005-0000-0000-0000DE470000}"/>
    <cellStyle name="Normal 4 3 2 2 3" xfId="18213" xr:uid="{00000000-0005-0000-0000-0000DF470000}"/>
    <cellStyle name="Normal 4 3 2 2 3 2" xfId="18214" xr:uid="{00000000-0005-0000-0000-0000E0470000}"/>
    <cellStyle name="Normal 4 3 2 2 3 3" xfId="18215" xr:uid="{00000000-0005-0000-0000-0000E1470000}"/>
    <cellStyle name="Normal 4 3 2 2 3 4" xfId="18216" xr:uid="{00000000-0005-0000-0000-0000E2470000}"/>
    <cellStyle name="Normal 4 3 2 2 4" xfId="18217" xr:uid="{00000000-0005-0000-0000-0000E3470000}"/>
    <cellStyle name="Normal 4 3 2 2 4 2" xfId="18218" xr:uid="{00000000-0005-0000-0000-0000E4470000}"/>
    <cellStyle name="Normal 4 3 2 2 4 3" xfId="18219" xr:uid="{00000000-0005-0000-0000-0000E5470000}"/>
    <cellStyle name="Normal 4 3 2 2 4 4" xfId="18220" xr:uid="{00000000-0005-0000-0000-0000E6470000}"/>
    <cellStyle name="Normal 4 3 2 2 5" xfId="18221" xr:uid="{00000000-0005-0000-0000-0000E7470000}"/>
    <cellStyle name="Normal 4 3 2 2 6" xfId="18222" xr:uid="{00000000-0005-0000-0000-0000E8470000}"/>
    <cellStyle name="Normal 4 3 2 2 7" xfId="18223" xr:uid="{00000000-0005-0000-0000-0000E9470000}"/>
    <cellStyle name="Normal 4 3 2 3" xfId="18224" xr:uid="{00000000-0005-0000-0000-0000EA470000}"/>
    <cellStyle name="Normal 4 3 2 3 2" xfId="18225" xr:uid="{00000000-0005-0000-0000-0000EB470000}"/>
    <cellStyle name="Normal 4 3 2 3 2 2" xfId="18226" xr:uid="{00000000-0005-0000-0000-0000EC470000}"/>
    <cellStyle name="Normal 4 3 2 3 2 2 2" xfId="18227" xr:uid="{00000000-0005-0000-0000-0000ED470000}"/>
    <cellStyle name="Normal 4 3 2 3 2 2 3" xfId="18228" xr:uid="{00000000-0005-0000-0000-0000EE470000}"/>
    <cellStyle name="Normal 4 3 2 3 2 2 4" xfId="18229" xr:uid="{00000000-0005-0000-0000-0000EF470000}"/>
    <cellStyle name="Normal 4 3 2 3 2 3" xfId="18230" xr:uid="{00000000-0005-0000-0000-0000F0470000}"/>
    <cellStyle name="Normal 4 3 2 3 2 3 2" xfId="18231" xr:uid="{00000000-0005-0000-0000-0000F1470000}"/>
    <cellStyle name="Normal 4 3 2 3 2 3 3" xfId="18232" xr:uid="{00000000-0005-0000-0000-0000F2470000}"/>
    <cellStyle name="Normal 4 3 2 3 2 3 4" xfId="18233" xr:uid="{00000000-0005-0000-0000-0000F3470000}"/>
    <cellStyle name="Normal 4 3 2 3 2 4" xfId="18234" xr:uid="{00000000-0005-0000-0000-0000F4470000}"/>
    <cellStyle name="Normal 4 3 2 3 2 5" xfId="18235" xr:uid="{00000000-0005-0000-0000-0000F5470000}"/>
    <cellStyle name="Normal 4 3 2 3 2 6" xfId="18236" xr:uid="{00000000-0005-0000-0000-0000F6470000}"/>
    <cellStyle name="Normal 4 3 2 3 3" xfId="18237" xr:uid="{00000000-0005-0000-0000-0000F7470000}"/>
    <cellStyle name="Normal 4 3 2 3 3 2" xfId="18238" xr:uid="{00000000-0005-0000-0000-0000F8470000}"/>
    <cellStyle name="Normal 4 3 2 3 3 3" xfId="18239" xr:uid="{00000000-0005-0000-0000-0000F9470000}"/>
    <cellStyle name="Normal 4 3 2 3 3 4" xfId="18240" xr:uid="{00000000-0005-0000-0000-0000FA470000}"/>
    <cellStyle name="Normal 4 3 2 3 4" xfId="18241" xr:uid="{00000000-0005-0000-0000-0000FB470000}"/>
    <cellStyle name="Normal 4 3 2 3 4 2" xfId="18242" xr:uid="{00000000-0005-0000-0000-0000FC470000}"/>
    <cellStyle name="Normal 4 3 2 3 4 3" xfId="18243" xr:uid="{00000000-0005-0000-0000-0000FD470000}"/>
    <cellStyle name="Normal 4 3 2 3 4 4" xfId="18244" xr:uid="{00000000-0005-0000-0000-0000FE470000}"/>
    <cellStyle name="Normal 4 3 2 3 5" xfId="18245" xr:uid="{00000000-0005-0000-0000-0000FF470000}"/>
    <cellStyle name="Normal 4 3 2 3 6" xfId="18246" xr:uid="{00000000-0005-0000-0000-000000480000}"/>
    <cellStyle name="Normal 4 3 2 3 7" xfId="18247" xr:uid="{00000000-0005-0000-0000-000001480000}"/>
    <cellStyle name="Normal 4 3 2 4" xfId="18248" xr:uid="{00000000-0005-0000-0000-000002480000}"/>
    <cellStyle name="Normal 4 3 2 4 2" xfId="18249" xr:uid="{00000000-0005-0000-0000-000003480000}"/>
    <cellStyle name="Normal 4 3 2 4 2 2" xfId="18250" xr:uid="{00000000-0005-0000-0000-000004480000}"/>
    <cellStyle name="Normal 4 3 2 4 2 3" xfId="18251" xr:uid="{00000000-0005-0000-0000-000005480000}"/>
    <cellStyle name="Normal 4 3 2 4 2 4" xfId="18252" xr:uid="{00000000-0005-0000-0000-000006480000}"/>
    <cellStyle name="Normal 4 3 2 4 3" xfId="18253" xr:uid="{00000000-0005-0000-0000-000007480000}"/>
    <cellStyle name="Normal 4 3 2 4 3 2" xfId="18254" xr:uid="{00000000-0005-0000-0000-000008480000}"/>
    <cellStyle name="Normal 4 3 2 4 3 3" xfId="18255" xr:uid="{00000000-0005-0000-0000-000009480000}"/>
    <cellStyle name="Normal 4 3 2 4 3 4" xfId="18256" xr:uid="{00000000-0005-0000-0000-00000A480000}"/>
    <cellStyle name="Normal 4 3 2 5" xfId="18257" xr:uid="{00000000-0005-0000-0000-00000B480000}"/>
    <cellStyle name="Normal 4 3 2 5 2" xfId="18258" xr:uid="{00000000-0005-0000-0000-00000C480000}"/>
    <cellStyle name="Normal 4 3 2 5 2 2" xfId="18259" xr:uid="{00000000-0005-0000-0000-00000D480000}"/>
    <cellStyle name="Normal 4 3 2 5 2 3" xfId="18260" xr:uid="{00000000-0005-0000-0000-00000E480000}"/>
    <cellStyle name="Normal 4 3 2 5 2 4" xfId="18261" xr:uid="{00000000-0005-0000-0000-00000F480000}"/>
    <cellStyle name="Normal 4 3 2 5 3" xfId="18262" xr:uid="{00000000-0005-0000-0000-000010480000}"/>
    <cellStyle name="Normal 4 3 2 5 4" xfId="18263" xr:uid="{00000000-0005-0000-0000-000011480000}"/>
    <cellStyle name="Normal 4 3 2 5 5" xfId="18264" xr:uid="{00000000-0005-0000-0000-000012480000}"/>
    <cellStyle name="Normal 4 3 2 6" xfId="18265" xr:uid="{00000000-0005-0000-0000-000013480000}"/>
    <cellStyle name="Normal 4 3 2 6 2" xfId="18266" xr:uid="{00000000-0005-0000-0000-000014480000}"/>
    <cellStyle name="Normal 4 3 2 6 3" xfId="18267" xr:uid="{00000000-0005-0000-0000-000015480000}"/>
    <cellStyle name="Normal 4 3 2 6 4" xfId="18268" xr:uid="{00000000-0005-0000-0000-000016480000}"/>
    <cellStyle name="Normal 4 3 2 7" xfId="18269" xr:uid="{00000000-0005-0000-0000-000017480000}"/>
    <cellStyle name="Normal 4 3 2 8" xfId="18270" xr:uid="{00000000-0005-0000-0000-000018480000}"/>
    <cellStyle name="Normal 4 3 2 9" xfId="18271" xr:uid="{00000000-0005-0000-0000-000019480000}"/>
    <cellStyle name="Normal 4 3 3" xfId="18272" xr:uid="{00000000-0005-0000-0000-00001A480000}"/>
    <cellStyle name="Normal 4 3 3 2" xfId="18273" xr:uid="{00000000-0005-0000-0000-00001B480000}"/>
    <cellStyle name="Normal 4 3 3 2 2" xfId="18274" xr:uid="{00000000-0005-0000-0000-00001C480000}"/>
    <cellStyle name="Normal 4 3 3 2 2 2" xfId="18275" xr:uid="{00000000-0005-0000-0000-00001D480000}"/>
    <cellStyle name="Normal 4 3 3 2 2 2 2" xfId="18276" xr:uid="{00000000-0005-0000-0000-00001E480000}"/>
    <cellStyle name="Normal 4 3 3 2 2 2 3" xfId="18277" xr:uid="{00000000-0005-0000-0000-00001F480000}"/>
    <cellStyle name="Normal 4 3 3 2 2 2 4" xfId="18278" xr:uid="{00000000-0005-0000-0000-000020480000}"/>
    <cellStyle name="Normal 4 3 3 2 2 3" xfId="18279" xr:uid="{00000000-0005-0000-0000-000021480000}"/>
    <cellStyle name="Normal 4 3 3 2 2 3 2" xfId="18280" xr:uid="{00000000-0005-0000-0000-000022480000}"/>
    <cellStyle name="Normal 4 3 3 2 2 3 3" xfId="18281" xr:uid="{00000000-0005-0000-0000-000023480000}"/>
    <cellStyle name="Normal 4 3 3 2 2 3 4" xfId="18282" xr:uid="{00000000-0005-0000-0000-000024480000}"/>
    <cellStyle name="Normal 4 3 3 2 2 4" xfId="18283" xr:uid="{00000000-0005-0000-0000-000025480000}"/>
    <cellStyle name="Normal 4 3 3 2 2 4 2" xfId="18284" xr:uid="{00000000-0005-0000-0000-000026480000}"/>
    <cellStyle name="Normal 4 3 3 2 2 4 3" xfId="18285" xr:uid="{00000000-0005-0000-0000-000027480000}"/>
    <cellStyle name="Normal 4 3 3 2 2 4 4" xfId="18286" xr:uid="{00000000-0005-0000-0000-000028480000}"/>
    <cellStyle name="Normal 4 3 3 2 2 5" xfId="18287" xr:uid="{00000000-0005-0000-0000-000029480000}"/>
    <cellStyle name="Normal 4 3 3 2 2 6" xfId="18288" xr:uid="{00000000-0005-0000-0000-00002A480000}"/>
    <cellStyle name="Normal 4 3 3 2 2 7" xfId="18289" xr:uid="{00000000-0005-0000-0000-00002B480000}"/>
    <cellStyle name="Normal 4 3 3 2 3" xfId="18290" xr:uid="{00000000-0005-0000-0000-00002C480000}"/>
    <cellStyle name="Normal 4 3 3 2 3 2" xfId="18291" xr:uid="{00000000-0005-0000-0000-00002D480000}"/>
    <cellStyle name="Normal 4 3 3 2 3 3" xfId="18292" xr:uid="{00000000-0005-0000-0000-00002E480000}"/>
    <cellStyle name="Normal 4 3 3 2 3 4" xfId="18293" xr:uid="{00000000-0005-0000-0000-00002F480000}"/>
    <cellStyle name="Normal 4 3 3 2 4" xfId="18294" xr:uid="{00000000-0005-0000-0000-000030480000}"/>
    <cellStyle name="Normal 4 3 3 2 4 2" xfId="18295" xr:uid="{00000000-0005-0000-0000-000031480000}"/>
    <cellStyle name="Normal 4 3 3 2 4 3" xfId="18296" xr:uid="{00000000-0005-0000-0000-000032480000}"/>
    <cellStyle name="Normal 4 3 3 2 4 4" xfId="18297" xr:uid="{00000000-0005-0000-0000-000033480000}"/>
    <cellStyle name="Normal 4 3 3 2 5" xfId="18298" xr:uid="{00000000-0005-0000-0000-000034480000}"/>
    <cellStyle name="Normal 4 3 3 2 5 2" xfId="18299" xr:uid="{00000000-0005-0000-0000-000035480000}"/>
    <cellStyle name="Normal 4 3 3 2 5 3" xfId="18300" xr:uid="{00000000-0005-0000-0000-000036480000}"/>
    <cellStyle name="Normal 4 3 3 2 5 4" xfId="18301" xr:uid="{00000000-0005-0000-0000-000037480000}"/>
    <cellStyle name="Normal 4 3 3 2 6" xfId="18302" xr:uid="{00000000-0005-0000-0000-000038480000}"/>
    <cellStyle name="Normal 4 3 3 2 7" xfId="18303" xr:uid="{00000000-0005-0000-0000-000039480000}"/>
    <cellStyle name="Normal 4 3 3 2 8" xfId="18304" xr:uid="{00000000-0005-0000-0000-00003A480000}"/>
    <cellStyle name="Normal 4 3 3 3" xfId="18305" xr:uid="{00000000-0005-0000-0000-00003B480000}"/>
    <cellStyle name="Normal 4 3 3 3 2" xfId="18306" xr:uid="{00000000-0005-0000-0000-00003C480000}"/>
    <cellStyle name="Normal 4 3 3 3 2 2" xfId="18307" xr:uid="{00000000-0005-0000-0000-00003D480000}"/>
    <cellStyle name="Normal 4 3 3 3 2 2 2" xfId="18308" xr:uid="{00000000-0005-0000-0000-00003E480000}"/>
    <cellStyle name="Normal 4 3 3 3 2 2 3" xfId="18309" xr:uid="{00000000-0005-0000-0000-00003F480000}"/>
    <cellStyle name="Normal 4 3 3 3 2 2 4" xfId="18310" xr:uid="{00000000-0005-0000-0000-000040480000}"/>
    <cellStyle name="Normal 4 3 3 3 2 3" xfId="18311" xr:uid="{00000000-0005-0000-0000-000041480000}"/>
    <cellStyle name="Normal 4 3 3 3 2 4" xfId="18312" xr:uid="{00000000-0005-0000-0000-000042480000}"/>
    <cellStyle name="Normal 4 3 3 3 2 5" xfId="18313" xr:uid="{00000000-0005-0000-0000-000043480000}"/>
    <cellStyle name="Normal 4 3 3 3 3" xfId="18314" xr:uid="{00000000-0005-0000-0000-000044480000}"/>
    <cellStyle name="Normal 4 3 3 3 3 2" xfId="18315" xr:uid="{00000000-0005-0000-0000-000045480000}"/>
    <cellStyle name="Normal 4 3 3 3 3 3" xfId="18316" xr:uid="{00000000-0005-0000-0000-000046480000}"/>
    <cellStyle name="Normal 4 3 3 3 3 4" xfId="18317" xr:uid="{00000000-0005-0000-0000-000047480000}"/>
    <cellStyle name="Normal 4 3 3 3 4" xfId="18318" xr:uid="{00000000-0005-0000-0000-000048480000}"/>
    <cellStyle name="Normal 4 3 3 3 4 2" xfId="18319" xr:uid="{00000000-0005-0000-0000-000049480000}"/>
    <cellStyle name="Normal 4 3 3 3 4 3" xfId="18320" xr:uid="{00000000-0005-0000-0000-00004A480000}"/>
    <cellStyle name="Normal 4 3 3 3 4 4" xfId="18321" xr:uid="{00000000-0005-0000-0000-00004B480000}"/>
    <cellStyle name="Normal 4 3 3 3 5" xfId="18322" xr:uid="{00000000-0005-0000-0000-00004C480000}"/>
    <cellStyle name="Normal 4 3 3 3 6" xfId="18323" xr:uid="{00000000-0005-0000-0000-00004D480000}"/>
    <cellStyle name="Normal 4 3 3 3 7" xfId="18324" xr:uid="{00000000-0005-0000-0000-00004E480000}"/>
    <cellStyle name="Normal 4 3 3 4" xfId="18325" xr:uid="{00000000-0005-0000-0000-00004F480000}"/>
    <cellStyle name="Normal 4 3 3 4 2" xfId="18326" xr:uid="{00000000-0005-0000-0000-000050480000}"/>
    <cellStyle name="Normal 4 3 3 4 2 2" xfId="18327" xr:uid="{00000000-0005-0000-0000-000051480000}"/>
    <cellStyle name="Normal 4 3 3 4 2 3" xfId="18328" xr:uid="{00000000-0005-0000-0000-000052480000}"/>
    <cellStyle name="Normal 4 3 3 4 2 4" xfId="18329" xr:uid="{00000000-0005-0000-0000-000053480000}"/>
    <cellStyle name="Normal 4 3 3 4 3" xfId="18330" xr:uid="{00000000-0005-0000-0000-000054480000}"/>
    <cellStyle name="Normal 4 3 3 4 4" xfId="18331" xr:uid="{00000000-0005-0000-0000-000055480000}"/>
    <cellStyle name="Normal 4 3 3 4 5" xfId="18332" xr:uid="{00000000-0005-0000-0000-000056480000}"/>
    <cellStyle name="Normal 4 3 3 5" xfId="18333" xr:uid="{00000000-0005-0000-0000-000057480000}"/>
    <cellStyle name="Normal 4 3 3 5 2" xfId="18334" xr:uid="{00000000-0005-0000-0000-000058480000}"/>
    <cellStyle name="Normal 4 3 3 5 3" xfId="18335" xr:uid="{00000000-0005-0000-0000-000059480000}"/>
    <cellStyle name="Normal 4 3 3 5 4" xfId="18336" xr:uid="{00000000-0005-0000-0000-00005A480000}"/>
    <cellStyle name="Normal 4 3 3 6" xfId="18337" xr:uid="{00000000-0005-0000-0000-00005B480000}"/>
    <cellStyle name="Normal 4 3 3 6 2" xfId="18338" xr:uid="{00000000-0005-0000-0000-00005C480000}"/>
    <cellStyle name="Normal 4 3 3 6 3" xfId="18339" xr:uid="{00000000-0005-0000-0000-00005D480000}"/>
    <cellStyle name="Normal 4 3 3 6 4" xfId="18340" xr:uid="{00000000-0005-0000-0000-00005E480000}"/>
    <cellStyle name="Normal 4 3 3 7" xfId="18341" xr:uid="{00000000-0005-0000-0000-00005F480000}"/>
    <cellStyle name="Normal 4 3 3 8" xfId="18342" xr:uid="{00000000-0005-0000-0000-000060480000}"/>
    <cellStyle name="Normal 4 3 3 9" xfId="18343" xr:uid="{00000000-0005-0000-0000-000061480000}"/>
    <cellStyle name="Normal 4 3 4" xfId="18344" xr:uid="{00000000-0005-0000-0000-000062480000}"/>
    <cellStyle name="Normal 4 3 4 2" xfId="18345" xr:uid="{00000000-0005-0000-0000-000063480000}"/>
    <cellStyle name="Normal 4 3 4 2 2" xfId="18346" xr:uid="{00000000-0005-0000-0000-000064480000}"/>
    <cellStyle name="Normal 4 3 4 2 2 2" xfId="18347" xr:uid="{00000000-0005-0000-0000-000065480000}"/>
    <cellStyle name="Normal 4 3 4 2 2 3" xfId="18348" xr:uid="{00000000-0005-0000-0000-000066480000}"/>
    <cellStyle name="Normal 4 3 4 2 2 4" xfId="18349" xr:uid="{00000000-0005-0000-0000-000067480000}"/>
    <cellStyle name="Normal 4 3 4 2 3" xfId="18350" xr:uid="{00000000-0005-0000-0000-000068480000}"/>
    <cellStyle name="Normal 4 3 4 2 3 2" xfId="18351" xr:uid="{00000000-0005-0000-0000-000069480000}"/>
    <cellStyle name="Normal 4 3 4 2 3 3" xfId="18352" xr:uid="{00000000-0005-0000-0000-00006A480000}"/>
    <cellStyle name="Normal 4 3 4 2 3 4" xfId="18353" xr:uid="{00000000-0005-0000-0000-00006B480000}"/>
    <cellStyle name="Normal 4 3 4 2 4" xfId="18354" xr:uid="{00000000-0005-0000-0000-00006C480000}"/>
    <cellStyle name="Normal 4 3 4 2 5" xfId="18355" xr:uid="{00000000-0005-0000-0000-00006D480000}"/>
    <cellStyle name="Normal 4 3 4 2 6" xfId="18356" xr:uid="{00000000-0005-0000-0000-00006E480000}"/>
    <cellStyle name="Normal 4 3 4 3" xfId="18357" xr:uid="{00000000-0005-0000-0000-00006F480000}"/>
    <cellStyle name="Normal 4 3 4 3 2" xfId="18358" xr:uid="{00000000-0005-0000-0000-000070480000}"/>
    <cellStyle name="Normal 4 3 4 3 3" xfId="18359" xr:uid="{00000000-0005-0000-0000-000071480000}"/>
    <cellStyle name="Normal 4 3 4 3 4" xfId="18360" xr:uid="{00000000-0005-0000-0000-000072480000}"/>
    <cellStyle name="Normal 4 3 4 4" xfId="18361" xr:uid="{00000000-0005-0000-0000-000073480000}"/>
    <cellStyle name="Normal 4 3 4 4 2" xfId="18362" xr:uid="{00000000-0005-0000-0000-000074480000}"/>
    <cellStyle name="Normal 4 3 4 4 3" xfId="18363" xr:uid="{00000000-0005-0000-0000-000075480000}"/>
    <cellStyle name="Normal 4 3 4 4 4" xfId="18364" xr:uid="{00000000-0005-0000-0000-000076480000}"/>
    <cellStyle name="Normal 4 3 4 5" xfId="18365" xr:uid="{00000000-0005-0000-0000-000077480000}"/>
    <cellStyle name="Normal 4 3 4 6" xfId="18366" xr:uid="{00000000-0005-0000-0000-000078480000}"/>
    <cellStyle name="Normal 4 3 4 7" xfId="18367" xr:uid="{00000000-0005-0000-0000-000079480000}"/>
    <cellStyle name="Normal 4 3 5" xfId="18368" xr:uid="{00000000-0005-0000-0000-00007A480000}"/>
    <cellStyle name="Normal 4 3 5 2" xfId="18369" xr:uid="{00000000-0005-0000-0000-00007B480000}"/>
    <cellStyle name="Normal 4 3 5 2 2" xfId="18370" xr:uid="{00000000-0005-0000-0000-00007C480000}"/>
    <cellStyle name="Normal 4 3 5 2 2 2" xfId="18371" xr:uid="{00000000-0005-0000-0000-00007D480000}"/>
    <cellStyle name="Normal 4 3 5 2 2 3" xfId="18372" xr:uid="{00000000-0005-0000-0000-00007E480000}"/>
    <cellStyle name="Normal 4 3 5 2 2 4" xfId="18373" xr:uid="{00000000-0005-0000-0000-00007F480000}"/>
    <cellStyle name="Normal 4 3 5 2 3" xfId="18374" xr:uid="{00000000-0005-0000-0000-000080480000}"/>
    <cellStyle name="Normal 4 3 5 2 3 2" xfId="18375" xr:uid="{00000000-0005-0000-0000-000081480000}"/>
    <cellStyle name="Normal 4 3 5 2 3 3" xfId="18376" xr:uid="{00000000-0005-0000-0000-000082480000}"/>
    <cellStyle name="Normal 4 3 5 2 3 4" xfId="18377" xr:uid="{00000000-0005-0000-0000-000083480000}"/>
    <cellStyle name="Normal 4 3 5 2 4" xfId="18378" xr:uid="{00000000-0005-0000-0000-000084480000}"/>
    <cellStyle name="Normal 4 3 5 2 4 2" xfId="18379" xr:uid="{00000000-0005-0000-0000-000085480000}"/>
    <cellStyle name="Normal 4 3 5 2 4 3" xfId="18380" xr:uid="{00000000-0005-0000-0000-000086480000}"/>
    <cellStyle name="Normal 4 3 5 2 4 4" xfId="18381" xr:uid="{00000000-0005-0000-0000-000087480000}"/>
    <cellStyle name="Normal 4 3 5 2 5" xfId="18382" xr:uid="{00000000-0005-0000-0000-000088480000}"/>
    <cellStyle name="Normal 4 3 5 2 6" xfId="18383" xr:uid="{00000000-0005-0000-0000-000089480000}"/>
    <cellStyle name="Normal 4 3 5 2 7" xfId="18384" xr:uid="{00000000-0005-0000-0000-00008A480000}"/>
    <cellStyle name="Normal 4 3 5 3" xfId="18385" xr:uid="{00000000-0005-0000-0000-00008B480000}"/>
    <cellStyle name="Normal 4 3 5 3 2" xfId="18386" xr:uid="{00000000-0005-0000-0000-00008C480000}"/>
    <cellStyle name="Normal 4 3 5 3 3" xfId="18387" xr:uid="{00000000-0005-0000-0000-00008D480000}"/>
    <cellStyle name="Normal 4 3 5 3 4" xfId="18388" xr:uid="{00000000-0005-0000-0000-00008E480000}"/>
    <cellStyle name="Normal 4 3 5 4" xfId="18389" xr:uid="{00000000-0005-0000-0000-00008F480000}"/>
    <cellStyle name="Normal 4 3 5 4 2" xfId="18390" xr:uid="{00000000-0005-0000-0000-000090480000}"/>
    <cellStyle name="Normal 4 3 5 4 3" xfId="18391" xr:uid="{00000000-0005-0000-0000-000091480000}"/>
    <cellStyle name="Normal 4 3 5 4 4" xfId="18392" xr:uid="{00000000-0005-0000-0000-000092480000}"/>
    <cellStyle name="Normal 4 3 5 5" xfId="18393" xr:uid="{00000000-0005-0000-0000-000093480000}"/>
    <cellStyle name="Normal 4 3 5 5 2" xfId="18394" xr:uid="{00000000-0005-0000-0000-000094480000}"/>
    <cellStyle name="Normal 4 3 5 5 3" xfId="18395" xr:uid="{00000000-0005-0000-0000-000095480000}"/>
    <cellStyle name="Normal 4 3 5 5 4" xfId="18396" xr:uid="{00000000-0005-0000-0000-000096480000}"/>
    <cellStyle name="Normal 4 3 5 6" xfId="18397" xr:uid="{00000000-0005-0000-0000-000097480000}"/>
    <cellStyle name="Normal 4 3 5 7" xfId="18398" xr:uid="{00000000-0005-0000-0000-000098480000}"/>
    <cellStyle name="Normal 4 3 5 8" xfId="18399" xr:uid="{00000000-0005-0000-0000-000099480000}"/>
    <cellStyle name="Normal 4 3 6" xfId="18400" xr:uid="{00000000-0005-0000-0000-00009A480000}"/>
    <cellStyle name="Normal 4 3 6 2" xfId="18401" xr:uid="{00000000-0005-0000-0000-00009B480000}"/>
    <cellStyle name="Normal 4 3 6 2 2" xfId="18402" xr:uid="{00000000-0005-0000-0000-00009C480000}"/>
    <cellStyle name="Normal 4 3 6 2 3" xfId="18403" xr:uid="{00000000-0005-0000-0000-00009D480000}"/>
    <cellStyle name="Normal 4 3 6 2 4" xfId="18404" xr:uid="{00000000-0005-0000-0000-00009E480000}"/>
    <cellStyle name="Normal 4 3 6 3" xfId="18405" xr:uid="{00000000-0005-0000-0000-00009F480000}"/>
    <cellStyle name="Normal 4 3 6 3 2" xfId="18406" xr:uid="{00000000-0005-0000-0000-0000A0480000}"/>
    <cellStyle name="Normal 4 3 6 3 3" xfId="18407" xr:uid="{00000000-0005-0000-0000-0000A1480000}"/>
    <cellStyle name="Normal 4 3 6 3 4" xfId="18408" xr:uid="{00000000-0005-0000-0000-0000A2480000}"/>
    <cellStyle name="Normal 4 3 6 4" xfId="18409" xr:uid="{00000000-0005-0000-0000-0000A3480000}"/>
    <cellStyle name="Normal 4 3 6 5" xfId="18410" xr:uid="{00000000-0005-0000-0000-0000A4480000}"/>
    <cellStyle name="Normal 4 3 6 6" xfId="18411" xr:uid="{00000000-0005-0000-0000-0000A5480000}"/>
    <cellStyle name="Normal 4 3 7" xfId="18412" xr:uid="{00000000-0005-0000-0000-0000A6480000}"/>
    <cellStyle name="Normal 4 3 7 2" xfId="18413" xr:uid="{00000000-0005-0000-0000-0000A7480000}"/>
    <cellStyle name="Normal 4 3 7 3" xfId="18414" xr:uid="{00000000-0005-0000-0000-0000A8480000}"/>
    <cellStyle name="Normal 4 3 7 4" xfId="18415" xr:uid="{00000000-0005-0000-0000-0000A9480000}"/>
    <cellStyle name="Normal 4 3 8" xfId="18416" xr:uid="{00000000-0005-0000-0000-0000AA480000}"/>
    <cellStyle name="Normal 4 3 8 2" xfId="18417" xr:uid="{00000000-0005-0000-0000-0000AB480000}"/>
    <cellStyle name="Normal 4 3 8 3" xfId="18418" xr:uid="{00000000-0005-0000-0000-0000AC480000}"/>
    <cellStyle name="Normal 4 3 8 4" xfId="18419" xr:uid="{00000000-0005-0000-0000-0000AD480000}"/>
    <cellStyle name="Normal 4 3 9" xfId="18420" xr:uid="{00000000-0005-0000-0000-0000AE480000}"/>
    <cellStyle name="Normal 4 4" xfId="18421" xr:uid="{00000000-0005-0000-0000-0000AF480000}"/>
    <cellStyle name="Normal 4 4 2" xfId="18422" xr:uid="{00000000-0005-0000-0000-0000B0480000}"/>
    <cellStyle name="Normal 4 4 2 2" xfId="18423" xr:uid="{00000000-0005-0000-0000-0000B1480000}"/>
    <cellStyle name="Normal 4 4 2 2 2" xfId="18424" xr:uid="{00000000-0005-0000-0000-0000B2480000}"/>
    <cellStyle name="Normal 4 4 2 2 2 2" xfId="18425" xr:uid="{00000000-0005-0000-0000-0000B3480000}"/>
    <cellStyle name="Normal 4 4 2 2 2 3" xfId="18426" xr:uid="{00000000-0005-0000-0000-0000B4480000}"/>
    <cellStyle name="Normal 4 4 2 2 2 4" xfId="18427" xr:uid="{00000000-0005-0000-0000-0000B5480000}"/>
    <cellStyle name="Normal 4 4 2 2 3" xfId="18428" xr:uid="{00000000-0005-0000-0000-0000B6480000}"/>
    <cellStyle name="Normal 4 4 2 2 3 2" xfId="18429" xr:uid="{00000000-0005-0000-0000-0000B7480000}"/>
    <cellStyle name="Normal 4 4 2 2 3 3" xfId="18430" xr:uid="{00000000-0005-0000-0000-0000B8480000}"/>
    <cellStyle name="Normal 4 4 2 2 3 4" xfId="18431" xr:uid="{00000000-0005-0000-0000-0000B9480000}"/>
    <cellStyle name="Normal 4 4 2 2 4" xfId="18432" xr:uid="{00000000-0005-0000-0000-0000BA480000}"/>
    <cellStyle name="Normal 4 4 2 2 5" xfId="18433" xr:uid="{00000000-0005-0000-0000-0000BB480000}"/>
    <cellStyle name="Normal 4 4 2 2 6" xfId="18434" xr:uid="{00000000-0005-0000-0000-0000BC480000}"/>
    <cellStyle name="Normal 4 4 2 3" xfId="18435" xr:uid="{00000000-0005-0000-0000-0000BD480000}"/>
    <cellStyle name="Normal 4 4 2 3 2" xfId="18436" xr:uid="{00000000-0005-0000-0000-0000BE480000}"/>
    <cellStyle name="Normal 4 4 2 3 3" xfId="18437" xr:uid="{00000000-0005-0000-0000-0000BF480000}"/>
    <cellStyle name="Normal 4 4 2 3 4" xfId="18438" xr:uid="{00000000-0005-0000-0000-0000C0480000}"/>
    <cellStyle name="Normal 4 4 2 4" xfId="18439" xr:uid="{00000000-0005-0000-0000-0000C1480000}"/>
    <cellStyle name="Normal 4 4 2 4 2" xfId="18440" xr:uid="{00000000-0005-0000-0000-0000C2480000}"/>
    <cellStyle name="Normal 4 4 2 4 3" xfId="18441" xr:uid="{00000000-0005-0000-0000-0000C3480000}"/>
    <cellStyle name="Normal 4 4 2 4 4" xfId="18442" xr:uid="{00000000-0005-0000-0000-0000C4480000}"/>
    <cellStyle name="Normal 4 4 2 5" xfId="18443" xr:uid="{00000000-0005-0000-0000-0000C5480000}"/>
    <cellStyle name="Normal 4 4 2 6" xfId="18444" xr:uid="{00000000-0005-0000-0000-0000C6480000}"/>
    <cellStyle name="Normal 4 4 2 7" xfId="18445" xr:uid="{00000000-0005-0000-0000-0000C7480000}"/>
    <cellStyle name="Normal 4 4 2 8" xfId="18446" xr:uid="{00000000-0005-0000-0000-0000C8480000}"/>
    <cellStyle name="Normal 4 4 3" xfId="18447" xr:uid="{00000000-0005-0000-0000-0000C9480000}"/>
    <cellStyle name="Normal 4 4 3 2" xfId="18448" xr:uid="{00000000-0005-0000-0000-0000CA480000}"/>
    <cellStyle name="Normal 4 4 3 2 2" xfId="18449" xr:uid="{00000000-0005-0000-0000-0000CB480000}"/>
    <cellStyle name="Normal 4 4 3 2 2 2" xfId="18450" xr:uid="{00000000-0005-0000-0000-0000CC480000}"/>
    <cellStyle name="Normal 4 4 3 2 2 3" xfId="18451" xr:uid="{00000000-0005-0000-0000-0000CD480000}"/>
    <cellStyle name="Normal 4 4 3 2 2 4" xfId="18452" xr:uid="{00000000-0005-0000-0000-0000CE480000}"/>
    <cellStyle name="Normal 4 4 3 2 3" xfId="18453" xr:uid="{00000000-0005-0000-0000-0000CF480000}"/>
    <cellStyle name="Normal 4 4 3 2 4" xfId="18454" xr:uid="{00000000-0005-0000-0000-0000D0480000}"/>
    <cellStyle name="Normal 4 4 3 2 5" xfId="18455" xr:uid="{00000000-0005-0000-0000-0000D1480000}"/>
    <cellStyle name="Normal 4 4 3 3" xfId="18456" xr:uid="{00000000-0005-0000-0000-0000D2480000}"/>
    <cellStyle name="Normal 4 4 3 3 2" xfId="18457" xr:uid="{00000000-0005-0000-0000-0000D3480000}"/>
    <cellStyle name="Normal 4 4 3 3 3" xfId="18458" xr:uid="{00000000-0005-0000-0000-0000D4480000}"/>
    <cellStyle name="Normal 4 4 3 3 4" xfId="18459" xr:uid="{00000000-0005-0000-0000-0000D5480000}"/>
    <cellStyle name="Normal 4 4 3 4" xfId="18460" xr:uid="{00000000-0005-0000-0000-0000D6480000}"/>
    <cellStyle name="Normal 4 4 3 5" xfId="18461" xr:uid="{00000000-0005-0000-0000-0000D7480000}"/>
    <cellStyle name="Normal 4 4 3 6" xfId="18462" xr:uid="{00000000-0005-0000-0000-0000D8480000}"/>
    <cellStyle name="Normal 4 4 4" xfId="18463" xr:uid="{00000000-0005-0000-0000-0000D9480000}"/>
    <cellStyle name="Normal 4 4 4 2" xfId="18464" xr:uid="{00000000-0005-0000-0000-0000DA480000}"/>
    <cellStyle name="Normal 4 4 4 2 2" xfId="18465" xr:uid="{00000000-0005-0000-0000-0000DB480000}"/>
    <cellStyle name="Normal 4 4 4 2 3" xfId="18466" xr:uid="{00000000-0005-0000-0000-0000DC480000}"/>
    <cellStyle name="Normal 4 4 4 2 4" xfId="18467" xr:uid="{00000000-0005-0000-0000-0000DD480000}"/>
    <cellStyle name="Normal 4 4 4 3" xfId="18468" xr:uid="{00000000-0005-0000-0000-0000DE480000}"/>
    <cellStyle name="Normal 4 4 4 4" xfId="18469" xr:uid="{00000000-0005-0000-0000-0000DF480000}"/>
    <cellStyle name="Normal 4 4 4 5" xfId="18470" xr:uid="{00000000-0005-0000-0000-0000E0480000}"/>
    <cellStyle name="Normal 4 4 5" xfId="18471" xr:uid="{00000000-0005-0000-0000-0000E1480000}"/>
    <cellStyle name="Normal 4 4 5 2" xfId="18472" xr:uid="{00000000-0005-0000-0000-0000E2480000}"/>
    <cellStyle name="Normal 4 4 5 3" xfId="18473" xr:uid="{00000000-0005-0000-0000-0000E3480000}"/>
    <cellStyle name="Normal 4 4 5 4" xfId="18474" xr:uid="{00000000-0005-0000-0000-0000E4480000}"/>
    <cellStyle name="Normal 4 4 6" xfId="18475" xr:uid="{00000000-0005-0000-0000-0000E5480000}"/>
    <cellStyle name="Normal 4 4 6 2" xfId="18476" xr:uid="{00000000-0005-0000-0000-0000E6480000}"/>
    <cellStyle name="Normal 4 4 6 3" xfId="18477" xr:uid="{00000000-0005-0000-0000-0000E7480000}"/>
    <cellStyle name="Normal 4 4 6 4" xfId="18478" xr:uid="{00000000-0005-0000-0000-0000E8480000}"/>
    <cellStyle name="Normal 4 5" xfId="18479" xr:uid="{00000000-0005-0000-0000-0000E9480000}"/>
    <cellStyle name="Normal 4 5 10" xfId="18480" xr:uid="{00000000-0005-0000-0000-0000EA480000}"/>
    <cellStyle name="Normal 4 5 11" xfId="18481" xr:uid="{00000000-0005-0000-0000-0000EB480000}"/>
    <cellStyle name="Normal 4 5 12" xfId="18482" xr:uid="{00000000-0005-0000-0000-0000EC480000}"/>
    <cellStyle name="Normal 4 5 13" xfId="18483" xr:uid="{00000000-0005-0000-0000-0000ED480000}"/>
    <cellStyle name="Normal 4 5 14" xfId="18484" xr:uid="{00000000-0005-0000-0000-0000EE480000}"/>
    <cellStyle name="Normal 4 5 15" xfId="18485" xr:uid="{00000000-0005-0000-0000-0000EF480000}"/>
    <cellStyle name="Normal 4 5 16" xfId="18486" xr:uid="{00000000-0005-0000-0000-0000F0480000}"/>
    <cellStyle name="Normal 4 5 17" xfId="18487" xr:uid="{00000000-0005-0000-0000-0000F1480000}"/>
    <cellStyle name="Normal 4 5 18" xfId="18488" xr:uid="{00000000-0005-0000-0000-0000F2480000}"/>
    <cellStyle name="Normal 4 5 19" xfId="18489" xr:uid="{00000000-0005-0000-0000-0000F3480000}"/>
    <cellStyle name="Normal 4 5 2" xfId="18490" xr:uid="{00000000-0005-0000-0000-0000F4480000}"/>
    <cellStyle name="Normal 4 5 2 2" xfId="18491" xr:uid="{00000000-0005-0000-0000-0000F5480000}"/>
    <cellStyle name="Normal 4 5 2 2 2" xfId="18492" xr:uid="{00000000-0005-0000-0000-0000F6480000}"/>
    <cellStyle name="Normal 4 5 2 2 2 2" xfId="18493" xr:uid="{00000000-0005-0000-0000-0000F7480000}"/>
    <cellStyle name="Normal 4 5 2 2 2 3" xfId="18494" xr:uid="{00000000-0005-0000-0000-0000F8480000}"/>
    <cellStyle name="Normal 4 5 2 2 2 4" xfId="18495" xr:uid="{00000000-0005-0000-0000-0000F9480000}"/>
    <cellStyle name="Normal 4 5 2 2 3" xfId="18496" xr:uid="{00000000-0005-0000-0000-0000FA480000}"/>
    <cellStyle name="Normal 4 5 2 2 4" xfId="18497" xr:uid="{00000000-0005-0000-0000-0000FB480000}"/>
    <cellStyle name="Normal 4 5 2 2 5" xfId="18498" xr:uid="{00000000-0005-0000-0000-0000FC480000}"/>
    <cellStyle name="Normal 4 5 2 3" xfId="18499" xr:uid="{00000000-0005-0000-0000-0000FD480000}"/>
    <cellStyle name="Normal 4 5 2 3 2" xfId="18500" xr:uid="{00000000-0005-0000-0000-0000FE480000}"/>
    <cellStyle name="Normal 4 5 2 3 3" xfId="18501" xr:uid="{00000000-0005-0000-0000-0000FF480000}"/>
    <cellStyle name="Normal 4 5 2 3 4" xfId="18502" xr:uid="{00000000-0005-0000-0000-000000490000}"/>
    <cellStyle name="Normal 4 5 2 4" xfId="18503" xr:uid="{00000000-0005-0000-0000-000001490000}"/>
    <cellStyle name="Normal 4 5 2 4 2" xfId="18504" xr:uid="{00000000-0005-0000-0000-000002490000}"/>
    <cellStyle name="Normal 4 5 2 4 3" xfId="18505" xr:uid="{00000000-0005-0000-0000-000003490000}"/>
    <cellStyle name="Normal 4 5 2 4 4" xfId="18506" xr:uid="{00000000-0005-0000-0000-000004490000}"/>
    <cellStyle name="Normal 4 5 20" xfId="18507" xr:uid="{00000000-0005-0000-0000-000005490000}"/>
    <cellStyle name="Normal 4 5 21" xfId="18508" xr:uid="{00000000-0005-0000-0000-000006490000}"/>
    <cellStyle name="Normal 4 5 22" xfId="18509" xr:uid="{00000000-0005-0000-0000-000007490000}"/>
    <cellStyle name="Normal 4 5 23" xfId="18510" xr:uid="{00000000-0005-0000-0000-000008490000}"/>
    <cellStyle name="Normal 4 5 24" xfId="18511" xr:uid="{00000000-0005-0000-0000-000009490000}"/>
    <cellStyle name="Normal 4 5 25" xfId="18512" xr:uid="{00000000-0005-0000-0000-00000A490000}"/>
    <cellStyle name="Normal 4 5 26" xfId="18513" xr:uid="{00000000-0005-0000-0000-00000B490000}"/>
    <cellStyle name="Normal 4 5 27" xfId="18514" xr:uid="{00000000-0005-0000-0000-00000C490000}"/>
    <cellStyle name="Normal 4 5 28" xfId="18515" xr:uid="{00000000-0005-0000-0000-00000D490000}"/>
    <cellStyle name="Normal 4 5 29" xfId="18516" xr:uid="{00000000-0005-0000-0000-00000E490000}"/>
    <cellStyle name="Normal 4 5 3" xfId="18517" xr:uid="{00000000-0005-0000-0000-00000F490000}"/>
    <cellStyle name="Normal 4 5 3 2" xfId="18518" xr:uid="{00000000-0005-0000-0000-000010490000}"/>
    <cellStyle name="Normal 4 5 3 2 2" xfId="18519" xr:uid="{00000000-0005-0000-0000-000011490000}"/>
    <cellStyle name="Normal 4 5 3 2 2 2" xfId="18520" xr:uid="{00000000-0005-0000-0000-000012490000}"/>
    <cellStyle name="Normal 4 5 3 2 2 3" xfId="18521" xr:uid="{00000000-0005-0000-0000-000013490000}"/>
    <cellStyle name="Normal 4 5 3 2 2 4" xfId="18522" xr:uid="{00000000-0005-0000-0000-000014490000}"/>
    <cellStyle name="Normal 4 5 3 2 3" xfId="18523" xr:uid="{00000000-0005-0000-0000-000015490000}"/>
    <cellStyle name="Normal 4 5 3 2 4" xfId="18524" xr:uid="{00000000-0005-0000-0000-000016490000}"/>
    <cellStyle name="Normal 4 5 3 2 5" xfId="18525" xr:uid="{00000000-0005-0000-0000-000017490000}"/>
    <cellStyle name="Normal 4 5 3 3" xfId="18526" xr:uid="{00000000-0005-0000-0000-000018490000}"/>
    <cellStyle name="Normal 4 5 3 3 2" xfId="18527" xr:uid="{00000000-0005-0000-0000-000019490000}"/>
    <cellStyle name="Normal 4 5 3 3 3" xfId="18528" xr:uid="{00000000-0005-0000-0000-00001A490000}"/>
    <cellStyle name="Normal 4 5 3 3 4" xfId="18529" xr:uid="{00000000-0005-0000-0000-00001B490000}"/>
    <cellStyle name="Normal 4 5 3 4" xfId="18530" xr:uid="{00000000-0005-0000-0000-00001C490000}"/>
    <cellStyle name="Normal 4 5 3 4 2" xfId="18531" xr:uid="{00000000-0005-0000-0000-00001D490000}"/>
    <cellStyle name="Normal 4 5 3 4 3" xfId="18532" xr:uid="{00000000-0005-0000-0000-00001E490000}"/>
    <cellStyle name="Normal 4 5 3 4 4" xfId="18533" xr:uid="{00000000-0005-0000-0000-00001F490000}"/>
    <cellStyle name="Normal 4 5 30" xfId="18534" xr:uid="{00000000-0005-0000-0000-000020490000}"/>
    <cellStyle name="Normal 4 5 31" xfId="18535" xr:uid="{00000000-0005-0000-0000-000021490000}"/>
    <cellStyle name="Normal 4 5 32" xfId="18536" xr:uid="{00000000-0005-0000-0000-000022490000}"/>
    <cellStyle name="Normal 4 5 33" xfId="18537" xr:uid="{00000000-0005-0000-0000-000023490000}"/>
    <cellStyle name="Normal 4 5 34" xfId="18538" xr:uid="{00000000-0005-0000-0000-000024490000}"/>
    <cellStyle name="Normal 4 5 35" xfId="18539" xr:uid="{00000000-0005-0000-0000-000025490000}"/>
    <cellStyle name="Normal 4 5 36" xfId="18540" xr:uid="{00000000-0005-0000-0000-000026490000}"/>
    <cellStyle name="Normal 4 5 37" xfId="18541" xr:uid="{00000000-0005-0000-0000-000027490000}"/>
    <cellStyle name="Normal 4 5 38" xfId="18542" xr:uid="{00000000-0005-0000-0000-000028490000}"/>
    <cellStyle name="Normal 4 5 39" xfId="18543" xr:uid="{00000000-0005-0000-0000-000029490000}"/>
    <cellStyle name="Normal 4 5 4" xfId="18544" xr:uid="{00000000-0005-0000-0000-00002A490000}"/>
    <cellStyle name="Normal 4 5 4 2" xfId="18545" xr:uid="{00000000-0005-0000-0000-00002B490000}"/>
    <cellStyle name="Normal 4 5 4 2 2" xfId="18546" xr:uid="{00000000-0005-0000-0000-00002C490000}"/>
    <cellStyle name="Normal 4 5 4 2 3" xfId="18547" xr:uid="{00000000-0005-0000-0000-00002D490000}"/>
    <cellStyle name="Normal 4 5 4 2 4" xfId="18548" xr:uid="{00000000-0005-0000-0000-00002E490000}"/>
    <cellStyle name="Normal 4 5 4 3" xfId="18549" xr:uid="{00000000-0005-0000-0000-00002F490000}"/>
    <cellStyle name="Normal 4 5 4 3 2" xfId="18550" xr:uid="{00000000-0005-0000-0000-000030490000}"/>
    <cellStyle name="Normal 4 5 4 3 3" xfId="18551" xr:uid="{00000000-0005-0000-0000-000031490000}"/>
    <cellStyle name="Normal 4 5 4 3 4" xfId="18552" xr:uid="{00000000-0005-0000-0000-000032490000}"/>
    <cellStyle name="Normal 4 5 40" xfId="18553" xr:uid="{00000000-0005-0000-0000-000033490000}"/>
    <cellStyle name="Normal 4 5 41" xfId="18554" xr:uid="{00000000-0005-0000-0000-000034490000}"/>
    <cellStyle name="Normal 4 5 42" xfId="18555" xr:uid="{00000000-0005-0000-0000-000035490000}"/>
    <cellStyle name="Normal 4 5 43" xfId="18556" xr:uid="{00000000-0005-0000-0000-000036490000}"/>
    <cellStyle name="Normal 4 5 44" xfId="18557" xr:uid="{00000000-0005-0000-0000-000037490000}"/>
    <cellStyle name="Normal 4 5 45" xfId="18558" xr:uid="{00000000-0005-0000-0000-000038490000}"/>
    <cellStyle name="Normal 4 5 46" xfId="18559" xr:uid="{00000000-0005-0000-0000-000039490000}"/>
    <cellStyle name="Normal 4 5 47" xfId="18560" xr:uid="{00000000-0005-0000-0000-00003A490000}"/>
    <cellStyle name="Normal 4 5 48" xfId="18561" xr:uid="{00000000-0005-0000-0000-00003B490000}"/>
    <cellStyle name="Normal 4 5 49" xfId="18562" xr:uid="{00000000-0005-0000-0000-00003C490000}"/>
    <cellStyle name="Normal 4 5 5" xfId="18563" xr:uid="{00000000-0005-0000-0000-00003D490000}"/>
    <cellStyle name="Normal 4 5 5 2" xfId="18564" xr:uid="{00000000-0005-0000-0000-00003E490000}"/>
    <cellStyle name="Normal 4 5 5 2 2" xfId="18565" xr:uid="{00000000-0005-0000-0000-00003F490000}"/>
    <cellStyle name="Normal 4 5 5 2 3" xfId="18566" xr:uid="{00000000-0005-0000-0000-000040490000}"/>
    <cellStyle name="Normal 4 5 5 2 4" xfId="18567" xr:uid="{00000000-0005-0000-0000-000041490000}"/>
    <cellStyle name="Normal 4 5 50" xfId="18568" xr:uid="{00000000-0005-0000-0000-000042490000}"/>
    <cellStyle name="Normal 4 5 51" xfId="18569" xr:uid="{00000000-0005-0000-0000-000043490000}"/>
    <cellStyle name="Normal 4 5 52" xfId="18570" xr:uid="{00000000-0005-0000-0000-000044490000}"/>
    <cellStyle name="Normal 4 5 53" xfId="18571" xr:uid="{00000000-0005-0000-0000-000045490000}"/>
    <cellStyle name="Normal 4 5 54" xfId="18572" xr:uid="{00000000-0005-0000-0000-000046490000}"/>
    <cellStyle name="Normal 4 5 55" xfId="18573" xr:uid="{00000000-0005-0000-0000-000047490000}"/>
    <cellStyle name="Normal 4 5 56" xfId="18574" xr:uid="{00000000-0005-0000-0000-000048490000}"/>
    <cellStyle name="Normal 4 5 57" xfId="18575" xr:uid="{00000000-0005-0000-0000-000049490000}"/>
    <cellStyle name="Normal 4 5 58" xfId="18576" xr:uid="{00000000-0005-0000-0000-00004A490000}"/>
    <cellStyle name="Normal 4 5 59" xfId="18577" xr:uid="{00000000-0005-0000-0000-00004B490000}"/>
    <cellStyle name="Normal 4 5 6" xfId="18578" xr:uid="{00000000-0005-0000-0000-00004C490000}"/>
    <cellStyle name="Normal 4 5 60" xfId="18579" xr:uid="{00000000-0005-0000-0000-00004D490000}"/>
    <cellStyle name="Normal 4 5 61" xfId="18580" xr:uid="{00000000-0005-0000-0000-00004E490000}"/>
    <cellStyle name="Normal 4 5 62" xfId="18581" xr:uid="{00000000-0005-0000-0000-00004F490000}"/>
    <cellStyle name="Normal 4 5 63" xfId="18582" xr:uid="{00000000-0005-0000-0000-000050490000}"/>
    <cellStyle name="Normal 4 5 64" xfId="18583" xr:uid="{00000000-0005-0000-0000-000051490000}"/>
    <cellStyle name="Normal 4 5 65" xfId="18584" xr:uid="{00000000-0005-0000-0000-000052490000}"/>
    <cellStyle name="Normal 4 5 66" xfId="18585" xr:uid="{00000000-0005-0000-0000-000053490000}"/>
    <cellStyle name="Normal 4 5 67" xfId="18586" xr:uid="{00000000-0005-0000-0000-000054490000}"/>
    <cellStyle name="Normal 4 5 68" xfId="18587" xr:uid="{00000000-0005-0000-0000-000055490000}"/>
    <cellStyle name="Normal 4 5 69" xfId="18588" xr:uid="{00000000-0005-0000-0000-000056490000}"/>
    <cellStyle name="Normal 4 5 7" xfId="18589" xr:uid="{00000000-0005-0000-0000-000057490000}"/>
    <cellStyle name="Normal 4 5 70" xfId="18590" xr:uid="{00000000-0005-0000-0000-000058490000}"/>
    <cellStyle name="Normal 4 5 71" xfId="18591" xr:uid="{00000000-0005-0000-0000-000059490000}"/>
    <cellStyle name="Normal 4 5 72" xfId="18592" xr:uid="{00000000-0005-0000-0000-00005A490000}"/>
    <cellStyle name="Normal 4 5 73" xfId="18593" xr:uid="{00000000-0005-0000-0000-00005B490000}"/>
    <cellStyle name="Normal 4 5 74" xfId="18594" xr:uid="{00000000-0005-0000-0000-00005C490000}"/>
    <cellStyle name="Normal 4 5 75" xfId="18595" xr:uid="{00000000-0005-0000-0000-00005D490000}"/>
    <cellStyle name="Normal 4 5 76" xfId="18596" xr:uid="{00000000-0005-0000-0000-00005E490000}"/>
    <cellStyle name="Normal 4 5 77" xfId="18597" xr:uid="{00000000-0005-0000-0000-00005F490000}"/>
    <cellStyle name="Normal 4 5 78" xfId="18598" xr:uid="{00000000-0005-0000-0000-000060490000}"/>
    <cellStyle name="Normal 4 5 79" xfId="18599" xr:uid="{00000000-0005-0000-0000-000061490000}"/>
    <cellStyle name="Normal 4 5 8" xfId="18600" xr:uid="{00000000-0005-0000-0000-000062490000}"/>
    <cellStyle name="Normal 4 5 80" xfId="18601" xr:uid="{00000000-0005-0000-0000-000063490000}"/>
    <cellStyle name="Normal 4 5 81" xfId="18602" xr:uid="{00000000-0005-0000-0000-000064490000}"/>
    <cellStyle name="Normal 4 5 82" xfId="18603" xr:uid="{00000000-0005-0000-0000-000065490000}"/>
    <cellStyle name="Normal 4 5 83" xfId="18604" xr:uid="{00000000-0005-0000-0000-000066490000}"/>
    <cellStyle name="Normal 4 5 84" xfId="18605" xr:uid="{00000000-0005-0000-0000-000067490000}"/>
    <cellStyle name="Normal 4 5 85" xfId="18606" xr:uid="{00000000-0005-0000-0000-000068490000}"/>
    <cellStyle name="Normal 4 5 86" xfId="18607" xr:uid="{00000000-0005-0000-0000-000069490000}"/>
    <cellStyle name="Normal 4 5 87" xfId="18608" xr:uid="{00000000-0005-0000-0000-00006A490000}"/>
    <cellStyle name="Normal 4 5 88" xfId="18609" xr:uid="{00000000-0005-0000-0000-00006B490000}"/>
    <cellStyle name="Normal 4 5 89" xfId="18610" xr:uid="{00000000-0005-0000-0000-00006C490000}"/>
    <cellStyle name="Normal 4 5 9" xfId="18611" xr:uid="{00000000-0005-0000-0000-00006D490000}"/>
    <cellStyle name="Normal 4 5 90" xfId="18612" xr:uid="{00000000-0005-0000-0000-00006E490000}"/>
    <cellStyle name="Normal 4 5 91" xfId="18613" xr:uid="{00000000-0005-0000-0000-00006F490000}"/>
    <cellStyle name="Normal 4 5 92" xfId="18614" xr:uid="{00000000-0005-0000-0000-000070490000}"/>
    <cellStyle name="Normal 4 5 93" xfId="18615" xr:uid="{00000000-0005-0000-0000-000071490000}"/>
    <cellStyle name="Normal 4 5 94" xfId="18616" xr:uid="{00000000-0005-0000-0000-000072490000}"/>
    <cellStyle name="Normal 4 5 94 2" xfId="18617" xr:uid="{00000000-0005-0000-0000-000073490000}"/>
    <cellStyle name="Normal 4 5 94 3" xfId="18618" xr:uid="{00000000-0005-0000-0000-000074490000}"/>
    <cellStyle name="Normal 4 5 94 4" xfId="18619" xr:uid="{00000000-0005-0000-0000-000075490000}"/>
    <cellStyle name="Normal 4 6" xfId="18620" xr:uid="{00000000-0005-0000-0000-000076490000}"/>
    <cellStyle name="Normal 4 6 2" xfId="18621" xr:uid="{00000000-0005-0000-0000-000077490000}"/>
    <cellStyle name="Normal 4 6 2 2" xfId="18622" xr:uid="{00000000-0005-0000-0000-000078490000}"/>
    <cellStyle name="Normal 4 6 2 2 2" xfId="18623" xr:uid="{00000000-0005-0000-0000-000079490000}"/>
    <cellStyle name="Normal 4 6 2 2 3" xfId="18624" xr:uid="{00000000-0005-0000-0000-00007A490000}"/>
    <cellStyle name="Normal 4 6 2 2 4" xfId="18625" xr:uid="{00000000-0005-0000-0000-00007B490000}"/>
    <cellStyle name="Normal 4 6 2 3" xfId="18626" xr:uid="{00000000-0005-0000-0000-00007C490000}"/>
    <cellStyle name="Normal 4 6 2 3 2" xfId="18627" xr:uid="{00000000-0005-0000-0000-00007D490000}"/>
    <cellStyle name="Normal 4 6 2 3 3" xfId="18628" xr:uid="{00000000-0005-0000-0000-00007E490000}"/>
    <cellStyle name="Normal 4 6 2 3 4" xfId="18629" xr:uid="{00000000-0005-0000-0000-00007F490000}"/>
    <cellStyle name="Normal 4 6 3" xfId="18630" xr:uid="{00000000-0005-0000-0000-000080490000}"/>
    <cellStyle name="Normal 4 6 3 2" xfId="18631" xr:uid="{00000000-0005-0000-0000-000081490000}"/>
    <cellStyle name="Normal 4 6 3 3" xfId="18632" xr:uid="{00000000-0005-0000-0000-000082490000}"/>
    <cellStyle name="Normal 4 6 3 4" xfId="18633" xr:uid="{00000000-0005-0000-0000-000083490000}"/>
    <cellStyle name="Normal 4 6 4" xfId="18634" xr:uid="{00000000-0005-0000-0000-000084490000}"/>
    <cellStyle name="Normal 4 6 4 2" xfId="18635" xr:uid="{00000000-0005-0000-0000-000085490000}"/>
    <cellStyle name="Normal 4 6 4 3" xfId="18636" xr:uid="{00000000-0005-0000-0000-000086490000}"/>
    <cellStyle name="Normal 4 6 4 4" xfId="18637" xr:uid="{00000000-0005-0000-0000-000087490000}"/>
    <cellStyle name="Normal 4 7" xfId="18638" xr:uid="{00000000-0005-0000-0000-000088490000}"/>
    <cellStyle name="Normal 4 7 2" xfId="18639" xr:uid="{00000000-0005-0000-0000-000089490000}"/>
    <cellStyle name="Normal 4 7 2 2" xfId="18640" xr:uid="{00000000-0005-0000-0000-00008A490000}"/>
    <cellStyle name="Normal 4 7 2 2 2" xfId="18641" xr:uid="{00000000-0005-0000-0000-00008B490000}"/>
    <cellStyle name="Normal 4 7 2 2 3" xfId="18642" xr:uid="{00000000-0005-0000-0000-00008C490000}"/>
    <cellStyle name="Normal 4 7 2 2 4" xfId="18643" xr:uid="{00000000-0005-0000-0000-00008D490000}"/>
    <cellStyle name="Normal 4 7 2 3" xfId="18644" xr:uid="{00000000-0005-0000-0000-00008E490000}"/>
    <cellStyle name="Normal 4 7 2 3 2" xfId="18645" xr:uid="{00000000-0005-0000-0000-00008F490000}"/>
    <cellStyle name="Normal 4 7 2 3 3" xfId="18646" xr:uid="{00000000-0005-0000-0000-000090490000}"/>
    <cellStyle name="Normal 4 7 2 3 4" xfId="18647" xr:uid="{00000000-0005-0000-0000-000091490000}"/>
    <cellStyle name="Normal 4 7 3" xfId="18648" xr:uid="{00000000-0005-0000-0000-000092490000}"/>
    <cellStyle name="Normal 4 7 3 2" xfId="18649" xr:uid="{00000000-0005-0000-0000-000093490000}"/>
    <cellStyle name="Normal 4 7 3 3" xfId="18650" xr:uid="{00000000-0005-0000-0000-000094490000}"/>
    <cellStyle name="Normal 4 7 3 4" xfId="18651" xr:uid="{00000000-0005-0000-0000-000095490000}"/>
    <cellStyle name="Normal 4 7 4" xfId="18652" xr:uid="{00000000-0005-0000-0000-000096490000}"/>
    <cellStyle name="Normal 4 7 4 2" xfId="18653" xr:uid="{00000000-0005-0000-0000-000097490000}"/>
    <cellStyle name="Normal 4 7 4 3" xfId="18654" xr:uid="{00000000-0005-0000-0000-000098490000}"/>
    <cellStyle name="Normal 4 7 4 4" xfId="18655" xr:uid="{00000000-0005-0000-0000-000099490000}"/>
    <cellStyle name="Normal 4 8" xfId="18656" xr:uid="{00000000-0005-0000-0000-00009A490000}"/>
    <cellStyle name="Normal 4 8 2" xfId="18657" xr:uid="{00000000-0005-0000-0000-00009B490000}"/>
    <cellStyle name="Normal 4 8 2 2" xfId="18658" xr:uid="{00000000-0005-0000-0000-00009C490000}"/>
    <cellStyle name="Normal 4 8 2 2 2" xfId="18659" xr:uid="{00000000-0005-0000-0000-00009D490000}"/>
    <cellStyle name="Normal 4 8 2 2 3" xfId="18660" xr:uid="{00000000-0005-0000-0000-00009E490000}"/>
    <cellStyle name="Normal 4 8 2 2 4" xfId="18661" xr:uid="{00000000-0005-0000-0000-00009F490000}"/>
    <cellStyle name="Normal 4 8 3" xfId="18662" xr:uid="{00000000-0005-0000-0000-0000A0490000}"/>
    <cellStyle name="Normal 4 8 3 2" xfId="18663" xr:uid="{00000000-0005-0000-0000-0000A1490000}"/>
    <cellStyle name="Normal 4 8 3 3" xfId="18664" xr:uid="{00000000-0005-0000-0000-0000A2490000}"/>
    <cellStyle name="Normal 4 8 3 4" xfId="18665" xr:uid="{00000000-0005-0000-0000-0000A3490000}"/>
    <cellStyle name="Normal 4 9" xfId="18666" xr:uid="{00000000-0005-0000-0000-0000A4490000}"/>
    <cellStyle name="Normal 4 9 2" xfId="18667" xr:uid="{00000000-0005-0000-0000-0000A5490000}"/>
    <cellStyle name="Normal 4 9 2 2" xfId="18668" xr:uid="{00000000-0005-0000-0000-0000A6490000}"/>
    <cellStyle name="Normal 4 9 2 3" xfId="18669" xr:uid="{00000000-0005-0000-0000-0000A7490000}"/>
    <cellStyle name="Normal 4 9 2 4" xfId="18670" xr:uid="{00000000-0005-0000-0000-0000A8490000}"/>
    <cellStyle name="Normal 4 9 3" xfId="18671" xr:uid="{00000000-0005-0000-0000-0000A9490000}"/>
    <cellStyle name="Normal 40" xfId="18672" xr:uid="{00000000-0005-0000-0000-0000AA490000}"/>
    <cellStyle name="Normal 40 2" xfId="18673" xr:uid="{00000000-0005-0000-0000-0000AB490000}"/>
    <cellStyle name="Normal 40 3" xfId="18674" xr:uid="{00000000-0005-0000-0000-0000AC490000}"/>
    <cellStyle name="Normal 40 3 2" xfId="18675" xr:uid="{00000000-0005-0000-0000-0000AD490000}"/>
    <cellStyle name="Normal 40 3 2 2" xfId="18676" xr:uid="{00000000-0005-0000-0000-0000AE490000}"/>
    <cellStyle name="Normal 40 3 2 2 2" xfId="18677" xr:uid="{00000000-0005-0000-0000-0000AF490000}"/>
    <cellStyle name="Normal 40 3 2 2 3" xfId="18678" xr:uid="{00000000-0005-0000-0000-0000B0490000}"/>
    <cellStyle name="Normal 40 3 2 2 4" xfId="18679" xr:uid="{00000000-0005-0000-0000-0000B1490000}"/>
    <cellStyle name="Normal 40 3 2 3" xfId="18680" xr:uid="{00000000-0005-0000-0000-0000B2490000}"/>
    <cellStyle name="Normal 40 3 2 4" xfId="18681" xr:uid="{00000000-0005-0000-0000-0000B3490000}"/>
    <cellStyle name="Normal 40 3 2 5" xfId="18682" xr:uid="{00000000-0005-0000-0000-0000B4490000}"/>
    <cellStyle name="Normal 40 3 3" xfId="18683" xr:uid="{00000000-0005-0000-0000-0000B5490000}"/>
    <cellStyle name="Normal 40 3 3 2" xfId="18684" xr:uid="{00000000-0005-0000-0000-0000B6490000}"/>
    <cellStyle name="Normal 40 3 3 3" xfId="18685" xr:uid="{00000000-0005-0000-0000-0000B7490000}"/>
    <cellStyle name="Normal 40 3 3 4" xfId="18686" xr:uid="{00000000-0005-0000-0000-0000B8490000}"/>
    <cellStyle name="Normal 40 3 4" xfId="18687" xr:uid="{00000000-0005-0000-0000-0000B9490000}"/>
    <cellStyle name="Normal 40 3 5" xfId="18688" xr:uid="{00000000-0005-0000-0000-0000BA490000}"/>
    <cellStyle name="Normal 40 3 6" xfId="18689" xr:uid="{00000000-0005-0000-0000-0000BB490000}"/>
    <cellStyle name="Normal 41" xfId="18690" xr:uid="{00000000-0005-0000-0000-0000BC490000}"/>
    <cellStyle name="Normal 41 2" xfId="18691" xr:uid="{00000000-0005-0000-0000-0000BD490000}"/>
    <cellStyle name="Normal 41 3" xfId="18692" xr:uid="{00000000-0005-0000-0000-0000BE490000}"/>
    <cellStyle name="Normal 41 3 2" xfId="18693" xr:uid="{00000000-0005-0000-0000-0000BF490000}"/>
    <cellStyle name="Normal 41 3 2 2" xfId="18694" xr:uid="{00000000-0005-0000-0000-0000C0490000}"/>
    <cellStyle name="Normal 41 3 2 2 2" xfId="18695" xr:uid="{00000000-0005-0000-0000-0000C1490000}"/>
    <cellStyle name="Normal 41 3 2 2 3" xfId="18696" xr:uid="{00000000-0005-0000-0000-0000C2490000}"/>
    <cellStyle name="Normal 41 3 2 2 4" xfId="18697" xr:uid="{00000000-0005-0000-0000-0000C3490000}"/>
    <cellStyle name="Normal 41 3 2 3" xfId="18698" xr:uid="{00000000-0005-0000-0000-0000C4490000}"/>
    <cellStyle name="Normal 41 3 2 4" xfId="18699" xr:uid="{00000000-0005-0000-0000-0000C5490000}"/>
    <cellStyle name="Normal 41 3 2 5" xfId="18700" xr:uid="{00000000-0005-0000-0000-0000C6490000}"/>
    <cellStyle name="Normal 41 3 3" xfId="18701" xr:uid="{00000000-0005-0000-0000-0000C7490000}"/>
    <cellStyle name="Normal 41 3 3 2" xfId="18702" xr:uid="{00000000-0005-0000-0000-0000C8490000}"/>
    <cellStyle name="Normal 41 3 3 3" xfId="18703" xr:uid="{00000000-0005-0000-0000-0000C9490000}"/>
    <cellStyle name="Normal 41 3 3 4" xfId="18704" xr:uid="{00000000-0005-0000-0000-0000CA490000}"/>
    <cellStyle name="Normal 41 3 4" xfId="18705" xr:uid="{00000000-0005-0000-0000-0000CB490000}"/>
    <cellStyle name="Normal 41 3 5" xfId="18706" xr:uid="{00000000-0005-0000-0000-0000CC490000}"/>
    <cellStyle name="Normal 41 3 6" xfId="18707" xr:uid="{00000000-0005-0000-0000-0000CD490000}"/>
    <cellStyle name="Normal 42" xfId="18708" xr:uid="{00000000-0005-0000-0000-0000CE490000}"/>
    <cellStyle name="Normal 42 2" xfId="18709" xr:uid="{00000000-0005-0000-0000-0000CF490000}"/>
    <cellStyle name="Normal 42 3" xfId="18710" xr:uid="{00000000-0005-0000-0000-0000D0490000}"/>
    <cellStyle name="Normal 42 3 2" xfId="18711" xr:uid="{00000000-0005-0000-0000-0000D1490000}"/>
    <cellStyle name="Normal 42 3 2 2" xfId="18712" xr:uid="{00000000-0005-0000-0000-0000D2490000}"/>
    <cellStyle name="Normal 42 3 2 2 2" xfId="18713" xr:uid="{00000000-0005-0000-0000-0000D3490000}"/>
    <cellStyle name="Normal 42 3 2 2 3" xfId="18714" xr:uid="{00000000-0005-0000-0000-0000D4490000}"/>
    <cellStyle name="Normal 42 3 2 2 4" xfId="18715" xr:uid="{00000000-0005-0000-0000-0000D5490000}"/>
    <cellStyle name="Normal 42 3 2 3" xfId="18716" xr:uid="{00000000-0005-0000-0000-0000D6490000}"/>
    <cellStyle name="Normal 42 3 2 4" xfId="18717" xr:uid="{00000000-0005-0000-0000-0000D7490000}"/>
    <cellStyle name="Normal 42 3 2 5" xfId="18718" xr:uid="{00000000-0005-0000-0000-0000D8490000}"/>
    <cellStyle name="Normal 42 3 3" xfId="18719" xr:uid="{00000000-0005-0000-0000-0000D9490000}"/>
    <cellStyle name="Normal 42 3 3 2" xfId="18720" xr:uid="{00000000-0005-0000-0000-0000DA490000}"/>
    <cellStyle name="Normal 42 3 3 3" xfId="18721" xr:uid="{00000000-0005-0000-0000-0000DB490000}"/>
    <cellStyle name="Normal 42 3 3 4" xfId="18722" xr:uid="{00000000-0005-0000-0000-0000DC490000}"/>
    <cellStyle name="Normal 42 3 4" xfId="18723" xr:uid="{00000000-0005-0000-0000-0000DD490000}"/>
    <cellStyle name="Normal 42 3 5" xfId="18724" xr:uid="{00000000-0005-0000-0000-0000DE490000}"/>
    <cellStyle name="Normal 42 3 6" xfId="18725" xr:uid="{00000000-0005-0000-0000-0000DF490000}"/>
    <cellStyle name="Normal 43" xfId="18726" xr:uid="{00000000-0005-0000-0000-0000E0490000}"/>
    <cellStyle name="Normal 43 2" xfId="18727" xr:uid="{00000000-0005-0000-0000-0000E1490000}"/>
    <cellStyle name="Normal 43 3" xfId="18728" xr:uid="{00000000-0005-0000-0000-0000E2490000}"/>
    <cellStyle name="Normal 43 3 2" xfId="18729" xr:uid="{00000000-0005-0000-0000-0000E3490000}"/>
    <cellStyle name="Normal 43 3 2 2" xfId="18730" xr:uid="{00000000-0005-0000-0000-0000E4490000}"/>
    <cellStyle name="Normal 43 3 2 2 2" xfId="18731" xr:uid="{00000000-0005-0000-0000-0000E5490000}"/>
    <cellStyle name="Normal 43 3 2 2 3" xfId="18732" xr:uid="{00000000-0005-0000-0000-0000E6490000}"/>
    <cellStyle name="Normal 43 3 2 2 4" xfId="18733" xr:uid="{00000000-0005-0000-0000-0000E7490000}"/>
    <cellStyle name="Normal 43 3 2 3" xfId="18734" xr:uid="{00000000-0005-0000-0000-0000E8490000}"/>
    <cellStyle name="Normal 43 3 2 4" xfId="18735" xr:uid="{00000000-0005-0000-0000-0000E9490000}"/>
    <cellStyle name="Normal 43 3 2 5" xfId="18736" xr:uid="{00000000-0005-0000-0000-0000EA490000}"/>
    <cellStyle name="Normal 43 3 3" xfId="18737" xr:uid="{00000000-0005-0000-0000-0000EB490000}"/>
    <cellStyle name="Normal 43 3 3 2" xfId="18738" xr:uid="{00000000-0005-0000-0000-0000EC490000}"/>
    <cellStyle name="Normal 43 3 3 3" xfId="18739" xr:uid="{00000000-0005-0000-0000-0000ED490000}"/>
    <cellStyle name="Normal 43 3 3 4" xfId="18740" xr:uid="{00000000-0005-0000-0000-0000EE490000}"/>
    <cellStyle name="Normal 43 3 4" xfId="18741" xr:uid="{00000000-0005-0000-0000-0000EF490000}"/>
    <cellStyle name="Normal 43 3 5" xfId="18742" xr:uid="{00000000-0005-0000-0000-0000F0490000}"/>
    <cellStyle name="Normal 43 3 6" xfId="18743" xr:uid="{00000000-0005-0000-0000-0000F1490000}"/>
    <cellStyle name="Normal 44" xfId="18744" xr:uid="{00000000-0005-0000-0000-0000F2490000}"/>
    <cellStyle name="Normal 44 2" xfId="18745" xr:uid="{00000000-0005-0000-0000-0000F3490000}"/>
    <cellStyle name="Normal 44 2 2" xfId="18746" xr:uid="{00000000-0005-0000-0000-0000F4490000}"/>
    <cellStyle name="Normal 44 2 2 2" xfId="18747" xr:uid="{00000000-0005-0000-0000-0000F5490000}"/>
    <cellStyle name="Normal 44 2 2 2 2" xfId="18748" xr:uid="{00000000-0005-0000-0000-0000F6490000}"/>
    <cellStyle name="Normal 44 2 2 2 2 2" xfId="18749" xr:uid="{00000000-0005-0000-0000-0000F7490000}"/>
    <cellStyle name="Normal 44 2 2 2 2 3" xfId="18750" xr:uid="{00000000-0005-0000-0000-0000F8490000}"/>
    <cellStyle name="Normal 44 2 2 2 2 4" xfId="18751" xr:uid="{00000000-0005-0000-0000-0000F9490000}"/>
    <cellStyle name="Normal 44 2 2 2 3" xfId="18752" xr:uid="{00000000-0005-0000-0000-0000FA490000}"/>
    <cellStyle name="Normal 44 2 2 2 4" xfId="18753" xr:uid="{00000000-0005-0000-0000-0000FB490000}"/>
    <cellStyle name="Normal 44 2 2 2 5" xfId="18754" xr:uid="{00000000-0005-0000-0000-0000FC490000}"/>
    <cellStyle name="Normal 44 2 2 3" xfId="18755" xr:uid="{00000000-0005-0000-0000-0000FD490000}"/>
    <cellStyle name="Normal 44 2 2 3 2" xfId="18756" xr:uid="{00000000-0005-0000-0000-0000FE490000}"/>
    <cellStyle name="Normal 44 2 2 3 3" xfId="18757" xr:uid="{00000000-0005-0000-0000-0000FF490000}"/>
    <cellStyle name="Normal 44 2 2 3 4" xfId="18758" xr:uid="{00000000-0005-0000-0000-0000004A0000}"/>
    <cellStyle name="Normal 44 2 2 4" xfId="18759" xr:uid="{00000000-0005-0000-0000-0000014A0000}"/>
    <cellStyle name="Normal 44 2 2 5" xfId="18760" xr:uid="{00000000-0005-0000-0000-0000024A0000}"/>
    <cellStyle name="Normal 44 2 2 6" xfId="18761" xr:uid="{00000000-0005-0000-0000-0000034A0000}"/>
    <cellStyle name="Normal 44 3" xfId="18762" xr:uid="{00000000-0005-0000-0000-0000044A0000}"/>
    <cellStyle name="Normal 44 3 2" xfId="18763" xr:uid="{00000000-0005-0000-0000-0000054A0000}"/>
    <cellStyle name="Normal 44 3 2 2" xfId="18764" xr:uid="{00000000-0005-0000-0000-0000064A0000}"/>
    <cellStyle name="Normal 44 3 2 2 2" xfId="18765" xr:uid="{00000000-0005-0000-0000-0000074A0000}"/>
    <cellStyle name="Normal 44 3 2 2 3" xfId="18766" xr:uid="{00000000-0005-0000-0000-0000084A0000}"/>
    <cellStyle name="Normal 44 3 2 2 4" xfId="18767" xr:uid="{00000000-0005-0000-0000-0000094A0000}"/>
    <cellStyle name="Normal 44 3 2 3" xfId="18768" xr:uid="{00000000-0005-0000-0000-00000A4A0000}"/>
    <cellStyle name="Normal 44 3 2 4" xfId="18769" xr:uid="{00000000-0005-0000-0000-00000B4A0000}"/>
    <cellStyle name="Normal 44 3 2 5" xfId="18770" xr:uid="{00000000-0005-0000-0000-00000C4A0000}"/>
    <cellStyle name="Normal 44 3 3" xfId="18771" xr:uid="{00000000-0005-0000-0000-00000D4A0000}"/>
    <cellStyle name="Normal 44 3 3 2" xfId="18772" xr:uid="{00000000-0005-0000-0000-00000E4A0000}"/>
    <cellStyle name="Normal 44 3 3 3" xfId="18773" xr:uid="{00000000-0005-0000-0000-00000F4A0000}"/>
    <cellStyle name="Normal 44 3 3 4" xfId="18774" xr:uid="{00000000-0005-0000-0000-0000104A0000}"/>
    <cellStyle name="Normal 44 3 4" xfId="18775" xr:uid="{00000000-0005-0000-0000-0000114A0000}"/>
    <cellStyle name="Normal 44 3 5" xfId="18776" xr:uid="{00000000-0005-0000-0000-0000124A0000}"/>
    <cellStyle name="Normal 44 3 6" xfId="18777" xr:uid="{00000000-0005-0000-0000-0000134A0000}"/>
    <cellStyle name="Normal 44 4" xfId="18778" xr:uid="{00000000-0005-0000-0000-0000144A0000}"/>
    <cellStyle name="Normal 44 4 2" xfId="18779" xr:uid="{00000000-0005-0000-0000-0000154A0000}"/>
    <cellStyle name="Normal 44 4 2 2" xfId="18780" xr:uid="{00000000-0005-0000-0000-0000164A0000}"/>
    <cellStyle name="Normal 44 4 2 2 2" xfId="18781" xr:uid="{00000000-0005-0000-0000-0000174A0000}"/>
    <cellStyle name="Normal 44 4 2 2 3" xfId="18782" xr:uid="{00000000-0005-0000-0000-0000184A0000}"/>
    <cellStyle name="Normal 44 4 2 2 4" xfId="18783" xr:uid="{00000000-0005-0000-0000-0000194A0000}"/>
    <cellStyle name="Normal 44 4 2 3" xfId="18784" xr:uid="{00000000-0005-0000-0000-00001A4A0000}"/>
    <cellStyle name="Normal 44 4 2 4" xfId="18785" xr:uid="{00000000-0005-0000-0000-00001B4A0000}"/>
    <cellStyle name="Normal 44 4 2 5" xfId="18786" xr:uid="{00000000-0005-0000-0000-00001C4A0000}"/>
    <cellStyle name="Normal 44 4 3" xfId="18787" xr:uid="{00000000-0005-0000-0000-00001D4A0000}"/>
    <cellStyle name="Normal 44 4 3 2" xfId="18788" xr:uid="{00000000-0005-0000-0000-00001E4A0000}"/>
    <cellStyle name="Normal 44 4 3 3" xfId="18789" xr:uid="{00000000-0005-0000-0000-00001F4A0000}"/>
    <cellStyle name="Normal 44 4 3 4" xfId="18790" xr:uid="{00000000-0005-0000-0000-0000204A0000}"/>
    <cellStyle name="Normal 44 4 4" xfId="18791" xr:uid="{00000000-0005-0000-0000-0000214A0000}"/>
    <cellStyle name="Normal 44 4 5" xfId="18792" xr:uid="{00000000-0005-0000-0000-0000224A0000}"/>
    <cellStyle name="Normal 44 4 6" xfId="18793" xr:uid="{00000000-0005-0000-0000-0000234A0000}"/>
    <cellStyle name="Normal 44 5" xfId="18794" xr:uid="{00000000-0005-0000-0000-0000244A0000}"/>
    <cellStyle name="Normal 44 5 2" xfId="18795" xr:uid="{00000000-0005-0000-0000-0000254A0000}"/>
    <cellStyle name="Normal 44 5 2 2" xfId="18796" xr:uid="{00000000-0005-0000-0000-0000264A0000}"/>
    <cellStyle name="Normal 44 5 2 2 2" xfId="18797" xr:uid="{00000000-0005-0000-0000-0000274A0000}"/>
    <cellStyle name="Normal 44 5 2 2 3" xfId="18798" xr:uid="{00000000-0005-0000-0000-0000284A0000}"/>
    <cellStyle name="Normal 44 5 2 2 4" xfId="18799" xr:uid="{00000000-0005-0000-0000-0000294A0000}"/>
    <cellStyle name="Normal 44 5 2 3" xfId="18800" xr:uid="{00000000-0005-0000-0000-00002A4A0000}"/>
    <cellStyle name="Normal 44 5 2 4" xfId="18801" xr:uid="{00000000-0005-0000-0000-00002B4A0000}"/>
    <cellStyle name="Normal 44 5 2 5" xfId="18802" xr:uid="{00000000-0005-0000-0000-00002C4A0000}"/>
    <cellStyle name="Normal 44 5 3" xfId="18803" xr:uid="{00000000-0005-0000-0000-00002D4A0000}"/>
    <cellStyle name="Normal 44 5 3 2" xfId="18804" xr:uid="{00000000-0005-0000-0000-00002E4A0000}"/>
    <cellStyle name="Normal 44 5 3 3" xfId="18805" xr:uid="{00000000-0005-0000-0000-00002F4A0000}"/>
    <cellStyle name="Normal 44 5 3 4" xfId="18806" xr:uid="{00000000-0005-0000-0000-0000304A0000}"/>
    <cellStyle name="Normal 44 5 4" xfId="18807" xr:uid="{00000000-0005-0000-0000-0000314A0000}"/>
    <cellStyle name="Normal 44 5 5" xfId="18808" xr:uid="{00000000-0005-0000-0000-0000324A0000}"/>
    <cellStyle name="Normal 44 5 6" xfId="18809" xr:uid="{00000000-0005-0000-0000-0000334A0000}"/>
    <cellStyle name="Normal 45" xfId="18810" xr:uid="{00000000-0005-0000-0000-0000344A0000}"/>
    <cellStyle name="Normal 45 2" xfId="18811" xr:uid="{00000000-0005-0000-0000-0000354A0000}"/>
    <cellStyle name="Normal 45 2 2" xfId="18812" xr:uid="{00000000-0005-0000-0000-0000364A0000}"/>
    <cellStyle name="Normal 45 2 2 2" xfId="18813" xr:uid="{00000000-0005-0000-0000-0000374A0000}"/>
    <cellStyle name="Normal 45 2 2 3" xfId="18814" xr:uid="{00000000-0005-0000-0000-0000384A0000}"/>
    <cellStyle name="Normal 45 2 2 4" xfId="18815" xr:uid="{00000000-0005-0000-0000-0000394A0000}"/>
    <cellStyle name="Normal 45 2 3" xfId="18816" xr:uid="{00000000-0005-0000-0000-00003A4A0000}"/>
    <cellStyle name="Normal 45 2 4" xfId="18817" xr:uid="{00000000-0005-0000-0000-00003B4A0000}"/>
    <cellStyle name="Normal 45 2 5" xfId="18818" xr:uid="{00000000-0005-0000-0000-00003C4A0000}"/>
    <cellStyle name="Normal 45 3" xfId="18819" xr:uid="{00000000-0005-0000-0000-00003D4A0000}"/>
    <cellStyle name="Normal 45 4" xfId="18820" xr:uid="{00000000-0005-0000-0000-00003E4A0000}"/>
    <cellStyle name="Normal 45 4 2" xfId="18821" xr:uid="{00000000-0005-0000-0000-00003F4A0000}"/>
    <cellStyle name="Normal 45 4 3" xfId="18822" xr:uid="{00000000-0005-0000-0000-0000404A0000}"/>
    <cellStyle name="Normal 45 4 4" xfId="18823" xr:uid="{00000000-0005-0000-0000-0000414A0000}"/>
    <cellStyle name="Normal 45 5" xfId="18824" xr:uid="{00000000-0005-0000-0000-0000424A0000}"/>
    <cellStyle name="Normal 45 6" xfId="18825" xr:uid="{00000000-0005-0000-0000-0000434A0000}"/>
    <cellStyle name="Normal 45 7" xfId="18826" xr:uid="{00000000-0005-0000-0000-0000444A0000}"/>
    <cellStyle name="Normal 46" xfId="18827" xr:uid="{00000000-0005-0000-0000-0000454A0000}"/>
    <cellStyle name="Normal 46 2" xfId="18828" xr:uid="{00000000-0005-0000-0000-0000464A0000}"/>
    <cellStyle name="Normal 46 2 2" xfId="18829" xr:uid="{00000000-0005-0000-0000-0000474A0000}"/>
    <cellStyle name="Normal 46 2 2 2" xfId="18830" xr:uid="{00000000-0005-0000-0000-0000484A0000}"/>
    <cellStyle name="Normal 46 2 2 3" xfId="18831" xr:uid="{00000000-0005-0000-0000-0000494A0000}"/>
    <cellStyle name="Normal 46 2 2 4" xfId="18832" xr:uid="{00000000-0005-0000-0000-00004A4A0000}"/>
    <cellStyle name="Normal 46 2 3" xfId="18833" xr:uid="{00000000-0005-0000-0000-00004B4A0000}"/>
    <cellStyle name="Normal 46 2 4" xfId="18834" xr:uid="{00000000-0005-0000-0000-00004C4A0000}"/>
    <cellStyle name="Normal 46 2 5" xfId="18835" xr:uid="{00000000-0005-0000-0000-00004D4A0000}"/>
    <cellStyle name="Normal 46 3" xfId="18836" xr:uid="{00000000-0005-0000-0000-00004E4A0000}"/>
    <cellStyle name="Normal 46 4" xfId="18837" xr:uid="{00000000-0005-0000-0000-00004F4A0000}"/>
    <cellStyle name="Normal 46 4 2" xfId="18838" xr:uid="{00000000-0005-0000-0000-0000504A0000}"/>
    <cellStyle name="Normal 46 4 3" xfId="18839" xr:uid="{00000000-0005-0000-0000-0000514A0000}"/>
    <cellStyle name="Normal 46 4 4" xfId="18840" xr:uid="{00000000-0005-0000-0000-0000524A0000}"/>
    <cellStyle name="Normal 46 5" xfId="18841" xr:uid="{00000000-0005-0000-0000-0000534A0000}"/>
    <cellStyle name="Normal 46 6" xfId="18842" xr:uid="{00000000-0005-0000-0000-0000544A0000}"/>
    <cellStyle name="Normal 46 7" xfId="18843" xr:uid="{00000000-0005-0000-0000-0000554A0000}"/>
    <cellStyle name="Normal 47" xfId="18844" xr:uid="{00000000-0005-0000-0000-0000564A0000}"/>
    <cellStyle name="Normal 47 2" xfId="18845" xr:uid="{00000000-0005-0000-0000-0000574A0000}"/>
    <cellStyle name="Normal 47 2 2" xfId="18846" xr:uid="{00000000-0005-0000-0000-0000584A0000}"/>
    <cellStyle name="Normal 47 2 2 2" xfId="18847" xr:uid="{00000000-0005-0000-0000-0000594A0000}"/>
    <cellStyle name="Normal 47 2 2 3" xfId="18848" xr:uid="{00000000-0005-0000-0000-00005A4A0000}"/>
    <cellStyle name="Normal 47 2 2 4" xfId="18849" xr:uid="{00000000-0005-0000-0000-00005B4A0000}"/>
    <cellStyle name="Normal 47 2 3" xfId="18850" xr:uid="{00000000-0005-0000-0000-00005C4A0000}"/>
    <cellStyle name="Normal 47 2 4" xfId="18851" xr:uid="{00000000-0005-0000-0000-00005D4A0000}"/>
    <cellStyle name="Normal 47 2 5" xfId="18852" xr:uid="{00000000-0005-0000-0000-00005E4A0000}"/>
    <cellStyle name="Normal 47 3" xfId="18853" xr:uid="{00000000-0005-0000-0000-00005F4A0000}"/>
    <cellStyle name="Normal 47 4" xfId="18854" xr:uid="{00000000-0005-0000-0000-0000604A0000}"/>
    <cellStyle name="Normal 47 4 2" xfId="18855" xr:uid="{00000000-0005-0000-0000-0000614A0000}"/>
    <cellStyle name="Normal 47 4 3" xfId="18856" xr:uid="{00000000-0005-0000-0000-0000624A0000}"/>
    <cellStyle name="Normal 47 4 4" xfId="18857" xr:uid="{00000000-0005-0000-0000-0000634A0000}"/>
    <cellStyle name="Normal 47 5" xfId="18858" xr:uid="{00000000-0005-0000-0000-0000644A0000}"/>
    <cellStyle name="Normal 47 6" xfId="18859" xr:uid="{00000000-0005-0000-0000-0000654A0000}"/>
    <cellStyle name="Normal 47 7" xfId="18860" xr:uid="{00000000-0005-0000-0000-0000664A0000}"/>
    <cellStyle name="Normal 48" xfId="18861" xr:uid="{00000000-0005-0000-0000-0000674A0000}"/>
    <cellStyle name="Normal 48 2" xfId="18862" xr:uid="{00000000-0005-0000-0000-0000684A0000}"/>
    <cellStyle name="Normal 48 2 2" xfId="18863" xr:uid="{00000000-0005-0000-0000-0000694A0000}"/>
    <cellStyle name="Normal 48 2 2 2" xfId="18864" xr:uid="{00000000-0005-0000-0000-00006A4A0000}"/>
    <cellStyle name="Normal 48 2 2 3" xfId="18865" xr:uid="{00000000-0005-0000-0000-00006B4A0000}"/>
    <cellStyle name="Normal 48 2 2 4" xfId="18866" xr:uid="{00000000-0005-0000-0000-00006C4A0000}"/>
    <cellStyle name="Normal 48 2 3" xfId="18867" xr:uid="{00000000-0005-0000-0000-00006D4A0000}"/>
    <cellStyle name="Normal 48 2 4" xfId="18868" xr:uid="{00000000-0005-0000-0000-00006E4A0000}"/>
    <cellStyle name="Normal 48 2 5" xfId="18869" xr:uid="{00000000-0005-0000-0000-00006F4A0000}"/>
    <cellStyle name="Normal 48 3" xfId="18870" xr:uid="{00000000-0005-0000-0000-0000704A0000}"/>
    <cellStyle name="Normal 48 4" xfId="18871" xr:uid="{00000000-0005-0000-0000-0000714A0000}"/>
    <cellStyle name="Normal 48 4 2" xfId="18872" xr:uid="{00000000-0005-0000-0000-0000724A0000}"/>
    <cellStyle name="Normal 48 4 3" xfId="18873" xr:uid="{00000000-0005-0000-0000-0000734A0000}"/>
    <cellStyle name="Normal 48 4 4" xfId="18874" xr:uid="{00000000-0005-0000-0000-0000744A0000}"/>
    <cellStyle name="Normal 48 5" xfId="18875" xr:uid="{00000000-0005-0000-0000-0000754A0000}"/>
    <cellStyle name="Normal 48 6" xfId="18876" xr:uid="{00000000-0005-0000-0000-0000764A0000}"/>
    <cellStyle name="Normal 48 7" xfId="18877" xr:uid="{00000000-0005-0000-0000-0000774A0000}"/>
    <cellStyle name="Normal 49" xfId="18878" xr:uid="{00000000-0005-0000-0000-0000784A0000}"/>
    <cellStyle name="Normal 49 2" xfId="18879" xr:uid="{00000000-0005-0000-0000-0000794A0000}"/>
    <cellStyle name="Normal 49 2 2" xfId="18880" xr:uid="{00000000-0005-0000-0000-00007A4A0000}"/>
    <cellStyle name="Normal 49 2 2 2" xfId="18881" xr:uid="{00000000-0005-0000-0000-00007B4A0000}"/>
    <cellStyle name="Normal 49 2 2 3" xfId="18882" xr:uid="{00000000-0005-0000-0000-00007C4A0000}"/>
    <cellStyle name="Normal 49 2 2 4" xfId="18883" xr:uid="{00000000-0005-0000-0000-00007D4A0000}"/>
    <cellStyle name="Normal 49 2 3" xfId="18884" xr:uid="{00000000-0005-0000-0000-00007E4A0000}"/>
    <cellStyle name="Normal 49 2 4" xfId="18885" xr:uid="{00000000-0005-0000-0000-00007F4A0000}"/>
    <cellStyle name="Normal 49 2 5" xfId="18886" xr:uid="{00000000-0005-0000-0000-0000804A0000}"/>
    <cellStyle name="Normal 49 3" xfId="18887" xr:uid="{00000000-0005-0000-0000-0000814A0000}"/>
    <cellStyle name="Normal 49 4" xfId="18888" xr:uid="{00000000-0005-0000-0000-0000824A0000}"/>
    <cellStyle name="Normal 49 4 2" xfId="18889" xr:uid="{00000000-0005-0000-0000-0000834A0000}"/>
    <cellStyle name="Normal 49 4 3" xfId="18890" xr:uid="{00000000-0005-0000-0000-0000844A0000}"/>
    <cellStyle name="Normal 49 4 4" xfId="18891" xr:uid="{00000000-0005-0000-0000-0000854A0000}"/>
    <cellStyle name="Normal 49 5" xfId="18892" xr:uid="{00000000-0005-0000-0000-0000864A0000}"/>
    <cellStyle name="Normal 49 6" xfId="18893" xr:uid="{00000000-0005-0000-0000-0000874A0000}"/>
    <cellStyle name="Normal 49 7" xfId="18894" xr:uid="{00000000-0005-0000-0000-0000884A0000}"/>
    <cellStyle name="Normal 5" xfId="18895" xr:uid="{00000000-0005-0000-0000-0000894A0000}"/>
    <cellStyle name="Normal 5 10" xfId="18896" xr:uid="{00000000-0005-0000-0000-00008A4A0000}"/>
    <cellStyle name="Normal 5 10 2" xfId="18897" xr:uid="{00000000-0005-0000-0000-00008B4A0000}"/>
    <cellStyle name="Normal 5 100" xfId="18898" xr:uid="{00000000-0005-0000-0000-00008C4A0000}"/>
    <cellStyle name="Normal 5 101" xfId="18899" xr:uid="{00000000-0005-0000-0000-00008D4A0000}"/>
    <cellStyle name="Normal 5 102" xfId="18900" xr:uid="{00000000-0005-0000-0000-00008E4A0000}"/>
    <cellStyle name="Normal 5 103" xfId="18901" xr:uid="{00000000-0005-0000-0000-00008F4A0000}"/>
    <cellStyle name="Normal 5 104" xfId="18902" xr:uid="{00000000-0005-0000-0000-0000904A0000}"/>
    <cellStyle name="Normal 5 105" xfId="18903" xr:uid="{00000000-0005-0000-0000-0000914A0000}"/>
    <cellStyle name="Normal 5 106" xfId="18904" xr:uid="{00000000-0005-0000-0000-0000924A0000}"/>
    <cellStyle name="Normal 5 107" xfId="18905" xr:uid="{00000000-0005-0000-0000-0000934A0000}"/>
    <cellStyle name="Normal 5 108" xfId="18906" xr:uid="{00000000-0005-0000-0000-0000944A0000}"/>
    <cellStyle name="Normal 5 109" xfId="18907" xr:uid="{00000000-0005-0000-0000-0000954A0000}"/>
    <cellStyle name="Normal 5 11" xfId="18908" xr:uid="{00000000-0005-0000-0000-0000964A0000}"/>
    <cellStyle name="Normal 5 11 2" xfId="18909" xr:uid="{00000000-0005-0000-0000-0000974A0000}"/>
    <cellStyle name="Normal 5 11 3" xfId="18910" xr:uid="{00000000-0005-0000-0000-0000984A0000}"/>
    <cellStyle name="Normal 5 11 3 2" xfId="18911" xr:uid="{00000000-0005-0000-0000-0000994A0000}"/>
    <cellStyle name="Normal 5 11 3 3" xfId="18912" xr:uid="{00000000-0005-0000-0000-00009A4A0000}"/>
    <cellStyle name="Normal 5 11 3 4" xfId="18913" xr:uid="{00000000-0005-0000-0000-00009B4A0000}"/>
    <cellStyle name="Normal 5 110" xfId="18914" xr:uid="{00000000-0005-0000-0000-00009C4A0000}"/>
    <cellStyle name="Normal 5 111" xfId="18915" xr:uid="{00000000-0005-0000-0000-00009D4A0000}"/>
    <cellStyle name="Normal 5 112" xfId="18916" xr:uid="{00000000-0005-0000-0000-00009E4A0000}"/>
    <cellStyle name="Normal 5 113" xfId="18917" xr:uid="{00000000-0005-0000-0000-00009F4A0000}"/>
    <cellStyle name="Normal 5 12" xfId="18918" xr:uid="{00000000-0005-0000-0000-0000A04A0000}"/>
    <cellStyle name="Normal 5 12 2" xfId="18919" xr:uid="{00000000-0005-0000-0000-0000A14A0000}"/>
    <cellStyle name="Normal 5 12 3" xfId="18920" xr:uid="{00000000-0005-0000-0000-0000A24A0000}"/>
    <cellStyle name="Normal 5 12 3 2" xfId="18921" xr:uid="{00000000-0005-0000-0000-0000A34A0000}"/>
    <cellStyle name="Normal 5 12 3 3" xfId="18922" xr:uid="{00000000-0005-0000-0000-0000A44A0000}"/>
    <cellStyle name="Normal 5 12 3 4" xfId="18923" xr:uid="{00000000-0005-0000-0000-0000A54A0000}"/>
    <cellStyle name="Normal 5 13" xfId="18924" xr:uid="{00000000-0005-0000-0000-0000A64A0000}"/>
    <cellStyle name="Normal 5 13 2" xfId="18925" xr:uid="{00000000-0005-0000-0000-0000A74A0000}"/>
    <cellStyle name="Normal 5 13 3" xfId="18926" xr:uid="{00000000-0005-0000-0000-0000A84A0000}"/>
    <cellStyle name="Normal 5 13 4" xfId="18927" xr:uid="{00000000-0005-0000-0000-0000A94A0000}"/>
    <cellStyle name="Normal 5 13 5" xfId="18928" xr:uid="{00000000-0005-0000-0000-0000AA4A0000}"/>
    <cellStyle name="Normal 5 14" xfId="18929" xr:uid="{00000000-0005-0000-0000-0000AB4A0000}"/>
    <cellStyle name="Normal 5 14 2" xfId="18930" xr:uid="{00000000-0005-0000-0000-0000AC4A0000}"/>
    <cellStyle name="Normal 5 15" xfId="18931" xr:uid="{00000000-0005-0000-0000-0000AD4A0000}"/>
    <cellStyle name="Normal 5 15 2" xfId="18932" xr:uid="{00000000-0005-0000-0000-0000AE4A0000}"/>
    <cellStyle name="Normal 5 16" xfId="18933" xr:uid="{00000000-0005-0000-0000-0000AF4A0000}"/>
    <cellStyle name="Normal 5 16 2" xfId="18934" xr:uid="{00000000-0005-0000-0000-0000B04A0000}"/>
    <cellStyle name="Normal 5 17" xfId="18935" xr:uid="{00000000-0005-0000-0000-0000B14A0000}"/>
    <cellStyle name="Normal 5 17 2" xfId="18936" xr:uid="{00000000-0005-0000-0000-0000B24A0000}"/>
    <cellStyle name="Normal 5 18" xfId="18937" xr:uid="{00000000-0005-0000-0000-0000B34A0000}"/>
    <cellStyle name="Normal 5 18 2" xfId="18938" xr:uid="{00000000-0005-0000-0000-0000B44A0000}"/>
    <cellStyle name="Normal 5 19" xfId="18939" xr:uid="{00000000-0005-0000-0000-0000B54A0000}"/>
    <cellStyle name="Normal 5 19 2" xfId="18940" xr:uid="{00000000-0005-0000-0000-0000B64A0000}"/>
    <cellStyle name="Normal 5 2" xfId="18941" xr:uid="{00000000-0005-0000-0000-0000B74A0000}"/>
    <cellStyle name="Normal 5 2 2" xfId="18942" xr:uid="{00000000-0005-0000-0000-0000B84A0000}"/>
    <cellStyle name="Normal 5 2 2 2" xfId="18943" xr:uid="{00000000-0005-0000-0000-0000B94A0000}"/>
    <cellStyle name="Normal 5 2 2 3" xfId="18944" xr:uid="{00000000-0005-0000-0000-0000BA4A0000}"/>
    <cellStyle name="Normal 5 2 3" xfId="18945" xr:uid="{00000000-0005-0000-0000-0000BB4A0000}"/>
    <cellStyle name="Normal 5 2 3 2" xfId="18946" xr:uid="{00000000-0005-0000-0000-0000BC4A0000}"/>
    <cellStyle name="Normal 5 2 4" xfId="18947" xr:uid="{00000000-0005-0000-0000-0000BD4A0000}"/>
    <cellStyle name="Normal 5 20" xfId="18948" xr:uid="{00000000-0005-0000-0000-0000BE4A0000}"/>
    <cellStyle name="Normal 5 20 2" xfId="18949" xr:uid="{00000000-0005-0000-0000-0000BF4A0000}"/>
    <cellStyle name="Normal 5 21" xfId="18950" xr:uid="{00000000-0005-0000-0000-0000C04A0000}"/>
    <cellStyle name="Normal 5 21 2" xfId="18951" xr:uid="{00000000-0005-0000-0000-0000C14A0000}"/>
    <cellStyle name="Normal 5 22" xfId="18952" xr:uid="{00000000-0005-0000-0000-0000C24A0000}"/>
    <cellStyle name="Normal 5 22 2" xfId="18953" xr:uid="{00000000-0005-0000-0000-0000C34A0000}"/>
    <cellStyle name="Normal 5 23" xfId="18954" xr:uid="{00000000-0005-0000-0000-0000C44A0000}"/>
    <cellStyle name="Normal 5 23 2" xfId="18955" xr:uid="{00000000-0005-0000-0000-0000C54A0000}"/>
    <cellStyle name="Normal 5 24" xfId="18956" xr:uid="{00000000-0005-0000-0000-0000C64A0000}"/>
    <cellStyle name="Normal 5 24 2" xfId="18957" xr:uid="{00000000-0005-0000-0000-0000C74A0000}"/>
    <cellStyle name="Normal 5 25" xfId="18958" xr:uid="{00000000-0005-0000-0000-0000C84A0000}"/>
    <cellStyle name="Normal 5 25 2" xfId="18959" xr:uid="{00000000-0005-0000-0000-0000C94A0000}"/>
    <cellStyle name="Normal 5 26" xfId="18960" xr:uid="{00000000-0005-0000-0000-0000CA4A0000}"/>
    <cellStyle name="Normal 5 26 2" xfId="18961" xr:uid="{00000000-0005-0000-0000-0000CB4A0000}"/>
    <cellStyle name="Normal 5 27" xfId="18962" xr:uid="{00000000-0005-0000-0000-0000CC4A0000}"/>
    <cellStyle name="Normal 5 27 2" xfId="18963" xr:uid="{00000000-0005-0000-0000-0000CD4A0000}"/>
    <cellStyle name="Normal 5 28" xfId="18964" xr:uid="{00000000-0005-0000-0000-0000CE4A0000}"/>
    <cellStyle name="Normal 5 28 2" xfId="18965" xr:uid="{00000000-0005-0000-0000-0000CF4A0000}"/>
    <cellStyle name="Normal 5 29" xfId="18966" xr:uid="{00000000-0005-0000-0000-0000D04A0000}"/>
    <cellStyle name="Normal 5 29 2" xfId="18967" xr:uid="{00000000-0005-0000-0000-0000D14A0000}"/>
    <cellStyle name="Normal 5 3" xfId="18968" xr:uid="{00000000-0005-0000-0000-0000D24A0000}"/>
    <cellStyle name="Normal 5 3 2" xfId="18969" xr:uid="{00000000-0005-0000-0000-0000D34A0000}"/>
    <cellStyle name="Normal 5 3 2 2" xfId="18970" xr:uid="{00000000-0005-0000-0000-0000D44A0000}"/>
    <cellStyle name="Normal 5 3 2 2 2" xfId="18971" xr:uid="{00000000-0005-0000-0000-0000D54A0000}"/>
    <cellStyle name="Normal 5 3 2 2 3" xfId="18972" xr:uid="{00000000-0005-0000-0000-0000D64A0000}"/>
    <cellStyle name="Normal 5 3 2 2 3 2" xfId="18973" xr:uid="{00000000-0005-0000-0000-0000D74A0000}"/>
    <cellStyle name="Normal 5 3 2 2 3 3" xfId="18974" xr:uid="{00000000-0005-0000-0000-0000D84A0000}"/>
    <cellStyle name="Normal 5 3 2 2 3 4" xfId="18975" xr:uid="{00000000-0005-0000-0000-0000D94A0000}"/>
    <cellStyle name="Normal 5 3 2 2 4" xfId="18976" xr:uid="{00000000-0005-0000-0000-0000DA4A0000}"/>
    <cellStyle name="Normal 5 3 2 2 5" xfId="18977" xr:uid="{00000000-0005-0000-0000-0000DB4A0000}"/>
    <cellStyle name="Normal 5 3 2 2 6" xfId="18978" xr:uid="{00000000-0005-0000-0000-0000DC4A0000}"/>
    <cellStyle name="Normal 5 3 2 3" xfId="18979" xr:uid="{00000000-0005-0000-0000-0000DD4A0000}"/>
    <cellStyle name="Normal 5 3 2 4" xfId="18980" xr:uid="{00000000-0005-0000-0000-0000DE4A0000}"/>
    <cellStyle name="Normal 5 3 2 4 2" xfId="18981" xr:uid="{00000000-0005-0000-0000-0000DF4A0000}"/>
    <cellStyle name="Normal 5 3 2 4 3" xfId="18982" xr:uid="{00000000-0005-0000-0000-0000E04A0000}"/>
    <cellStyle name="Normal 5 3 2 4 4" xfId="18983" xr:uid="{00000000-0005-0000-0000-0000E14A0000}"/>
    <cellStyle name="Normal 5 3 2 5" xfId="18984" xr:uid="{00000000-0005-0000-0000-0000E24A0000}"/>
    <cellStyle name="Normal 5 3 2 6" xfId="18985" xr:uid="{00000000-0005-0000-0000-0000E34A0000}"/>
    <cellStyle name="Normal 5 3 2 7" xfId="18986" xr:uid="{00000000-0005-0000-0000-0000E44A0000}"/>
    <cellStyle name="Normal 5 3 3" xfId="18987" xr:uid="{00000000-0005-0000-0000-0000E54A0000}"/>
    <cellStyle name="Normal 5 3 3 2" xfId="18988" xr:uid="{00000000-0005-0000-0000-0000E64A0000}"/>
    <cellStyle name="Normal 5 3 3 2 2" xfId="18989" xr:uid="{00000000-0005-0000-0000-0000E74A0000}"/>
    <cellStyle name="Normal 5 3 3 2 2 2" xfId="18990" xr:uid="{00000000-0005-0000-0000-0000E84A0000}"/>
    <cellStyle name="Normal 5 3 3 2 2 3" xfId="18991" xr:uid="{00000000-0005-0000-0000-0000E94A0000}"/>
    <cellStyle name="Normal 5 3 3 2 2 4" xfId="18992" xr:uid="{00000000-0005-0000-0000-0000EA4A0000}"/>
    <cellStyle name="Normal 5 3 3 2 3" xfId="18993" xr:uid="{00000000-0005-0000-0000-0000EB4A0000}"/>
    <cellStyle name="Normal 5 3 3 2 4" xfId="18994" xr:uid="{00000000-0005-0000-0000-0000EC4A0000}"/>
    <cellStyle name="Normal 5 3 3 2 5" xfId="18995" xr:uid="{00000000-0005-0000-0000-0000ED4A0000}"/>
    <cellStyle name="Normal 5 3 3 3" xfId="18996" xr:uid="{00000000-0005-0000-0000-0000EE4A0000}"/>
    <cellStyle name="Normal 5 3 3 4" xfId="18997" xr:uid="{00000000-0005-0000-0000-0000EF4A0000}"/>
    <cellStyle name="Normal 5 3 3 4 2" xfId="18998" xr:uid="{00000000-0005-0000-0000-0000F04A0000}"/>
    <cellStyle name="Normal 5 3 3 4 3" xfId="18999" xr:uid="{00000000-0005-0000-0000-0000F14A0000}"/>
    <cellStyle name="Normal 5 3 3 4 4" xfId="19000" xr:uid="{00000000-0005-0000-0000-0000F24A0000}"/>
    <cellStyle name="Normal 5 3 3 5" xfId="19001" xr:uid="{00000000-0005-0000-0000-0000F34A0000}"/>
    <cellStyle name="Normal 5 3 3 6" xfId="19002" xr:uid="{00000000-0005-0000-0000-0000F44A0000}"/>
    <cellStyle name="Normal 5 3 3 7" xfId="19003" xr:uid="{00000000-0005-0000-0000-0000F54A0000}"/>
    <cellStyle name="Normal 5 3 4" xfId="19004" xr:uid="{00000000-0005-0000-0000-0000F64A0000}"/>
    <cellStyle name="Normal 5 30" xfId="19005" xr:uid="{00000000-0005-0000-0000-0000F74A0000}"/>
    <cellStyle name="Normal 5 30 2" xfId="19006" xr:uid="{00000000-0005-0000-0000-0000F84A0000}"/>
    <cellStyle name="Normal 5 31" xfId="19007" xr:uid="{00000000-0005-0000-0000-0000F94A0000}"/>
    <cellStyle name="Normal 5 31 2" xfId="19008" xr:uid="{00000000-0005-0000-0000-0000FA4A0000}"/>
    <cellStyle name="Normal 5 32" xfId="19009" xr:uid="{00000000-0005-0000-0000-0000FB4A0000}"/>
    <cellStyle name="Normal 5 32 2" xfId="19010" xr:uid="{00000000-0005-0000-0000-0000FC4A0000}"/>
    <cellStyle name="Normal 5 33" xfId="19011" xr:uid="{00000000-0005-0000-0000-0000FD4A0000}"/>
    <cellStyle name="Normal 5 33 2" xfId="19012" xr:uid="{00000000-0005-0000-0000-0000FE4A0000}"/>
    <cellStyle name="Normal 5 34" xfId="19013" xr:uid="{00000000-0005-0000-0000-0000FF4A0000}"/>
    <cellStyle name="Normal 5 34 2" xfId="19014" xr:uid="{00000000-0005-0000-0000-0000004B0000}"/>
    <cellStyle name="Normal 5 35" xfId="19015" xr:uid="{00000000-0005-0000-0000-0000014B0000}"/>
    <cellStyle name="Normal 5 35 2" xfId="19016" xr:uid="{00000000-0005-0000-0000-0000024B0000}"/>
    <cellStyle name="Normal 5 36" xfId="19017" xr:uid="{00000000-0005-0000-0000-0000034B0000}"/>
    <cellStyle name="Normal 5 36 2" xfId="19018" xr:uid="{00000000-0005-0000-0000-0000044B0000}"/>
    <cellStyle name="Normal 5 37" xfId="19019" xr:uid="{00000000-0005-0000-0000-0000054B0000}"/>
    <cellStyle name="Normal 5 37 2" xfId="19020" xr:uid="{00000000-0005-0000-0000-0000064B0000}"/>
    <cellStyle name="Normal 5 38" xfId="19021" xr:uid="{00000000-0005-0000-0000-0000074B0000}"/>
    <cellStyle name="Normal 5 38 2" xfId="19022" xr:uid="{00000000-0005-0000-0000-0000084B0000}"/>
    <cellStyle name="Normal 5 39" xfId="19023" xr:uid="{00000000-0005-0000-0000-0000094B0000}"/>
    <cellStyle name="Normal 5 39 2" xfId="19024" xr:uid="{00000000-0005-0000-0000-00000A4B0000}"/>
    <cellStyle name="Normal 5 4" xfId="19025" xr:uid="{00000000-0005-0000-0000-00000B4B0000}"/>
    <cellStyle name="Normal 5 4 2" xfId="19026" xr:uid="{00000000-0005-0000-0000-00000C4B0000}"/>
    <cellStyle name="Normal 5 4 2 2" xfId="19027" xr:uid="{00000000-0005-0000-0000-00000D4B0000}"/>
    <cellStyle name="Normal 5 4 2 2 2" xfId="19028" xr:uid="{00000000-0005-0000-0000-00000E4B0000}"/>
    <cellStyle name="Normal 5 4 2 2 2 2" xfId="19029" xr:uid="{00000000-0005-0000-0000-00000F4B0000}"/>
    <cellStyle name="Normal 5 4 2 2 2 3" xfId="19030" xr:uid="{00000000-0005-0000-0000-0000104B0000}"/>
    <cellStyle name="Normal 5 4 2 2 2 4" xfId="19031" xr:uid="{00000000-0005-0000-0000-0000114B0000}"/>
    <cellStyle name="Normal 5 4 2 2 3" xfId="19032" xr:uid="{00000000-0005-0000-0000-0000124B0000}"/>
    <cellStyle name="Normal 5 4 2 2 4" xfId="19033" xr:uid="{00000000-0005-0000-0000-0000134B0000}"/>
    <cellStyle name="Normal 5 4 2 2 5" xfId="19034" xr:uid="{00000000-0005-0000-0000-0000144B0000}"/>
    <cellStyle name="Normal 5 4 2 3" xfId="19035" xr:uid="{00000000-0005-0000-0000-0000154B0000}"/>
    <cellStyle name="Normal 5 4 2 4" xfId="19036" xr:uid="{00000000-0005-0000-0000-0000164B0000}"/>
    <cellStyle name="Normal 5 4 2 4 2" xfId="19037" xr:uid="{00000000-0005-0000-0000-0000174B0000}"/>
    <cellStyle name="Normal 5 4 2 4 3" xfId="19038" xr:uid="{00000000-0005-0000-0000-0000184B0000}"/>
    <cellStyle name="Normal 5 4 2 4 4" xfId="19039" xr:uid="{00000000-0005-0000-0000-0000194B0000}"/>
    <cellStyle name="Normal 5 4 2 5" xfId="19040" xr:uid="{00000000-0005-0000-0000-00001A4B0000}"/>
    <cellStyle name="Normal 5 4 2 6" xfId="19041" xr:uid="{00000000-0005-0000-0000-00001B4B0000}"/>
    <cellStyle name="Normal 5 4 2 7" xfId="19042" xr:uid="{00000000-0005-0000-0000-00001C4B0000}"/>
    <cellStyle name="Normal 5 4 3" xfId="19043" xr:uid="{00000000-0005-0000-0000-00001D4B0000}"/>
    <cellStyle name="Normal 5 4 3 2" xfId="19044" xr:uid="{00000000-0005-0000-0000-00001E4B0000}"/>
    <cellStyle name="Normal 5 4 3 3" xfId="19045" xr:uid="{00000000-0005-0000-0000-00001F4B0000}"/>
    <cellStyle name="Normal 5 4 3 3 2" xfId="19046" xr:uid="{00000000-0005-0000-0000-0000204B0000}"/>
    <cellStyle name="Normal 5 4 3 3 3" xfId="19047" xr:uid="{00000000-0005-0000-0000-0000214B0000}"/>
    <cellStyle name="Normal 5 4 3 3 4" xfId="19048" xr:uid="{00000000-0005-0000-0000-0000224B0000}"/>
    <cellStyle name="Normal 5 4 3 4" xfId="19049" xr:uid="{00000000-0005-0000-0000-0000234B0000}"/>
    <cellStyle name="Normal 5 4 3 5" xfId="19050" xr:uid="{00000000-0005-0000-0000-0000244B0000}"/>
    <cellStyle name="Normal 5 4 3 6" xfId="19051" xr:uid="{00000000-0005-0000-0000-0000254B0000}"/>
    <cellStyle name="Normal 5 4 4" xfId="19052" xr:uid="{00000000-0005-0000-0000-0000264B0000}"/>
    <cellStyle name="Normal 5 4 5" xfId="19053" xr:uid="{00000000-0005-0000-0000-0000274B0000}"/>
    <cellStyle name="Normal 5 4 5 2" xfId="19054" xr:uid="{00000000-0005-0000-0000-0000284B0000}"/>
    <cellStyle name="Normal 5 4 5 3" xfId="19055" xr:uid="{00000000-0005-0000-0000-0000294B0000}"/>
    <cellStyle name="Normal 5 4 5 4" xfId="19056" xr:uid="{00000000-0005-0000-0000-00002A4B0000}"/>
    <cellStyle name="Normal 5 4 6" xfId="19057" xr:uid="{00000000-0005-0000-0000-00002B4B0000}"/>
    <cellStyle name="Normal 5 4 7" xfId="19058" xr:uid="{00000000-0005-0000-0000-00002C4B0000}"/>
    <cellStyle name="Normal 5 4 8" xfId="19059" xr:uid="{00000000-0005-0000-0000-00002D4B0000}"/>
    <cellStyle name="Normal 5 40" xfId="19060" xr:uid="{00000000-0005-0000-0000-00002E4B0000}"/>
    <cellStyle name="Normal 5 40 2" xfId="19061" xr:uid="{00000000-0005-0000-0000-00002F4B0000}"/>
    <cellStyle name="Normal 5 41" xfId="19062" xr:uid="{00000000-0005-0000-0000-0000304B0000}"/>
    <cellStyle name="Normal 5 41 2" xfId="19063" xr:uid="{00000000-0005-0000-0000-0000314B0000}"/>
    <cellStyle name="Normal 5 42" xfId="19064" xr:uid="{00000000-0005-0000-0000-0000324B0000}"/>
    <cellStyle name="Normal 5 42 2" xfId="19065" xr:uid="{00000000-0005-0000-0000-0000334B0000}"/>
    <cellStyle name="Normal 5 43" xfId="19066" xr:uid="{00000000-0005-0000-0000-0000344B0000}"/>
    <cellStyle name="Normal 5 43 2" xfId="19067" xr:uid="{00000000-0005-0000-0000-0000354B0000}"/>
    <cellStyle name="Normal 5 44" xfId="19068" xr:uid="{00000000-0005-0000-0000-0000364B0000}"/>
    <cellStyle name="Normal 5 44 2" xfId="19069" xr:uid="{00000000-0005-0000-0000-0000374B0000}"/>
    <cellStyle name="Normal 5 45" xfId="19070" xr:uid="{00000000-0005-0000-0000-0000384B0000}"/>
    <cellStyle name="Normal 5 45 2" xfId="19071" xr:uid="{00000000-0005-0000-0000-0000394B0000}"/>
    <cellStyle name="Normal 5 46" xfId="19072" xr:uid="{00000000-0005-0000-0000-00003A4B0000}"/>
    <cellStyle name="Normal 5 46 2" xfId="19073" xr:uid="{00000000-0005-0000-0000-00003B4B0000}"/>
    <cellStyle name="Normal 5 47" xfId="19074" xr:uid="{00000000-0005-0000-0000-00003C4B0000}"/>
    <cellStyle name="Normal 5 48" xfId="19075" xr:uid="{00000000-0005-0000-0000-00003D4B0000}"/>
    <cellStyle name="Normal 5 49" xfId="19076" xr:uid="{00000000-0005-0000-0000-00003E4B0000}"/>
    <cellStyle name="Normal 5 5" xfId="19077" xr:uid="{00000000-0005-0000-0000-00003F4B0000}"/>
    <cellStyle name="Normal 5 5 10" xfId="19078" xr:uid="{00000000-0005-0000-0000-0000404B0000}"/>
    <cellStyle name="Normal 5 5 11" xfId="19079" xr:uid="{00000000-0005-0000-0000-0000414B0000}"/>
    <cellStyle name="Normal 5 5 12" xfId="19080" xr:uid="{00000000-0005-0000-0000-0000424B0000}"/>
    <cellStyle name="Normal 5 5 13" xfId="19081" xr:uid="{00000000-0005-0000-0000-0000434B0000}"/>
    <cellStyle name="Normal 5 5 14" xfId="19082" xr:uid="{00000000-0005-0000-0000-0000444B0000}"/>
    <cellStyle name="Normal 5 5 15" xfId="19083" xr:uid="{00000000-0005-0000-0000-0000454B0000}"/>
    <cellStyle name="Normal 5 5 16" xfId="19084" xr:uid="{00000000-0005-0000-0000-0000464B0000}"/>
    <cellStyle name="Normal 5 5 17" xfId="19085" xr:uid="{00000000-0005-0000-0000-0000474B0000}"/>
    <cellStyle name="Normal 5 5 18" xfId="19086" xr:uid="{00000000-0005-0000-0000-0000484B0000}"/>
    <cellStyle name="Normal 5 5 19" xfId="19087" xr:uid="{00000000-0005-0000-0000-0000494B0000}"/>
    <cellStyle name="Normal 5 5 2" xfId="19088" xr:uid="{00000000-0005-0000-0000-00004A4B0000}"/>
    <cellStyle name="Normal 5 5 20" xfId="19089" xr:uid="{00000000-0005-0000-0000-00004B4B0000}"/>
    <cellStyle name="Normal 5 5 21" xfId="19090" xr:uid="{00000000-0005-0000-0000-00004C4B0000}"/>
    <cellStyle name="Normal 5 5 22" xfId="19091" xr:uid="{00000000-0005-0000-0000-00004D4B0000}"/>
    <cellStyle name="Normal 5 5 23" xfId="19092" xr:uid="{00000000-0005-0000-0000-00004E4B0000}"/>
    <cellStyle name="Normal 5 5 24" xfId="19093" xr:uid="{00000000-0005-0000-0000-00004F4B0000}"/>
    <cellStyle name="Normal 5 5 25" xfId="19094" xr:uid="{00000000-0005-0000-0000-0000504B0000}"/>
    <cellStyle name="Normal 5 5 26" xfId="19095" xr:uid="{00000000-0005-0000-0000-0000514B0000}"/>
    <cellStyle name="Normal 5 5 27" xfId="19096" xr:uid="{00000000-0005-0000-0000-0000524B0000}"/>
    <cellStyle name="Normal 5 5 28" xfId="19097" xr:uid="{00000000-0005-0000-0000-0000534B0000}"/>
    <cellStyle name="Normal 5 5 29" xfId="19098" xr:uid="{00000000-0005-0000-0000-0000544B0000}"/>
    <cellStyle name="Normal 5 5 3" xfId="19099" xr:uid="{00000000-0005-0000-0000-0000554B0000}"/>
    <cellStyle name="Normal 5 5 30" xfId="19100" xr:uid="{00000000-0005-0000-0000-0000564B0000}"/>
    <cellStyle name="Normal 5 5 31" xfId="19101" xr:uid="{00000000-0005-0000-0000-0000574B0000}"/>
    <cellStyle name="Normal 5 5 32" xfId="19102" xr:uid="{00000000-0005-0000-0000-0000584B0000}"/>
    <cellStyle name="Normal 5 5 33" xfId="19103" xr:uid="{00000000-0005-0000-0000-0000594B0000}"/>
    <cellStyle name="Normal 5 5 34" xfId="19104" xr:uid="{00000000-0005-0000-0000-00005A4B0000}"/>
    <cellStyle name="Normal 5 5 35" xfId="19105" xr:uid="{00000000-0005-0000-0000-00005B4B0000}"/>
    <cellStyle name="Normal 5 5 36" xfId="19106" xr:uid="{00000000-0005-0000-0000-00005C4B0000}"/>
    <cellStyle name="Normal 5 5 37" xfId="19107" xr:uid="{00000000-0005-0000-0000-00005D4B0000}"/>
    <cellStyle name="Normal 5 5 38" xfId="19108" xr:uid="{00000000-0005-0000-0000-00005E4B0000}"/>
    <cellStyle name="Normal 5 5 39" xfId="19109" xr:uid="{00000000-0005-0000-0000-00005F4B0000}"/>
    <cellStyle name="Normal 5 5 4" xfId="19110" xr:uid="{00000000-0005-0000-0000-0000604B0000}"/>
    <cellStyle name="Normal 5 5 40" xfId="19111" xr:uid="{00000000-0005-0000-0000-0000614B0000}"/>
    <cellStyle name="Normal 5 5 41" xfId="19112" xr:uid="{00000000-0005-0000-0000-0000624B0000}"/>
    <cellStyle name="Normal 5 5 42" xfId="19113" xr:uid="{00000000-0005-0000-0000-0000634B0000}"/>
    <cellStyle name="Normal 5 5 43" xfId="19114" xr:uid="{00000000-0005-0000-0000-0000644B0000}"/>
    <cellStyle name="Normal 5 5 44" xfId="19115" xr:uid="{00000000-0005-0000-0000-0000654B0000}"/>
    <cellStyle name="Normal 5 5 45" xfId="19116" xr:uid="{00000000-0005-0000-0000-0000664B0000}"/>
    <cellStyle name="Normal 5 5 46" xfId="19117" xr:uid="{00000000-0005-0000-0000-0000674B0000}"/>
    <cellStyle name="Normal 5 5 47" xfId="19118" xr:uid="{00000000-0005-0000-0000-0000684B0000}"/>
    <cellStyle name="Normal 5 5 48" xfId="19119" xr:uid="{00000000-0005-0000-0000-0000694B0000}"/>
    <cellStyle name="Normal 5 5 49" xfId="19120" xr:uid="{00000000-0005-0000-0000-00006A4B0000}"/>
    <cellStyle name="Normal 5 5 5" xfId="19121" xr:uid="{00000000-0005-0000-0000-00006B4B0000}"/>
    <cellStyle name="Normal 5 5 50" xfId="19122" xr:uid="{00000000-0005-0000-0000-00006C4B0000}"/>
    <cellStyle name="Normal 5 5 51" xfId="19123" xr:uid="{00000000-0005-0000-0000-00006D4B0000}"/>
    <cellStyle name="Normal 5 5 52" xfId="19124" xr:uid="{00000000-0005-0000-0000-00006E4B0000}"/>
    <cellStyle name="Normal 5 5 53" xfId="19125" xr:uid="{00000000-0005-0000-0000-00006F4B0000}"/>
    <cellStyle name="Normal 5 5 54" xfId="19126" xr:uid="{00000000-0005-0000-0000-0000704B0000}"/>
    <cellStyle name="Normal 5 5 55" xfId="19127" xr:uid="{00000000-0005-0000-0000-0000714B0000}"/>
    <cellStyle name="Normal 5 5 56" xfId="19128" xr:uid="{00000000-0005-0000-0000-0000724B0000}"/>
    <cellStyle name="Normal 5 5 57" xfId="19129" xr:uid="{00000000-0005-0000-0000-0000734B0000}"/>
    <cellStyle name="Normal 5 5 58" xfId="19130" xr:uid="{00000000-0005-0000-0000-0000744B0000}"/>
    <cellStyle name="Normal 5 5 59" xfId="19131" xr:uid="{00000000-0005-0000-0000-0000754B0000}"/>
    <cellStyle name="Normal 5 5 6" xfId="19132" xr:uid="{00000000-0005-0000-0000-0000764B0000}"/>
    <cellStyle name="Normal 5 5 60" xfId="19133" xr:uid="{00000000-0005-0000-0000-0000774B0000}"/>
    <cellStyle name="Normal 5 5 61" xfId="19134" xr:uid="{00000000-0005-0000-0000-0000784B0000}"/>
    <cellStyle name="Normal 5 5 62" xfId="19135" xr:uid="{00000000-0005-0000-0000-0000794B0000}"/>
    <cellStyle name="Normal 5 5 63" xfId="19136" xr:uid="{00000000-0005-0000-0000-00007A4B0000}"/>
    <cellStyle name="Normal 5 5 64" xfId="19137" xr:uid="{00000000-0005-0000-0000-00007B4B0000}"/>
    <cellStyle name="Normal 5 5 65" xfId="19138" xr:uid="{00000000-0005-0000-0000-00007C4B0000}"/>
    <cellStyle name="Normal 5 5 66" xfId="19139" xr:uid="{00000000-0005-0000-0000-00007D4B0000}"/>
    <cellStyle name="Normal 5 5 67" xfId="19140" xr:uid="{00000000-0005-0000-0000-00007E4B0000}"/>
    <cellStyle name="Normal 5 5 68" xfId="19141" xr:uid="{00000000-0005-0000-0000-00007F4B0000}"/>
    <cellStyle name="Normal 5 5 69" xfId="19142" xr:uid="{00000000-0005-0000-0000-0000804B0000}"/>
    <cellStyle name="Normal 5 5 7" xfId="19143" xr:uid="{00000000-0005-0000-0000-0000814B0000}"/>
    <cellStyle name="Normal 5 5 70" xfId="19144" xr:uid="{00000000-0005-0000-0000-0000824B0000}"/>
    <cellStyle name="Normal 5 5 71" xfId="19145" xr:uid="{00000000-0005-0000-0000-0000834B0000}"/>
    <cellStyle name="Normal 5 5 72" xfId="19146" xr:uid="{00000000-0005-0000-0000-0000844B0000}"/>
    <cellStyle name="Normal 5 5 73" xfId="19147" xr:uid="{00000000-0005-0000-0000-0000854B0000}"/>
    <cellStyle name="Normal 5 5 74" xfId="19148" xr:uid="{00000000-0005-0000-0000-0000864B0000}"/>
    <cellStyle name="Normal 5 5 75" xfId="19149" xr:uid="{00000000-0005-0000-0000-0000874B0000}"/>
    <cellStyle name="Normal 5 5 76" xfId="19150" xr:uid="{00000000-0005-0000-0000-0000884B0000}"/>
    <cellStyle name="Normal 5 5 77" xfId="19151" xr:uid="{00000000-0005-0000-0000-0000894B0000}"/>
    <cellStyle name="Normal 5 5 78" xfId="19152" xr:uid="{00000000-0005-0000-0000-00008A4B0000}"/>
    <cellStyle name="Normal 5 5 79" xfId="19153" xr:uid="{00000000-0005-0000-0000-00008B4B0000}"/>
    <cellStyle name="Normal 5 5 8" xfId="19154" xr:uid="{00000000-0005-0000-0000-00008C4B0000}"/>
    <cellStyle name="Normal 5 5 80" xfId="19155" xr:uid="{00000000-0005-0000-0000-00008D4B0000}"/>
    <cellStyle name="Normal 5 5 81" xfId="19156" xr:uid="{00000000-0005-0000-0000-00008E4B0000}"/>
    <cellStyle name="Normal 5 5 82" xfId="19157" xr:uid="{00000000-0005-0000-0000-00008F4B0000}"/>
    <cellStyle name="Normal 5 5 83" xfId="19158" xr:uid="{00000000-0005-0000-0000-0000904B0000}"/>
    <cellStyle name="Normal 5 5 84" xfId="19159" xr:uid="{00000000-0005-0000-0000-0000914B0000}"/>
    <cellStyle name="Normal 5 5 85" xfId="19160" xr:uid="{00000000-0005-0000-0000-0000924B0000}"/>
    <cellStyle name="Normal 5 5 86" xfId="19161" xr:uid="{00000000-0005-0000-0000-0000934B0000}"/>
    <cellStyle name="Normal 5 5 87" xfId="19162" xr:uid="{00000000-0005-0000-0000-0000944B0000}"/>
    <cellStyle name="Normal 5 5 88" xfId="19163" xr:uid="{00000000-0005-0000-0000-0000954B0000}"/>
    <cellStyle name="Normal 5 5 89" xfId="19164" xr:uid="{00000000-0005-0000-0000-0000964B0000}"/>
    <cellStyle name="Normal 5 5 9" xfId="19165" xr:uid="{00000000-0005-0000-0000-0000974B0000}"/>
    <cellStyle name="Normal 5 5 90" xfId="19166" xr:uid="{00000000-0005-0000-0000-0000984B0000}"/>
    <cellStyle name="Normal 5 5 91" xfId="19167" xr:uid="{00000000-0005-0000-0000-0000994B0000}"/>
    <cellStyle name="Normal 5 5 92" xfId="19168" xr:uid="{00000000-0005-0000-0000-00009A4B0000}"/>
    <cellStyle name="Normal 5 5 93" xfId="19169" xr:uid="{00000000-0005-0000-0000-00009B4B0000}"/>
    <cellStyle name="Normal 5 50" xfId="19170" xr:uid="{00000000-0005-0000-0000-00009C4B0000}"/>
    <cellStyle name="Normal 5 51" xfId="19171" xr:uid="{00000000-0005-0000-0000-00009D4B0000}"/>
    <cellStyle name="Normal 5 52" xfId="19172" xr:uid="{00000000-0005-0000-0000-00009E4B0000}"/>
    <cellStyle name="Normal 5 53" xfId="19173" xr:uid="{00000000-0005-0000-0000-00009F4B0000}"/>
    <cellStyle name="Normal 5 54" xfId="19174" xr:uid="{00000000-0005-0000-0000-0000A04B0000}"/>
    <cellStyle name="Normal 5 55" xfId="19175" xr:uid="{00000000-0005-0000-0000-0000A14B0000}"/>
    <cellStyle name="Normal 5 56" xfId="19176" xr:uid="{00000000-0005-0000-0000-0000A24B0000}"/>
    <cellStyle name="Normal 5 57" xfId="19177" xr:uid="{00000000-0005-0000-0000-0000A34B0000}"/>
    <cellStyle name="Normal 5 58" xfId="19178" xr:uid="{00000000-0005-0000-0000-0000A44B0000}"/>
    <cellStyle name="Normal 5 59" xfId="19179" xr:uid="{00000000-0005-0000-0000-0000A54B0000}"/>
    <cellStyle name="Normal 5 6" xfId="19180" xr:uid="{00000000-0005-0000-0000-0000A64B0000}"/>
    <cellStyle name="Normal 5 6 2" xfId="19181" xr:uid="{00000000-0005-0000-0000-0000A74B0000}"/>
    <cellStyle name="Normal 5 60" xfId="19182" xr:uid="{00000000-0005-0000-0000-0000A84B0000}"/>
    <cellStyle name="Normal 5 61" xfId="19183" xr:uid="{00000000-0005-0000-0000-0000A94B0000}"/>
    <cellStyle name="Normal 5 62" xfId="19184" xr:uid="{00000000-0005-0000-0000-0000AA4B0000}"/>
    <cellStyle name="Normal 5 63" xfId="19185" xr:uid="{00000000-0005-0000-0000-0000AB4B0000}"/>
    <cellStyle name="Normal 5 64" xfId="19186" xr:uid="{00000000-0005-0000-0000-0000AC4B0000}"/>
    <cellStyle name="Normal 5 65" xfId="19187" xr:uid="{00000000-0005-0000-0000-0000AD4B0000}"/>
    <cellStyle name="Normal 5 66" xfId="19188" xr:uid="{00000000-0005-0000-0000-0000AE4B0000}"/>
    <cellStyle name="Normal 5 67" xfId="19189" xr:uid="{00000000-0005-0000-0000-0000AF4B0000}"/>
    <cellStyle name="Normal 5 68" xfId="19190" xr:uid="{00000000-0005-0000-0000-0000B04B0000}"/>
    <cellStyle name="Normal 5 69" xfId="19191" xr:uid="{00000000-0005-0000-0000-0000B14B0000}"/>
    <cellStyle name="Normal 5 7" xfId="19192" xr:uid="{00000000-0005-0000-0000-0000B24B0000}"/>
    <cellStyle name="Normal 5 7 2" xfId="19193" xr:uid="{00000000-0005-0000-0000-0000B34B0000}"/>
    <cellStyle name="Normal 5 70" xfId="19194" xr:uid="{00000000-0005-0000-0000-0000B44B0000}"/>
    <cellStyle name="Normal 5 71" xfId="19195" xr:uid="{00000000-0005-0000-0000-0000B54B0000}"/>
    <cellStyle name="Normal 5 72" xfId="19196" xr:uid="{00000000-0005-0000-0000-0000B64B0000}"/>
    <cellStyle name="Normal 5 73" xfId="19197" xr:uid="{00000000-0005-0000-0000-0000B74B0000}"/>
    <cellStyle name="Normal 5 74" xfId="19198" xr:uid="{00000000-0005-0000-0000-0000B84B0000}"/>
    <cellStyle name="Normal 5 75" xfId="19199" xr:uid="{00000000-0005-0000-0000-0000B94B0000}"/>
    <cellStyle name="Normal 5 76" xfId="19200" xr:uid="{00000000-0005-0000-0000-0000BA4B0000}"/>
    <cellStyle name="Normal 5 77" xfId="19201" xr:uid="{00000000-0005-0000-0000-0000BB4B0000}"/>
    <cellStyle name="Normal 5 78" xfId="19202" xr:uid="{00000000-0005-0000-0000-0000BC4B0000}"/>
    <cellStyle name="Normal 5 79" xfId="19203" xr:uid="{00000000-0005-0000-0000-0000BD4B0000}"/>
    <cellStyle name="Normal 5 8" xfId="19204" xr:uid="{00000000-0005-0000-0000-0000BE4B0000}"/>
    <cellStyle name="Normal 5 8 2" xfId="19205" xr:uid="{00000000-0005-0000-0000-0000BF4B0000}"/>
    <cellStyle name="Normal 5 80" xfId="19206" xr:uid="{00000000-0005-0000-0000-0000C04B0000}"/>
    <cellStyle name="Normal 5 81" xfId="19207" xr:uid="{00000000-0005-0000-0000-0000C14B0000}"/>
    <cellStyle name="Normal 5 82" xfId="19208" xr:uid="{00000000-0005-0000-0000-0000C24B0000}"/>
    <cellStyle name="Normal 5 83" xfId="19209" xr:uid="{00000000-0005-0000-0000-0000C34B0000}"/>
    <cellStyle name="Normal 5 84" xfId="19210" xr:uid="{00000000-0005-0000-0000-0000C44B0000}"/>
    <cellStyle name="Normal 5 85" xfId="19211" xr:uid="{00000000-0005-0000-0000-0000C54B0000}"/>
    <cellStyle name="Normal 5 86" xfId="19212" xr:uid="{00000000-0005-0000-0000-0000C64B0000}"/>
    <cellStyle name="Normal 5 87" xfId="19213" xr:uid="{00000000-0005-0000-0000-0000C74B0000}"/>
    <cellStyle name="Normal 5 88" xfId="19214" xr:uid="{00000000-0005-0000-0000-0000C84B0000}"/>
    <cellStyle name="Normal 5 89" xfId="19215" xr:uid="{00000000-0005-0000-0000-0000C94B0000}"/>
    <cellStyle name="Normal 5 9" xfId="19216" xr:uid="{00000000-0005-0000-0000-0000CA4B0000}"/>
    <cellStyle name="Normal 5 9 2" xfId="19217" xr:uid="{00000000-0005-0000-0000-0000CB4B0000}"/>
    <cellStyle name="Normal 5 90" xfId="19218" xr:uid="{00000000-0005-0000-0000-0000CC4B0000}"/>
    <cellStyle name="Normal 5 91" xfId="19219" xr:uid="{00000000-0005-0000-0000-0000CD4B0000}"/>
    <cellStyle name="Normal 5 92" xfId="19220" xr:uid="{00000000-0005-0000-0000-0000CE4B0000}"/>
    <cellStyle name="Normal 5 93" xfId="19221" xr:uid="{00000000-0005-0000-0000-0000CF4B0000}"/>
    <cellStyle name="Normal 5 94" xfId="19222" xr:uid="{00000000-0005-0000-0000-0000D04B0000}"/>
    <cellStyle name="Normal 5 95" xfId="19223" xr:uid="{00000000-0005-0000-0000-0000D14B0000}"/>
    <cellStyle name="Normal 5 96" xfId="19224" xr:uid="{00000000-0005-0000-0000-0000D24B0000}"/>
    <cellStyle name="Normal 5 97" xfId="19225" xr:uid="{00000000-0005-0000-0000-0000D34B0000}"/>
    <cellStyle name="Normal 5 98" xfId="19226" xr:uid="{00000000-0005-0000-0000-0000D44B0000}"/>
    <cellStyle name="Normal 5 99" xfId="19227" xr:uid="{00000000-0005-0000-0000-0000D54B0000}"/>
    <cellStyle name="Normal 50" xfId="19228" xr:uid="{00000000-0005-0000-0000-0000D64B0000}"/>
    <cellStyle name="Normal 50 2" xfId="19229" xr:uid="{00000000-0005-0000-0000-0000D74B0000}"/>
    <cellStyle name="Normal 50 2 2" xfId="19230" xr:uid="{00000000-0005-0000-0000-0000D84B0000}"/>
    <cellStyle name="Normal 50 2 2 2" xfId="19231" xr:uid="{00000000-0005-0000-0000-0000D94B0000}"/>
    <cellStyle name="Normal 50 2 2 3" xfId="19232" xr:uid="{00000000-0005-0000-0000-0000DA4B0000}"/>
    <cellStyle name="Normal 50 2 2 4" xfId="19233" xr:uid="{00000000-0005-0000-0000-0000DB4B0000}"/>
    <cellStyle name="Normal 50 2 3" xfId="19234" xr:uid="{00000000-0005-0000-0000-0000DC4B0000}"/>
    <cellStyle name="Normal 50 2 4" xfId="19235" xr:uid="{00000000-0005-0000-0000-0000DD4B0000}"/>
    <cellStyle name="Normal 50 2 5" xfId="19236" xr:uid="{00000000-0005-0000-0000-0000DE4B0000}"/>
    <cellStyle name="Normal 50 3" xfId="19237" xr:uid="{00000000-0005-0000-0000-0000DF4B0000}"/>
    <cellStyle name="Normal 50 4" xfId="19238" xr:uid="{00000000-0005-0000-0000-0000E04B0000}"/>
    <cellStyle name="Normal 50 4 2" xfId="19239" xr:uid="{00000000-0005-0000-0000-0000E14B0000}"/>
    <cellStyle name="Normal 50 4 3" xfId="19240" xr:uid="{00000000-0005-0000-0000-0000E24B0000}"/>
    <cellStyle name="Normal 50 4 4" xfId="19241" xr:uid="{00000000-0005-0000-0000-0000E34B0000}"/>
    <cellStyle name="Normal 50 5" xfId="19242" xr:uid="{00000000-0005-0000-0000-0000E44B0000}"/>
    <cellStyle name="Normal 50 6" xfId="19243" xr:uid="{00000000-0005-0000-0000-0000E54B0000}"/>
    <cellStyle name="Normal 50 7" xfId="19244" xr:uid="{00000000-0005-0000-0000-0000E64B0000}"/>
    <cellStyle name="Normal 51" xfId="19245" xr:uid="{00000000-0005-0000-0000-0000E74B0000}"/>
    <cellStyle name="Normal 51 2" xfId="19246" xr:uid="{00000000-0005-0000-0000-0000E84B0000}"/>
    <cellStyle name="Normal 51 2 2" xfId="19247" xr:uid="{00000000-0005-0000-0000-0000E94B0000}"/>
    <cellStyle name="Normal 51 2 2 2" xfId="19248" xr:uid="{00000000-0005-0000-0000-0000EA4B0000}"/>
    <cellStyle name="Normal 51 2 2 3" xfId="19249" xr:uid="{00000000-0005-0000-0000-0000EB4B0000}"/>
    <cellStyle name="Normal 51 2 2 4" xfId="19250" xr:uid="{00000000-0005-0000-0000-0000EC4B0000}"/>
    <cellStyle name="Normal 51 2 3" xfId="19251" xr:uid="{00000000-0005-0000-0000-0000ED4B0000}"/>
    <cellStyle name="Normal 51 2 4" xfId="19252" xr:uid="{00000000-0005-0000-0000-0000EE4B0000}"/>
    <cellStyle name="Normal 51 2 5" xfId="19253" xr:uid="{00000000-0005-0000-0000-0000EF4B0000}"/>
    <cellStyle name="Normal 51 3" xfId="19254" xr:uid="{00000000-0005-0000-0000-0000F04B0000}"/>
    <cellStyle name="Normal 51 4" xfId="19255" xr:uid="{00000000-0005-0000-0000-0000F14B0000}"/>
    <cellStyle name="Normal 51 4 2" xfId="19256" xr:uid="{00000000-0005-0000-0000-0000F24B0000}"/>
    <cellStyle name="Normal 51 4 3" xfId="19257" xr:uid="{00000000-0005-0000-0000-0000F34B0000}"/>
    <cellStyle name="Normal 51 4 4" xfId="19258" xr:uid="{00000000-0005-0000-0000-0000F44B0000}"/>
    <cellStyle name="Normal 51 5" xfId="19259" xr:uid="{00000000-0005-0000-0000-0000F54B0000}"/>
    <cellStyle name="Normal 51 6" xfId="19260" xr:uid="{00000000-0005-0000-0000-0000F64B0000}"/>
    <cellStyle name="Normal 51 7" xfId="19261" xr:uid="{00000000-0005-0000-0000-0000F74B0000}"/>
    <cellStyle name="Normal 52" xfId="19262" xr:uid="{00000000-0005-0000-0000-0000F84B0000}"/>
    <cellStyle name="Normal 53" xfId="19263" xr:uid="{00000000-0005-0000-0000-0000F94B0000}"/>
    <cellStyle name="Normal 54" xfId="19264" xr:uid="{00000000-0005-0000-0000-0000FA4B0000}"/>
    <cellStyle name="Normal 55" xfId="19265" xr:uid="{00000000-0005-0000-0000-0000FB4B0000}"/>
    <cellStyle name="Normal 55 2" xfId="19266" xr:uid="{00000000-0005-0000-0000-0000FC4B0000}"/>
    <cellStyle name="Normal 55 2 2" xfId="19267" xr:uid="{00000000-0005-0000-0000-0000FD4B0000}"/>
    <cellStyle name="Normal 55 2 2 2" xfId="19268" xr:uid="{00000000-0005-0000-0000-0000FE4B0000}"/>
    <cellStyle name="Normal 55 2 2 3" xfId="19269" xr:uid="{00000000-0005-0000-0000-0000FF4B0000}"/>
    <cellStyle name="Normal 55 2 2 4" xfId="19270" xr:uid="{00000000-0005-0000-0000-0000004C0000}"/>
    <cellStyle name="Normal 55 2 3" xfId="19271" xr:uid="{00000000-0005-0000-0000-0000014C0000}"/>
    <cellStyle name="Normal 55 2 4" xfId="19272" xr:uid="{00000000-0005-0000-0000-0000024C0000}"/>
    <cellStyle name="Normal 55 2 5" xfId="19273" xr:uid="{00000000-0005-0000-0000-0000034C0000}"/>
    <cellStyle name="Normal 55 3" xfId="19274" xr:uid="{00000000-0005-0000-0000-0000044C0000}"/>
    <cellStyle name="Normal 55 4" xfId="19275" xr:uid="{00000000-0005-0000-0000-0000054C0000}"/>
    <cellStyle name="Normal 55 4 2" xfId="19276" xr:uid="{00000000-0005-0000-0000-0000064C0000}"/>
    <cellStyle name="Normal 55 4 3" xfId="19277" xr:uid="{00000000-0005-0000-0000-0000074C0000}"/>
    <cellStyle name="Normal 55 4 4" xfId="19278" xr:uid="{00000000-0005-0000-0000-0000084C0000}"/>
    <cellStyle name="Normal 55 5" xfId="19279" xr:uid="{00000000-0005-0000-0000-0000094C0000}"/>
    <cellStyle name="Normal 55 6" xfId="19280" xr:uid="{00000000-0005-0000-0000-00000A4C0000}"/>
    <cellStyle name="Normal 55 7" xfId="19281" xr:uid="{00000000-0005-0000-0000-00000B4C0000}"/>
    <cellStyle name="Normal 56" xfId="19282" xr:uid="{00000000-0005-0000-0000-00000C4C0000}"/>
    <cellStyle name="Normal 56 2" xfId="19283" xr:uid="{00000000-0005-0000-0000-00000D4C0000}"/>
    <cellStyle name="Normal 56 2 2" xfId="19284" xr:uid="{00000000-0005-0000-0000-00000E4C0000}"/>
    <cellStyle name="Normal 56 2 2 2" xfId="19285" xr:uid="{00000000-0005-0000-0000-00000F4C0000}"/>
    <cellStyle name="Normal 56 2 2 3" xfId="19286" xr:uid="{00000000-0005-0000-0000-0000104C0000}"/>
    <cellStyle name="Normal 56 2 2 4" xfId="19287" xr:uid="{00000000-0005-0000-0000-0000114C0000}"/>
    <cellStyle name="Normal 56 2 3" xfId="19288" xr:uid="{00000000-0005-0000-0000-0000124C0000}"/>
    <cellStyle name="Normal 56 2 4" xfId="19289" xr:uid="{00000000-0005-0000-0000-0000134C0000}"/>
    <cellStyle name="Normal 56 2 5" xfId="19290" xr:uid="{00000000-0005-0000-0000-0000144C0000}"/>
    <cellStyle name="Normal 56 3" xfId="19291" xr:uid="{00000000-0005-0000-0000-0000154C0000}"/>
    <cellStyle name="Normal 56 4" xfId="19292" xr:uid="{00000000-0005-0000-0000-0000164C0000}"/>
    <cellStyle name="Normal 56 4 2" xfId="19293" xr:uid="{00000000-0005-0000-0000-0000174C0000}"/>
    <cellStyle name="Normal 56 4 3" xfId="19294" xr:uid="{00000000-0005-0000-0000-0000184C0000}"/>
    <cellStyle name="Normal 56 4 4" xfId="19295" xr:uid="{00000000-0005-0000-0000-0000194C0000}"/>
    <cellStyle name="Normal 56 5" xfId="19296" xr:uid="{00000000-0005-0000-0000-00001A4C0000}"/>
    <cellStyle name="Normal 56 6" xfId="19297" xr:uid="{00000000-0005-0000-0000-00001B4C0000}"/>
    <cellStyle name="Normal 56 7" xfId="19298" xr:uid="{00000000-0005-0000-0000-00001C4C0000}"/>
    <cellStyle name="Normal 57" xfId="19299" xr:uid="{00000000-0005-0000-0000-00001D4C0000}"/>
    <cellStyle name="Normal 57 2" xfId="19300" xr:uid="{00000000-0005-0000-0000-00001E4C0000}"/>
    <cellStyle name="Normal 58" xfId="19301" xr:uid="{00000000-0005-0000-0000-00001F4C0000}"/>
    <cellStyle name="Normal 58 2" xfId="19302" xr:uid="{00000000-0005-0000-0000-0000204C0000}"/>
    <cellStyle name="Normal 58 3" xfId="19303" xr:uid="{00000000-0005-0000-0000-0000214C0000}"/>
    <cellStyle name="Normal 58 4" xfId="19304" xr:uid="{00000000-0005-0000-0000-0000224C0000}"/>
    <cellStyle name="Normal 59" xfId="19305" xr:uid="{00000000-0005-0000-0000-0000234C0000}"/>
    <cellStyle name="Normal 59 2" xfId="19306" xr:uid="{00000000-0005-0000-0000-0000244C0000}"/>
    <cellStyle name="Normal 59 3" xfId="19307" xr:uid="{00000000-0005-0000-0000-0000254C0000}"/>
    <cellStyle name="Normal 59 4" xfId="19308" xr:uid="{00000000-0005-0000-0000-0000264C0000}"/>
    <cellStyle name="Normal 6" xfId="19309" xr:uid="{00000000-0005-0000-0000-0000274C0000}"/>
    <cellStyle name="Normal 6 2" xfId="19310" xr:uid="{00000000-0005-0000-0000-0000284C0000}"/>
    <cellStyle name="Normal 6 2 10" xfId="19311" xr:uid="{00000000-0005-0000-0000-0000294C0000}"/>
    <cellStyle name="Normal 6 2 11" xfId="19312" xr:uid="{00000000-0005-0000-0000-00002A4C0000}"/>
    <cellStyle name="Normal 6 2 12" xfId="19313" xr:uid="{00000000-0005-0000-0000-00002B4C0000}"/>
    <cellStyle name="Normal 6 2 13" xfId="19314" xr:uid="{00000000-0005-0000-0000-00002C4C0000}"/>
    <cellStyle name="Normal 6 2 14" xfId="19315" xr:uid="{00000000-0005-0000-0000-00002D4C0000}"/>
    <cellStyle name="Normal 6 2 15" xfId="19316" xr:uid="{00000000-0005-0000-0000-00002E4C0000}"/>
    <cellStyle name="Normal 6 2 16" xfId="19317" xr:uid="{00000000-0005-0000-0000-00002F4C0000}"/>
    <cellStyle name="Normal 6 2 17" xfId="19318" xr:uid="{00000000-0005-0000-0000-0000304C0000}"/>
    <cellStyle name="Normal 6 2 18" xfId="19319" xr:uid="{00000000-0005-0000-0000-0000314C0000}"/>
    <cellStyle name="Normal 6 2 19" xfId="19320" xr:uid="{00000000-0005-0000-0000-0000324C0000}"/>
    <cellStyle name="Normal 6 2 2" xfId="19321" xr:uid="{00000000-0005-0000-0000-0000334C0000}"/>
    <cellStyle name="Normal 6 2 2 2" xfId="19322" xr:uid="{00000000-0005-0000-0000-0000344C0000}"/>
    <cellStyle name="Normal 6 2 2 3" xfId="19323" xr:uid="{00000000-0005-0000-0000-0000354C0000}"/>
    <cellStyle name="Normal 6 2 20" xfId="19324" xr:uid="{00000000-0005-0000-0000-0000364C0000}"/>
    <cellStyle name="Normal 6 2 21" xfId="19325" xr:uid="{00000000-0005-0000-0000-0000374C0000}"/>
    <cellStyle name="Normal 6 2 22" xfId="19326" xr:uid="{00000000-0005-0000-0000-0000384C0000}"/>
    <cellStyle name="Normal 6 2 23" xfId="19327" xr:uid="{00000000-0005-0000-0000-0000394C0000}"/>
    <cellStyle name="Normal 6 2 24" xfId="19328" xr:uid="{00000000-0005-0000-0000-00003A4C0000}"/>
    <cellStyle name="Normal 6 2 25" xfId="19329" xr:uid="{00000000-0005-0000-0000-00003B4C0000}"/>
    <cellStyle name="Normal 6 2 26" xfId="19330" xr:uid="{00000000-0005-0000-0000-00003C4C0000}"/>
    <cellStyle name="Normal 6 2 27" xfId="19331" xr:uid="{00000000-0005-0000-0000-00003D4C0000}"/>
    <cellStyle name="Normal 6 2 28" xfId="19332" xr:uid="{00000000-0005-0000-0000-00003E4C0000}"/>
    <cellStyle name="Normal 6 2 29" xfId="19333" xr:uid="{00000000-0005-0000-0000-00003F4C0000}"/>
    <cellStyle name="Normal 6 2 3" xfId="19334" xr:uid="{00000000-0005-0000-0000-0000404C0000}"/>
    <cellStyle name="Normal 6 2 3 2" xfId="19335" xr:uid="{00000000-0005-0000-0000-0000414C0000}"/>
    <cellStyle name="Normal 6 2 3 2 2" xfId="19336" xr:uid="{00000000-0005-0000-0000-0000424C0000}"/>
    <cellStyle name="Normal 6 2 3 2 2 2" xfId="19337" xr:uid="{00000000-0005-0000-0000-0000434C0000}"/>
    <cellStyle name="Normal 6 2 3 2 2 3" xfId="19338" xr:uid="{00000000-0005-0000-0000-0000444C0000}"/>
    <cellStyle name="Normal 6 2 3 2 2 4" xfId="19339" xr:uid="{00000000-0005-0000-0000-0000454C0000}"/>
    <cellStyle name="Normal 6 2 3 2 3" xfId="19340" xr:uid="{00000000-0005-0000-0000-0000464C0000}"/>
    <cellStyle name="Normal 6 2 3 2 4" xfId="19341" xr:uid="{00000000-0005-0000-0000-0000474C0000}"/>
    <cellStyle name="Normal 6 2 3 2 5" xfId="19342" xr:uid="{00000000-0005-0000-0000-0000484C0000}"/>
    <cellStyle name="Normal 6 2 3 3" xfId="19343" xr:uid="{00000000-0005-0000-0000-0000494C0000}"/>
    <cellStyle name="Normal 6 2 3 4" xfId="19344" xr:uid="{00000000-0005-0000-0000-00004A4C0000}"/>
    <cellStyle name="Normal 6 2 3 4 2" xfId="19345" xr:uid="{00000000-0005-0000-0000-00004B4C0000}"/>
    <cellStyle name="Normal 6 2 3 4 3" xfId="19346" xr:uid="{00000000-0005-0000-0000-00004C4C0000}"/>
    <cellStyle name="Normal 6 2 3 4 4" xfId="19347" xr:uid="{00000000-0005-0000-0000-00004D4C0000}"/>
    <cellStyle name="Normal 6 2 3 5" xfId="19348" xr:uid="{00000000-0005-0000-0000-00004E4C0000}"/>
    <cellStyle name="Normal 6 2 3 6" xfId="19349" xr:uid="{00000000-0005-0000-0000-00004F4C0000}"/>
    <cellStyle name="Normal 6 2 3 7" xfId="19350" xr:uid="{00000000-0005-0000-0000-0000504C0000}"/>
    <cellStyle name="Normal 6 2 30" xfId="19351" xr:uid="{00000000-0005-0000-0000-0000514C0000}"/>
    <cellStyle name="Normal 6 2 31" xfId="19352" xr:uid="{00000000-0005-0000-0000-0000524C0000}"/>
    <cellStyle name="Normal 6 2 32" xfId="19353" xr:uid="{00000000-0005-0000-0000-0000534C0000}"/>
    <cellStyle name="Normal 6 2 33" xfId="19354" xr:uid="{00000000-0005-0000-0000-0000544C0000}"/>
    <cellStyle name="Normal 6 2 34" xfId="19355" xr:uid="{00000000-0005-0000-0000-0000554C0000}"/>
    <cellStyle name="Normal 6 2 35" xfId="19356" xr:uid="{00000000-0005-0000-0000-0000564C0000}"/>
    <cellStyle name="Normal 6 2 36" xfId="19357" xr:uid="{00000000-0005-0000-0000-0000574C0000}"/>
    <cellStyle name="Normal 6 2 37" xfId="19358" xr:uid="{00000000-0005-0000-0000-0000584C0000}"/>
    <cellStyle name="Normal 6 2 38" xfId="19359" xr:uid="{00000000-0005-0000-0000-0000594C0000}"/>
    <cellStyle name="Normal 6 2 39" xfId="19360" xr:uid="{00000000-0005-0000-0000-00005A4C0000}"/>
    <cellStyle name="Normal 6 2 4" xfId="19361" xr:uid="{00000000-0005-0000-0000-00005B4C0000}"/>
    <cellStyle name="Normal 6 2 40" xfId="19362" xr:uid="{00000000-0005-0000-0000-00005C4C0000}"/>
    <cellStyle name="Normal 6 2 41" xfId="19363" xr:uid="{00000000-0005-0000-0000-00005D4C0000}"/>
    <cellStyle name="Normal 6 2 42" xfId="19364" xr:uid="{00000000-0005-0000-0000-00005E4C0000}"/>
    <cellStyle name="Normal 6 2 43" xfId="19365" xr:uid="{00000000-0005-0000-0000-00005F4C0000}"/>
    <cellStyle name="Normal 6 2 44" xfId="19366" xr:uid="{00000000-0005-0000-0000-0000604C0000}"/>
    <cellStyle name="Normal 6 2 45" xfId="19367" xr:uid="{00000000-0005-0000-0000-0000614C0000}"/>
    <cellStyle name="Normal 6 2 46" xfId="19368" xr:uid="{00000000-0005-0000-0000-0000624C0000}"/>
    <cellStyle name="Normal 6 2 47" xfId="19369" xr:uid="{00000000-0005-0000-0000-0000634C0000}"/>
    <cellStyle name="Normal 6 2 48" xfId="19370" xr:uid="{00000000-0005-0000-0000-0000644C0000}"/>
    <cellStyle name="Normal 6 2 49" xfId="19371" xr:uid="{00000000-0005-0000-0000-0000654C0000}"/>
    <cellStyle name="Normal 6 2 5" xfId="19372" xr:uid="{00000000-0005-0000-0000-0000664C0000}"/>
    <cellStyle name="Normal 6 2 50" xfId="19373" xr:uid="{00000000-0005-0000-0000-0000674C0000}"/>
    <cellStyle name="Normal 6 2 51" xfId="19374" xr:uid="{00000000-0005-0000-0000-0000684C0000}"/>
    <cellStyle name="Normal 6 2 52" xfId="19375" xr:uid="{00000000-0005-0000-0000-0000694C0000}"/>
    <cellStyle name="Normal 6 2 53" xfId="19376" xr:uid="{00000000-0005-0000-0000-00006A4C0000}"/>
    <cellStyle name="Normal 6 2 54" xfId="19377" xr:uid="{00000000-0005-0000-0000-00006B4C0000}"/>
    <cellStyle name="Normal 6 2 55" xfId="19378" xr:uid="{00000000-0005-0000-0000-00006C4C0000}"/>
    <cellStyle name="Normal 6 2 56" xfId="19379" xr:uid="{00000000-0005-0000-0000-00006D4C0000}"/>
    <cellStyle name="Normal 6 2 57" xfId="19380" xr:uid="{00000000-0005-0000-0000-00006E4C0000}"/>
    <cellStyle name="Normal 6 2 58" xfId="19381" xr:uid="{00000000-0005-0000-0000-00006F4C0000}"/>
    <cellStyle name="Normal 6 2 59" xfId="19382" xr:uid="{00000000-0005-0000-0000-0000704C0000}"/>
    <cellStyle name="Normal 6 2 6" xfId="19383" xr:uid="{00000000-0005-0000-0000-0000714C0000}"/>
    <cellStyle name="Normal 6 2 60" xfId="19384" xr:uid="{00000000-0005-0000-0000-0000724C0000}"/>
    <cellStyle name="Normal 6 2 61" xfId="19385" xr:uid="{00000000-0005-0000-0000-0000734C0000}"/>
    <cellStyle name="Normal 6 2 62" xfId="19386" xr:uid="{00000000-0005-0000-0000-0000744C0000}"/>
    <cellStyle name="Normal 6 2 63" xfId="19387" xr:uid="{00000000-0005-0000-0000-0000754C0000}"/>
    <cellStyle name="Normal 6 2 64" xfId="19388" xr:uid="{00000000-0005-0000-0000-0000764C0000}"/>
    <cellStyle name="Normal 6 2 65" xfId="19389" xr:uid="{00000000-0005-0000-0000-0000774C0000}"/>
    <cellStyle name="Normal 6 2 66" xfId="19390" xr:uid="{00000000-0005-0000-0000-0000784C0000}"/>
    <cellStyle name="Normal 6 2 67" xfId="19391" xr:uid="{00000000-0005-0000-0000-0000794C0000}"/>
    <cellStyle name="Normal 6 2 68" xfId="19392" xr:uid="{00000000-0005-0000-0000-00007A4C0000}"/>
    <cellStyle name="Normal 6 2 69" xfId="19393" xr:uid="{00000000-0005-0000-0000-00007B4C0000}"/>
    <cellStyle name="Normal 6 2 7" xfId="19394" xr:uid="{00000000-0005-0000-0000-00007C4C0000}"/>
    <cellStyle name="Normal 6 2 70" xfId="19395" xr:uid="{00000000-0005-0000-0000-00007D4C0000}"/>
    <cellStyle name="Normal 6 2 71" xfId="19396" xr:uid="{00000000-0005-0000-0000-00007E4C0000}"/>
    <cellStyle name="Normal 6 2 72" xfId="19397" xr:uid="{00000000-0005-0000-0000-00007F4C0000}"/>
    <cellStyle name="Normal 6 2 73" xfId="19398" xr:uid="{00000000-0005-0000-0000-0000804C0000}"/>
    <cellStyle name="Normal 6 2 74" xfId="19399" xr:uid="{00000000-0005-0000-0000-0000814C0000}"/>
    <cellStyle name="Normal 6 2 75" xfId="19400" xr:uid="{00000000-0005-0000-0000-0000824C0000}"/>
    <cellStyle name="Normal 6 2 76" xfId="19401" xr:uid="{00000000-0005-0000-0000-0000834C0000}"/>
    <cellStyle name="Normal 6 2 77" xfId="19402" xr:uid="{00000000-0005-0000-0000-0000844C0000}"/>
    <cellStyle name="Normal 6 2 78" xfId="19403" xr:uid="{00000000-0005-0000-0000-0000854C0000}"/>
    <cellStyle name="Normal 6 2 79" xfId="19404" xr:uid="{00000000-0005-0000-0000-0000864C0000}"/>
    <cellStyle name="Normal 6 2 8" xfId="19405" xr:uid="{00000000-0005-0000-0000-0000874C0000}"/>
    <cellStyle name="Normal 6 2 80" xfId="19406" xr:uid="{00000000-0005-0000-0000-0000884C0000}"/>
    <cellStyle name="Normal 6 2 81" xfId="19407" xr:uid="{00000000-0005-0000-0000-0000894C0000}"/>
    <cellStyle name="Normal 6 2 82" xfId="19408" xr:uid="{00000000-0005-0000-0000-00008A4C0000}"/>
    <cellStyle name="Normal 6 2 83" xfId="19409" xr:uid="{00000000-0005-0000-0000-00008B4C0000}"/>
    <cellStyle name="Normal 6 2 84" xfId="19410" xr:uid="{00000000-0005-0000-0000-00008C4C0000}"/>
    <cellStyle name="Normal 6 2 85" xfId="19411" xr:uid="{00000000-0005-0000-0000-00008D4C0000}"/>
    <cellStyle name="Normal 6 2 86" xfId="19412" xr:uid="{00000000-0005-0000-0000-00008E4C0000}"/>
    <cellStyle name="Normal 6 2 87" xfId="19413" xr:uid="{00000000-0005-0000-0000-00008F4C0000}"/>
    <cellStyle name="Normal 6 2 88" xfId="19414" xr:uid="{00000000-0005-0000-0000-0000904C0000}"/>
    <cellStyle name="Normal 6 2 89" xfId="19415" xr:uid="{00000000-0005-0000-0000-0000914C0000}"/>
    <cellStyle name="Normal 6 2 9" xfId="19416" xr:uid="{00000000-0005-0000-0000-0000924C0000}"/>
    <cellStyle name="Normal 6 2 90" xfId="19417" xr:uid="{00000000-0005-0000-0000-0000934C0000}"/>
    <cellStyle name="Normal 6 2 91" xfId="19418" xr:uid="{00000000-0005-0000-0000-0000944C0000}"/>
    <cellStyle name="Normal 6 2 92" xfId="19419" xr:uid="{00000000-0005-0000-0000-0000954C0000}"/>
    <cellStyle name="Normal 6 2 93" xfId="19420" xr:uid="{00000000-0005-0000-0000-0000964C0000}"/>
    <cellStyle name="Normal 6 2 94" xfId="19421" xr:uid="{00000000-0005-0000-0000-0000974C0000}"/>
    <cellStyle name="Normal 6 2 95" xfId="19422" xr:uid="{00000000-0005-0000-0000-0000984C0000}"/>
    <cellStyle name="Normal 6 2 95 2" xfId="19423" xr:uid="{00000000-0005-0000-0000-0000994C0000}"/>
    <cellStyle name="Normal 6 2 95 3" xfId="19424" xr:uid="{00000000-0005-0000-0000-00009A4C0000}"/>
    <cellStyle name="Normal 6 2 95 4" xfId="19425" xr:uid="{00000000-0005-0000-0000-00009B4C0000}"/>
    <cellStyle name="Normal 6 3" xfId="19426" xr:uid="{00000000-0005-0000-0000-00009C4C0000}"/>
    <cellStyle name="Normal 6 3 2" xfId="19427" xr:uid="{00000000-0005-0000-0000-00009D4C0000}"/>
    <cellStyle name="Normal 6 3 3" xfId="19428" xr:uid="{00000000-0005-0000-0000-00009E4C0000}"/>
    <cellStyle name="Normal 6 3 3 2" xfId="19429" xr:uid="{00000000-0005-0000-0000-00009F4C0000}"/>
    <cellStyle name="Normal 6 3 3 2 2" xfId="19430" xr:uid="{00000000-0005-0000-0000-0000A04C0000}"/>
    <cellStyle name="Normal 6 3 3 2 2 2" xfId="19431" xr:uid="{00000000-0005-0000-0000-0000A14C0000}"/>
    <cellStyle name="Normal 6 3 3 2 2 3" xfId="19432" xr:uid="{00000000-0005-0000-0000-0000A24C0000}"/>
    <cellStyle name="Normal 6 3 3 2 2 4" xfId="19433" xr:uid="{00000000-0005-0000-0000-0000A34C0000}"/>
    <cellStyle name="Normal 6 3 3 2 3" xfId="19434" xr:uid="{00000000-0005-0000-0000-0000A44C0000}"/>
    <cellStyle name="Normal 6 3 3 2 4" xfId="19435" xr:uid="{00000000-0005-0000-0000-0000A54C0000}"/>
    <cellStyle name="Normal 6 3 3 2 5" xfId="19436" xr:uid="{00000000-0005-0000-0000-0000A64C0000}"/>
    <cellStyle name="Normal 6 3 3 3" xfId="19437" xr:uid="{00000000-0005-0000-0000-0000A74C0000}"/>
    <cellStyle name="Normal 6 3 3 4" xfId="19438" xr:uid="{00000000-0005-0000-0000-0000A84C0000}"/>
    <cellStyle name="Normal 6 3 3 4 2" xfId="19439" xr:uid="{00000000-0005-0000-0000-0000A94C0000}"/>
    <cellStyle name="Normal 6 3 3 4 3" xfId="19440" xr:uid="{00000000-0005-0000-0000-0000AA4C0000}"/>
    <cellStyle name="Normal 6 3 3 4 4" xfId="19441" xr:uid="{00000000-0005-0000-0000-0000AB4C0000}"/>
    <cellStyle name="Normal 6 3 3 5" xfId="19442" xr:uid="{00000000-0005-0000-0000-0000AC4C0000}"/>
    <cellStyle name="Normal 6 3 3 6" xfId="19443" xr:uid="{00000000-0005-0000-0000-0000AD4C0000}"/>
    <cellStyle name="Normal 6 3 3 7" xfId="19444" xr:uid="{00000000-0005-0000-0000-0000AE4C0000}"/>
    <cellStyle name="Normal 6 3 4" xfId="19445" xr:uid="{00000000-0005-0000-0000-0000AF4C0000}"/>
    <cellStyle name="Normal 6 4" xfId="19446" xr:uid="{00000000-0005-0000-0000-0000B04C0000}"/>
    <cellStyle name="Normal 6 4 2" xfId="19447" xr:uid="{00000000-0005-0000-0000-0000B14C0000}"/>
    <cellStyle name="Normal 6 4 3" xfId="19448" xr:uid="{00000000-0005-0000-0000-0000B24C0000}"/>
    <cellStyle name="Normal 6 4 3 2" xfId="19449" xr:uid="{00000000-0005-0000-0000-0000B34C0000}"/>
    <cellStyle name="Normal 6 4 3 2 2" xfId="19450" xr:uid="{00000000-0005-0000-0000-0000B44C0000}"/>
    <cellStyle name="Normal 6 4 3 2 2 2" xfId="19451" xr:uid="{00000000-0005-0000-0000-0000B54C0000}"/>
    <cellStyle name="Normal 6 4 3 2 2 3" xfId="19452" xr:uid="{00000000-0005-0000-0000-0000B64C0000}"/>
    <cellStyle name="Normal 6 4 3 2 2 4" xfId="19453" xr:uid="{00000000-0005-0000-0000-0000B74C0000}"/>
    <cellStyle name="Normal 6 4 3 2 3" xfId="19454" xr:uid="{00000000-0005-0000-0000-0000B84C0000}"/>
    <cellStyle name="Normal 6 4 3 2 4" xfId="19455" xr:uid="{00000000-0005-0000-0000-0000B94C0000}"/>
    <cellStyle name="Normal 6 4 3 2 5" xfId="19456" xr:uid="{00000000-0005-0000-0000-0000BA4C0000}"/>
    <cellStyle name="Normal 6 4 3 3" xfId="19457" xr:uid="{00000000-0005-0000-0000-0000BB4C0000}"/>
    <cellStyle name="Normal 6 4 3 3 2" xfId="19458" xr:uid="{00000000-0005-0000-0000-0000BC4C0000}"/>
    <cellStyle name="Normal 6 4 3 3 3" xfId="19459" xr:uid="{00000000-0005-0000-0000-0000BD4C0000}"/>
    <cellStyle name="Normal 6 4 3 3 4" xfId="19460" xr:uid="{00000000-0005-0000-0000-0000BE4C0000}"/>
    <cellStyle name="Normal 6 4 3 4" xfId="19461" xr:uid="{00000000-0005-0000-0000-0000BF4C0000}"/>
    <cellStyle name="Normal 6 4 3 5" xfId="19462" xr:uid="{00000000-0005-0000-0000-0000C04C0000}"/>
    <cellStyle name="Normal 6 4 3 6" xfId="19463" xr:uid="{00000000-0005-0000-0000-0000C14C0000}"/>
    <cellStyle name="Normal 6 5" xfId="19464" xr:uid="{00000000-0005-0000-0000-0000C24C0000}"/>
    <cellStyle name="Normal 6 5 2" xfId="19465" xr:uid="{00000000-0005-0000-0000-0000C34C0000}"/>
    <cellStyle name="Normal 6 5 2 2" xfId="19466" xr:uid="{00000000-0005-0000-0000-0000C44C0000}"/>
    <cellStyle name="Normal 6 5 2 2 2" xfId="19467" xr:uid="{00000000-0005-0000-0000-0000C54C0000}"/>
    <cellStyle name="Normal 6 5 2 2 3" xfId="19468" xr:uid="{00000000-0005-0000-0000-0000C64C0000}"/>
    <cellStyle name="Normal 6 5 2 2 4" xfId="19469" xr:uid="{00000000-0005-0000-0000-0000C74C0000}"/>
    <cellStyle name="Normal 6 5 2 3" xfId="19470" xr:uid="{00000000-0005-0000-0000-0000C84C0000}"/>
    <cellStyle name="Normal 6 5 2 4" xfId="19471" xr:uid="{00000000-0005-0000-0000-0000C94C0000}"/>
    <cellStyle name="Normal 6 5 2 5" xfId="19472" xr:uid="{00000000-0005-0000-0000-0000CA4C0000}"/>
    <cellStyle name="Normal 6 5 3" xfId="19473" xr:uid="{00000000-0005-0000-0000-0000CB4C0000}"/>
    <cellStyle name="Normal 6 5 4" xfId="19474" xr:uid="{00000000-0005-0000-0000-0000CC4C0000}"/>
    <cellStyle name="Normal 6 5 4 2" xfId="19475" xr:uid="{00000000-0005-0000-0000-0000CD4C0000}"/>
    <cellStyle name="Normal 6 5 4 3" xfId="19476" xr:uid="{00000000-0005-0000-0000-0000CE4C0000}"/>
    <cellStyle name="Normal 6 5 4 4" xfId="19477" xr:uid="{00000000-0005-0000-0000-0000CF4C0000}"/>
    <cellStyle name="Normal 6 5 5" xfId="19478" xr:uid="{00000000-0005-0000-0000-0000D04C0000}"/>
    <cellStyle name="Normal 6 5 6" xfId="19479" xr:uid="{00000000-0005-0000-0000-0000D14C0000}"/>
    <cellStyle name="Normal 6 5 7" xfId="19480" xr:uid="{00000000-0005-0000-0000-0000D24C0000}"/>
    <cellStyle name="Normal 6 6" xfId="19481" xr:uid="{00000000-0005-0000-0000-0000D34C0000}"/>
    <cellStyle name="Normal 6 6 2" xfId="19482" xr:uid="{00000000-0005-0000-0000-0000D44C0000}"/>
    <cellStyle name="Normal 6 6 3" xfId="19483" xr:uid="{00000000-0005-0000-0000-0000D54C0000}"/>
    <cellStyle name="Normal 6 6 4" xfId="19484" xr:uid="{00000000-0005-0000-0000-0000D64C0000}"/>
    <cellStyle name="Normal 60" xfId="19485" xr:uid="{00000000-0005-0000-0000-0000D74C0000}"/>
    <cellStyle name="Normal 60 2" xfId="19486" xr:uid="{00000000-0005-0000-0000-0000D84C0000}"/>
    <cellStyle name="Normal 60 3" xfId="19487" xr:uid="{00000000-0005-0000-0000-0000D94C0000}"/>
    <cellStyle name="Normal 60 4" xfId="19488" xr:uid="{00000000-0005-0000-0000-0000DA4C0000}"/>
    <cellStyle name="Normal 61" xfId="19489" xr:uid="{00000000-0005-0000-0000-0000DB4C0000}"/>
    <cellStyle name="Normal 61 2" xfId="19490" xr:uid="{00000000-0005-0000-0000-0000DC4C0000}"/>
    <cellStyle name="Normal 61 3" xfId="19491" xr:uid="{00000000-0005-0000-0000-0000DD4C0000}"/>
    <cellStyle name="Normal 61 4" xfId="19492" xr:uid="{00000000-0005-0000-0000-0000DE4C0000}"/>
    <cellStyle name="Normal 62" xfId="19493" xr:uid="{00000000-0005-0000-0000-0000DF4C0000}"/>
    <cellStyle name="Normal 62 2" xfId="19494" xr:uid="{00000000-0005-0000-0000-0000E04C0000}"/>
    <cellStyle name="Normal 62 3" xfId="19495" xr:uid="{00000000-0005-0000-0000-0000E14C0000}"/>
    <cellStyle name="Normal 62 4" xfId="19496" xr:uid="{00000000-0005-0000-0000-0000E24C0000}"/>
    <cellStyle name="Normal 63" xfId="19497" xr:uid="{00000000-0005-0000-0000-0000E34C0000}"/>
    <cellStyle name="Normal 63 2" xfId="19498" xr:uid="{00000000-0005-0000-0000-0000E44C0000}"/>
    <cellStyle name="Normal 63 3" xfId="19499" xr:uid="{00000000-0005-0000-0000-0000E54C0000}"/>
    <cellStyle name="Normal 63 4" xfId="19500" xr:uid="{00000000-0005-0000-0000-0000E64C0000}"/>
    <cellStyle name="Normal 64" xfId="19501" xr:uid="{00000000-0005-0000-0000-0000E74C0000}"/>
    <cellStyle name="Normal 64 2" xfId="19502" xr:uid="{00000000-0005-0000-0000-0000E84C0000}"/>
    <cellStyle name="Normal 64 3" xfId="19503" xr:uid="{00000000-0005-0000-0000-0000E94C0000}"/>
    <cellStyle name="Normal 64 4" xfId="19504" xr:uid="{00000000-0005-0000-0000-0000EA4C0000}"/>
    <cellStyle name="Normal 65" xfId="19505" xr:uid="{00000000-0005-0000-0000-0000EB4C0000}"/>
    <cellStyle name="Normal 65 2" xfId="19506" xr:uid="{00000000-0005-0000-0000-0000EC4C0000}"/>
    <cellStyle name="Normal 65 3" xfId="19507" xr:uid="{00000000-0005-0000-0000-0000ED4C0000}"/>
    <cellStyle name="Normal 65 4" xfId="19508" xr:uid="{00000000-0005-0000-0000-0000EE4C0000}"/>
    <cellStyle name="Normal 66" xfId="19509" xr:uid="{00000000-0005-0000-0000-0000EF4C0000}"/>
    <cellStyle name="Normal 66 2" xfId="19510" xr:uid="{00000000-0005-0000-0000-0000F04C0000}"/>
    <cellStyle name="Normal 66 3" xfId="19511" xr:uid="{00000000-0005-0000-0000-0000F14C0000}"/>
    <cellStyle name="Normal 66 4" xfId="19512" xr:uid="{00000000-0005-0000-0000-0000F24C0000}"/>
    <cellStyle name="Normal 67" xfId="19513" xr:uid="{00000000-0005-0000-0000-0000F34C0000}"/>
    <cellStyle name="Normal 67 2" xfId="19514" xr:uid="{00000000-0005-0000-0000-0000F44C0000}"/>
    <cellStyle name="Normal 67 3" xfId="19515" xr:uid="{00000000-0005-0000-0000-0000F54C0000}"/>
    <cellStyle name="Normal 67 4" xfId="19516" xr:uid="{00000000-0005-0000-0000-0000F64C0000}"/>
    <cellStyle name="Normal 68" xfId="19517" xr:uid="{00000000-0005-0000-0000-0000F74C0000}"/>
    <cellStyle name="Normal 68 2" xfId="19518" xr:uid="{00000000-0005-0000-0000-0000F84C0000}"/>
    <cellStyle name="Normal 68 3" xfId="19519" xr:uid="{00000000-0005-0000-0000-0000F94C0000}"/>
    <cellStyle name="Normal 68 4" xfId="19520" xr:uid="{00000000-0005-0000-0000-0000FA4C0000}"/>
    <cellStyle name="Normal 69" xfId="19521" xr:uid="{00000000-0005-0000-0000-0000FB4C0000}"/>
    <cellStyle name="Normal 69 2" xfId="19522" xr:uid="{00000000-0005-0000-0000-0000FC4C0000}"/>
    <cellStyle name="Normal 69 3" xfId="19523" xr:uid="{00000000-0005-0000-0000-0000FD4C0000}"/>
    <cellStyle name="Normal 69 4" xfId="19524" xr:uid="{00000000-0005-0000-0000-0000FE4C0000}"/>
    <cellStyle name="Normal 7" xfId="19525" xr:uid="{00000000-0005-0000-0000-0000FF4C0000}"/>
    <cellStyle name="Normal 7 10" xfId="19526" xr:uid="{00000000-0005-0000-0000-0000004D0000}"/>
    <cellStyle name="Normal 7 10 2" xfId="19527" xr:uid="{00000000-0005-0000-0000-0000014D0000}"/>
    <cellStyle name="Normal 7 10 2 2" xfId="19528" xr:uid="{00000000-0005-0000-0000-0000024D0000}"/>
    <cellStyle name="Normal 7 10 2 2 2" xfId="19529" xr:uid="{00000000-0005-0000-0000-0000034D0000}"/>
    <cellStyle name="Normal 7 10 2 2 3" xfId="19530" xr:uid="{00000000-0005-0000-0000-0000044D0000}"/>
    <cellStyle name="Normal 7 10 2 2 4" xfId="19531" xr:uid="{00000000-0005-0000-0000-0000054D0000}"/>
    <cellStyle name="Normal 7 10 2 3" xfId="19532" xr:uid="{00000000-0005-0000-0000-0000064D0000}"/>
    <cellStyle name="Normal 7 10 2 4" xfId="19533" xr:uid="{00000000-0005-0000-0000-0000074D0000}"/>
    <cellStyle name="Normal 7 10 2 5" xfId="19534" xr:uid="{00000000-0005-0000-0000-0000084D0000}"/>
    <cellStyle name="Normal 7 10 3" xfId="19535" xr:uid="{00000000-0005-0000-0000-0000094D0000}"/>
    <cellStyle name="Normal 7 10 3 2" xfId="19536" xr:uid="{00000000-0005-0000-0000-00000A4D0000}"/>
    <cellStyle name="Normal 7 10 3 3" xfId="19537" xr:uid="{00000000-0005-0000-0000-00000B4D0000}"/>
    <cellStyle name="Normal 7 10 3 4" xfId="19538" xr:uid="{00000000-0005-0000-0000-00000C4D0000}"/>
    <cellStyle name="Normal 7 10 4" xfId="19539" xr:uid="{00000000-0005-0000-0000-00000D4D0000}"/>
    <cellStyle name="Normal 7 10 5" xfId="19540" xr:uid="{00000000-0005-0000-0000-00000E4D0000}"/>
    <cellStyle name="Normal 7 10 6" xfId="19541" xr:uid="{00000000-0005-0000-0000-00000F4D0000}"/>
    <cellStyle name="Normal 7 11" xfId="19542" xr:uid="{00000000-0005-0000-0000-0000104D0000}"/>
    <cellStyle name="Normal 7 11 2" xfId="19543" xr:uid="{00000000-0005-0000-0000-0000114D0000}"/>
    <cellStyle name="Normal 7 11 2 2" xfId="19544" xr:uid="{00000000-0005-0000-0000-0000124D0000}"/>
    <cellStyle name="Normal 7 11 2 2 2" xfId="19545" xr:uid="{00000000-0005-0000-0000-0000134D0000}"/>
    <cellStyle name="Normal 7 11 2 2 3" xfId="19546" xr:uid="{00000000-0005-0000-0000-0000144D0000}"/>
    <cellStyle name="Normal 7 11 2 2 4" xfId="19547" xr:uid="{00000000-0005-0000-0000-0000154D0000}"/>
    <cellStyle name="Normal 7 11 2 3" xfId="19548" xr:uid="{00000000-0005-0000-0000-0000164D0000}"/>
    <cellStyle name="Normal 7 11 2 4" xfId="19549" xr:uid="{00000000-0005-0000-0000-0000174D0000}"/>
    <cellStyle name="Normal 7 11 2 5" xfId="19550" xr:uid="{00000000-0005-0000-0000-0000184D0000}"/>
    <cellStyle name="Normal 7 11 3" xfId="19551" xr:uid="{00000000-0005-0000-0000-0000194D0000}"/>
    <cellStyle name="Normal 7 11 3 2" xfId="19552" xr:uid="{00000000-0005-0000-0000-00001A4D0000}"/>
    <cellStyle name="Normal 7 11 3 3" xfId="19553" xr:uid="{00000000-0005-0000-0000-00001B4D0000}"/>
    <cellStyle name="Normal 7 11 3 4" xfId="19554" xr:uid="{00000000-0005-0000-0000-00001C4D0000}"/>
    <cellStyle name="Normal 7 11 4" xfId="19555" xr:uid="{00000000-0005-0000-0000-00001D4D0000}"/>
    <cellStyle name="Normal 7 11 5" xfId="19556" xr:uid="{00000000-0005-0000-0000-00001E4D0000}"/>
    <cellStyle name="Normal 7 11 6" xfId="19557" xr:uid="{00000000-0005-0000-0000-00001F4D0000}"/>
    <cellStyle name="Normal 7 12" xfId="19558" xr:uid="{00000000-0005-0000-0000-0000204D0000}"/>
    <cellStyle name="Normal 7 12 2" xfId="19559" xr:uid="{00000000-0005-0000-0000-0000214D0000}"/>
    <cellStyle name="Normal 7 12 2 2" xfId="19560" xr:uid="{00000000-0005-0000-0000-0000224D0000}"/>
    <cellStyle name="Normal 7 12 2 2 2" xfId="19561" xr:uid="{00000000-0005-0000-0000-0000234D0000}"/>
    <cellStyle name="Normal 7 12 2 2 3" xfId="19562" xr:uid="{00000000-0005-0000-0000-0000244D0000}"/>
    <cellStyle name="Normal 7 12 2 2 4" xfId="19563" xr:uid="{00000000-0005-0000-0000-0000254D0000}"/>
    <cellStyle name="Normal 7 12 2 3" xfId="19564" xr:uid="{00000000-0005-0000-0000-0000264D0000}"/>
    <cellStyle name="Normal 7 12 2 4" xfId="19565" xr:uid="{00000000-0005-0000-0000-0000274D0000}"/>
    <cellStyle name="Normal 7 12 2 5" xfId="19566" xr:uid="{00000000-0005-0000-0000-0000284D0000}"/>
    <cellStyle name="Normal 7 12 3" xfId="19567" xr:uid="{00000000-0005-0000-0000-0000294D0000}"/>
    <cellStyle name="Normal 7 12 3 2" xfId="19568" xr:uid="{00000000-0005-0000-0000-00002A4D0000}"/>
    <cellStyle name="Normal 7 12 3 3" xfId="19569" xr:uid="{00000000-0005-0000-0000-00002B4D0000}"/>
    <cellStyle name="Normal 7 12 3 4" xfId="19570" xr:uid="{00000000-0005-0000-0000-00002C4D0000}"/>
    <cellStyle name="Normal 7 12 4" xfId="19571" xr:uid="{00000000-0005-0000-0000-00002D4D0000}"/>
    <cellStyle name="Normal 7 12 5" xfId="19572" xr:uid="{00000000-0005-0000-0000-00002E4D0000}"/>
    <cellStyle name="Normal 7 12 6" xfId="19573" xr:uid="{00000000-0005-0000-0000-00002F4D0000}"/>
    <cellStyle name="Normal 7 2" xfId="19574" xr:uid="{00000000-0005-0000-0000-0000304D0000}"/>
    <cellStyle name="Normal 7 2 10" xfId="19575" xr:uid="{00000000-0005-0000-0000-0000314D0000}"/>
    <cellStyle name="Normal 7 2 11" xfId="19576" xr:uid="{00000000-0005-0000-0000-0000324D0000}"/>
    <cellStyle name="Normal 7 2 12" xfId="19577" xr:uid="{00000000-0005-0000-0000-0000334D0000}"/>
    <cellStyle name="Normal 7 2 13" xfId="19578" xr:uid="{00000000-0005-0000-0000-0000344D0000}"/>
    <cellStyle name="Normal 7 2 14" xfId="19579" xr:uid="{00000000-0005-0000-0000-0000354D0000}"/>
    <cellStyle name="Normal 7 2 15" xfId="19580" xr:uid="{00000000-0005-0000-0000-0000364D0000}"/>
    <cellStyle name="Normal 7 2 16" xfId="19581" xr:uid="{00000000-0005-0000-0000-0000374D0000}"/>
    <cellStyle name="Normal 7 2 17" xfId="19582" xr:uid="{00000000-0005-0000-0000-0000384D0000}"/>
    <cellStyle name="Normal 7 2 18" xfId="19583" xr:uid="{00000000-0005-0000-0000-0000394D0000}"/>
    <cellStyle name="Normal 7 2 19" xfId="19584" xr:uid="{00000000-0005-0000-0000-00003A4D0000}"/>
    <cellStyle name="Normal 7 2 2" xfId="19585" xr:uid="{00000000-0005-0000-0000-00003B4D0000}"/>
    <cellStyle name="Normal 7 2 2 2" xfId="19586" xr:uid="{00000000-0005-0000-0000-00003C4D0000}"/>
    <cellStyle name="Normal 7 2 2 3" xfId="19587" xr:uid="{00000000-0005-0000-0000-00003D4D0000}"/>
    <cellStyle name="Normal 7 2 20" xfId="19588" xr:uid="{00000000-0005-0000-0000-00003E4D0000}"/>
    <cellStyle name="Normal 7 2 21" xfId="19589" xr:uid="{00000000-0005-0000-0000-00003F4D0000}"/>
    <cellStyle name="Normal 7 2 22" xfId="19590" xr:uid="{00000000-0005-0000-0000-0000404D0000}"/>
    <cellStyle name="Normal 7 2 23" xfId="19591" xr:uid="{00000000-0005-0000-0000-0000414D0000}"/>
    <cellStyle name="Normal 7 2 24" xfId="19592" xr:uid="{00000000-0005-0000-0000-0000424D0000}"/>
    <cellStyle name="Normal 7 2 25" xfId="19593" xr:uid="{00000000-0005-0000-0000-0000434D0000}"/>
    <cellStyle name="Normal 7 2 26" xfId="19594" xr:uid="{00000000-0005-0000-0000-0000444D0000}"/>
    <cellStyle name="Normal 7 2 27" xfId="19595" xr:uid="{00000000-0005-0000-0000-0000454D0000}"/>
    <cellStyle name="Normal 7 2 28" xfId="19596" xr:uid="{00000000-0005-0000-0000-0000464D0000}"/>
    <cellStyle name="Normal 7 2 29" xfId="19597" xr:uid="{00000000-0005-0000-0000-0000474D0000}"/>
    <cellStyle name="Normal 7 2 3" xfId="19598" xr:uid="{00000000-0005-0000-0000-0000484D0000}"/>
    <cellStyle name="Normal 7 2 3 2" xfId="19599" xr:uid="{00000000-0005-0000-0000-0000494D0000}"/>
    <cellStyle name="Normal 7 2 3 2 2" xfId="19600" xr:uid="{00000000-0005-0000-0000-00004A4D0000}"/>
    <cellStyle name="Normal 7 2 3 2 3" xfId="19601" xr:uid="{00000000-0005-0000-0000-00004B4D0000}"/>
    <cellStyle name="Normal 7 2 3 2 3 2" xfId="19602" xr:uid="{00000000-0005-0000-0000-00004C4D0000}"/>
    <cellStyle name="Normal 7 2 3 2 3 3" xfId="19603" xr:uid="{00000000-0005-0000-0000-00004D4D0000}"/>
    <cellStyle name="Normal 7 2 3 2 3 4" xfId="19604" xr:uid="{00000000-0005-0000-0000-00004E4D0000}"/>
    <cellStyle name="Normal 7 2 3 2 4" xfId="19605" xr:uid="{00000000-0005-0000-0000-00004F4D0000}"/>
    <cellStyle name="Normal 7 2 3 2 5" xfId="19606" xr:uid="{00000000-0005-0000-0000-0000504D0000}"/>
    <cellStyle name="Normal 7 2 3 2 6" xfId="19607" xr:uid="{00000000-0005-0000-0000-0000514D0000}"/>
    <cellStyle name="Normal 7 2 3 3" xfId="19608" xr:uid="{00000000-0005-0000-0000-0000524D0000}"/>
    <cellStyle name="Normal 7 2 3 3 2" xfId="19609" xr:uid="{00000000-0005-0000-0000-0000534D0000}"/>
    <cellStyle name="Normal 7 2 3 3 3" xfId="19610" xr:uid="{00000000-0005-0000-0000-0000544D0000}"/>
    <cellStyle name="Normal 7 2 3 3 4" xfId="19611" xr:uid="{00000000-0005-0000-0000-0000554D0000}"/>
    <cellStyle name="Normal 7 2 3 4" xfId="19612" xr:uid="{00000000-0005-0000-0000-0000564D0000}"/>
    <cellStyle name="Normal 7 2 3 5" xfId="19613" xr:uid="{00000000-0005-0000-0000-0000574D0000}"/>
    <cellStyle name="Normal 7 2 3 6" xfId="19614" xr:uid="{00000000-0005-0000-0000-0000584D0000}"/>
    <cellStyle name="Normal 7 2 30" xfId="19615" xr:uid="{00000000-0005-0000-0000-0000594D0000}"/>
    <cellStyle name="Normal 7 2 31" xfId="19616" xr:uid="{00000000-0005-0000-0000-00005A4D0000}"/>
    <cellStyle name="Normal 7 2 32" xfId="19617" xr:uid="{00000000-0005-0000-0000-00005B4D0000}"/>
    <cellStyle name="Normal 7 2 33" xfId="19618" xr:uid="{00000000-0005-0000-0000-00005C4D0000}"/>
    <cellStyle name="Normal 7 2 34" xfId="19619" xr:uid="{00000000-0005-0000-0000-00005D4D0000}"/>
    <cellStyle name="Normal 7 2 35" xfId="19620" xr:uid="{00000000-0005-0000-0000-00005E4D0000}"/>
    <cellStyle name="Normal 7 2 36" xfId="19621" xr:uid="{00000000-0005-0000-0000-00005F4D0000}"/>
    <cellStyle name="Normal 7 2 37" xfId="19622" xr:uid="{00000000-0005-0000-0000-0000604D0000}"/>
    <cellStyle name="Normal 7 2 38" xfId="19623" xr:uid="{00000000-0005-0000-0000-0000614D0000}"/>
    <cellStyle name="Normal 7 2 39" xfId="19624" xr:uid="{00000000-0005-0000-0000-0000624D0000}"/>
    <cellStyle name="Normal 7 2 4" xfId="19625" xr:uid="{00000000-0005-0000-0000-0000634D0000}"/>
    <cellStyle name="Normal 7 2 40" xfId="19626" xr:uid="{00000000-0005-0000-0000-0000644D0000}"/>
    <cellStyle name="Normal 7 2 41" xfId="19627" xr:uid="{00000000-0005-0000-0000-0000654D0000}"/>
    <cellStyle name="Normal 7 2 42" xfId="19628" xr:uid="{00000000-0005-0000-0000-0000664D0000}"/>
    <cellStyle name="Normal 7 2 43" xfId="19629" xr:uid="{00000000-0005-0000-0000-0000674D0000}"/>
    <cellStyle name="Normal 7 2 44" xfId="19630" xr:uid="{00000000-0005-0000-0000-0000684D0000}"/>
    <cellStyle name="Normal 7 2 45" xfId="19631" xr:uid="{00000000-0005-0000-0000-0000694D0000}"/>
    <cellStyle name="Normal 7 2 46" xfId="19632" xr:uid="{00000000-0005-0000-0000-00006A4D0000}"/>
    <cellStyle name="Normal 7 2 47" xfId="19633" xr:uid="{00000000-0005-0000-0000-00006B4D0000}"/>
    <cellStyle name="Normal 7 2 48" xfId="19634" xr:uid="{00000000-0005-0000-0000-00006C4D0000}"/>
    <cellStyle name="Normal 7 2 49" xfId="19635" xr:uid="{00000000-0005-0000-0000-00006D4D0000}"/>
    <cellStyle name="Normal 7 2 5" xfId="19636" xr:uid="{00000000-0005-0000-0000-00006E4D0000}"/>
    <cellStyle name="Normal 7 2 50" xfId="19637" xr:uid="{00000000-0005-0000-0000-00006F4D0000}"/>
    <cellStyle name="Normal 7 2 51" xfId="19638" xr:uid="{00000000-0005-0000-0000-0000704D0000}"/>
    <cellStyle name="Normal 7 2 52" xfId="19639" xr:uid="{00000000-0005-0000-0000-0000714D0000}"/>
    <cellStyle name="Normal 7 2 53" xfId="19640" xr:uid="{00000000-0005-0000-0000-0000724D0000}"/>
    <cellStyle name="Normal 7 2 54" xfId="19641" xr:uid="{00000000-0005-0000-0000-0000734D0000}"/>
    <cellStyle name="Normal 7 2 55" xfId="19642" xr:uid="{00000000-0005-0000-0000-0000744D0000}"/>
    <cellStyle name="Normal 7 2 56" xfId="19643" xr:uid="{00000000-0005-0000-0000-0000754D0000}"/>
    <cellStyle name="Normal 7 2 57" xfId="19644" xr:uid="{00000000-0005-0000-0000-0000764D0000}"/>
    <cellStyle name="Normal 7 2 58" xfId="19645" xr:uid="{00000000-0005-0000-0000-0000774D0000}"/>
    <cellStyle name="Normal 7 2 59" xfId="19646" xr:uid="{00000000-0005-0000-0000-0000784D0000}"/>
    <cellStyle name="Normal 7 2 6" xfId="19647" xr:uid="{00000000-0005-0000-0000-0000794D0000}"/>
    <cellStyle name="Normal 7 2 60" xfId="19648" xr:uid="{00000000-0005-0000-0000-00007A4D0000}"/>
    <cellStyle name="Normal 7 2 61" xfId="19649" xr:uid="{00000000-0005-0000-0000-00007B4D0000}"/>
    <cellStyle name="Normal 7 2 62" xfId="19650" xr:uid="{00000000-0005-0000-0000-00007C4D0000}"/>
    <cellStyle name="Normal 7 2 63" xfId="19651" xr:uid="{00000000-0005-0000-0000-00007D4D0000}"/>
    <cellStyle name="Normal 7 2 64" xfId="19652" xr:uid="{00000000-0005-0000-0000-00007E4D0000}"/>
    <cellStyle name="Normal 7 2 65" xfId="19653" xr:uid="{00000000-0005-0000-0000-00007F4D0000}"/>
    <cellStyle name="Normal 7 2 66" xfId="19654" xr:uid="{00000000-0005-0000-0000-0000804D0000}"/>
    <cellStyle name="Normal 7 2 67" xfId="19655" xr:uid="{00000000-0005-0000-0000-0000814D0000}"/>
    <cellStyle name="Normal 7 2 68" xfId="19656" xr:uid="{00000000-0005-0000-0000-0000824D0000}"/>
    <cellStyle name="Normal 7 2 69" xfId="19657" xr:uid="{00000000-0005-0000-0000-0000834D0000}"/>
    <cellStyle name="Normal 7 2 7" xfId="19658" xr:uid="{00000000-0005-0000-0000-0000844D0000}"/>
    <cellStyle name="Normal 7 2 70" xfId="19659" xr:uid="{00000000-0005-0000-0000-0000854D0000}"/>
    <cellStyle name="Normal 7 2 71" xfId="19660" xr:uid="{00000000-0005-0000-0000-0000864D0000}"/>
    <cellStyle name="Normal 7 2 72" xfId="19661" xr:uid="{00000000-0005-0000-0000-0000874D0000}"/>
    <cellStyle name="Normal 7 2 73" xfId="19662" xr:uid="{00000000-0005-0000-0000-0000884D0000}"/>
    <cellStyle name="Normal 7 2 74" xfId="19663" xr:uid="{00000000-0005-0000-0000-0000894D0000}"/>
    <cellStyle name="Normal 7 2 75" xfId="19664" xr:uid="{00000000-0005-0000-0000-00008A4D0000}"/>
    <cellStyle name="Normal 7 2 76" xfId="19665" xr:uid="{00000000-0005-0000-0000-00008B4D0000}"/>
    <cellStyle name="Normal 7 2 77" xfId="19666" xr:uid="{00000000-0005-0000-0000-00008C4D0000}"/>
    <cellStyle name="Normal 7 2 78" xfId="19667" xr:uid="{00000000-0005-0000-0000-00008D4D0000}"/>
    <cellStyle name="Normal 7 2 79" xfId="19668" xr:uid="{00000000-0005-0000-0000-00008E4D0000}"/>
    <cellStyle name="Normal 7 2 8" xfId="19669" xr:uid="{00000000-0005-0000-0000-00008F4D0000}"/>
    <cellStyle name="Normal 7 2 80" xfId="19670" xr:uid="{00000000-0005-0000-0000-0000904D0000}"/>
    <cellStyle name="Normal 7 2 81" xfId="19671" xr:uid="{00000000-0005-0000-0000-0000914D0000}"/>
    <cellStyle name="Normal 7 2 82" xfId="19672" xr:uid="{00000000-0005-0000-0000-0000924D0000}"/>
    <cellStyle name="Normal 7 2 83" xfId="19673" xr:uid="{00000000-0005-0000-0000-0000934D0000}"/>
    <cellStyle name="Normal 7 2 84" xfId="19674" xr:uid="{00000000-0005-0000-0000-0000944D0000}"/>
    <cellStyle name="Normal 7 2 85" xfId="19675" xr:uid="{00000000-0005-0000-0000-0000954D0000}"/>
    <cellStyle name="Normal 7 2 86" xfId="19676" xr:uid="{00000000-0005-0000-0000-0000964D0000}"/>
    <cellStyle name="Normal 7 2 87" xfId="19677" xr:uid="{00000000-0005-0000-0000-0000974D0000}"/>
    <cellStyle name="Normal 7 2 88" xfId="19678" xr:uid="{00000000-0005-0000-0000-0000984D0000}"/>
    <cellStyle name="Normal 7 2 89" xfId="19679" xr:uid="{00000000-0005-0000-0000-0000994D0000}"/>
    <cellStyle name="Normal 7 2 9" xfId="19680" xr:uid="{00000000-0005-0000-0000-00009A4D0000}"/>
    <cellStyle name="Normal 7 2 90" xfId="19681" xr:uid="{00000000-0005-0000-0000-00009B4D0000}"/>
    <cellStyle name="Normal 7 2 91" xfId="19682" xr:uid="{00000000-0005-0000-0000-00009C4D0000}"/>
    <cellStyle name="Normal 7 2 92" xfId="19683" xr:uid="{00000000-0005-0000-0000-00009D4D0000}"/>
    <cellStyle name="Normal 7 2 93" xfId="19684" xr:uid="{00000000-0005-0000-0000-00009E4D0000}"/>
    <cellStyle name="Normal 7 3" xfId="19685" xr:uid="{00000000-0005-0000-0000-00009F4D0000}"/>
    <cellStyle name="Normal 7 3 2" xfId="19686" xr:uid="{00000000-0005-0000-0000-0000A04D0000}"/>
    <cellStyle name="Normal 7 3 3" xfId="19687" xr:uid="{00000000-0005-0000-0000-0000A14D0000}"/>
    <cellStyle name="Normal 7 3 3 2" xfId="19688" xr:uid="{00000000-0005-0000-0000-0000A24D0000}"/>
    <cellStyle name="Normal 7 4" xfId="19689" xr:uid="{00000000-0005-0000-0000-0000A34D0000}"/>
    <cellStyle name="Normal 7 4 2" xfId="19690" xr:uid="{00000000-0005-0000-0000-0000A44D0000}"/>
    <cellStyle name="Normal 7 4 2 2" xfId="19691" xr:uid="{00000000-0005-0000-0000-0000A54D0000}"/>
    <cellStyle name="Normal 7 5" xfId="19692" xr:uid="{00000000-0005-0000-0000-0000A64D0000}"/>
    <cellStyle name="Normal 7 6" xfId="19693" xr:uid="{00000000-0005-0000-0000-0000A74D0000}"/>
    <cellStyle name="Normal 7 7" xfId="19694" xr:uid="{00000000-0005-0000-0000-0000A84D0000}"/>
    <cellStyle name="Normal 7 8" xfId="19695" xr:uid="{00000000-0005-0000-0000-0000A94D0000}"/>
    <cellStyle name="Normal 7 9" xfId="19696" xr:uid="{00000000-0005-0000-0000-0000AA4D0000}"/>
    <cellStyle name="Normal 7 9 2" xfId="19697" xr:uid="{00000000-0005-0000-0000-0000AB4D0000}"/>
    <cellStyle name="Normal 70" xfId="19698" xr:uid="{00000000-0005-0000-0000-0000AC4D0000}"/>
    <cellStyle name="Normal 70 2" xfId="19699" xr:uid="{00000000-0005-0000-0000-0000AD4D0000}"/>
    <cellStyle name="Normal 70 3" xfId="19700" xr:uid="{00000000-0005-0000-0000-0000AE4D0000}"/>
    <cellStyle name="Normal 70 4" xfId="19701" xr:uid="{00000000-0005-0000-0000-0000AF4D0000}"/>
    <cellStyle name="Normal 71" xfId="19702" xr:uid="{00000000-0005-0000-0000-0000B04D0000}"/>
    <cellStyle name="Normal 71 2" xfId="19703" xr:uid="{00000000-0005-0000-0000-0000B14D0000}"/>
    <cellStyle name="Normal 71 3" xfId="19704" xr:uid="{00000000-0005-0000-0000-0000B24D0000}"/>
    <cellStyle name="Normal 71 4" xfId="19705" xr:uid="{00000000-0005-0000-0000-0000B34D0000}"/>
    <cellStyle name="Normal 72" xfId="19706" xr:uid="{00000000-0005-0000-0000-0000B44D0000}"/>
    <cellStyle name="Normal 72 2" xfId="19707" xr:uid="{00000000-0005-0000-0000-0000B54D0000}"/>
    <cellStyle name="Normal 72 3" xfId="19708" xr:uid="{00000000-0005-0000-0000-0000B64D0000}"/>
    <cellStyle name="Normal 72 4" xfId="19709" xr:uid="{00000000-0005-0000-0000-0000B74D0000}"/>
    <cellStyle name="Normal 73" xfId="19710" xr:uid="{00000000-0005-0000-0000-0000B84D0000}"/>
    <cellStyle name="Normal 73 2" xfId="19711" xr:uid="{00000000-0005-0000-0000-0000B94D0000}"/>
    <cellStyle name="Normal 73 3" xfId="19712" xr:uid="{00000000-0005-0000-0000-0000BA4D0000}"/>
    <cellStyle name="Normal 73 4" xfId="19713" xr:uid="{00000000-0005-0000-0000-0000BB4D0000}"/>
    <cellStyle name="Normal 74" xfId="19714" xr:uid="{00000000-0005-0000-0000-0000BC4D0000}"/>
    <cellStyle name="Normal 74 2" xfId="19715" xr:uid="{00000000-0005-0000-0000-0000BD4D0000}"/>
    <cellStyle name="Normal 74 3" xfId="19716" xr:uid="{00000000-0005-0000-0000-0000BE4D0000}"/>
    <cellStyle name="Normal 74 4" xfId="19717" xr:uid="{00000000-0005-0000-0000-0000BF4D0000}"/>
    <cellStyle name="Normal 75" xfId="19718" xr:uid="{00000000-0005-0000-0000-0000C04D0000}"/>
    <cellStyle name="Normal 75 2" xfId="19719" xr:uid="{00000000-0005-0000-0000-0000C14D0000}"/>
    <cellStyle name="Normal 75 3" xfId="19720" xr:uid="{00000000-0005-0000-0000-0000C24D0000}"/>
    <cellStyle name="Normal 75 4" xfId="19721" xr:uid="{00000000-0005-0000-0000-0000C34D0000}"/>
    <cellStyle name="Normal 76" xfId="19722" xr:uid="{00000000-0005-0000-0000-0000C44D0000}"/>
    <cellStyle name="Normal 76 2" xfId="19723" xr:uid="{00000000-0005-0000-0000-0000C54D0000}"/>
    <cellStyle name="Normal 76 3" xfId="19724" xr:uid="{00000000-0005-0000-0000-0000C64D0000}"/>
    <cellStyle name="Normal 76 4" xfId="19725" xr:uid="{00000000-0005-0000-0000-0000C74D0000}"/>
    <cellStyle name="Normal 77" xfId="19726" xr:uid="{00000000-0005-0000-0000-0000C84D0000}"/>
    <cellStyle name="Normal 77 2" xfId="19727" xr:uid="{00000000-0005-0000-0000-0000C94D0000}"/>
    <cellStyle name="Normal 77 3" xfId="19728" xr:uid="{00000000-0005-0000-0000-0000CA4D0000}"/>
    <cellStyle name="Normal 77 4" xfId="19729" xr:uid="{00000000-0005-0000-0000-0000CB4D0000}"/>
    <cellStyle name="Normal 78" xfId="19730" xr:uid="{00000000-0005-0000-0000-0000CC4D0000}"/>
    <cellStyle name="Normal 78 2" xfId="19731" xr:uid="{00000000-0005-0000-0000-0000CD4D0000}"/>
    <cellStyle name="Normal 78 3" xfId="19732" xr:uid="{00000000-0005-0000-0000-0000CE4D0000}"/>
    <cellStyle name="Normal 78 4" xfId="19733" xr:uid="{00000000-0005-0000-0000-0000CF4D0000}"/>
    <cellStyle name="Normal 79" xfId="19734" xr:uid="{00000000-0005-0000-0000-0000D04D0000}"/>
    <cellStyle name="Normal 79 2" xfId="19735" xr:uid="{00000000-0005-0000-0000-0000D14D0000}"/>
    <cellStyle name="Normal 79 3" xfId="19736" xr:uid="{00000000-0005-0000-0000-0000D24D0000}"/>
    <cellStyle name="Normal 79 4" xfId="19737" xr:uid="{00000000-0005-0000-0000-0000D34D0000}"/>
    <cellStyle name="Normal 8" xfId="19738" xr:uid="{00000000-0005-0000-0000-0000D44D0000}"/>
    <cellStyle name="Normal 8 10" xfId="19739" xr:uid="{00000000-0005-0000-0000-0000D54D0000}"/>
    <cellStyle name="Normal 8 10 2" xfId="19740" xr:uid="{00000000-0005-0000-0000-0000D64D0000}"/>
    <cellStyle name="Normal 8 11" xfId="19741" xr:uid="{00000000-0005-0000-0000-0000D74D0000}"/>
    <cellStyle name="Normal 8 11 2" xfId="19742" xr:uid="{00000000-0005-0000-0000-0000D84D0000}"/>
    <cellStyle name="Normal 8 11 2 2" xfId="19743" xr:uid="{00000000-0005-0000-0000-0000D94D0000}"/>
    <cellStyle name="Normal 8 11 2 2 2" xfId="19744" xr:uid="{00000000-0005-0000-0000-0000DA4D0000}"/>
    <cellStyle name="Normal 8 11 2 2 3" xfId="19745" xr:uid="{00000000-0005-0000-0000-0000DB4D0000}"/>
    <cellStyle name="Normal 8 11 2 2 4" xfId="19746" xr:uid="{00000000-0005-0000-0000-0000DC4D0000}"/>
    <cellStyle name="Normal 8 11 2 3" xfId="19747" xr:uid="{00000000-0005-0000-0000-0000DD4D0000}"/>
    <cellStyle name="Normal 8 11 2 4" xfId="19748" xr:uid="{00000000-0005-0000-0000-0000DE4D0000}"/>
    <cellStyle name="Normal 8 11 2 5" xfId="19749" xr:uid="{00000000-0005-0000-0000-0000DF4D0000}"/>
    <cellStyle name="Normal 8 11 3" xfId="19750" xr:uid="{00000000-0005-0000-0000-0000E04D0000}"/>
    <cellStyle name="Normal 8 11 4" xfId="19751" xr:uid="{00000000-0005-0000-0000-0000E14D0000}"/>
    <cellStyle name="Normal 8 11 4 2" xfId="19752" xr:uid="{00000000-0005-0000-0000-0000E24D0000}"/>
    <cellStyle name="Normal 8 11 4 3" xfId="19753" xr:uid="{00000000-0005-0000-0000-0000E34D0000}"/>
    <cellStyle name="Normal 8 11 4 4" xfId="19754" xr:uid="{00000000-0005-0000-0000-0000E44D0000}"/>
    <cellStyle name="Normal 8 11 5" xfId="19755" xr:uid="{00000000-0005-0000-0000-0000E54D0000}"/>
    <cellStyle name="Normal 8 11 6" xfId="19756" xr:uid="{00000000-0005-0000-0000-0000E64D0000}"/>
    <cellStyle name="Normal 8 11 7" xfId="19757" xr:uid="{00000000-0005-0000-0000-0000E74D0000}"/>
    <cellStyle name="Normal 8 12" xfId="19758" xr:uid="{00000000-0005-0000-0000-0000E84D0000}"/>
    <cellStyle name="Normal 8 13" xfId="19759" xr:uid="{00000000-0005-0000-0000-0000E94D0000}"/>
    <cellStyle name="Normal 8 14" xfId="19760" xr:uid="{00000000-0005-0000-0000-0000EA4D0000}"/>
    <cellStyle name="Normal 8 15" xfId="19761" xr:uid="{00000000-0005-0000-0000-0000EB4D0000}"/>
    <cellStyle name="Normal 8 16" xfId="19762" xr:uid="{00000000-0005-0000-0000-0000EC4D0000}"/>
    <cellStyle name="Normal 8 17" xfId="19763" xr:uid="{00000000-0005-0000-0000-0000ED4D0000}"/>
    <cellStyle name="Normal 8 18" xfId="19764" xr:uid="{00000000-0005-0000-0000-0000EE4D0000}"/>
    <cellStyle name="Normal 8 19" xfId="19765" xr:uid="{00000000-0005-0000-0000-0000EF4D0000}"/>
    <cellStyle name="Normal 8 2" xfId="19766" xr:uid="{00000000-0005-0000-0000-0000F04D0000}"/>
    <cellStyle name="Normal 8 2 2" xfId="19767" xr:uid="{00000000-0005-0000-0000-0000F14D0000}"/>
    <cellStyle name="Normal 8 2 2 2" xfId="19768" xr:uid="{00000000-0005-0000-0000-0000F24D0000}"/>
    <cellStyle name="Normal 8 2 2 2 2" xfId="19769" xr:uid="{00000000-0005-0000-0000-0000F34D0000}"/>
    <cellStyle name="Normal 8 2 2 2 2 2" xfId="19770" xr:uid="{00000000-0005-0000-0000-0000F44D0000}"/>
    <cellStyle name="Normal 8 2 2 2 2 3" xfId="19771" xr:uid="{00000000-0005-0000-0000-0000F54D0000}"/>
    <cellStyle name="Normal 8 2 2 2 2 4" xfId="19772" xr:uid="{00000000-0005-0000-0000-0000F64D0000}"/>
    <cellStyle name="Normal 8 2 2 2 3" xfId="19773" xr:uid="{00000000-0005-0000-0000-0000F74D0000}"/>
    <cellStyle name="Normal 8 2 2 2 4" xfId="19774" xr:uid="{00000000-0005-0000-0000-0000F84D0000}"/>
    <cellStyle name="Normal 8 2 2 2 5" xfId="19775" xr:uid="{00000000-0005-0000-0000-0000F94D0000}"/>
    <cellStyle name="Normal 8 2 2 3" xfId="19776" xr:uid="{00000000-0005-0000-0000-0000FA4D0000}"/>
    <cellStyle name="Normal 8 2 2 4" xfId="19777" xr:uid="{00000000-0005-0000-0000-0000FB4D0000}"/>
    <cellStyle name="Normal 8 2 2 4 2" xfId="19778" xr:uid="{00000000-0005-0000-0000-0000FC4D0000}"/>
    <cellStyle name="Normal 8 2 2 4 3" xfId="19779" xr:uid="{00000000-0005-0000-0000-0000FD4D0000}"/>
    <cellStyle name="Normal 8 2 2 4 4" xfId="19780" xr:uid="{00000000-0005-0000-0000-0000FE4D0000}"/>
    <cellStyle name="Normal 8 2 2 5" xfId="19781" xr:uid="{00000000-0005-0000-0000-0000FF4D0000}"/>
    <cellStyle name="Normal 8 2 2 6" xfId="19782" xr:uid="{00000000-0005-0000-0000-0000004E0000}"/>
    <cellStyle name="Normal 8 2 2 7" xfId="19783" xr:uid="{00000000-0005-0000-0000-0000014E0000}"/>
    <cellStyle name="Normal 8 2 3" xfId="19784" xr:uid="{00000000-0005-0000-0000-0000024E0000}"/>
    <cellStyle name="Normal 8 2 3 2" xfId="19785" xr:uid="{00000000-0005-0000-0000-0000034E0000}"/>
    <cellStyle name="Normal 8 2 3 2 2" xfId="19786" xr:uid="{00000000-0005-0000-0000-0000044E0000}"/>
    <cellStyle name="Normal 8 2 3 2 2 2" xfId="19787" xr:uid="{00000000-0005-0000-0000-0000054E0000}"/>
    <cellStyle name="Normal 8 2 3 2 2 3" xfId="19788" xr:uid="{00000000-0005-0000-0000-0000064E0000}"/>
    <cellStyle name="Normal 8 2 3 2 2 4" xfId="19789" xr:uid="{00000000-0005-0000-0000-0000074E0000}"/>
    <cellStyle name="Normal 8 2 3 2 3" xfId="19790" xr:uid="{00000000-0005-0000-0000-0000084E0000}"/>
    <cellStyle name="Normal 8 2 3 2 4" xfId="19791" xr:uid="{00000000-0005-0000-0000-0000094E0000}"/>
    <cellStyle name="Normal 8 2 3 2 5" xfId="19792" xr:uid="{00000000-0005-0000-0000-00000A4E0000}"/>
    <cellStyle name="Normal 8 2 3 3" xfId="19793" xr:uid="{00000000-0005-0000-0000-00000B4E0000}"/>
    <cellStyle name="Normal 8 2 3 4" xfId="19794" xr:uid="{00000000-0005-0000-0000-00000C4E0000}"/>
    <cellStyle name="Normal 8 2 3 4 2" xfId="19795" xr:uid="{00000000-0005-0000-0000-00000D4E0000}"/>
    <cellStyle name="Normal 8 2 3 4 3" xfId="19796" xr:uid="{00000000-0005-0000-0000-00000E4E0000}"/>
    <cellStyle name="Normal 8 2 3 4 4" xfId="19797" xr:uid="{00000000-0005-0000-0000-00000F4E0000}"/>
    <cellStyle name="Normal 8 2 3 5" xfId="19798" xr:uid="{00000000-0005-0000-0000-0000104E0000}"/>
    <cellStyle name="Normal 8 2 3 6" xfId="19799" xr:uid="{00000000-0005-0000-0000-0000114E0000}"/>
    <cellStyle name="Normal 8 2 3 7" xfId="19800" xr:uid="{00000000-0005-0000-0000-0000124E0000}"/>
    <cellStyle name="Normal 8 2 4" xfId="19801" xr:uid="{00000000-0005-0000-0000-0000134E0000}"/>
    <cellStyle name="Normal 8 20" xfId="19802" xr:uid="{00000000-0005-0000-0000-0000144E0000}"/>
    <cellStyle name="Normal 8 21" xfId="19803" xr:uid="{00000000-0005-0000-0000-0000154E0000}"/>
    <cellStyle name="Normal 8 22" xfId="19804" xr:uid="{00000000-0005-0000-0000-0000164E0000}"/>
    <cellStyle name="Normal 8 23" xfId="19805" xr:uid="{00000000-0005-0000-0000-0000174E0000}"/>
    <cellStyle name="Normal 8 24" xfId="19806" xr:uid="{00000000-0005-0000-0000-0000184E0000}"/>
    <cellStyle name="Normal 8 25" xfId="19807" xr:uid="{00000000-0005-0000-0000-0000194E0000}"/>
    <cellStyle name="Normal 8 26" xfId="19808" xr:uid="{00000000-0005-0000-0000-00001A4E0000}"/>
    <cellStyle name="Normal 8 27" xfId="19809" xr:uid="{00000000-0005-0000-0000-00001B4E0000}"/>
    <cellStyle name="Normal 8 28" xfId="19810" xr:uid="{00000000-0005-0000-0000-00001C4E0000}"/>
    <cellStyle name="Normal 8 29" xfId="19811" xr:uid="{00000000-0005-0000-0000-00001D4E0000}"/>
    <cellStyle name="Normal 8 3" xfId="19812" xr:uid="{00000000-0005-0000-0000-00001E4E0000}"/>
    <cellStyle name="Normal 8 3 2" xfId="19813" xr:uid="{00000000-0005-0000-0000-00001F4E0000}"/>
    <cellStyle name="Normal 8 3 3" xfId="19814" xr:uid="{00000000-0005-0000-0000-0000204E0000}"/>
    <cellStyle name="Normal 8 3 3 2" xfId="19815" xr:uid="{00000000-0005-0000-0000-0000214E0000}"/>
    <cellStyle name="Normal 8 3 4" xfId="19816" xr:uid="{00000000-0005-0000-0000-0000224E0000}"/>
    <cellStyle name="Normal 8 30" xfId="19817" xr:uid="{00000000-0005-0000-0000-0000234E0000}"/>
    <cellStyle name="Normal 8 31" xfId="19818" xr:uid="{00000000-0005-0000-0000-0000244E0000}"/>
    <cellStyle name="Normal 8 32" xfId="19819" xr:uid="{00000000-0005-0000-0000-0000254E0000}"/>
    <cellStyle name="Normal 8 33" xfId="19820" xr:uid="{00000000-0005-0000-0000-0000264E0000}"/>
    <cellStyle name="Normal 8 34" xfId="19821" xr:uid="{00000000-0005-0000-0000-0000274E0000}"/>
    <cellStyle name="Normal 8 35" xfId="19822" xr:uid="{00000000-0005-0000-0000-0000284E0000}"/>
    <cellStyle name="Normal 8 36" xfId="19823" xr:uid="{00000000-0005-0000-0000-0000294E0000}"/>
    <cellStyle name="Normal 8 37" xfId="19824" xr:uid="{00000000-0005-0000-0000-00002A4E0000}"/>
    <cellStyle name="Normal 8 38" xfId="19825" xr:uid="{00000000-0005-0000-0000-00002B4E0000}"/>
    <cellStyle name="Normal 8 39" xfId="19826" xr:uid="{00000000-0005-0000-0000-00002C4E0000}"/>
    <cellStyle name="Normal 8 4" xfId="19827" xr:uid="{00000000-0005-0000-0000-00002D4E0000}"/>
    <cellStyle name="Normal 8 4 2" xfId="19828" xr:uid="{00000000-0005-0000-0000-00002E4E0000}"/>
    <cellStyle name="Normal 8 4 2 2" xfId="19829" xr:uid="{00000000-0005-0000-0000-00002F4E0000}"/>
    <cellStyle name="Normal 8 4 2 2 2" xfId="19830" xr:uid="{00000000-0005-0000-0000-0000304E0000}"/>
    <cellStyle name="Normal 8 4 2 2 2 2" xfId="19831" xr:uid="{00000000-0005-0000-0000-0000314E0000}"/>
    <cellStyle name="Normal 8 4 2 2 2 3" xfId="19832" xr:uid="{00000000-0005-0000-0000-0000324E0000}"/>
    <cellStyle name="Normal 8 4 2 2 2 4" xfId="19833" xr:uid="{00000000-0005-0000-0000-0000334E0000}"/>
    <cellStyle name="Normal 8 4 2 2 3" xfId="19834" xr:uid="{00000000-0005-0000-0000-0000344E0000}"/>
    <cellStyle name="Normal 8 4 2 2 4" xfId="19835" xr:uid="{00000000-0005-0000-0000-0000354E0000}"/>
    <cellStyle name="Normal 8 4 2 2 5" xfId="19836" xr:uid="{00000000-0005-0000-0000-0000364E0000}"/>
    <cellStyle name="Normal 8 4 2 3" xfId="19837" xr:uid="{00000000-0005-0000-0000-0000374E0000}"/>
    <cellStyle name="Normal 8 4 2 4" xfId="19838" xr:uid="{00000000-0005-0000-0000-0000384E0000}"/>
    <cellStyle name="Normal 8 4 2 4 2" xfId="19839" xr:uid="{00000000-0005-0000-0000-0000394E0000}"/>
    <cellStyle name="Normal 8 4 2 4 3" xfId="19840" xr:uid="{00000000-0005-0000-0000-00003A4E0000}"/>
    <cellStyle name="Normal 8 4 2 4 4" xfId="19841" xr:uid="{00000000-0005-0000-0000-00003B4E0000}"/>
    <cellStyle name="Normal 8 4 2 5" xfId="19842" xr:uid="{00000000-0005-0000-0000-00003C4E0000}"/>
    <cellStyle name="Normal 8 4 2 6" xfId="19843" xr:uid="{00000000-0005-0000-0000-00003D4E0000}"/>
    <cellStyle name="Normal 8 4 2 7" xfId="19844" xr:uid="{00000000-0005-0000-0000-00003E4E0000}"/>
    <cellStyle name="Normal 8 4 3" xfId="19845" xr:uid="{00000000-0005-0000-0000-00003F4E0000}"/>
    <cellStyle name="Normal 8 40" xfId="19846" xr:uid="{00000000-0005-0000-0000-0000404E0000}"/>
    <cellStyle name="Normal 8 41" xfId="19847" xr:uid="{00000000-0005-0000-0000-0000414E0000}"/>
    <cellStyle name="Normal 8 42" xfId="19848" xr:uid="{00000000-0005-0000-0000-0000424E0000}"/>
    <cellStyle name="Normal 8 43" xfId="19849" xr:uid="{00000000-0005-0000-0000-0000434E0000}"/>
    <cellStyle name="Normal 8 44" xfId="19850" xr:uid="{00000000-0005-0000-0000-0000444E0000}"/>
    <cellStyle name="Normal 8 45" xfId="19851" xr:uid="{00000000-0005-0000-0000-0000454E0000}"/>
    <cellStyle name="Normal 8 46" xfId="19852" xr:uid="{00000000-0005-0000-0000-0000464E0000}"/>
    <cellStyle name="Normal 8 47" xfId="19853" xr:uid="{00000000-0005-0000-0000-0000474E0000}"/>
    <cellStyle name="Normal 8 48" xfId="19854" xr:uid="{00000000-0005-0000-0000-0000484E0000}"/>
    <cellStyle name="Normal 8 49" xfId="19855" xr:uid="{00000000-0005-0000-0000-0000494E0000}"/>
    <cellStyle name="Normal 8 5" xfId="19856" xr:uid="{00000000-0005-0000-0000-00004A4E0000}"/>
    <cellStyle name="Normal 8 5 2" xfId="19857" xr:uid="{00000000-0005-0000-0000-00004B4E0000}"/>
    <cellStyle name="Normal 8 5 2 2" xfId="19858" xr:uid="{00000000-0005-0000-0000-00004C4E0000}"/>
    <cellStyle name="Normal 8 5 2 2 2" xfId="19859" xr:uid="{00000000-0005-0000-0000-00004D4E0000}"/>
    <cellStyle name="Normal 8 5 2 2 3" xfId="19860" xr:uid="{00000000-0005-0000-0000-00004E4E0000}"/>
    <cellStyle name="Normal 8 5 2 2 4" xfId="19861" xr:uid="{00000000-0005-0000-0000-00004F4E0000}"/>
    <cellStyle name="Normal 8 5 2 3" xfId="19862" xr:uid="{00000000-0005-0000-0000-0000504E0000}"/>
    <cellStyle name="Normal 8 5 2 4" xfId="19863" xr:uid="{00000000-0005-0000-0000-0000514E0000}"/>
    <cellStyle name="Normal 8 5 2 5" xfId="19864" xr:uid="{00000000-0005-0000-0000-0000524E0000}"/>
    <cellStyle name="Normal 8 5 3" xfId="19865" xr:uid="{00000000-0005-0000-0000-0000534E0000}"/>
    <cellStyle name="Normal 8 5 4" xfId="19866" xr:uid="{00000000-0005-0000-0000-0000544E0000}"/>
    <cellStyle name="Normal 8 5 4 2" xfId="19867" xr:uid="{00000000-0005-0000-0000-0000554E0000}"/>
    <cellStyle name="Normal 8 5 4 3" xfId="19868" xr:uid="{00000000-0005-0000-0000-0000564E0000}"/>
    <cellStyle name="Normal 8 5 4 4" xfId="19869" xr:uid="{00000000-0005-0000-0000-0000574E0000}"/>
    <cellStyle name="Normal 8 5 5" xfId="19870" xr:uid="{00000000-0005-0000-0000-0000584E0000}"/>
    <cellStyle name="Normal 8 5 6" xfId="19871" xr:uid="{00000000-0005-0000-0000-0000594E0000}"/>
    <cellStyle name="Normal 8 5 7" xfId="19872" xr:uid="{00000000-0005-0000-0000-00005A4E0000}"/>
    <cellStyle name="Normal 8 50" xfId="19873" xr:uid="{00000000-0005-0000-0000-00005B4E0000}"/>
    <cellStyle name="Normal 8 51" xfId="19874" xr:uid="{00000000-0005-0000-0000-00005C4E0000}"/>
    <cellStyle name="Normal 8 52" xfId="19875" xr:uid="{00000000-0005-0000-0000-00005D4E0000}"/>
    <cellStyle name="Normal 8 53" xfId="19876" xr:uid="{00000000-0005-0000-0000-00005E4E0000}"/>
    <cellStyle name="Normal 8 54" xfId="19877" xr:uid="{00000000-0005-0000-0000-00005F4E0000}"/>
    <cellStyle name="Normal 8 55" xfId="19878" xr:uid="{00000000-0005-0000-0000-0000604E0000}"/>
    <cellStyle name="Normal 8 56" xfId="19879" xr:uid="{00000000-0005-0000-0000-0000614E0000}"/>
    <cellStyle name="Normal 8 57" xfId="19880" xr:uid="{00000000-0005-0000-0000-0000624E0000}"/>
    <cellStyle name="Normal 8 58" xfId="19881" xr:uid="{00000000-0005-0000-0000-0000634E0000}"/>
    <cellStyle name="Normal 8 59" xfId="19882" xr:uid="{00000000-0005-0000-0000-0000644E0000}"/>
    <cellStyle name="Normal 8 6" xfId="19883" xr:uid="{00000000-0005-0000-0000-0000654E0000}"/>
    <cellStyle name="Normal 8 6 2" xfId="19884" xr:uid="{00000000-0005-0000-0000-0000664E0000}"/>
    <cellStyle name="Normal 8 6 2 2" xfId="19885" xr:uid="{00000000-0005-0000-0000-0000674E0000}"/>
    <cellStyle name="Normal 8 6 2 2 2" xfId="19886" xr:uid="{00000000-0005-0000-0000-0000684E0000}"/>
    <cellStyle name="Normal 8 6 2 2 3" xfId="19887" xr:uid="{00000000-0005-0000-0000-0000694E0000}"/>
    <cellStyle name="Normal 8 6 2 2 4" xfId="19888" xr:uid="{00000000-0005-0000-0000-00006A4E0000}"/>
    <cellStyle name="Normal 8 6 2 3" xfId="19889" xr:uid="{00000000-0005-0000-0000-00006B4E0000}"/>
    <cellStyle name="Normal 8 6 2 4" xfId="19890" xr:uid="{00000000-0005-0000-0000-00006C4E0000}"/>
    <cellStyle name="Normal 8 6 2 5" xfId="19891" xr:uid="{00000000-0005-0000-0000-00006D4E0000}"/>
    <cellStyle name="Normal 8 6 3" xfId="19892" xr:uid="{00000000-0005-0000-0000-00006E4E0000}"/>
    <cellStyle name="Normal 8 6 4" xfId="19893" xr:uid="{00000000-0005-0000-0000-00006F4E0000}"/>
    <cellStyle name="Normal 8 6 4 2" xfId="19894" xr:uid="{00000000-0005-0000-0000-0000704E0000}"/>
    <cellStyle name="Normal 8 6 4 3" xfId="19895" xr:uid="{00000000-0005-0000-0000-0000714E0000}"/>
    <cellStyle name="Normal 8 6 4 4" xfId="19896" xr:uid="{00000000-0005-0000-0000-0000724E0000}"/>
    <cellStyle name="Normal 8 6 5" xfId="19897" xr:uid="{00000000-0005-0000-0000-0000734E0000}"/>
    <cellStyle name="Normal 8 6 6" xfId="19898" xr:uid="{00000000-0005-0000-0000-0000744E0000}"/>
    <cellStyle name="Normal 8 6 7" xfId="19899" xr:uid="{00000000-0005-0000-0000-0000754E0000}"/>
    <cellStyle name="Normal 8 60" xfId="19900" xr:uid="{00000000-0005-0000-0000-0000764E0000}"/>
    <cellStyle name="Normal 8 61" xfId="19901" xr:uid="{00000000-0005-0000-0000-0000774E0000}"/>
    <cellStyle name="Normal 8 62" xfId="19902" xr:uid="{00000000-0005-0000-0000-0000784E0000}"/>
    <cellStyle name="Normal 8 63" xfId="19903" xr:uid="{00000000-0005-0000-0000-0000794E0000}"/>
    <cellStyle name="Normal 8 64" xfId="19904" xr:uid="{00000000-0005-0000-0000-00007A4E0000}"/>
    <cellStyle name="Normal 8 65" xfId="19905" xr:uid="{00000000-0005-0000-0000-00007B4E0000}"/>
    <cellStyle name="Normal 8 66" xfId="19906" xr:uid="{00000000-0005-0000-0000-00007C4E0000}"/>
    <cellStyle name="Normal 8 67" xfId="19907" xr:uid="{00000000-0005-0000-0000-00007D4E0000}"/>
    <cellStyle name="Normal 8 68" xfId="19908" xr:uid="{00000000-0005-0000-0000-00007E4E0000}"/>
    <cellStyle name="Normal 8 69" xfId="19909" xr:uid="{00000000-0005-0000-0000-00007F4E0000}"/>
    <cellStyle name="Normal 8 7" xfId="19910" xr:uid="{00000000-0005-0000-0000-0000804E0000}"/>
    <cellStyle name="Normal 8 7 2" xfId="19911" xr:uid="{00000000-0005-0000-0000-0000814E0000}"/>
    <cellStyle name="Normal 8 7 2 2" xfId="19912" xr:uid="{00000000-0005-0000-0000-0000824E0000}"/>
    <cellStyle name="Normal 8 7 2 2 2" xfId="19913" xr:uid="{00000000-0005-0000-0000-0000834E0000}"/>
    <cellStyle name="Normal 8 7 2 2 3" xfId="19914" xr:uid="{00000000-0005-0000-0000-0000844E0000}"/>
    <cellStyle name="Normal 8 7 2 2 4" xfId="19915" xr:uid="{00000000-0005-0000-0000-0000854E0000}"/>
    <cellStyle name="Normal 8 7 2 3" xfId="19916" xr:uid="{00000000-0005-0000-0000-0000864E0000}"/>
    <cellStyle name="Normal 8 7 2 4" xfId="19917" xr:uid="{00000000-0005-0000-0000-0000874E0000}"/>
    <cellStyle name="Normal 8 7 2 5" xfId="19918" xr:uid="{00000000-0005-0000-0000-0000884E0000}"/>
    <cellStyle name="Normal 8 7 3" xfId="19919" xr:uid="{00000000-0005-0000-0000-0000894E0000}"/>
    <cellStyle name="Normal 8 7 4" xfId="19920" xr:uid="{00000000-0005-0000-0000-00008A4E0000}"/>
    <cellStyle name="Normal 8 7 4 2" xfId="19921" xr:uid="{00000000-0005-0000-0000-00008B4E0000}"/>
    <cellStyle name="Normal 8 7 4 3" xfId="19922" xr:uid="{00000000-0005-0000-0000-00008C4E0000}"/>
    <cellStyle name="Normal 8 7 4 4" xfId="19923" xr:uid="{00000000-0005-0000-0000-00008D4E0000}"/>
    <cellStyle name="Normal 8 7 5" xfId="19924" xr:uid="{00000000-0005-0000-0000-00008E4E0000}"/>
    <cellStyle name="Normal 8 7 6" xfId="19925" xr:uid="{00000000-0005-0000-0000-00008F4E0000}"/>
    <cellStyle name="Normal 8 7 7" xfId="19926" xr:uid="{00000000-0005-0000-0000-0000904E0000}"/>
    <cellStyle name="Normal 8 70" xfId="19927" xr:uid="{00000000-0005-0000-0000-0000914E0000}"/>
    <cellStyle name="Normal 8 71" xfId="19928" xr:uid="{00000000-0005-0000-0000-0000924E0000}"/>
    <cellStyle name="Normal 8 72" xfId="19929" xr:uid="{00000000-0005-0000-0000-0000934E0000}"/>
    <cellStyle name="Normal 8 73" xfId="19930" xr:uid="{00000000-0005-0000-0000-0000944E0000}"/>
    <cellStyle name="Normal 8 74" xfId="19931" xr:uid="{00000000-0005-0000-0000-0000954E0000}"/>
    <cellStyle name="Normal 8 75" xfId="19932" xr:uid="{00000000-0005-0000-0000-0000964E0000}"/>
    <cellStyle name="Normal 8 76" xfId="19933" xr:uid="{00000000-0005-0000-0000-0000974E0000}"/>
    <cellStyle name="Normal 8 77" xfId="19934" xr:uid="{00000000-0005-0000-0000-0000984E0000}"/>
    <cellStyle name="Normal 8 78" xfId="19935" xr:uid="{00000000-0005-0000-0000-0000994E0000}"/>
    <cellStyle name="Normal 8 79" xfId="19936" xr:uid="{00000000-0005-0000-0000-00009A4E0000}"/>
    <cellStyle name="Normal 8 8" xfId="19937" xr:uid="{00000000-0005-0000-0000-00009B4E0000}"/>
    <cellStyle name="Normal 8 8 2" xfId="19938" xr:uid="{00000000-0005-0000-0000-00009C4E0000}"/>
    <cellStyle name="Normal 8 8 2 2" xfId="19939" xr:uid="{00000000-0005-0000-0000-00009D4E0000}"/>
    <cellStyle name="Normal 8 8 2 2 2" xfId="19940" xr:uid="{00000000-0005-0000-0000-00009E4E0000}"/>
    <cellStyle name="Normal 8 8 2 2 3" xfId="19941" xr:uid="{00000000-0005-0000-0000-00009F4E0000}"/>
    <cellStyle name="Normal 8 8 2 2 4" xfId="19942" xr:uid="{00000000-0005-0000-0000-0000A04E0000}"/>
    <cellStyle name="Normal 8 8 2 3" xfId="19943" xr:uid="{00000000-0005-0000-0000-0000A14E0000}"/>
    <cellStyle name="Normal 8 8 2 4" xfId="19944" xr:uid="{00000000-0005-0000-0000-0000A24E0000}"/>
    <cellStyle name="Normal 8 8 2 5" xfId="19945" xr:uid="{00000000-0005-0000-0000-0000A34E0000}"/>
    <cellStyle name="Normal 8 8 3" xfId="19946" xr:uid="{00000000-0005-0000-0000-0000A44E0000}"/>
    <cellStyle name="Normal 8 8 4" xfId="19947" xr:uid="{00000000-0005-0000-0000-0000A54E0000}"/>
    <cellStyle name="Normal 8 8 4 2" xfId="19948" xr:uid="{00000000-0005-0000-0000-0000A64E0000}"/>
    <cellStyle name="Normal 8 8 4 3" xfId="19949" xr:uid="{00000000-0005-0000-0000-0000A74E0000}"/>
    <cellStyle name="Normal 8 8 4 4" xfId="19950" xr:uid="{00000000-0005-0000-0000-0000A84E0000}"/>
    <cellStyle name="Normal 8 8 5" xfId="19951" xr:uid="{00000000-0005-0000-0000-0000A94E0000}"/>
    <cellStyle name="Normal 8 8 6" xfId="19952" xr:uid="{00000000-0005-0000-0000-0000AA4E0000}"/>
    <cellStyle name="Normal 8 8 7" xfId="19953" xr:uid="{00000000-0005-0000-0000-0000AB4E0000}"/>
    <cellStyle name="Normal 8 80" xfId="19954" xr:uid="{00000000-0005-0000-0000-0000AC4E0000}"/>
    <cellStyle name="Normal 8 81" xfId="19955" xr:uid="{00000000-0005-0000-0000-0000AD4E0000}"/>
    <cellStyle name="Normal 8 82" xfId="19956" xr:uid="{00000000-0005-0000-0000-0000AE4E0000}"/>
    <cellStyle name="Normal 8 83" xfId="19957" xr:uid="{00000000-0005-0000-0000-0000AF4E0000}"/>
    <cellStyle name="Normal 8 84" xfId="19958" xr:uid="{00000000-0005-0000-0000-0000B04E0000}"/>
    <cellStyle name="Normal 8 85" xfId="19959" xr:uid="{00000000-0005-0000-0000-0000B14E0000}"/>
    <cellStyle name="Normal 8 86" xfId="19960" xr:uid="{00000000-0005-0000-0000-0000B24E0000}"/>
    <cellStyle name="Normal 8 87" xfId="19961" xr:uid="{00000000-0005-0000-0000-0000B34E0000}"/>
    <cellStyle name="Normal 8 88" xfId="19962" xr:uid="{00000000-0005-0000-0000-0000B44E0000}"/>
    <cellStyle name="Normal 8 89" xfId="19963" xr:uid="{00000000-0005-0000-0000-0000B54E0000}"/>
    <cellStyle name="Normal 8 9" xfId="19964" xr:uid="{00000000-0005-0000-0000-0000B64E0000}"/>
    <cellStyle name="Normal 8 9 2" xfId="19965" xr:uid="{00000000-0005-0000-0000-0000B74E0000}"/>
    <cellStyle name="Normal 8 90" xfId="19966" xr:uid="{00000000-0005-0000-0000-0000B84E0000}"/>
    <cellStyle name="Normal 8 91" xfId="19967" xr:uid="{00000000-0005-0000-0000-0000B94E0000}"/>
    <cellStyle name="Normal 8 92" xfId="19968" xr:uid="{00000000-0005-0000-0000-0000BA4E0000}"/>
    <cellStyle name="Normal 8 93" xfId="19969" xr:uid="{00000000-0005-0000-0000-0000BB4E0000}"/>
    <cellStyle name="Normal 8 94" xfId="19970" xr:uid="{00000000-0005-0000-0000-0000BC4E0000}"/>
    <cellStyle name="Normal 8 95" xfId="19971" xr:uid="{00000000-0005-0000-0000-0000BD4E0000}"/>
    <cellStyle name="Normal 8 95 2" xfId="19972" xr:uid="{00000000-0005-0000-0000-0000BE4E0000}"/>
    <cellStyle name="Normal 8 95 3" xfId="19973" xr:uid="{00000000-0005-0000-0000-0000BF4E0000}"/>
    <cellStyle name="Normal 8 95 4" xfId="19974" xr:uid="{00000000-0005-0000-0000-0000C04E0000}"/>
    <cellStyle name="Normal 80" xfId="19975" xr:uid="{00000000-0005-0000-0000-0000C14E0000}"/>
    <cellStyle name="Normal 80 2" xfId="19976" xr:uid="{00000000-0005-0000-0000-0000C24E0000}"/>
    <cellStyle name="Normal 80 3" xfId="19977" xr:uid="{00000000-0005-0000-0000-0000C34E0000}"/>
    <cellStyle name="Normal 80 4" xfId="19978" xr:uid="{00000000-0005-0000-0000-0000C44E0000}"/>
    <cellStyle name="Normal 81" xfId="19979" xr:uid="{00000000-0005-0000-0000-0000C54E0000}"/>
    <cellStyle name="Normal 81 2" xfId="19980" xr:uid="{00000000-0005-0000-0000-0000C64E0000}"/>
    <cellStyle name="Normal 81 3" xfId="19981" xr:uid="{00000000-0005-0000-0000-0000C74E0000}"/>
    <cellStyle name="Normal 81 4" xfId="19982" xr:uid="{00000000-0005-0000-0000-0000C84E0000}"/>
    <cellStyle name="Normal 82" xfId="19983" xr:uid="{00000000-0005-0000-0000-0000C94E0000}"/>
    <cellStyle name="Normal 82 2" xfId="19984" xr:uid="{00000000-0005-0000-0000-0000CA4E0000}"/>
    <cellStyle name="Normal 82 3" xfId="19985" xr:uid="{00000000-0005-0000-0000-0000CB4E0000}"/>
    <cellStyle name="Normal 82 4" xfId="19986" xr:uid="{00000000-0005-0000-0000-0000CC4E0000}"/>
    <cellStyle name="Normal 83" xfId="19987" xr:uid="{00000000-0005-0000-0000-0000CD4E0000}"/>
    <cellStyle name="Normal 83 2" xfId="19988" xr:uid="{00000000-0005-0000-0000-0000CE4E0000}"/>
    <cellStyle name="Normal 83 3" xfId="19989" xr:uid="{00000000-0005-0000-0000-0000CF4E0000}"/>
    <cellStyle name="Normal 83 4" xfId="19990" xr:uid="{00000000-0005-0000-0000-0000D04E0000}"/>
    <cellStyle name="Normal 84" xfId="19991" xr:uid="{00000000-0005-0000-0000-0000D14E0000}"/>
    <cellStyle name="Normal 84 2" xfId="19992" xr:uid="{00000000-0005-0000-0000-0000D24E0000}"/>
    <cellStyle name="Normal 84 3" xfId="19993" xr:uid="{00000000-0005-0000-0000-0000D34E0000}"/>
    <cellStyle name="Normal 84 4" xfId="19994" xr:uid="{00000000-0005-0000-0000-0000D44E0000}"/>
    <cellStyle name="Normal 85" xfId="19995" xr:uid="{00000000-0005-0000-0000-0000D54E0000}"/>
    <cellStyle name="Normal 85 2" xfId="19996" xr:uid="{00000000-0005-0000-0000-0000D64E0000}"/>
    <cellStyle name="Normal 85 3" xfId="19997" xr:uid="{00000000-0005-0000-0000-0000D74E0000}"/>
    <cellStyle name="Normal 85 4" xfId="19998" xr:uid="{00000000-0005-0000-0000-0000D84E0000}"/>
    <cellStyle name="Normal 86" xfId="19999" xr:uid="{00000000-0005-0000-0000-0000D94E0000}"/>
    <cellStyle name="Normal 86 2" xfId="20000" xr:uid="{00000000-0005-0000-0000-0000DA4E0000}"/>
    <cellStyle name="Normal 86 3" xfId="20001" xr:uid="{00000000-0005-0000-0000-0000DB4E0000}"/>
    <cellStyle name="Normal 86 4" xfId="20002" xr:uid="{00000000-0005-0000-0000-0000DC4E0000}"/>
    <cellStyle name="Normal 87" xfId="20003" xr:uid="{00000000-0005-0000-0000-0000DD4E0000}"/>
    <cellStyle name="Normal 87 2" xfId="20004" xr:uid="{00000000-0005-0000-0000-0000DE4E0000}"/>
    <cellStyle name="Normal 87 3" xfId="20005" xr:uid="{00000000-0005-0000-0000-0000DF4E0000}"/>
    <cellStyle name="Normal 87 4" xfId="20006" xr:uid="{00000000-0005-0000-0000-0000E04E0000}"/>
    <cellStyle name="Normal 88" xfId="20007" xr:uid="{00000000-0005-0000-0000-0000E14E0000}"/>
    <cellStyle name="Normal 88 2" xfId="20008" xr:uid="{00000000-0005-0000-0000-0000E24E0000}"/>
    <cellStyle name="Normal 88 3" xfId="20009" xr:uid="{00000000-0005-0000-0000-0000E34E0000}"/>
    <cellStyle name="Normal 88 4" xfId="20010" xr:uid="{00000000-0005-0000-0000-0000E44E0000}"/>
    <cellStyle name="Normal 89" xfId="20011" xr:uid="{00000000-0005-0000-0000-0000E54E0000}"/>
    <cellStyle name="Normal 89 2" xfId="20012" xr:uid="{00000000-0005-0000-0000-0000E64E0000}"/>
    <cellStyle name="Normal 89 3" xfId="20013" xr:uid="{00000000-0005-0000-0000-0000E74E0000}"/>
    <cellStyle name="Normal 89 4" xfId="20014" xr:uid="{00000000-0005-0000-0000-0000E84E0000}"/>
    <cellStyle name="Normal 9" xfId="20015" xr:uid="{00000000-0005-0000-0000-0000E94E0000}"/>
    <cellStyle name="Normal 9 10" xfId="20016" xr:uid="{00000000-0005-0000-0000-0000EA4E0000}"/>
    <cellStyle name="Normal 9 10 2" xfId="20017" xr:uid="{00000000-0005-0000-0000-0000EB4E0000}"/>
    <cellStyle name="Normal 9 11" xfId="20018" xr:uid="{00000000-0005-0000-0000-0000EC4E0000}"/>
    <cellStyle name="Normal 9 11 2" xfId="20019" xr:uid="{00000000-0005-0000-0000-0000ED4E0000}"/>
    <cellStyle name="Normal 9 11 3" xfId="20020" xr:uid="{00000000-0005-0000-0000-0000EE4E0000}"/>
    <cellStyle name="Normal 9 11 3 2" xfId="20021" xr:uid="{00000000-0005-0000-0000-0000EF4E0000}"/>
    <cellStyle name="Normal 9 11 3 3" xfId="20022" xr:uid="{00000000-0005-0000-0000-0000F04E0000}"/>
    <cellStyle name="Normal 9 11 3 4" xfId="20023" xr:uid="{00000000-0005-0000-0000-0000F14E0000}"/>
    <cellStyle name="Normal 9 11 4" xfId="20024" xr:uid="{00000000-0005-0000-0000-0000F24E0000}"/>
    <cellStyle name="Normal 9 11 5" xfId="20025" xr:uid="{00000000-0005-0000-0000-0000F34E0000}"/>
    <cellStyle name="Normal 9 11 6" xfId="20026" xr:uid="{00000000-0005-0000-0000-0000F44E0000}"/>
    <cellStyle name="Normal 9 12" xfId="20027" xr:uid="{00000000-0005-0000-0000-0000F54E0000}"/>
    <cellStyle name="Normal 9 13" xfId="20028" xr:uid="{00000000-0005-0000-0000-0000F64E0000}"/>
    <cellStyle name="Normal 9 14" xfId="20029" xr:uid="{00000000-0005-0000-0000-0000F74E0000}"/>
    <cellStyle name="Normal 9 15" xfId="20030" xr:uid="{00000000-0005-0000-0000-0000F84E0000}"/>
    <cellStyle name="Normal 9 16" xfId="20031" xr:uid="{00000000-0005-0000-0000-0000F94E0000}"/>
    <cellStyle name="Normal 9 17" xfId="20032" xr:uid="{00000000-0005-0000-0000-0000FA4E0000}"/>
    <cellStyle name="Normal 9 18" xfId="20033" xr:uid="{00000000-0005-0000-0000-0000FB4E0000}"/>
    <cellStyle name="Normal 9 19" xfId="20034" xr:uid="{00000000-0005-0000-0000-0000FC4E0000}"/>
    <cellStyle name="Normal 9 2" xfId="20035" xr:uid="{00000000-0005-0000-0000-0000FD4E0000}"/>
    <cellStyle name="Normal 9 2 2" xfId="20036" xr:uid="{00000000-0005-0000-0000-0000FE4E0000}"/>
    <cellStyle name="Normal 9 2 3" xfId="20037" xr:uid="{00000000-0005-0000-0000-0000FF4E0000}"/>
    <cellStyle name="Normal 9 2 3 2" xfId="20038" xr:uid="{00000000-0005-0000-0000-0000004F0000}"/>
    <cellStyle name="Normal 9 2 3 2 2" xfId="20039" xr:uid="{00000000-0005-0000-0000-0000014F0000}"/>
    <cellStyle name="Normal 9 2 3 2 2 2" xfId="20040" xr:uid="{00000000-0005-0000-0000-0000024F0000}"/>
    <cellStyle name="Normal 9 2 3 2 2 3" xfId="20041" xr:uid="{00000000-0005-0000-0000-0000034F0000}"/>
    <cellStyle name="Normal 9 2 3 2 2 4" xfId="20042" xr:uid="{00000000-0005-0000-0000-0000044F0000}"/>
    <cellStyle name="Normal 9 2 3 2 3" xfId="20043" xr:uid="{00000000-0005-0000-0000-0000054F0000}"/>
    <cellStyle name="Normal 9 2 3 2 4" xfId="20044" xr:uid="{00000000-0005-0000-0000-0000064F0000}"/>
    <cellStyle name="Normal 9 2 3 2 5" xfId="20045" xr:uid="{00000000-0005-0000-0000-0000074F0000}"/>
    <cellStyle name="Normal 9 2 3 3" xfId="20046" xr:uid="{00000000-0005-0000-0000-0000084F0000}"/>
    <cellStyle name="Normal 9 2 3 4" xfId="20047" xr:uid="{00000000-0005-0000-0000-0000094F0000}"/>
    <cellStyle name="Normal 9 2 3 4 2" xfId="20048" xr:uid="{00000000-0005-0000-0000-00000A4F0000}"/>
    <cellStyle name="Normal 9 2 3 4 3" xfId="20049" xr:uid="{00000000-0005-0000-0000-00000B4F0000}"/>
    <cellStyle name="Normal 9 2 3 4 4" xfId="20050" xr:uid="{00000000-0005-0000-0000-00000C4F0000}"/>
    <cellStyle name="Normal 9 2 3 5" xfId="20051" xr:uid="{00000000-0005-0000-0000-00000D4F0000}"/>
    <cellStyle name="Normal 9 2 3 6" xfId="20052" xr:uid="{00000000-0005-0000-0000-00000E4F0000}"/>
    <cellStyle name="Normal 9 2 3 7" xfId="20053" xr:uid="{00000000-0005-0000-0000-00000F4F0000}"/>
    <cellStyle name="Normal 9 2 4" xfId="20054" xr:uid="{00000000-0005-0000-0000-0000104F0000}"/>
    <cellStyle name="Normal 9 20" xfId="20055" xr:uid="{00000000-0005-0000-0000-0000114F0000}"/>
    <cellStyle name="Normal 9 21" xfId="20056" xr:uid="{00000000-0005-0000-0000-0000124F0000}"/>
    <cellStyle name="Normal 9 22" xfId="20057" xr:uid="{00000000-0005-0000-0000-0000134F0000}"/>
    <cellStyle name="Normal 9 23" xfId="20058" xr:uid="{00000000-0005-0000-0000-0000144F0000}"/>
    <cellStyle name="Normal 9 24" xfId="20059" xr:uid="{00000000-0005-0000-0000-0000154F0000}"/>
    <cellStyle name="Normal 9 25" xfId="20060" xr:uid="{00000000-0005-0000-0000-0000164F0000}"/>
    <cellStyle name="Normal 9 26" xfId="20061" xr:uid="{00000000-0005-0000-0000-0000174F0000}"/>
    <cellStyle name="Normal 9 27" xfId="20062" xr:uid="{00000000-0005-0000-0000-0000184F0000}"/>
    <cellStyle name="Normal 9 28" xfId="20063" xr:uid="{00000000-0005-0000-0000-0000194F0000}"/>
    <cellStyle name="Normal 9 29" xfId="20064" xr:uid="{00000000-0005-0000-0000-00001A4F0000}"/>
    <cellStyle name="Normal 9 3" xfId="20065" xr:uid="{00000000-0005-0000-0000-00001B4F0000}"/>
    <cellStyle name="Normal 9 3 2" xfId="20066" xr:uid="{00000000-0005-0000-0000-00001C4F0000}"/>
    <cellStyle name="Normal 9 3 2 2" xfId="20067" xr:uid="{00000000-0005-0000-0000-00001D4F0000}"/>
    <cellStyle name="Normal 9 3 2 2 2" xfId="20068" xr:uid="{00000000-0005-0000-0000-00001E4F0000}"/>
    <cellStyle name="Normal 9 3 2 2 2 2" xfId="20069" xr:uid="{00000000-0005-0000-0000-00001F4F0000}"/>
    <cellStyle name="Normal 9 3 2 2 2 3" xfId="20070" xr:uid="{00000000-0005-0000-0000-0000204F0000}"/>
    <cellStyle name="Normal 9 3 2 2 2 4" xfId="20071" xr:uid="{00000000-0005-0000-0000-0000214F0000}"/>
    <cellStyle name="Normal 9 3 2 2 3" xfId="20072" xr:uid="{00000000-0005-0000-0000-0000224F0000}"/>
    <cellStyle name="Normal 9 3 2 2 4" xfId="20073" xr:uid="{00000000-0005-0000-0000-0000234F0000}"/>
    <cellStyle name="Normal 9 3 2 2 5" xfId="20074" xr:uid="{00000000-0005-0000-0000-0000244F0000}"/>
    <cellStyle name="Normal 9 3 2 3" xfId="20075" xr:uid="{00000000-0005-0000-0000-0000254F0000}"/>
    <cellStyle name="Normal 9 3 2 4" xfId="20076" xr:uid="{00000000-0005-0000-0000-0000264F0000}"/>
    <cellStyle name="Normal 9 3 2 4 2" xfId="20077" xr:uid="{00000000-0005-0000-0000-0000274F0000}"/>
    <cellStyle name="Normal 9 3 2 4 3" xfId="20078" xr:uid="{00000000-0005-0000-0000-0000284F0000}"/>
    <cellStyle name="Normal 9 3 2 4 4" xfId="20079" xr:uid="{00000000-0005-0000-0000-0000294F0000}"/>
    <cellStyle name="Normal 9 3 2 5" xfId="20080" xr:uid="{00000000-0005-0000-0000-00002A4F0000}"/>
    <cellStyle name="Normal 9 3 2 6" xfId="20081" xr:uid="{00000000-0005-0000-0000-00002B4F0000}"/>
    <cellStyle name="Normal 9 3 2 7" xfId="20082" xr:uid="{00000000-0005-0000-0000-00002C4F0000}"/>
    <cellStyle name="Normal 9 3 3" xfId="20083" xr:uid="{00000000-0005-0000-0000-00002D4F0000}"/>
    <cellStyle name="Normal 9 3 4" xfId="20084" xr:uid="{00000000-0005-0000-0000-00002E4F0000}"/>
    <cellStyle name="Normal 9 30" xfId="20085" xr:uid="{00000000-0005-0000-0000-00002F4F0000}"/>
    <cellStyle name="Normal 9 31" xfId="20086" xr:uid="{00000000-0005-0000-0000-0000304F0000}"/>
    <cellStyle name="Normal 9 32" xfId="20087" xr:uid="{00000000-0005-0000-0000-0000314F0000}"/>
    <cellStyle name="Normal 9 33" xfId="20088" xr:uid="{00000000-0005-0000-0000-0000324F0000}"/>
    <cellStyle name="Normal 9 34" xfId="20089" xr:uid="{00000000-0005-0000-0000-0000334F0000}"/>
    <cellStyle name="Normal 9 35" xfId="20090" xr:uid="{00000000-0005-0000-0000-0000344F0000}"/>
    <cellStyle name="Normal 9 36" xfId="20091" xr:uid="{00000000-0005-0000-0000-0000354F0000}"/>
    <cellStyle name="Normal 9 37" xfId="20092" xr:uid="{00000000-0005-0000-0000-0000364F0000}"/>
    <cellStyle name="Normal 9 38" xfId="20093" xr:uid="{00000000-0005-0000-0000-0000374F0000}"/>
    <cellStyle name="Normal 9 39" xfId="20094" xr:uid="{00000000-0005-0000-0000-0000384F0000}"/>
    <cellStyle name="Normal 9 4" xfId="20095" xr:uid="{00000000-0005-0000-0000-0000394F0000}"/>
    <cellStyle name="Normal 9 4 2" xfId="20096" xr:uid="{00000000-0005-0000-0000-00003A4F0000}"/>
    <cellStyle name="Normal 9 4 3" xfId="20097" xr:uid="{00000000-0005-0000-0000-00003B4F0000}"/>
    <cellStyle name="Normal 9 4 3 2" xfId="20098" xr:uid="{00000000-0005-0000-0000-00003C4F0000}"/>
    <cellStyle name="Normal 9 4 3 2 2" xfId="20099" xr:uid="{00000000-0005-0000-0000-00003D4F0000}"/>
    <cellStyle name="Normal 9 4 3 2 2 2" xfId="20100" xr:uid="{00000000-0005-0000-0000-00003E4F0000}"/>
    <cellStyle name="Normal 9 4 3 2 2 3" xfId="20101" xr:uid="{00000000-0005-0000-0000-00003F4F0000}"/>
    <cellStyle name="Normal 9 4 3 2 2 4" xfId="20102" xr:uid="{00000000-0005-0000-0000-0000404F0000}"/>
    <cellStyle name="Normal 9 4 3 2 3" xfId="20103" xr:uid="{00000000-0005-0000-0000-0000414F0000}"/>
    <cellStyle name="Normal 9 4 3 2 4" xfId="20104" xr:uid="{00000000-0005-0000-0000-0000424F0000}"/>
    <cellStyle name="Normal 9 4 3 2 5" xfId="20105" xr:uid="{00000000-0005-0000-0000-0000434F0000}"/>
    <cellStyle name="Normal 9 4 3 3" xfId="20106" xr:uid="{00000000-0005-0000-0000-0000444F0000}"/>
    <cellStyle name="Normal 9 4 3 4" xfId="20107" xr:uid="{00000000-0005-0000-0000-0000454F0000}"/>
    <cellStyle name="Normal 9 4 3 4 2" xfId="20108" xr:uid="{00000000-0005-0000-0000-0000464F0000}"/>
    <cellStyle name="Normal 9 4 3 4 3" xfId="20109" xr:uid="{00000000-0005-0000-0000-0000474F0000}"/>
    <cellStyle name="Normal 9 4 3 4 4" xfId="20110" xr:uid="{00000000-0005-0000-0000-0000484F0000}"/>
    <cellStyle name="Normal 9 4 3 5" xfId="20111" xr:uid="{00000000-0005-0000-0000-0000494F0000}"/>
    <cellStyle name="Normal 9 4 3 6" xfId="20112" xr:uid="{00000000-0005-0000-0000-00004A4F0000}"/>
    <cellStyle name="Normal 9 4 3 7" xfId="20113" xr:uid="{00000000-0005-0000-0000-00004B4F0000}"/>
    <cellStyle name="Normal 9 4 4" xfId="20114" xr:uid="{00000000-0005-0000-0000-00004C4F0000}"/>
    <cellStyle name="Normal 9 40" xfId="20115" xr:uid="{00000000-0005-0000-0000-00004D4F0000}"/>
    <cellStyle name="Normal 9 41" xfId="20116" xr:uid="{00000000-0005-0000-0000-00004E4F0000}"/>
    <cellStyle name="Normal 9 42" xfId="20117" xr:uid="{00000000-0005-0000-0000-00004F4F0000}"/>
    <cellStyle name="Normal 9 43" xfId="20118" xr:uid="{00000000-0005-0000-0000-0000504F0000}"/>
    <cellStyle name="Normal 9 44" xfId="20119" xr:uid="{00000000-0005-0000-0000-0000514F0000}"/>
    <cellStyle name="Normal 9 45" xfId="20120" xr:uid="{00000000-0005-0000-0000-0000524F0000}"/>
    <cellStyle name="Normal 9 46" xfId="20121" xr:uid="{00000000-0005-0000-0000-0000534F0000}"/>
    <cellStyle name="Normal 9 47" xfId="20122" xr:uid="{00000000-0005-0000-0000-0000544F0000}"/>
    <cellStyle name="Normal 9 48" xfId="20123" xr:uid="{00000000-0005-0000-0000-0000554F0000}"/>
    <cellStyle name="Normal 9 49" xfId="20124" xr:uid="{00000000-0005-0000-0000-0000564F0000}"/>
    <cellStyle name="Normal 9 5" xfId="20125" xr:uid="{00000000-0005-0000-0000-0000574F0000}"/>
    <cellStyle name="Normal 9 5 10" xfId="20126" xr:uid="{00000000-0005-0000-0000-0000584F0000}"/>
    <cellStyle name="Normal 9 5 2" xfId="20127" xr:uid="{00000000-0005-0000-0000-0000594F0000}"/>
    <cellStyle name="Normal 9 5 2 2" xfId="20128" xr:uid="{00000000-0005-0000-0000-00005A4F0000}"/>
    <cellStyle name="Normal 9 5 2 2 2" xfId="20129" xr:uid="{00000000-0005-0000-0000-00005B4F0000}"/>
    <cellStyle name="Normal 9 5 2 2 2 2" xfId="20130" xr:uid="{00000000-0005-0000-0000-00005C4F0000}"/>
    <cellStyle name="Normal 9 5 2 2 2 3" xfId="20131" xr:uid="{00000000-0005-0000-0000-00005D4F0000}"/>
    <cellStyle name="Normal 9 5 2 2 2 4" xfId="20132" xr:uid="{00000000-0005-0000-0000-00005E4F0000}"/>
    <cellStyle name="Normal 9 5 2 2 3" xfId="20133" xr:uid="{00000000-0005-0000-0000-00005F4F0000}"/>
    <cellStyle name="Normal 9 5 2 2 4" xfId="20134" xr:uid="{00000000-0005-0000-0000-0000604F0000}"/>
    <cellStyle name="Normal 9 5 2 2 5" xfId="20135" xr:uid="{00000000-0005-0000-0000-0000614F0000}"/>
    <cellStyle name="Normal 9 5 2 3" xfId="20136" xr:uid="{00000000-0005-0000-0000-0000624F0000}"/>
    <cellStyle name="Normal 9 5 2 4" xfId="20137" xr:uid="{00000000-0005-0000-0000-0000634F0000}"/>
    <cellStyle name="Normal 9 5 2 4 2" xfId="20138" xr:uid="{00000000-0005-0000-0000-0000644F0000}"/>
    <cellStyle name="Normal 9 5 2 4 3" xfId="20139" xr:uid="{00000000-0005-0000-0000-0000654F0000}"/>
    <cellStyle name="Normal 9 5 2 4 4" xfId="20140" xr:uid="{00000000-0005-0000-0000-0000664F0000}"/>
    <cellStyle name="Normal 9 5 2 5" xfId="20141" xr:uid="{00000000-0005-0000-0000-0000674F0000}"/>
    <cellStyle name="Normal 9 5 2 6" xfId="20142" xr:uid="{00000000-0005-0000-0000-0000684F0000}"/>
    <cellStyle name="Normal 9 5 2 7" xfId="20143" xr:uid="{00000000-0005-0000-0000-0000694F0000}"/>
    <cellStyle name="Normal 9 5 3" xfId="20144" xr:uid="{00000000-0005-0000-0000-00006A4F0000}"/>
    <cellStyle name="Normal 9 5 3 2" xfId="20145" xr:uid="{00000000-0005-0000-0000-00006B4F0000}"/>
    <cellStyle name="Normal 9 5 3 2 2" xfId="20146" xr:uid="{00000000-0005-0000-0000-00006C4F0000}"/>
    <cellStyle name="Normal 9 5 3 2 2 2" xfId="20147" xr:uid="{00000000-0005-0000-0000-00006D4F0000}"/>
    <cellStyle name="Normal 9 5 3 2 2 3" xfId="20148" xr:uid="{00000000-0005-0000-0000-00006E4F0000}"/>
    <cellStyle name="Normal 9 5 3 2 2 4" xfId="20149" xr:uid="{00000000-0005-0000-0000-00006F4F0000}"/>
    <cellStyle name="Normal 9 5 3 2 3" xfId="20150" xr:uid="{00000000-0005-0000-0000-0000704F0000}"/>
    <cellStyle name="Normal 9 5 3 2 4" xfId="20151" xr:uid="{00000000-0005-0000-0000-0000714F0000}"/>
    <cellStyle name="Normal 9 5 3 2 5" xfId="20152" xr:uid="{00000000-0005-0000-0000-0000724F0000}"/>
    <cellStyle name="Normal 9 5 3 3" xfId="20153" xr:uid="{00000000-0005-0000-0000-0000734F0000}"/>
    <cellStyle name="Normal 9 5 3 3 2" xfId="20154" xr:uid="{00000000-0005-0000-0000-0000744F0000}"/>
    <cellStyle name="Normal 9 5 3 3 3" xfId="20155" xr:uid="{00000000-0005-0000-0000-0000754F0000}"/>
    <cellStyle name="Normal 9 5 3 3 4" xfId="20156" xr:uid="{00000000-0005-0000-0000-0000764F0000}"/>
    <cellStyle name="Normal 9 5 3 4" xfId="20157" xr:uid="{00000000-0005-0000-0000-0000774F0000}"/>
    <cellStyle name="Normal 9 5 3 5" xfId="20158" xr:uid="{00000000-0005-0000-0000-0000784F0000}"/>
    <cellStyle name="Normal 9 5 3 6" xfId="20159" xr:uid="{00000000-0005-0000-0000-0000794F0000}"/>
    <cellStyle name="Normal 9 5 4" xfId="20160" xr:uid="{00000000-0005-0000-0000-00007A4F0000}"/>
    <cellStyle name="Normal 9 5 4 2" xfId="20161" xr:uid="{00000000-0005-0000-0000-00007B4F0000}"/>
    <cellStyle name="Normal 9 5 4 2 2" xfId="20162" xr:uid="{00000000-0005-0000-0000-00007C4F0000}"/>
    <cellStyle name="Normal 9 5 4 2 2 2" xfId="20163" xr:uid="{00000000-0005-0000-0000-00007D4F0000}"/>
    <cellStyle name="Normal 9 5 4 2 2 3" xfId="20164" xr:uid="{00000000-0005-0000-0000-00007E4F0000}"/>
    <cellStyle name="Normal 9 5 4 2 2 4" xfId="20165" xr:uid="{00000000-0005-0000-0000-00007F4F0000}"/>
    <cellStyle name="Normal 9 5 4 2 3" xfId="20166" xr:uid="{00000000-0005-0000-0000-0000804F0000}"/>
    <cellStyle name="Normal 9 5 4 2 4" xfId="20167" xr:uid="{00000000-0005-0000-0000-0000814F0000}"/>
    <cellStyle name="Normal 9 5 4 2 5" xfId="20168" xr:uid="{00000000-0005-0000-0000-0000824F0000}"/>
    <cellStyle name="Normal 9 5 4 3" xfId="20169" xr:uid="{00000000-0005-0000-0000-0000834F0000}"/>
    <cellStyle name="Normal 9 5 4 3 2" xfId="20170" xr:uid="{00000000-0005-0000-0000-0000844F0000}"/>
    <cellStyle name="Normal 9 5 4 3 3" xfId="20171" xr:uid="{00000000-0005-0000-0000-0000854F0000}"/>
    <cellStyle name="Normal 9 5 4 3 4" xfId="20172" xr:uid="{00000000-0005-0000-0000-0000864F0000}"/>
    <cellStyle name="Normal 9 5 4 4" xfId="20173" xr:uid="{00000000-0005-0000-0000-0000874F0000}"/>
    <cellStyle name="Normal 9 5 4 5" xfId="20174" xr:uid="{00000000-0005-0000-0000-0000884F0000}"/>
    <cellStyle name="Normal 9 5 4 6" xfId="20175" xr:uid="{00000000-0005-0000-0000-0000894F0000}"/>
    <cellStyle name="Normal 9 5 5" xfId="20176" xr:uid="{00000000-0005-0000-0000-00008A4F0000}"/>
    <cellStyle name="Normal 9 5 5 2" xfId="20177" xr:uid="{00000000-0005-0000-0000-00008B4F0000}"/>
    <cellStyle name="Normal 9 5 5 2 2" xfId="20178" xr:uid="{00000000-0005-0000-0000-00008C4F0000}"/>
    <cellStyle name="Normal 9 5 5 2 3" xfId="20179" xr:uid="{00000000-0005-0000-0000-00008D4F0000}"/>
    <cellStyle name="Normal 9 5 5 2 4" xfId="20180" xr:uid="{00000000-0005-0000-0000-00008E4F0000}"/>
    <cellStyle name="Normal 9 5 5 3" xfId="20181" xr:uid="{00000000-0005-0000-0000-00008F4F0000}"/>
    <cellStyle name="Normal 9 5 5 4" xfId="20182" xr:uid="{00000000-0005-0000-0000-0000904F0000}"/>
    <cellStyle name="Normal 9 5 5 5" xfId="20183" xr:uid="{00000000-0005-0000-0000-0000914F0000}"/>
    <cellStyle name="Normal 9 5 6" xfId="20184" xr:uid="{00000000-0005-0000-0000-0000924F0000}"/>
    <cellStyle name="Normal 9 5 7" xfId="20185" xr:uid="{00000000-0005-0000-0000-0000934F0000}"/>
    <cellStyle name="Normal 9 5 7 2" xfId="20186" xr:uid="{00000000-0005-0000-0000-0000944F0000}"/>
    <cellStyle name="Normal 9 5 7 3" xfId="20187" xr:uid="{00000000-0005-0000-0000-0000954F0000}"/>
    <cellStyle name="Normal 9 5 7 4" xfId="20188" xr:uid="{00000000-0005-0000-0000-0000964F0000}"/>
    <cellStyle name="Normal 9 5 8" xfId="20189" xr:uid="{00000000-0005-0000-0000-0000974F0000}"/>
    <cellStyle name="Normal 9 5 9" xfId="20190" xr:uid="{00000000-0005-0000-0000-0000984F0000}"/>
    <cellStyle name="Normal 9 50" xfId="20191" xr:uid="{00000000-0005-0000-0000-0000994F0000}"/>
    <cellStyle name="Normal 9 51" xfId="20192" xr:uid="{00000000-0005-0000-0000-00009A4F0000}"/>
    <cellStyle name="Normal 9 52" xfId="20193" xr:uid="{00000000-0005-0000-0000-00009B4F0000}"/>
    <cellStyle name="Normal 9 53" xfId="20194" xr:uid="{00000000-0005-0000-0000-00009C4F0000}"/>
    <cellStyle name="Normal 9 54" xfId="20195" xr:uid="{00000000-0005-0000-0000-00009D4F0000}"/>
    <cellStyle name="Normal 9 55" xfId="20196" xr:uid="{00000000-0005-0000-0000-00009E4F0000}"/>
    <cellStyle name="Normal 9 56" xfId="20197" xr:uid="{00000000-0005-0000-0000-00009F4F0000}"/>
    <cellStyle name="Normal 9 57" xfId="20198" xr:uid="{00000000-0005-0000-0000-0000A04F0000}"/>
    <cellStyle name="Normal 9 58" xfId="20199" xr:uid="{00000000-0005-0000-0000-0000A14F0000}"/>
    <cellStyle name="Normal 9 59" xfId="20200" xr:uid="{00000000-0005-0000-0000-0000A24F0000}"/>
    <cellStyle name="Normal 9 6" xfId="20201" xr:uid="{00000000-0005-0000-0000-0000A34F0000}"/>
    <cellStyle name="Normal 9 6 2" xfId="20202" xr:uid="{00000000-0005-0000-0000-0000A44F0000}"/>
    <cellStyle name="Normal 9 6 2 2" xfId="20203" xr:uid="{00000000-0005-0000-0000-0000A54F0000}"/>
    <cellStyle name="Normal 9 6 2 2 2" xfId="20204" xr:uid="{00000000-0005-0000-0000-0000A64F0000}"/>
    <cellStyle name="Normal 9 6 2 2 2 2" xfId="20205" xr:uid="{00000000-0005-0000-0000-0000A74F0000}"/>
    <cellStyle name="Normal 9 6 2 2 2 3" xfId="20206" xr:uid="{00000000-0005-0000-0000-0000A84F0000}"/>
    <cellStyle name="Normal 9 6 2 2 2 4" xfId="20207" xr:uid="{00000000-0005-0000-0000-0000A94F0000}"/>
    <cellStyle name="Normal 9 6 2 2 3" xfId="20208" xr:uid="{00000000-0005-0000-0000-0000AA4F0000}"/>
    <cellStyle name="Normal 9 6 2 2 4" xfId="20209" xr:uid="{00000000-0005-0000-0000-0000AB4F0000}"/>
    <cellStyle name="Normal 9 6 2 2 5" xfId="20210" xr:uid="{00000000-0005-0000-0000-0000AC4F0000}"/>
    <cellStyle name="Normal 9 6 2 3" xfId="20211" xr:uid="{00000000-0005-0000-0000-0000AD4F0000}"/>
    <cellStyle name="Normal 9 6 2 3 2" xfId="20212" xr:uid="{00000000-0005-0000-0000-0000AE4F0000}"/>
    <cellStyle name="Normal 9 6 2 3 3" xfId="20213" xr:uid="{00000000-0005-0000-0000-0000AF4F0000}"/>
    <cellStyle name="Normal 9 6 2 3 4" xfId="20214" xr:uid="{00000000-0005-0000-0000-0000B04F0000}"/>
    <cellStyle name="Normal 9 6 2 4" xfId="20215" xr:uid="{00000000-0005-0000-0000-0000B14F0000}"/>
    <cellStyle name="Normal 9 6 2 5" xfId="20216" xr:uid="{00000000-0005-0000-0000-0000B24F0000}"/>
    <cellStyle name="Normal 9 6 2 6" xfId="20217" xr:uid="{00000000-0005-0000-0000-0000B34F0000}"/>
    <cellStyle name="Normal 9 6 3" xfId="20218" xr:uid="{00000000-0005-0000-0000-0000B44F0000}"/>
    <cellStyle name="Normal 9 6 3 2" xfId="20219" xr:uid="{00000000-0005-0000-0000-0000B54F0000}"/>
    <cellStyle name="Normal 9 6 3 2 2" xfId="20220" xr:uid="{00000000-0005-0000-0000-0000B64F0000}"/>
    <cellStyle name="Normal 9 6 3 2 3" xfId="20221" xr:uid="{00000000-0005-0000-0000-0000B74F0000}"/>
    <cellStyle name="Normal 9 6 3 2 4" xfId="20222" xr:uid="{00000000-0005-0000-0000-0000B84F0000}"/>
    <cellStyle name="Normal 9 6 3 3" xfId="20223" xr:uid="{00000000-0005-0000-0000-0000B94F0000}"/>
    <cellStyle name="Normal 9 6 3 4" xfId="20224" xr:uid="{00000000-0005-0000-0000-0000BA4F0000}"/>
    <cellStyle name="Normal 9 6 3 5" xfId="20225" xr:uid="{00000000-0005-0000-0000-0000BB4F0000}"/>
    <cellStyle name="Normal 9 6 4" xfId="20226" xr:uid="{00000000-0005-0000-0000-0000BC4F0000}"/>
    <cellStyle name="Normal 9 6 5" xfId="20227" xr:uid="{00000000-0005-0000-0000-0000BD4F0000}"/>
    <cellStyle name="Normal 9 6 5 2" xfId="20228" xr:uid="{00000000-0005-0000-0000-0000BE4F0000}"/>
    <cellStyle name="Normal 9 6 5 3" xfId="20229" xr:uid="{00000000-0005-0000-0000-0000BF4F0000}"/>
    <cellStyle name="Normal 9 6 5 4" xfId="20230" xr:uid="{00000000-0005-0000-0000-0000C04F0000}"/>
    <cellStyle name="Normal 9 6 6" xfId="20231" xr:uid="{00000000-0005-0000-0000-0000C14F0000}"/>
    <cellStyle name="Normal 9 6 7" xfId="20232" xr:uid="{00000000-0005-0000-0000-0000C24F0000}"/>
    <cellStyle name="Normal 9 6 8" xfId="20233" xr:uid="{00000000-0005-0000-0000-0000C34F0000}"/>
    <cellStyle name="Normal 9 60" xfId="20234" xr:uid="{00000000-0005-0000-0000-0000C44F0000}"/>
    <cellStyle name="Normal 9 61" xfId="20235" xr:uid="{00000000-0005-0000-0000-0000C54F0000}"/>
    <cellStyle name="Normal 9 62" xfId="20236" xr:uid="{00000000-0005-0000-0000-0000C64F0000}"/>
    <cellStyle name="Normal 9 63" xfId="20237" xr:uid="{00000000-0005-0000-0000-0000C74F0000}"/>
    <cellStyle name="Normal 9 64" xfId="20238" xr:uid="{00000000-0005-0000-0000-0000C84F0000}"/>
    <cellStyle name="Normal 9 65" xfId="20239" xr:uid="{00000000-0005-0000-0000-0000C94F0000}"/>
    <cellStyle name="Normal 9 66" xfId="20240" xr:uid="{00000000-0005-0000-0000-0000CA4F0000}"/>
    <cellStyle name="Normal 9 67" xfId="20241" xr:uid="{00000000-0005-0000-0000-0000CB4F0000}"/>
    <cellStyle name="Normal 9 68" xfId="20242" xr:uid="{00000000-0005-0000-0000-0000CC4F0000}"/>
    <cellStyle name="Normal 9 69" xfId="20243" xr:uid="{00000000-0005-0000-0000-0000CD4F0000}"/>
    <cellStyle name="Normal 9 7" xfId="20244" xr:uid="{00000000-0005-0000-0000-0000CE4F0000}"/>
    <cellStyle name="Normal 9 7 2" xfId="20245" xr:uid="{00000000-0005-0000-0000-0000CF4F0000}"/>
    <cellStyle name="Normal 9 7 2 2" xfId="20246" xr:uid="{00000000-0005-0000-0000-0000D04F0000}"/>
    <cellStyle name="Normal 9 7 2 2 2" xfId="20247" xr:uid="{00000000-0005-0000-0000-0000D14F0000}"/>
    <cellStyle name="Normal 9 7 2 2 2 2" xfId="20248" xr:uid="{00000000-0005-0000-0000-0000D24F0000}"/>
    <cellStyle name="Normal 9 7 2 2 2 3" xfId="20249" xr:uid="{00000000-0005-0000-0000-0000D34F0000}"/>
    <cellStyle name="Normal 9 7 2 2 2 4" xfId="20250" xr:uid="{00000000-0005-0000-0000-0000D44F0000}"/>
    <cellStyle name="Normal 9 7 2 2 3" xfId="20251" xr:uid="{00000000-0005-0000-0000-0000D54F0000}"/>
    <cellStyle name="Normal 9 7 2 2 4" xfId="20252" xr:uid="{00000000-0005-0000-0000-0000D64F0000}"/>
    <cellStyle name="Normal 9 7 2 2 5" xfId="20253" xr:uid="{00000000-0005-0000-0000-0000D74F0000}"/>
    <cellStyle name="Normal 9 7 2 3" xfId="20254" xr:uid="{00000000-0005-0000-0000-0000D84F0000}"/>
    <cellStyle name="Normal 9 7 2 3 2" xfId="20255" xr:uid="{00000000-0005-0000-0000-0000D94F0000}"/>
    <cellStyle name="Normal 9 7 2 3 3" xfId="20256" xr:uid="{00000000-0005-0000-0000-0000DA4F0000}"/>
    <cellStyle name="Normal 9 7 2 3 4" xfId="20257" xr:uid="{00000000-0005-0000-0000-0000DB4F0000}"/>
    <cellStyle name="Normal 9 7 2 4" xfId="20258" xr:uid="{00000000-0005-0000-0000-0000DC4F0000}"/>
    <cellStyle name="Normal 9 7 2 5" xfId="20259" xr:uid="{00000000-0005-0000-0000-0000DD4F0000}"/>
    <cellStyle name="Normal 9 7 2 6" xfId="20260" xr:uid="{00000000-0005-0000-0000-0000DE4F0000}"/>
    <cellStyle name="Normal 9 7 3" xfId="20261" xr:uid="{00000000-0005-0000-0000-0000DF4F0000}"/>
    <cellStyle name="Normal 9 7 3 2" xfId="20262" xr:uid="{00000000-0005-0000-0000-0000E04F0000}"/>
    <cellStyle name="Normal 9 7 3 2 2" xfId="20263" xr:uid="{00000000-0005-0000-0000-0000E14F0000}"/>
    <cellStyle name="Normal 9 7 3 2 3" xfId="20264" xr:uid="{00000000-0005-0000-0000-0000E24F0000}"/>
    <cellStyle name="Normal 9 7 3 2 4" xfId="20265" xr:uid="{00000000-0005-0000-0000-0000E34F0000}"/>
    <cellStyle name="Normal 9 7 3 3" xfId="20266" xr:uid="{00000000-0005-0000-0000-0000E44F0000}"/>
    <cellStyle name="Normal 9 7 3 4" xfId="20267" xr:uid="{00000000-0005-0000-0000-0000E54F0000}"/>
    <cellStyle name="Normal 9 7 3 5" xfId="20268" xr:uid="{00000000-0005-0000-0000-0000E64F0000}"/>
    <cellStyle name="Normal 9 7 4" xfId="20269" xr:uid="{00000000-0005-0000-0000-0000E74F0000}"/>
    <cellStyle name="Normal 9 7 5" xfId="20270" xr:uid="{00000000-0005-0000-0000-0000E84F0000}"/>
    <cellStyle name="Normal 9 7 5 2" xfId="20271" xr:uid="{00000000-0005-0000-0000-0000E94F0000}"/>
    <cellStyle name="Normal 9 7 5 3" xfId="20272" xr:uid="{00000000-0005-0000-0000-0000EA4F0000}"/>
    <cellStyle name="Normal 9 7 5 4" xfId="20273" xr:uid="{00000000-0005-0000-0000-0000EB4F0000}"/>
    <cellStyle name="Normal 9 7 6" xfId="20274" xr:uid="{00000000-0005-0000-0000-0000EC4F0000}"/>
    <cellStyle name="Normal 9 7 7" xfId="20275" xr:uid="{00000000-0005-0000-0000-0000ED4F0000}"/>
    <cellStyle name="Normal 9 7 8" xfId="20276" xr:uid="{00000000-0005-0000-0000-0000EE4F0000}"/>
    <cellStyle name="Normal 9 70" xfId="20277" xr:uid="{00000000-0005-0000-0000-0000EF4F0000}"/>
    <cellStyle name="Normal 9 71" xfId="20278" xr:uid="{00000000-0005-0000-0000-0000F04F0000}"/>
    <cellStyle name="Normal 9 72" xfId="20279" xr:uid="{00000000-0005-0000-0000-0000F14F0000}"/>
    <cellStyle name="Normal 9 73" xfId="20280" xr:uid="{00000000-0005-0000-0000-0000F24F0000}"/>
    <cellStyle name="Normal 9 74" xfId="20281" xr:uid="{00000000-0005-0000-0000-0000F34F0000}"/>
    <cellStyle name="Normal 9 75" xfId="20282" xr:uid="{00000000-0005-0000-0000-0000F44F0000}"/>
    <cellStyle name="Normal 9 76" xfId="20283" xr:uid="{00000000-0005-0000-0000-0000F54F0000}"/>
    <cellStyle name="Normal 9 77" xfId="20284" xr:uid="{00000000-0005-0000-0000-0000F64F0000}"/>
    <cellStyle name="Normal 9 78" xfId="20285" xr:uid="{00000000-0005-0000-0000-0000F74F0000}"/>
    <cellStyle name="Normal 9 79" xfId="20286" xr:uid="{00000000-0005-0000-0000-0000F84F0000}"/>
    <cellStyle name="Normal 9 8" xfId="20287" xr:uid="{00000000-0005-0000-0000-0000F94F0000}"/>
    <cellStyle name="Normal 9 8 2" xfId="20288" xr:uid="{00000000-0005-0000-0000-0000FA4F0000}"/>
    <cellStyle name="Normal 9 8 2 2" xfId="20289" xr:uid="{00000000-0005-0000-0000-0000FB4F0000}"/>
    <cellStyle name="Normal 9 8 2 2 2" xfId="20290" xr:uid="{00000000-0005-0000-0000-0000FC4F0000}"/>
    <cellStyle name="Normal 9 8 2 2 3" xfId="20291" xr:uid="{00000000-0005-0000-0000-0000FD4F0000}"/>
    <cellStyle name="Normal 9 8 2 2 4" xfId="20292" xr:uid="{00000000-0005-0000-0000-0000FE4F0000}"/>
    <cellStyle name="Normal 9 8 2 3" xfId="20293" xr:uid="{00000000-0005-0000-0000-0000FF4F0000}"/>
    <cellStyle name="Normal 9 8 2 4" xfId="20294" xr:uid="{00000000-0005-0000-0000-000000500000}"/>
    <cellStyle name="Normal 9 8 2 5" xfId="20295" xr:uid="{00000000-0005-0000-0000-000001500000}"/>
    <cellStyle name="Normal 9 8 3" xfId="20296" xr:uid="{00000000-0005-0000-0000-000002500000}"/>
    <cellStyle name="Normal 9 8 4" xfId="20297" xr:uid="{00000000-0005-0000-0000-000003500000}"/>
    <cellStyle name="Normal 9 8 4 2" xfId="20298" xr:uid="{00000000-0005-0000-0000-000004500000}"/>
    <cellStyle name="Normal 9 8 4 3" xfId="20299" xr:uid="{00000000-0005-0000-0000-000005500000}"/>
    <cellStyle name="Normal 9 8 4 4" xfId="20300" xr:uid="{00000000-0005-0000-0000-000006500000}"/>
    <cellStyle name="Normal 9 8 5" xfId="20301" xr:uid="{00000000-0005-0000-0000-000007500000}"/>
    <cellStyle name="Normal 9 8 6" xfId="20302" xr:uid="{00000000-0005-0000-0000-000008500000}"/>
    <cellStyle name="Normal 9 8 7" xfId="20303" xr:uid="{00000000-0005-0000-0000-000009500000}"/>
    <cellStyle name="Normal 9 80" xfId="20304" xr:uid="{00000000-0005-0000-0000-00000A500000}"/>
    <cellStyle name="Normal 9 81" xfId="20305" xr:uid="{00000000-0005-0000-0000-00000B500000}"/>
    <cellStyle name="Normal 9 82" xfId="20306" xr:uid="{00000000-0005-0000-0000-00000C500000}"/>
    <cellStyle name="Normal 9 83" xfId="20307" xr:uid="{00000000-0005-0000-0000-00000D500000}"/>
    <cellStyle name="Normal 9 84" xfId="20308" xr:uid="{00000000-0005-0000-0000-00000E500000}"/>
    <cellStyle name="Normal 9 85" xfId="20309" xr:uid="{00000000-0005-0000-0000-00000F500000}"/>
    <cellStyle name="Normal 9 86" xfId="20310" xr:uid="{00000000-0005-0000-0000-000010500000}"/>
    <cellStyle name="Normal 9 87" xfId="20311" xr:uid="{00000000-0005-0000-0000-000011500000}"/>
    <cellStyle name="Normal 9 88" xfId="20312" xr:uid="{00000000-0005-0000-0000-000012500000}"/>
    <cellStyle name="Normal 9 89" xfId="20313" xr:uid="{00000000-0005-0000-0000-000013500000}"/>
    <cellStyle name="Normal 9 9" xfId="20314" xr:uid="{00000000-0005-0000-0000-000014500000}"/>
    <cellStyle name="Normal 9 9 2" xfId="20315" xr:uid="{00000000-0005-0000-0000-000015500000}"/>
    <cellStyle name="Normal 9 90" xfId="20316" xr:uid="{00000000-0005-0000-0000-000016500000}"/>
    <cellStyle name="Normal 9 91" xfId="20317" xr:uid="{00000000-0005-0000-0000-000017500000}"/>
    <cellStyle name="Normal 9 92" xfId="20318" xr:uid="{00000000-0005-0000-0000-000018500000}"/>
    <cellStyle name="Normal 9 93" xfId="20319" xr:uid="{00000000-0005-0000-0000-000019500000}"/>
    <cellStyle name="Normal 9 94" xfId="20320" xr:uid="{00000000-0005-0000-0000-00001A500000}"/>
    <cellStyle name="Normal 9 95" xfId="20321" xr:uid="{00000000-0005-0000-0000-00001B500000}"/>
    <cellStyle name="Normal 9 95 2" xfId="20322" xr:uid="{00000000-0005-0000-0000-00001C500000}"/>
    <cellStyle name="Normal 9 95 3" xfId="20323" xr:uid="{00000000-0005-0000-0000-00001D500000}"/>
    <cellStyle name="Normal 9 95 4" xfId="20324" xr:uid="{00000000-0005-0000-0000-00001E500000}"/>
    <cellStyle name="Normal 9 96" xfId="20325" xr:uid="{00000000-0005-0000-0000-00001F500000}"/>
    <cellStyle name="Normal 9 97" xfId="20326" xr:uid="{00000000-0005-0000-0000-000020500000}"/>
    <cellStyle name="Normal 9 98" xfId="20327" xr:uid="{00000000-0005-0000-0000-000021500000}"/>
    <cellStyle name="Normal 90" xfId="20328" xr:uid="{00000000-0005-0000-0000-000022500000}"/>
    <cellStyle name="Normal 90 2" xfId="20329" xr:uid="{00000000-0005-0000-0000-000023500000}"/>
    <cellStyle name="Normal 90 3" xfId="20330" xr:uid="{00000000-0005-0000-0000-000024500000}"/>
    <cellStyle name="Normal 90 4" xfId="20331" xr:uid="{00000000-0005-0000-0000-000025500000}"/>
    <cellStyle name="Normal 91" xfId="20332" xr:uid="{00000000-0005-0000-0000-000026500000}"/>
    <cellStyle name="Normal 91 2" xfId="20333" xr:uid="{00000000-0005-0000-0000-000027500000}"/>
    <cellStyle name="Normal 91 3" xfId="20334" xr:uid="{00000000-0005-0000-0000-000028500000}"/>
    <cellStyle name="Normal 91 4" xfId="20335" xr:uid="{00000000-0005-0000-0000-000029500000}"/>
    <cellStyle name="Normal 92" xfId="20336" xr:uid="{00000000-0005-0000-0000-00002A500000}"/>
    <cellStyle name="Normal 92 2" xfId="20337" xr:uid="{00000000-0005-0000-0000-00002B500000}"/>
    <cellStyle name="Normal 92 3" xfId="20338" xr:uid="{00000000-0005-0000-0000-00002C500000}"/>
    <cellStyle name="Normal 92 4" xfId="20339" xr:uid="{00000000-0005-0000-0000-00002D500000}"/>
    <cellStyle name="Normal 93" xfId="20340" xr:uid="{00000000-0005-0000-0000-00002E500000}"/>
    <cellStyle name="Normal 93 2" xfId="20341" xr:uid="{00000000-0005-0000-0000-00002F500000}"/>
    <cellStyle name="Normal 94" xfId="20342" xr:uid="{00000000-0005-0000-0000-000030500000}"/>
    <cellStyle name="Normal 94 2" xfId="20343" xr:uid="{00000000-0005-0000-0000-000031500000}"/>
    <cellStyle name="Normal 94 3" xfId="20344" xr:uid="{00000000-0005-0000-0000-000032500000}"/>
    <cellStyle name="Normal 94 4" xfId="20345" xr:uid="{00000000-0005-0000-0000-000033500000}"/>
    <cellStyle name="Normal 95" xfId="20346" xr:uid="{00000000-0005-0000-0000-000034500000}"/>
    <cellStyle name="Normal 95 2" xfId="20347" xr:uid="{00000000-0005-0000-0000-000035500000}"/>
    <cellStyle name="Normal 95 3" xfId="20348" xr:uid="{00000000-0005-0000-0000-000036500000}"/>
    <cellStyle name="Normal 95 4" xfId="20349" xr:uid="{00000000-0005-0000-0000-000037500000}"/>
    <cellStyle name="Normal 96" xfId="20350" xr:uid="{00000000-0005-0000-0000-000038500000}"/>
    <cellStyle name="Normal 96 2" xfId="20351" xr:uid="{00000000-0005-0000-0000-000039500000}"/>
    <cellStyle name="Normal 96 2 2" xfId="20352" xr:uid="{00000000-0005-0000-0000-00003A500000}"/>
    <cellStyle name="Normal 96 2 2 2" xfId="20353" xr:uid="{00000000-0005-0000-0000-00003B500000}"/>
    <cellStyle name="Normal 96 2 2 3" xfId="20354" xr:uid="{00000000-0005-0000-0000-00003C500000}"/>
    <cellStyle name="Normal 96 2 2 4" xfId="20355" xr:uid="{00000000-0005-0000-0000-00003D500000}"/>
    <cellStyle name="Normal 96 2 3" xfId="20356" xr:uid="{00000000-0005-0000-0000-00003E500000}"/>
    <cellStyle name="Normal 96 2 4" xfId="20357" xr:uid="{00000000-0005-0000-0000-00003F500000}"/>
    <cellStyle name="Normal 96 2 5" xfId="20358" xr:uid="{00000000-0005-0000-0000-000040500000}"/>
    <cellStyle name="Normal 96 3" xfId="20359" xr:uid="{00000000-0005-0000-0000-000041500000}"/>
    <cellStyle name="Normal 96 3 2" xfId="20360" xr:uid="{00000000-0005-0000-0000-000042500000}"/>
    <cellStyle name="Normal 96 3 3" xfId="20361" xr:uid="{00000000-0005-0000-0000-000043500000}"/>
    <cellStyle name="Normal 96 3 4" xfId="20362" xr:uid="{00000000-0005-0000-0000-000044500000}"/>
    <cellStyle name="Normal 96 4" xfId="20363" xr:uid="{00000000-0005-0000-0000-000045500000}"/>
    <cellStyle name="Normal 96 4 2" xfId="20364" xr:uid="{00000000-0005-0000-0000-000046500000}"/>
    <cellStyle name="Normal 96 4 3" xfId="20365" xr:uid="{00000000-0005-0000-0000-000047500000}"/>
    <cellStyle name="Normal 96 4 4" xfId="20366" xr:uid="{00000000-0005-0000-0000-000048500000}"/>
    <cellStyle name="Normal 96 5" xfId="20367" xr:uid="{00000000-0005-0000-0000-000049500000}"/>
    <cellStyle name="Normal 96 6" xfId="20368" xr:uid="{00000000-0005-0000-0000-00004A500000}"/>
    <cellStyle name="Normal 96 7" xfId="20369" xr:uid="{00000000-0005-0000-0000-00004B500000}"/>
    <cellStyle name="Normal 97" xfId="20370" xr:uid="{00000000-0005-0000-0000-00004C500000}"/>
    <cellStyle name="Normal 97 2" xfId="20371" xr:uid="{00000000-0005-0000-0000-00004D500000}"/>
    <cellStyle name="Normal 97 3" xfId="20372" xr:uid="{00000000-0005-0000-0000-00004E500000}"/>
    <cellStyle name="Normal 97 4" xfId="20373" xr:uid="{00000000-0005-0000-0000-00004F500000}"/>
    <cellStyle name="Normal 98" xfId="20374" xr:uid="{00000000-0005-0000-0000-000050500000}"/>
    <cellStyle name="Normal 98 2" xfId="20375" xr:uid="{00000000-0005-0000-0000-000051500000}"/>
    <cellStyle name="Normal 98 3" xfId="20376" xr:uid="{00000000-0005-0000-0000-000052500000}"/>
    <cellStyle name="Normal 98 4" xfId="20377" xr:uid="{00000000-0005-0000-0000-000053500000}"/>
    <cellStyle name="Normal 99" xfId="20378" xr:uid="{00000000-0005-0000-0000-000054500000}"/>
    <cellStyle name="Normal 99 2" xfId="20379" xr:uid="{00000000-0005-0000-0000-000055500000}"/>
    <cellStyle name="Normal 99 3" xfId="20380" xr:uid="{00000000-0005-0000-0000-000056500000}"/>
    <cellStyle name="Normal 99 4" xfId="20381" xr:uid="{00000000-0005-0000-0000-000057500000}"/>
    <cellStyle name="Normal_Capital &amp; RWA N" xfId="8" xr:uid="{00000000-0005-0000-0000-000058500000}"/>
    <cellStyle name="Normal_Capital &amp; RWA N 2" xfId="16" xr:uid="{00000000-0005-0000-0000-000059500000}"/>
    <cellStyle name="Normal_Casestdy draft" xfId="15" xr:uid="{00000000-0005-0000-0000-00005A500000}"/>
    <cellStyle name="Normal_Casestdy draft 2" xfId="9" xr:uid="{00000000-0005-0000-0000-00005B500000}"/>
    <cellStyle name="Normalny_Eksport 2000 - F" xfId="20382" xr:uid="{00000000-0005-0000-0000-00005C500000}"/>
    <cellStyle name="Note 2" xfId="20383" xr:uid="{00000000-0005-0000-0000-00005D500000}"/>
    <cellStyle name="Note 2 10" xfId="20384" xr:uid="{00000000-0005-0000-0000-00005E500000}"/>
    <cellStyle name="Note 2 10 2" xfId="20385" xr:uid="{00000000-0005-0000-0000-00005F500000}"/>
    <cellStyle name="Note 2 10 2 2" xfId="21221" xr:uid="{00000000-0005-0000-0000-000060500000}"/>
    <cellStyle name="Note 2 10 3" xfId="20386" xr:uid="{00000000-0005-0000-0000-000061500000}"/>
    <cellStyle name="Note 2 10 3 2" xfId="21220" xr:uid="{00000000-0005-0000-0000-000062500000}"/>
    <cellStyle name="Note 2 10 4" xfId="20387" xr:uid="{00000000-0005-0000-0000-000063500000}"/>
    <cellStyle name="Note 2 10 4 2" xfId="21219" xr:uid="{00000000-0005-0000-0000-000064500000}"/>
    <cellStyle name="Note 2 10 5" xfId="20388" xr:uid="{00000000-0005-0000-0000-000065500000}"/>
    <cellStyle name="Note 2 10 5 2" xfId="21218" xr:uid="{00000000-0005-0000-0000-000066500000}"/>
    <cellStyle name="Note 2 11" xfId="20389" xr:uid="{00000000-0005-0000-0000-000067500000}"/>
    <cellStyle name="Note 2 11 2" xfId="20390" xr:uid="{00000000-0005-0000-0000-000068500000}"/>
    <cellStyle name="Note 2 11 2 2" xfId="21217" xr:uid="{00000000-0005-0000-0000-000069500000}"/>
    <cellStyle name="Note 2 11 3" xfId="20391" xr:uid="{00000000-0005-0000-0000-00006A500000}"/>
    <cellStyle name="Note 2 11 3 2" xfId="21216" xr:uid="{00000000-0005-0000-0000-00006B500000}"/>
    <cellStyle name="Note 2 11 4" xfId="20392" xr:uid="{00000000-0005-0000-0000-00006C500000}"/>
    <cellStyle name="Note 2 11 4 2" xfId="21215" xr:uid="{00000000-0005-0000-0000-00006D500000}"/>
    <cellStyle name="Note 2 11 5" xfId="20393" xr:uid="{00000000-0005-0000-0000-00006E500000}"/>
    <cellStyle name="Note 2 11 5 2" xfId="21214" xr:uid="{00000000-0005-0000-0000-00006F500000}"/>
    <cellStyle name="Note 2 12" xfId="20394" xr:uid="{00000000-0005-0000-0000-000070500000}"/>
    <cellStyle name="Note 2 12 2" xfId="20395" xr:uid="{00000000-0005-0000-0000-000071500000}"/>
    <cellStyle name="Note 2 12 2 2" xfId="21213" xr:uid="{00000000-0005-0000-0000-000072500000}"/>
    <cellStyle name="Note 2 12 3" xfId="20396" xr:uid="{00000000-0005-0000-0000-000073500000}"/>
    <cellStyle name="Note 2 12 3 2" xfId="21212" xr:uid="{00000000-0005-0000-0000-000074500000}"/>
    <cellStyle name="Note 2 12 4" xfId="20397" xr:uid="{00000000-0005-0000-0000-000075500000}"/>
    <cellStyle name="Note 2 12 4 2" xfId="21211" xr:uid="{00000000-0005-0000-0000-000076500000}"/>
    <cellStyle name="Note 2 12 5" xfId="20398" xr:uid="{00000000-0005-0000-0000-000077500000}"/>
    <cellStyle name="Note 2 12 5 2" xfId="21210" xr:uid="{00000000-0005-0000-0000-000078500000}"/>
    <cellStyle name="Note 2 13" xfId="20399" xr:uid="{00000000-0005-0000-0000-000079500000}"/>
    <cellStyle name="Note 2 13 2" xfId="20400" xr:uid="{00000000-0005-0000-0000-00007A500000}"/>
    <cellStyle name="Note 2 13 2 2" xfId="21209" xr:uid="{00000000-0005-0000-0000-00007B500000}"/>
    <cellStyle name="Note 2 13 3" xfId="20401" xr:uid="{00000000-0005-0000-0000-00007C500000}"/>
    <cellStyle name="Note 2 13 3 2" xfId="21208" xr:uid="{00000000-0005-0000-0000-00007D500000}"/>
    <cellStyle name="Note 2 13 4" xfId="20402" xr:uid="{00000000-0005-0000-0000-00007E500000}"/>
    <cellStyle name="Note 2 13 4 2" xfId="21207" xr:uid="{00000000-0005-0000-0000-00007F500000}"/>
    <cellStyle name="Note 2 13 5" xfId="20403" xr:uid="{00000000-0005-0000-0000-000080500000}"/>
    <cellStyle name="Note 2 13 5 2" xfId="21206" xr:uid="{00000000-0005-0000-0000-000081500000}"/>
    <cellStyle name="Note 2 14" xfId="20404" xr:uid="{00000000-0005-0000-0000-000082500000}"/>
    <cellStyle name="Note 2 14 2" xfId="20405" xr:uid="{00000000-0005-0000-0000-000083500000}"/>
    <cellStyle name="Note 2 14 2 2" xfId="21204" xr:uid="{00000000-0005-0000-0000-000084500000}"/>
    <cellStyle name="Note 2 14 3" xfId="21205" xr:uid="{00000000-0005-0000-0000-000085500000}"/>
    <cellStyle name="Note 2 15" xfId="20406" xr:uid="{00000000-0005-0000-0000-000086500000}"/>
    <cellStyle name="Note 2 15 2" xfId="20407" xr:uid="{00000000-0005-0000-0000-000087500000}"/>
    <cellStyle name="Note 2 15 2 2" xfId="21203" xr:uid="{00000000-0005-0000-0000-000088500000}"/>
    <cellStyle name="Note 2 16" xfId="20408" xr:uid="{00000000-0005-0000-0000-000089500000}"/>
    <cellStyle name="Note 2 16 2" xfId="21202" xr:uid="{00000000-0005-0000-0000-00008A500000}"/>
    <cellStyle name="Note 2 17" xfId="20409" xr:uid="{00000000-0005-0000-0000-00008B500000}"/>
    <cellStyle name="Note 2 17 2" xfId="21201" xr:uid="{00000000-0005-0000-0000-00008C500000}"/>
    <cellStyle name="Note 2 18" xfId="21222" xr:uid="{00000000-0005-0000-0000-00008D500000}"/>
    <cellStyle name="Note 2 2" xfId="20410" xr:uid="{00000000-0005-0000-0000-00008E500000}"/>
    <cellStyle name="Note 2 2 10" xfId="20411" xr:uid="{00000000-0005-0000-0000-00008F500000}"/>
    <cellStyle name="Note 2 2 10 2" xfId="21199" xr:uid="{00000000-0005-0000-0000-000090500000}"/>
    <cellStyle name="Note 2 2 11" xfId="21200" xr:uid="{00000000-0005-0000-0000-000091500000}"/>
    <cellStyle name="Note 2 2 2" xfId="20412" xr:uid="{00000000-0005-0000-0000-000092500000}"/>
    <cellStyle name="Note 2 2 2 2" xfId="20413" xr:uid="{00000000-0005-0000-0000-000093500000}"/>
    <cellStyle name="Note 2 2 2 2 2" xfId="21197" xr:uid="{00000000-0005-0000-0000-000094500000}"/>
    <cellStyle name="Note 2 2 2 3" xfId="20414" xr:uid="{00000000-0005-0000-0000-000095500000}"/>
    <cellStyle name="Note 2 2 2 3 2" xfId="21196" xr:uid="{00000000-0005-0000-0000-000096500000}"/>
    <cellStyle name="Note 2 2 2 4" xfId="20415" xr:uid="{00000000-0005-0000-0000-000097500000}"/>
    <cellStyle name="Note 2 2 2 4 2" xfId="21195" xr:uid="{00000000-0005-0000-0000-000098500000}"/>
    <cellStyle name="Note 2 2 2 5" xfId="20416" xr:uid="{00000000-0005-0000-0000-000099500000}"/>
    <cellStyle name="Note 2 2 2 5 2" xfId="21194" xr:uid="{00000000-0005-0000-0000-00009A500000}"/>
    <cellStyle name="Note 2 2 2 6" xfId="21198" xr:uid="{00000000-0005-0000-0000-00009B500000}"/>
    <cellStyle name="Note 2 2 3" xfId="20417" xr:uid="{00000000-0005-0000-0000-00009C500000}"/>
    <cellStyle name="Note 2 2 3 2" xfId="20418" xr:uid="{00000000-0005-0000-0000-00009D500000}"/>
    <cellStyle name="Note 2 2 3 2 2" xfId="21193" xr:uid="{00000000-0005-0000-0000-00009E500000}"/>
    <cellStyle name="Note 2 2 3 3" xfId="20419" xr:uid="{00000000-0005-0000-0000-00009F500000}"/>
    <cellStyle name="Note 2 2 3 3 2" xfId="21192" xr:uid="{00000000-0005-0000-0000-0000A0500000}"/>
    <cellStyle name="Note 2 2 3 4" xfId="20420" xr:uid="{00000000-0005-0000-0000-0000A1500000}"/>
    <cellStyle name="Note 2 2 3 4 2" xfId="21191" xr:uid="{00000000-0005-0000-0000-0000A2500000}"/>
    <cellStyle name="Note 2 2 3 5" xfId="20421" xr:uid="{00000000-0005-0000-0000-0000A3500000}"/>
    <cellStyle name="Note 2 2 3 5 2" xfId="21190" xr:uid="{00000000-0005-0000-0000-0000A4500000}"/>
    <cellStyle name="Note 2 2 4" xfId="20422" xr:uid="{00000000-0005-0000-0000-0000A5500000}"/>
    <cellStyle name="Note 2 2 4 2" xfId="20423" xr:uid="{00000000-0005-0000-0000-0000A6500000}"/>
    <cellStyle name="Note 2 2 4 2 2" xfId="21188" xr:uid="{00000000-0005-0000-0000-0000A7500000}"/>
    <cellStyle name="Note 2 2 4 3" xfId="20424" xr:uid="{00000000-0005-0000-0000-0000A8500000}"/>
    <cellStyle name="Note 2 2 4 3 2" xfId="21187" xr:uid="{00000000-0005-0000-0000-0000A9500000}"/>
    <cellStyle name="Note 2 2 4 4" xfId="20425" xr:uid="{00000000-0005-0000-0000-0000AA500000}"/>
    <cellStyle name="Note 2 2 4 4 2" xfId="21186" xr:uid="{00000000-0005-0000-0000-0000AB500000}"/>
    <cellStyle name="Note 2 2 4 5" xfId="21189" xr:uid="{00000000-0005-0000-0000-0000AC500000}"/>
    <cellStyle name="Note 2 2 5" xfId="20426" xr:uid="{00000000-0005-0000-0000-0000AD500000}"/>
    <cellStyle name="Note 2 2 5 2" xfId="20427" xr:uid="{00000000-0005-0000-0000-0000AE500000}"/>
    <cellStyle name="Note 2 2 5 2 2" xfId="21184" xr:uid="{00000000-0005-0000-0000-0000AF500000}"/>
    <cellStyle name="Note 2 2 5 3" xfId="20428" xr:uid="{00000000-0005-0000-0000-0000B0500000}"/>
    <cellStyle name="Note 2 2 5 3 2" xfId="21183" xr:uid="{00000000-0005-0000-0000-0000B1500000}"/>
    <cellStyle name="Note 2 2 5 4" xfId="20429" xr:uid="{00000000-0005-0000-0000-0000B2500000}"/>
    <cellStyle name="Note 2 2 5 4 2" xfId="21182" xr:uid="{00000000-0005-0000-0000-0000B3500000}"/>
    <cellStyle name="Note 2 2 5 5" xfId="21185" xr:uid="{00000000-0005-0000-0000-0000B4500000}"/>
    <cellStyle name="Note 2 2 6" xfId="20430" xr:uid="{00000000-0005-0000-0000-0000B5500000}"/>
    <cellStyle name="Note 2 2 6 2" xfId="21181" xr:uid="{00000000-0005-0000-0000-0000B6500000}"/>
    <cellStyle name="Note 2 2 7" xfId="20431" xr:uid="{00000000-0005-0000-0000-0000B7500000}"/>
    <cellStyle name="Note 2 2 7 2" xfId="21180" xr:uid="{00000000-0005-0000-0000-0000B8500000}"/>
    <cellStyle name="Note 2 2 8" xfId="20432" xr:uid="{00000000-0005-0000-0000-0000B9500000}"/>
    <cellStyle name="Note 2 2 8 2" xfId="21179" xr:uid="{00000000-0005-0000-0000-0000BA500000}"/>
    <cellStyle name="Note 2 2 9" xfId="20433" xr:uid="{00000000-0005-0000-0000-0000BB500000}"/>
    <cellStyle name="Note 2 2 9 2" xfId="21178" xr:uid="{00000000-0005-0000-0000-0000BC500000}"/>
    <cellStyle name="Note 2 3" xfId="20434" xr:uid="{00000000-0005-0000-0000-0000BD500000}"/>
    <cellStyle name="Note 2 3 2" xfId="20435" xr:uid="{00000000-0005-0000-0000-0000BE500000}"/>
    <cellStyle name="Note 2 3 2 2" xfId="21177" xr:uid="{00000000-0005-0000-0000-0000BF500000}"/>
    <cellStyle name="Note 2 3 3" xfId="20436" xr:uid="{00000000-0005-0000-0000-0000C0500000}"/>
    <cellStyle name="Note 2 3 3 2" xfId="21176" xr:uid="{00000000-0005-0000-0000-0000C1500000}"/>
    <cellStyle name="Note 2 3 4" xfId="20437" xr:uid="{00000000-0005-0000-0000-0000C2500000}"/>
    <cellStyle name="Note 2 3 4 2" xfId="21175" xr:uid="{00000000-0005-0000-0000-0000C3500000}"/>
    <cellStyle name="Note 2 3 5" xfId="20438" xr:uid="{00000000-0005-0000-0000-0000C4500000}"/>
    <cellStyle name="Note 2 3 5 2" xfId="21174" xr:uid="{00000000-0005-0000-0000-0000C5500000}"/>
    <cellStyle name="Note 2 4" xfId="20439" xr:uid="{00000000-0005-0000-0000-0000C6500000}"/>
    <cellStyle name="Note 2 4 2" xfId="20440" xr:uid="{00000000-0005-0000-0000-0000C7500000}"/>
    <cellStyle name="Note 2 4 2 2" xfId="20441" xr:uid="{00000000-0005-0000-0000-0000C8500000}"/>
    <cellStyle name="Note 2 4 2 2 2" xfId="21173" xr:uid="{00000000-0005-0000-0000-0000C9500000}"/>
    <cellStyle name="Note 2 4 3" xfId="20442" xr:uid="{00000000-0005-0000-0000-0000CA500000}"/>
    <cellStyle name="Note 2 4 3 2" xfId="20443" xr:uid="{00000000-0005-0000-0000-0000CB500000}"/>
    <cellStyle name="Note 2 4 3 2 2" xfId="21172" xr:uid="{00000000-0005-0000-0000-0000CC500000}"/>
    <cellStyle name="Note 2 4 4" xfId="20444" xr:uid="{00000000-0005-0000-0000-0000CD500000}"/>
    <cellStyle name="Note 2 4 4 2" xfId="20445" xr:uid="{00000000-0005-0000-0000-0000CE500000}"/>
    <cellStyle name="Note 2 4 4 2 2" xfId="21171" xr:uid="{00000000-0005-0000-0000-0000CF500000}"/>
    <cellStyle name="Note 2 4 5" xfId="20446" xr:uid="{00000000-0005-0000-0000-0000D0500000}"/>
    <cellStyle name="Note 2 4 6" xfId="20447" xr:uid="{00000000-0005-0000-0000-0000D1500000}"/>
    <cellStyle name="Note 2 4 7" xfId="20448" xr:uid="{00000000-0005-0000-0000-0000D2500000}"/>
    <cellStyle name="Note 2 4 7 2" xfId="21170" xr:uid="{00000000-0005-0000-0000-0000D3500000}"/>
    <cellStyle name="Note 2 5" xfId="20449" xr:uid="{00000000-0005-0000-0000-0000D4500000}"/>
    <cellStyle name="Note 2 5 2" xfId="20450" xr:uid="{00000000-0005-0000-0000-0000D5500000}"/>
    <cellStyle name="Note 2 5 2 2" xfId="20451" xr:uid="{00000000-0005-0000-0000-0000D6500000}"/>
    <cellStyle name="Note 2 5 2 2 2" xfId="21169" xr:uid="{00000000-0005-0000-0000-0000D7500000}"/>
    <cellStyle name="Note 2 5 3" xfId="20452" xr:uid="{00000000-0005-0000-0000-0000D8500000}"/>
    <cellStyle name="Note 2 5 3 2" xfId="20453" xr:uid="{00000000-0005-0000-0000-0000D9500000}"/>
    <cellStyle name="Note 2 5 3 2 2" xfId="21168" xr:uid="{00000000-0005-0000-0000-0000DA500000}"/>
    <cellStyle name="Note 2 5 4" xfId="20454" xr:uid="{00000000-0005-0000-0000-0000DB500000}"/>
    <cellStyle name="Note 2 5 4 2" xfId="20455" xr:uid="{00000000-0005-0000-0000-0000DC500000}"/>
    <cellStyle name="Note 2 5 4 2 2" xfId="21167" xr:uid="{00000000-0005-0000-0000-0000DD500000}"/>
    <cellStyle name="Note 2 5 5" xfId="20456" xr:uid="{00000000-0005-0000-0000-0000DE500000}"/>
    <cellStyle name="Note 2 5 6" xfId="20457" xr:uid="{00000000-0005-0000-0000-0000DF500000}"/>
    <cellStyle name="Note 2 5 7" xfId="20458" xr:uid="{00000000-0005-0000-0000-0000E0500000}"/>
    <cellStyle name="Note 2 5 7 2" xfId="21166" xr:uid="{00000000-0005-0000-0000-0000E1500000}"/>
    <cellStyle name="Note 2 6" xfId="20459" xr:uid="{00000000-0005-0000-0000-0000E2500000}"/>
    <cellStyle name="Note 2 6 2" xfId="20460" xr:uid="{00000000-0005-0000-0000-0000E3500000}"/>
    <cellStyle name="Note 2 6 2 2" xfId="20461" xr:uid="{00000000-0005-0000-0000-0000E4500000}"/>
    <cellStyle name="Note 2 6 2 2 2" xfId="21165" xr:uid="{00000000-0005-0000-0000-0000E5500000}"/>
    <cellStyle name="Note 2 6 3" xfId="20462" xr:uid="{00000000-0005-0000-0000-0000E6500000}"/>
    <cellStyle name="Note 2 6 3 2" xfId="20463" xr:uid="{00000000-0005-0000-0000-0000E7500000}"/>
    <cellStyle name="Note 2 6 3 2 2" xfId="21164" xr:uid="{00000000-0005-0000-0000-0000E8500000}"/>
    <cellStyle name="Note 2 6 4" xfId="20464" xr:uid="{00000000-0005-0000-0000-0000E9500000}"/>
    <cellStyle name="Note 2 6 4 2" xfId="20465" xr:uid="{00000000-0005-0000-0000-0000EA500000}"/>
    <cellStyle name="Note 2 6 4 2 2" xfId="21163" xr:uid="{00000000-0005-0000-0000-0000EB500000}"/>
    <cellStyle name="Note 2 6 5" xfId="20466" xr:uid="{00000000-0005-0000-0000-0000EC500000}"/>
    <cellStyle name="Note 2 6 6" xfId="20467" xr:uid="{00000000-0005-0000-0000-0000ED500000}"/>
    <cellStyle name="Note 2 6 7" xfId="20468" xr:uid="{00000000-0005-0000-0000-0000EE500000}"/>
    <cellStyle name="Note 2 6 7 2" xfId="21162" xr:uid="{00000000-0005-0000-0000-0000EF500000}"/>
    <cellStyle name="Note 2 7" xfId="20469" xr:uid="{00000000-0005-0000-0000-0000F0500000}"/>
    <cellStyle name="Note 2 7 2" xfId="20470" xr:uid="{00000000-0005-0000-0000-0000F1500000}"/>
    <cellStyle name="Note 2 7 2 2" xfId="20471" xr:uid="{00000000-0005-0000-0000-0000F2500000}"/>
    <cellStyle name="Note 2 7 2 2 2" xfId="21161" xr:uid="{00000000-0005-0000-0000-0000F3500000}"/>
    <cellStyle name="Note 2 7 3" xfId="20472" xr:uid="{00000000-0005-0000-0000-0000F4500000}"/>
    <cellStyle name="Note 2 7 3 2" xfId="20473" xr:uid="{00000000-0005-0000-0000-0000F5500000}"/>
    <cellStyle name="Note 2 7 3 2 2" xfId="21160" xr:uid="{00000000-0005-0000-0000-0000F6500000}"/>
    <cellStyle name="Note 2 7 4" xfId="20474" xr:uid="{00000000-0005-0000-0000-0000F7500000}"/>
    <cellStyle name="Note 2 7 4 2" xfId="20475" xr:uid="{00000000-0005-0000-0000-0000F8500000}"/>
    <cellStyle name="Note 2 7 4 2 2" xfId="21159" xr:uid="{00000000-0005-0000-0000-0000F9500000}"/>
    <cellStyle name="Note 2 7 5" xfId="20476" xr:uid="{00000000-0005-0000-0000-0000FA500000}"/>
    <cellStyle name="Note 2 7 6" xfId="20477" xr:uid="{00000000-0005-0000-0000-0000FB500000}"/>
    <cellStyle name="Note 2 7 7" xfId="20478" xr:uid="{00000000-0005-0000-0000-0000FC500000}"/>
    <cellStyle name="Note 2 7 7 2" xfId="21158" xr:uid="{00000000-0005-0000-0000-0000FD500000}"/>
    <cellStyle name="Note 2 8" xfId="20479" xr:uid="{00000000-0005-0000-0000-0000FE500000}"/>
    <cellStyle name="Note 2 8 2" xfId="20480" xr:uid="{00000000-0005-0000-0000-0000FF500000}"/>
    <cellStyle name="Note 2 8 2 2" xfId="21157" xr:uid="{00000000-0005-0000-0000-000000510000}"/>
    <cellStyle name="Note 2 8 3" xfId="20481" xr:uid="{00000000-0005-0000-0000-000001510000}"/>
    <cellStyle name="Note 2 8 3 2" xfId="21156" xr:uid="{00000000-0005-0000-0000-000002510000}"/>
    <cellStyle name="Note 2 8 4" xfId="20482" xr:uid="{00000000-0005-0000-0000-000003510000}"/>
    <cellStyle name="Note 2 8 4 2" xfId="21155" xr:uid="{00000000-0005-0000-0000-000004510000}"/>
    <cellStyle name="Note 2 8 5" xfId="20483" xr:uid="{00000000-0005-0000-0000-000005510000}"/>
    <cellStyle name="Note 2 8 5 2" xfId="21154" xr:uid="{00000000-0005-0000-0000-000006510000}"/>
    <cellStyle name="Note 2 9" xfId="20484" xr:uid="{00000000-0005-0000-0000-000007510000}"/>
    <cellStyle name="Note 2 9 2" xfId="20485" xr:uid="{00000000-0005-0000-0000-000008510000}"/>
    <cellStyle name="Note 2 9 2 2" xfId="21153" xr:uid="{00000000-0005-0000-0000-000009510000}"/>
    <cellStyle name="Note 2 9 3" xfId="20486" xr:uid="{00000000-0005-0000-0000-00000A510000}"/>
    <cellStyle name="Note 2 9 3 2" xfId="21152" xr:uid="{00000000-0005-0000-0000-00000B510000}"/>
    <cellStyle name="Note 2 9 4" xfId="20487" xr:uid="{00000000-0005-0000-0000-00000C510000}"/>
    <cellStyle name="Note 2 9 4 2" xfId="21151" xr:uid="{00000000-0005-0000-0000-00000D510000}"/>
    <cellStyle name="Note 2 9 5" xfId="20488" xr:uid="{00000000-0005-0000-0000-00000E510000}"/>
    <cellStyle name="Note 2 9 5 2" xfId="21150" xr:uid="{00000000-0005-0000-0000-00000F510000}"/>
    <cellStyle name="Note 3 2" xfId="20489" xr:uid="{00000000-0005-0000-0000-000010510000}"/>
    <cellStyle name="Note 3 2 2" xfId="20490" xr:uid="{00000000-0005-0000-0000-000011510000}"/>
    <cellStyle name="Note 3 2 2 2" xfId="21148" xr:uid="{00000000-0005-0000-0000-000012510000}"/>
    <cellStyle name="Note 3 2 3" xfId="20491" xr:uid="{00000000-0005-0000-0000-000013510000}"/>
    <cellStyle name="Note 3 2 4" xfId="21149" xr:uid="{00000000-0005-0000-0000-000014510000}"/>
    <cellStyle name="Note 3 3" xfId="20492" xr:uid="{00000000-0005-0000-0000-000015510000}"/>
    <cellStyle name="Note 3 3 2" xfId="20493" xr:uid="{00000000-0005-0000-0000-000016510000}"/>
    <cellStyle name="Note 3 3 3" xfId="21147" xr:uid="{00000000-0005-0000-0000-000017510000}"/>
    <cellStyle name="Note 3 4" xfId="20494" xr:uid="{00000000-0005-0000-0000-000018510000}"/>
    <cellStyle name="Note 3 4 2" xfId="21146" xr:uid="{00000000-0005-0000-0000-000019510000}"/>
    <cellStyle name="Note 3 5" xfId="20495" xr:uid="{00000000-0005-0000-0000-00001A510000}"/>
    <cellStyle name="Note 4 2" xfId="20496" xr:uid="{00000000-0005-0000-0000-00001B510000}"/>
    <cellStyle name="Note 4 2 2" xfId="20497" xr:uid="{00000000-0005-0000-0000-00001C510000}"/>
    <cellStyle name="Note 4 2 2 2" xfId="21144" xr:uid="{00000000-0005-0000-0000-00001D510000}"/>
    <cellStyle name="Note 4 2 3" xfId="20498" xr:uid="{00000000-0005-0000-0000-00001E510000}"/>
    <cellStyle name="Note 4 2 4" xfId="21145" xr:uid="{00000000-0005-0000-0000-00001F510000}"/>
    <cellStyle name="Note 4 3" xfId="20499" xr:uid="{00000000-0005-0000-0000-000020510000}"/>
    <cellStyle name="Note 4 4" xfId="20500" xr:uid="{00000000-0005-0000-0000-000021510000}"/>
    <cellStyle name="Note 4 4 2" xfId="21143" xr:uid="{00000000-0005-0000-0000-000022510000}"/>
    <cellStyle name="Note 4 5" xfId="20501" xr:uid="{00000000-0005-0000-0000-000023510000}"/>
    <cellStyle name="Note 5" xfId="20502" xr:uid="{00000000-0005-0000-0000-000024510000}"/>
    <cellStyle name="Note 5 2" xfId="20503" xr:uid="{00000000-0005-0000-0000-000025510000}"/>
    <cellStyle name="Note 5 2 2" xfId="20504" xr:uid="{00000000-0005-0000-0000-000026510000}"/>
    <cellStyle name="Note 5 2 3" xfId="21141" xr:uid="{00000000-0005-0000-0000-000027510000}"/>
    <cellStyle name="Note 5 3" xfId="20505" xr:uid="{00000000-0005-0000-0000-000028510000}"/>
    <cellStyle name="Note 5 3 2" xfId="20506" xr:uid="{00000000-0005-0000-0000-000029510000}"/>
    <cellStyle name="Note 5 3 3" xfId="21140" xr:uid="{00000000-0005-0000-0000-00002A510000}"/>
    <cellStyle name="Note 5 4" xfId="20507" xr:uid="{00000000-0005-0000-0000-00002B510000}"/>
    <cellStyle name="Note 5 4 2" xfId="21139" xr:uid="{00000000-0005-0000-0000-00002C510000}"/>
    <cellStyle name="Note 5 5" xfId="20508" xr:uid="{00000000-0005-0000-0000-00002D510000}"/>
    <cellStyle name="Note 5 6" xfId="21142" xr:uid="{00000000-0005-0000-0000-00002E510000}"/>
    <cellStyle name="Note 6" xfId="20509" xr:uid="{00000000-0005-0000-0000-00002F510000}"/>
    <cellStyle name="Note 6 2" xfId="20510" xr:uid="{00000000-0005-0000-0000-000030510000}"/>
    <cellStyle name="Note 6 2 2" xfId="20511" xr:uid="{00000000-0005-0000-0000-000031510000}"/>
    <cellStyle name="Note 6 2 3" xfId="21137" xr:uid="{00000000-0005-0000-0000-000032510000}"/>
    <cellStyle name="Note 6 3" xfId="20512" xr:uid="{00000000-0005-0000-0000-000033510000}"/>
    <cellStyle name="Note 6 4" xfId="20513" xr:uid="{00000000-0005-0000-0000-000034510000}"/>
    <cellStyle name="Note 6 5" xfId="21138" xr:uid="{00000000-0005-0000-0000-000035510000}"/>
    <cellStyle name="Note 7" xfId="20514" xr:uid="{00000000-0005-0000-0000-000036510000}"/>
    <cellStyle name="Note 7 2" xfId="21136" xr:uid="{00000000-0005-0000-0000-000037510000}"/>
    <cellStyle name="Note 8" xfId="20515" xr:uid="{00000000-0005-0000-0000-000038510000}"/>
    <cellStyle name="Note 8 2" xfId="20516" xr:uid="{00000000-0005-0000-0000-000039510000}"/>
    <cellStyle name="Note 8 2 2" xfId="21134" xr:uid="{00000000-0005-0000-0000-00003A510000}"/>
    <cellStyle name="Note 8 3" xfId="21135" xr:uid="{00000000-0005-0000-0000-00003B510000}"/>
    <cellStyle name="Note 9" xfId="20517" xr:uid="{00000000-0005-0000-0000-00003C510000}"/>
    <cellStyle name="Note 9 2" xfId="21133" xr:uid="{00000000-0005-0000-0000-00003D510000}"/>
    <cellStyle name="Ôèíàíñîâûé [0]_Ëèñò1" xfId="20518" xr:uid="{00000000-0005-0000-0000-00003E510000}"/>
    <cellStyle name="Ôèíàíñîâûé_Ëèñò1" xfId="20519" xr:uid="{00000000-0005-0000-0000-00003F510000}"/>
    <cellStyle name="Option" xfId="20520" xr:uid="{00000000-0005-0000-0000-000040510000}"/>
    <cellStyle name="Option 2" xfId="20521" xr:uid="{00000000-0005-0000-0000-000041510000}"/>
    <cellStyle name="Option 3" xfId="20522" xr:uid="{00000000-0005-0000-0000-000042510000}"/>
    <cellStyle name="Option 4" xfId="20523" xr:uid="{00000000-0005-0000-0000-000043510000}"/>
    <cellStyle name="optionalExposure" xfId="20524" xr:uid="{00000000-0005-0000-0000-000044510000}"/>
    <cellStyle name="optionalExposure 2" xfId="21132" xr:uid="{00000000-0005-0000-0000-000045510000}"/>
    <cellStyle name="OptionHeading" xfId="20525" xr:uid="{00000000-0005-0000-0000-000046510000}"/>
    <cellStyle name="OptionHeading 2" xfId="20526" xr:uid="{00000000-0005-0000-0000-000047510000}"/>
    <cellStyle name="OptionHeading 3" xfId="20527" xr:uid="{00000000-0005-0000-0000-000048510000}"/>
    <cellStyle name="Output 2" xfId="20528" xr:uid="{00000000-0005-0000-0000-000049510000}"/>
    <cellStyle name="Output 2 10" xfId="20529" xr:uid="{00000000-0005-0000-0000-00004A510000}"/>
    <cellStyle name="Output 2 10 2" xfId="20530" xr:uid="{00000000-0005-0000-0000-00004B510000}"/>
    <cellStyle name="Output 2 10 2 2" xfId="21130" xr:uid="{00000000-0005-0000-0000-00004C510000}"/>
    <cellStyle name="Output 2 10 3" xfId="20531" xr:uid="{00000000-0005-0000-0000-00004D510000}"/>
    <cellStyle name="Output 2 10 3 2" xfId="21129" xr:uid="{00000000-0005-0000-0000-00004E510000}"/>
    <cellStyle name="Output 2 10 4" xfId="20532" xr:uid="{00000000-0005-0000-0000-00004F510000}"/>
    <cellStyle name="Output 2 10 4 2" xfId="21128" xr:uid="{00000000-0005-0000-0000-000050510000}"/>
    <cellStyle name="Output 2 10 5" xfId="20533" xr:uid="{00000000-0005-0000-0000-000051510000}"/>
    <cellStyle name="Output 2 10 5 2" xfId="21127" xr:uid="{00000000-0005-0000-0000-000052510000}"/>
    <cellStyle name="Output 2 11" xfId="20534" xr:uid="{00000000-0005-0000-0000-000053510000}"/>
    <cellStyle name="Output 2 11 2" xfId="20535" xr:uid="{00000000-0005-0000-0000-000054510000}"/>
    <cellStyle name="Output 2 11 2 2" xfId="21125" xr:uid="{00000000-0005-0000-0000-000055510000}"/>
    <cellStyle name="Output 2 11 3" xfId="20536" xr:uid="{00000000-0005-0000-0000-000056510000}"/>
    <cellStyle name="Output 2 11 3 2" xfId="21124" xr:uid="{00000000-0005-0000-0000-000057510000}"/>
    <cellStyle name="Output 2 11 4" xfId="20537" xr:uid="{00000000-0005-0000-0000-000058510000}"/>
    <cellStyle name="Output 2 11 4 2" xfId="21123" xr:uid="{00000000-0005-0000-0000-000059510000}"/>
    <cellStyle name="Output 2 11 5" xfId="20538" xr:uid="{00000000-0005-0000-0000-00005A510000}"/>
    <cellStyle name="Output 2 11 5 2" xfId="21122" xr:uid="{00000000-0005-0000-0000-00005B510000}"/>
    <cellStyle name="Output 2 11 6" xfId="21126" xr:uid="{00000000-0005-0000-0000-00005C510000}"/>
    <cellStyle name="Output 2 12" xfId="20539" xr:uid="{00000000-0005-0000-0000-00005D510000}"/>
    <cellStyle name="Output 2 12 2" xfId="20540" xr:uid="{00000000-0005-0000-0000-00005E510000}"/>
    <cellStyle name="Output 2 12 2 2" xfId="21120" xr:uid="{00000000-0005-0000-0000-00005F510000}"/>
    <cellStyle name="Output 2 12 3" xfId="20541" xr:uid="{00000000-0005-0000-0000-000060510000}"/>
    <cellStyle name="Output 2 12 3 2" xfId="21119" xr:uid="{00000000-0005-0000-0000-000061510000}"/>
    <cellStyle name="Output 2 12 4" xfId="20542" xr:uid="{00000000-0005-0000-0000-000062510000}"/>
    <cellStyle name="Output 2 12 4 2" xfId="21118" xr:uid="{00000000-0005-0000-0000-000063510000}"/>
    <cellStyle name="Output 2 12 5" xfId="20543" xr:uid="{00000000-0005-0000-0000-000064510000}"/>
    <cellStyle name="Output 2 12 5 2" xfId="21117" xr:uid="{00000000-0005-0000-0000-000065510000}"/>
    <cellStyle name="Output 2 12 6" xfId="21121" xr:uid="{00000000-0005-0000-0000-000066510000}"/>
    <cellStyle name="Output 2 13" xfId="20544" xr:uid="{00000000-0005-0000-0000-000067510000}"/>
    <cellStyle name="Output 2 13 2" xfId="20545" xr:uid="{00000000-0005-0000-0000-000068510000}"/>
    <cellStyle name="Output 2 13 2 2" xfId="21115" xr:uid="{00000000-0005-0000-0000-000069510000}"/>
    <cellStyle name="Output 2 13 3" xfId="20546" xr:uid="{00000000-0005-0000-0000-00006A510000}"/>
    <cellStyle name="Output 2 13 3 2" xfId="21114" xr:uid="{00000000-0005-0000-0000-00006B510000}"/>
    <cellStyle name="Output 2 13 4" xfId="20547" xr:uid="{00000000-0005-0000-0000-00006C510000}"/>
    <cellStyle name="Output 2 13 4 2" xfId="21113" xr:uid="{00000000-0005-0000-0000-00006D510000}"/>
    <cellStyle name="Output 2 13 5" xfId="21116" xr:uid="{00000000-0005-0000-0000-00006E510000}"/>
    <cellStyle name="Output 2 14" xfId="20548" xr:uid="{00000000-0005-0000-0000-00006F510000}"/>
    <cellStyle name="Output 2 14 2" xfId="21112" xr:uid="{00000000-0005-0000-0000-000070510000}"/>
    <cellStyle name="Output 2 15" xfId="20549" xr:uid="{00000000-0005-0000-0000-000071510000}"/>
    <cellStyle name="Output 2 15 2" xfId="21111" xr:uid="{00000000-0005-0000-0000-000072510000}"/>
    <cellStyle name="Output 2 16" xfId="20550" xr:uid="{00000000-0005-0000-0000-000073510000}"/>
    <cellStyle name="Output 2 16 2" xfId="21110" xr:uid="{00000000-0005-0000-0000-000074510000}"/>
    <cellStyle name="Output 2 17" xfId="21131" xr:uid="{00000000-0005-0000-0000-000075510000}"/>
    <cellStyle name="Output 2 2" xfId="20551" xr:uid="{00000000-0005-0000-0000-000076510000}"/>
    <cellStyle name="Output 2 2 10" xfId="21109" xr:uid="{00000000-0005-0000-0000-000077510000}"/>
    <cellStyle name="Output 2 2 2" xfId="20552" xr:uid="{00000000-0005-0000-0000-000078510000}"/>
    <cellStyle name="Output 2 2 2 2" xfId="20553" xr:uid="{00000000-0005-0000-0000-000079510000}"/>
    <cellStyle name="Output 2 2 2 2 2" xfId="21107" xr:uid="{00000000-0005-0000-0000-00007A510000}"/>
    <cellStyle name="Output 2 2 2 3" xfId="20554" xr:uid="{00000000-0005-0000-0000-00007B510000}"/>
    <cellStyle name="Output 2 2 2 3 2" xfId="21106" xr:uid="{00000000-0005-0000-0000-00007C510000}"/>
    <cellStyle name="Output 2 2 2 4" xfId="20555" xr:uid="{00000000-0005-0000-0000-00007D510000}"/>
    <cellStyle name="Output 2 2 2 4 2" xfId="21105" xr:uid="{00000000-0005-0000-0000-00007E510000}"/>
    <cellStyle name="Output 2 2 2 5" xfId="21108" xr:uid="{00000000-0005-0000-0000-00007F510000}"/>
    <cellStyle name="Output 2 2 3" xfId="20556" xr:uid="{00000000-0005-0000-0000-000080510000}"/>
    <cellStyle name="Output 2 2 3 2" xfId="20557" xr:uid="{00000000-0005-0000-0000-000081510000}"/>
    <cellStyle name="Output 2 2 3 2 2" xfId="21103" xr:uid="{00000000-0005-0000-0000-000082510000}"/>
    <cellStyle name="Output 2 2 3 3" xfId="20558" xr:uid="{00000000-0005-0000-0000-000083510000}"/>
    <cellStyle name="Output 2 2 3 3 2" xfId="21102" xr:uid="{00000000-0005-0000-0000-000084510000}"/>
    <cellStyle name="Output 2 2 3 4" xfId="20559" xr:uid="{00000000-0005-0000-0000-000085510000}"/>
    <cellStyle name="Output 2 2 3 4 2" xfId="21101" xr:uid="{00000000-0005-0000-0000-000086510000}"/>
    <cellStyle name="Output 2 2 3 5" xfId="21104" xr:uid="{00000000-0005-0000-0000-000087510000}"/>
    <cellStyle name="Output 2 2 4" xfId="20560" xr:uid="{00000000-0005-0000-0000-000088510000}"/>
    <cellStyle name="Output 2 2 4 2" xfId="20561" xr:uid="{00000000-0005-0000-0000-000089510000}"/>
    <cellStyle name="Output 2 2 4 2 2" xfId="21099" xr:uid="{00000000-0005-0000-0000-00008A510000}"/>
    <cellStyle name="Output 2 2 4 3" xfId="20562" xr:uid="{00000000-0005-0000-0000-00008B510000}"/>
    <cellStyle name="Output 2 2 4 3 2" xfId="21098" xr:uid="{00000000-0005-0000-0000-00008C510000}"/>
    <cellStyle name="Output 2 2 4 4" xfId="20563" xr:uid="{00000000-0005-0000-0000-00008D510000}"/>
    <cellStyle name="Output 2 2 4 4 2" xfId="21097" xr:uid="{00000000-0005-0000-0000-00008E510000}"/>
    <cellStyle name="Output 2 2 4 5" xfId="21100" xr:uid="{00000000-0005-0000-0000-00008F510000}"/>
    <cellStyle name="Output 2 2 5" xfId="20564" xr:uid="{00000000-0005-0000-0000-000090510000}"/>
    <cellStyle name="Output 2 2 5 2" xfId="20565" xr:uid="{00000000-0005-0000-0000-000091510000}"/>
    <cellStyle name="Output 2 2 5 2 2" xfId="21095" xr:uid="{00000000-0005-0000-0000-000092510000}"/>
    <cellStyle name="Output 2 2 5 3" xfId="20566" xr:uid="{00000000-0005-0000-0000-000093510000}"/>
    <cellStyle name="Output 2 2 5 3 2" xfId="21094" xr:uid="{00000000-0005-0000-0000-000094510000}"/>
    <cellStyle name="Output 2 2 5 4" xfId="20567" xr:uid="{00000000-0005-0000-0000-000095510000}"/>
    <cellStyle name="Output 2 2 5 4 2" xfId="21093" xr:uid="{00000000-0005-0000-0000-000096510000}"/>
    <cellStyle name="Output 2 2 5 5" xfId="21096" xr:uid="{00000000-0005-0000-0000-000097510000}"/>
    <cellStyle name="Output 2 2 6" xfId="20568" xr:uid="{00000000-0005-0000-0000-000098510000}"/>
    <cellStyle name="Output 2 2 6 2" xfId="21092" xr:uid="{00000000-0005-0000-0000-000099510000}"/>
    <cellStyle name="Output 2 2 7" xfId="20569" xr:uid="{00000000-0005-0000-0000-00009A510000}"/>
    <cellStyle name="Output 2 2 7 2" xfId="21091" xr:uid="{00000000-0005-0000-0000-00009B510000}"/>
    <cellStyle name="Output 2 2 8" xfId="20570" xr:uid="{00000000-0005-0000-0000-00009C510000}"/>
    <cellStyle name="Output 2 2 8 2" xfId="21090" xr:uid="{00000000-0005-0000-0000-00009D510000}"/>
    <cellStyle name="Output 2 2 9" xfId="20571" xr:uid="{00000000-0005-0000-0000-00009E510000}"/>
    <cellStyle name="Output 2 2 9 2" xfId="21089" xr:uid="{00000000-0005-0000-0000-00009F510000}"/>
    <cellStyle name="Output 2 3" xfId="20572" xr:uid="{00000000-0005-0000-0000-0000A0510000}"/>
    <cellStyle name="Output 2 3 2" xfId="20573" xr:uid="{00000000-0005-0000-0000-0000A1510000}"/>
    <cellStyle name="Output 2 3 2 2" xfId="21088" xr:uid="{00000000-0005-0000-0000-0000A2510000}"/>
    <cellStyle name="Output 2 3 3" xfId="20574" xr:uid="{00000000-0005-0000-0000-0000A3510000}"/>
    <cellStyle name="Output 2 3 3 2" xfId="21087" xr:uid="{00000000-0005-0000-0000-0000A4510000}"/>
    <cellStyle name="Output 2 3 4" xfId="20575" xr:uid="{00000000-0005-0000-0000-0000A5510000}"/>
    <cellStyle name="Output 2 3 4 2" xfId="21086" xr:uid="{00000000-0005-0000-0000-0000A6510000}"/>
    <cellStyle name="Output 2 3 5" xfId="20576" xr:uid="{00000000-0005-0000-0000-0000A7510000}"/>
    <cellStyle name="Output 2 3 5 2" xfId="21085" xr:uid="{00000000-0005-0000-0000-0000A8510000}"/>
    <cellStyle name="Output 2 4" xfId="20577" xr:uid="{00000000-0005-0000-0000-0000A9510000}"/>
    <cellStyle name="Output 2 4 2" xfId="20578" xr:uid="{00000000-0005-0000-0000-0000AA510000}"/>
    <cellStyle name="Output 2 4 2 2" xfId="21084" xr:uid="{00000000-0005-0000-0000-0000AB510000}"/>
    <cellStyle name="Output 2 4 3" xfId="20579" xr:uid="{00000000-0005-0000-0000-0000AC510000}"/>
    <cellStyle name="Output 2 4 3 2" xfId="21083" xr:uid="{00000000-0005-0000-0000-0000AD510000}"/>
    <cellStyle name="Output 2 4 4" xfId="20580" xr:uid="{00000000-0005-0000-0000-0000AE510000}"/>
    <cellStyle name="Output 2 4 4 2" xfId="21082" xr:uid="{00000000-0005-0000-0000-0000AF510000}"/>
    <cellStyle name="Output 2 4 5" xfId="20581" xr:uid="{00000000-0005-0000-0000-0000B0510000}"/>
    <cellStyle name="Output 2 4 5 2" xfId="21081" xr:uid="{00000000-0005-0000-0000-0000B1510000}"/>
    <cellStyle name="Output 2 5" xfId="20582" xr:uid="{00000000-0005-0000-0000-0000B2510000}"/>
    <cellStyle name="Output 2 5 2" xfId="20583" xr:uid="{00000000-0005-0000-0000-0000B3510000}"/>
    <cellStyle name="Output 2 5 2 2" xfId="21080" xr:uid="{00000000-0005-0000-0000-0000B4510000}"/>
    <cellStyle name="Output 2 5 3" xfId="20584" xr:uid="{00000000-0005-0000-0000-0000B5510000}"/>
    <cellStyle name="Output 2 5 3 2" xfId="21079" xr:uid="{00000000-0005-0000-0000-0000B6510000}"/>
    <cellStyle name="Output 2 5 4" xfId="20585" xr:uid="{00000000-0005-0000-0000-0000B7510000}"/>
    <cellStyle name="Output 2 5 4 2" xfId="21078" xr:uid="{00000000-0005-0000-0000-0000B8510000}"/>
    <cellStyle name="Output 2 5 5" xfId="20586" xr:uid="{00000000-0005-0000-0000-0000B9510000}"/>
    <cellStyle name="Output 2 5 5 2" xfId="21077" xr:uid="{00000000-0005-0000-0000-0000BA510000}"/>
    <cellStyle name="Output 2 6" xfId="20587" xr:uid="{00000000-0005-0000-0000-0000BB510000}"/>
    <cellStyle name="Output 2 6 2" xfId="20588" xr:uid="{00000000-0005-0000-0000-0000BC510000}"/>
    <cellStyle name="Output 2 6 2 2" xfId="21076" xr:uid="{00000000-0005-0000-0000-0000BD510000}"/>
    <cellStyle name="Output 2 6 3" xfId="20589" xr:uid="{00000000-0005-0000-0000-0000BE510000}"/>
    <cellStyle name="Output 2 6 3 2" xfId="21075" xr:uid="{00000000-0005-0000-0000-0000BF510000}"/>
    <cellStyle name="Output 2 6 4" xfId="20590" xr:uid="{00000000-0005-0000-0000-0000C0510000}"/>
    <cellStyle name="Output 2 6 4 2" xfId="21074" xr:uid="{00000000-0005-0000-0000-0000C1510000}"/>
    <cellStyle name="Output 2 6 5" xfId="20591" xr:uid="{00000000-0005-0000-0000-0000C2510000}"/>
    <cellStyle name="Output 2 6 5 2" xfId="21073" xr:uid="{00000000-0005-0000-0000-0000C3510000}"/>
    <cellStyle name="Output 2 7" xfId="20592" xr:uid="{00000000-0005-0000-0000-0000C4510000}"/>
    <cellStyle name="Output 2 7 2" xfId="20593" xr:uid="{00000000-0005-0000-0000-0000C5510000}"/>
    <cellStyle name="Output 2 7 2 2" xfId="21072" xr:uid="{00000000-0005-0000-0000-0000C6510000}"/>
    <cellStyle name="Output 2 7 3" xfId="20594" xr:uid="{00000000-0005-0000-0000-0000C7510000}"/>
    <cellStyle name="Output 2 7 3 2" xfId="21071" xr:uid="{00000000-0005-0000-0000-0000C8510000}"/>
    <cellStyle name="Output 2 7 4" xfId="20595" xr:uid="{00000000-0005-0000-0000-0000C9510000}"/>
    <cellStyle name="Output 2 7 4 2" xfId="21070" xr:uid="{00000000-0005-0000-0000-0000CA510000}"/>
    <cellStyle name="Output 2 7 5" xfId="20596" xr:uid="{00000000-0005-0000-0000-0000CB510000}"/>
    <cellStyle name="Output 2 7 5 2" xfId="21069" xr:uid="{00000000-0005-0000-0000-0000CC510000}"/>
    <cellStyle name="Output 2 8" xfId="20597" xr:uid="{00000000-0005-0000-0000-0000CD510000}"/>
    <cellStyle name="Output 2 8 2" xfId="20598" xr:uid="{00000000-0005-0000-0000-0000CE510000}"/>
    <cellStyle name="Output 2 8 2 2" xfId="21068" xr:uid="{00000000-0005-0000-0000-0000CF510000}"/>
    <cellStyle name="Output 2 8 3" xfId="20599" xr:uid="{00000000-0005-0000-0000-0000D0510000}"/>
    <cellStyle name="Output 2 8 3 2" xfId="21067" xr:uid="{00000000-0005-0000-0000-0000D1510000}"/>
    <cellStyle name="Output 2 8 4" xfId="20600" xr:uid="{00000000-0005-0000-0000-0000D2510000}"/>
    <cellStyle name="Output 2 8 4 2" xfId="21066" xr:uid="{00000000-0005-0000-0000-0000D3510000}"/>
    <cellStyle name="Output 2 8 5" xfId="20601" xr:uid="{00000000-0005-0000-0000-0000D4510000}"/>
    <cellStyle name="Output 2 8 5 2" xfId="21065" xr:uid="{00000000-0005-0000-0000-0000D5510000}"/>
    <cellStyle name="Output 2 9" xfId="20602" xr:uid="{00000000-0005-0000-0000-0000D6510000}"/>
    <cellStyle name="Output 2 9 2" xfId="20603" xr:uid="{00000000-0005-0000-0000-0000D7510000}"/>
    <cellStyle name="Output 2 9 2 2" xfId="21064" xr:uid="{00000000-0005-0000-0000-0000D8510000}"/>
    <cellStyle name="Output 2 9 3" xfId="20604" xr:uid="{00000000-0005-0000-0000-0000D9510000}"/>
    <cellStyle name="Output 2 9 3 2" xfId="21063" xr:uid="{00000000-0005-0000-0000-0000DA510000}"/>
    <cellStyle name="Output 2 9 4" xfId="20605" xr:uid="{00000000-0005-0000-0000-0000DB510000}"/>
    <cellStyle name="Output 2 9 4 2" xfId="21062" xr:uid="{00000000-0005-0000-0000-0000DC510000}"/>
    <cellStyle name="Output 2 9 5" xfId="20606" xr:uid="{00000000-0005-0000-0000-0000DD510000}"/>
    <cellStyle name="Output 2 9 5 2" xfId="21061" xr:uid="{00000000-0005-0000-0000-0000DE510000}"/>
    <cellStyle name="Output 3" xfId="20607" xr:uid="{00000000-0005-0000-0000-0000DF510000}"/>
    <cellStyle name="Output 3 2" xfId="20608" xr:uid="{00000000-0005-0000-0000-0000E0510000}"/>
    <cellStyle name="Output 3 2 2" xfId="21059" xr:uid="{00000000-0005-0000-0000-0000E1510000}"/>
    <cellStyle name="Output 3 3" xfId="20609" xr:uid="{00000000-0005-0000-0000-0000E2510000}"/>
    <cellStyle name="Output 3 3 2" xfId="21058" xr:uid="{00000000-0005-0000-0000-0000E3510000}"/>
    <cellStyle name="Output 3 4" xfId="21060" xr:uid="{00000000-0005-0000-0000-0000E4510000}"/>
    <cellStyle name="Output 4" xfId="20610" xr:uid="{00000000-0005-0000-0000-0000E5510000}"/>
    <cellStyle name="Output 4 2" xfId="20611" xr:uid="{00000000-0005-0000-0000-0000E6510000}"/>
    <cellStyle name="Output 4 2 2" xfId="21056" xr:uid="{00000000-0005-0000-0000-0000E7510000}"/>
    <cellStyle name="Output 4 3" xfId="20612" xr:uid="{00000000-0005-0000-0000-0000E8510000}"/>
    <cellStyle name="Output 4 3 2" xfId="21055" xr:uid="{00000000-0005-0000-0000-0000E9510000}"/>
    <cellStyle name="Output 4 4" xfId="21057" xr:uid="{00000000-0005-0000-0000-0000EA510000}"/>
    <cellStyle name="Output 5" xfId="20613" xr:uid="{00000000-0005-0000-0000-0000EB510000}"/>
    <cellStyle name="Output 5 2" xfId="20614" xr:uid="{00000000-0005-0000-0000-0000EC510000}"/>
    <cellStyle name="Output 5 2 2" xfId="21053" xr:uid="{00000000-0005-0000-0000-0000ED510000}"/>
    <cellStyle name="Output 5 3" xfId="20615" xr:uid="{00000000-0005-0000-0000-0000EE510000}"/>
    <cellStyle name="Output 5 3 2" xfId="21052" xr:uid="{00000000-0005-0000-0000-0000EF510000}"/>
    <cellStyle name="Output 5 4" xfId="21054" xr:uid="{00000000-0005-0000-0000-0000F0510000}"/>
    <cellStyle name="Output 6" xfId="20616" xr:uid="{00000000-0005-0000-0000-0000F1510000}"/>
    <cellStyle name="Output 6 2" xfId="20617" xr:uid="{00000000-0005-0000-0000-0000F2510000}"/>
    <cellStyle name="Output 6 2 2" xfId="21050" xr:uid="{00000000-0005-0000-0000-0000F3510000}"/>
    <cellStyle name="Output 6 3" xfId="20618" xr:uid="{00000000-0005-0000-0000-0000F4510000}"/>
    <cellStyle name="Output 6 3 2" xfId="21049" xr:uid="{00000000-0005-0000-0000-0000F5510000}"/>
    <cellStyle name="Output 6 4" xfId="21051" xr:uid="{00000000-0005-0000-0000-0000F6510000}"/>
    <cellStyle name="Output 7" xfId="20619" xr:uid="{00000000-0005-0000-0000-0000F7510000}"/>
    <cellStyle name="Output 7 2" xfId="21048" xr:uid="{00000000-0005-0000-0000-0000F8510000}"/>
    <cellStyle name="Percen - Style1" xfId="20620" xr:uid="{00000000-0005-0000-0000-0000F9510000}"/>
    <cellStyle name="Percent" xfId="20961" builtinId="5"/>
    <cellStyle name="Percent [0]" xfId="20621" xr:uid="{00000000-0005-0000-0000-0000FB510000}"/>
    <cellStyle name="Percent [00]" xfId="20622" xr:uid="{00000000-0005-0000-0000-0000FC510000}"/>
    <cellStyle name="Percent 10" xfId="20623" xr:uid="{00000000-0005-0000-0000-0000FD510000}"/>
    <cellStyle name="Percent 10 2" xfId="20624" xr:uid="{00000000-0005-0000-0000-0000FE510000}"/>
    <cellStyle name="Percent 10 2 2" xfId="20625" xr:uid="{00000000-0005-0000-0000-0000FF510000}"/>
    <cellStyle name="Percent 10 3" xfId="20626" xr:uid="{00000000-0005-0000-0000-000000520000}"/>
    <cellStyle name="Percent 10 4" xfId="20627" xr:uid="{00000000-0005-0000-0000-000001520000}"/>
    <cellStyle name="Percent 11" xfId="20628" xr:uid="{00000000-0005-0000-0000-000002520000}"/>
    <cellStyle name="Percent 11 2" xfId="20629" xr:uid="{00000000-0005-0000-0000-000003520000}"/>
    <cellStyle name="Percent 12" xfId="20630" xr:uid="{00000000-0005-0000-0000-000004520000}"/>
    <cellStyle name="Percent 12 2" xfId="20631" xr:uid="{00000000-0005-0000-0000-000005520000}"/>
    <cellStyle name="Percent 13" xfId="20632" xr:uid="{00000000-0005-0000-0000-000006520000}"/>
    <cellStyle name="Percent 13 2" xfId="20633" xr:uid="{00000000-0005-0000-0000-000007520000}"/>
    <cellStyle name="Percent 14" xfId="20634" xr:uid="{00000000-0005-0000-0000-000008520000}"/>
    <cellStyle name="Percent 15" xfId="20635" xr:uid="{00000000-0005-0000-0000-000009520000}"/>
    <cellStyle name="Percent 15 2" xfId="20636" xr:uid="{00000000-0005-0000-0000-00000A520000}"/>
    <cellStyle name="Percent 16" xfId="20637" xr:uid="{00000000-0005-0000-0000-00000B520000}"/>
    <cellStyle name="Percent 17" xfId="20638" xr:uid="{00000000-0005-0000-0000-00000C520000}"/>
    <cellStyle name="Percent 18" xfId="20639" xr:uid="{00000000-0005-0000-0000-00000D520000}"/>
    <cellStyle name="Percent 19" xfId="20640" xr:uid="{00000000-0005-0000-0000-00000E520000}"/>
    <cellStyle name="Percent 2" xfId="6" xr:uid="{00000000-0005-0000-0000-00000F520000}"/>
    <cellStyle name="Percent 2 2" xfId="20641" xr:uid="{00000000-0005-0000-0000-000010520000}"/>
    <cellStyle name="Percent 2 2 2" xfId="20642" xr:uid="{00000000-0005-0000-0000-000011520000}"/>
    <cellStyle name="Percent 2 2 3" xfId="20643" xr:uid="{00000000-0005-0000-0000-000012520000}"/>
    <cellStyle name="Percent 2 2 4" xfId="20644" xr:uid="{00000000-0005-0000-0000-000013520000}"/>
    <cellStyle name="Percent 2 2 4 2" xfId="20645" xr:uid="{00000000-0005-0000-0000-000014520000}"/>
    <cellStyle name="Percent 2 2 4 2 2" xfId="20646" xr:uid="{00000000-0005-0000-0000-000015520000}"/>
    <cellStyle name="Percent 2 2 4 2 2 2" xfId="20647" xr:uid="{00000000-0005-0000-0000-000016520000}"/>
    <cellStyle name="Percent 2 2 4 2 2 3" xfId="20648" xr:uid="{00000000-0005-0000-0000-000017520000}"/>
    <cellStyle name="Percent 2 2 4 2 2 4" xfId="20649" xr:uid="{00000000-0005-0000-0000-000018520000}"/>
    <cellStyle name="Percent 2 2 4 2 3" xfId="20650" xr:uid="{00000000-0005-0000-0000-000019520000}"/>
    <cellStyle name="Percent 2 2 4 2 4" xfId="20651" xr:uid="{00000000-0005-0000-0000-00001A520000}"/>
    <cellStyle name="Percent 2 2 4 2 5" xfId="20652" xr:uid="{00000000-0005-0000-0000-00001B520000}"/>
    <cellStyle name="Percent 2 2 4 3" xfId="20653" xr:uid="{00000000-0005-0000-0000-00001C520000}"/>
    <cellStyle name="Percent 2 2 4 3 2" xfId="20654" xr:uid="{00000000-0005-0000-0000-00001D520000}"/>
    <cellStyle name="Percent 2 2 4 3 3" xfId="20655" xr:uid="{00000000-0005-0000-0000-00001E520000}"/>
    <cellStyle name="Percent 2 2 4 3 4" xfId="20656" xr:uid="{00000000-0005-0000-0000-00001F520000}"/>
    <cellStyle name="Percent 2 2 4 4" xfId="20657" xr:uid="{00000000-0005-0000-0000-000020520000}"/>
    <cellStyle name="Percent 2 2 4 5" xfId="20658" xr:uid="{00000000-0005-0000-0000-000021520000}"/>
    <cellStyle name="Percent 2 2 4 6" xfId="20659" xr:uid="{00000000-0005-0000-0000-000022520000}"/>
    <cellStyle name="Percent 2 2 5" xfId="20660" xr:uid="{00000000-0005-0000-0000-000023520000}"/>
    <cellStyle name="Percent 2 3" xfId="20661" xr:uid="{00000000-0005-0000-0000-000024520000}"/>
    <cellStyle name="Percent 2 4" xfId="20662" xr:uid="{00000000-0005-0000-0000-000025520000}"/>
    <cellStyle name="Percent 2 5" xfId="20663" xr:uid="{00000000-0005-0000-0000-000026520000}"/>
    <cellStyle name="Percent 2 6" xfId="20664" xr:uid="{00000000-0005-0000-0000-000027520000}"/>
    <cellStyle name="Percent 2 7" xfId="20665" xr:uid="{00000000-0005-0000-0000-000028520000}"/>
    <cellStyle name="Percent 2 8" xfId="20666" xr:uid="{00000000-0005-0000-0000-000029520000}"/>
    <cellStyle name="Percent 2 8 2" xfId="20667" xr:uid="{00000000-0005-0000-0000-00002A520000}"/>
    <cellStyle name="Percent 2 9" xfId="20668" xr:uid="{00000000-0005-0000-0000-00002B520000}"/>
    <cellStyle name="Percent 2 9 2" xfId="20669" xr:uid="{00000000-0005-0000-0000-00002C520000}"/>
    <cellStyle name="Percent 2 9 2 2" xfId="20670" xr:uid="{00000000-0005-0000-0000-00002D520000}"/>
    <cellStyle name="Percent 2 9 2 2 2" xfId="20671" xr:uid="{00000000-0005-0000-0000-00002E520000}"/>
    <cellStyle name="Percent 2 9 2 2 3" xfId="20672" xr:uid="{00000000-0005-0000-0000-00002F520000}"/>
    <cellStyle name="Percent 2 9 2 2 4" xfId="20673" xr:uid="{00000000-0005-0000-0000-000030520000}"/>
    <cellStyle name="Percent 2 9 2 3" xfId="20674" xr:uid="{00000000-0005-0000-0000-000031520000}"/>
    <cellStyle name="Percent 2 9 2 4" xfId="20675" xr:uid="{00000000-0005-0000-0000-000032520000}"/>
    <cellStyle name="Percent 2 9 2 5" xfId="20676" xr:uid="{00000000-0005-0000-0000-000033520000}"/>
    <cellStyle name="Percent 2 9 3" xfId="20677" xr:uid="{00000000-0005-0000-0000-000034520000}"/>
    <cellStyle name="Percent 2 9 3 2" xfId="20678" xr:uid="{00000000-0005-0000-0000-000035520000}"/>
    <cellStyle name="Percent 2 9 3 3" xfId="20679" xr:uid="{00000000-0005-0000-0000-000036520000}"/>
    <cellStyle name="Percent 2 9 3 4" xfId="20680" xr:uid="{00000000-0005-0000-0000-000037520000}"/>
    <cellStyle name="Percent 2 9 4" xfId="20681" xr:uid="{00000000-0005-0000-0000-000038520000}"/>
    <cellStyle name="Percent 2 9 5" xfId="20682" xr:uid="{00000000-0005-0000-0000-000039520000}"/>
    <cellStyle name="Percent 2 9 6" xfId="20683" xr:uid="{00000000-0005-0000-0000-00003A520000}"/>
    <cellStyle name="Percent 20" xfId="20684" xr:uid="{00000000-0005-0000-0000-00003B520000}"/>
    <cellStyle name="Percent 21" xfId="20685" xr:uid="{00000000-0005-0000-0000-00003C520000}"/>
    <cellStyle name="Percent 21 2" xfId="20686" xr:uid="{00000000-0005-0000-0000-00003D520000}"/>
    <cellStyle name="Percent 21 3" xfId="20687" xr:uid="{00000000-0005-0000-0000-00003E520000}"/>
    <cellStyle name="Percent 21 4" xfId="20688" xr:uid="{00000000-0005-0000-0000-00003F520000}"/>
    <cellStyle name="Percent 3" xfId="14" xr:uid="{00000000-0005-0000-0000-000040520000}"/>
    <cellStyle name="Percent 3 2" xfId="20689" xr:uid="{00000000-0005-0000-0000-000041520000}"/>
    <cellStyle name="Percent 3 2 2" xfId="20690" xr:uid="{00000000-0005-0000-0000-000042520000}"/>
    <cellStyle name="Percent 3 2 2 2" xfId="20691" xr:uid="{00000000-0005-0000-0000-000043520000}"/>
    <cellStyle name="Percent 3 2 2 3" xfId="20692" xr:uid="{00000000-0005-0000-0000-000044520000}"/>
    <cellStyle name="Percent 3 2 3" xfId="20693" xr:uid="{00000000-0005-0000-0000-000045520000}"/>
    <cellStyle name="Percent 3 2 4" xfId="20694" xr:uid="{00000000-0005-0000-0000-000046520000}"/>
    <cellStyle name="Percent 3 3" xfId="20695" xr:uid="{00000000-0005-0000-0000-000047520000}"/>
    <cellStyle name="Percent 3 3 2" xfId="20696" xr:uid="{00000000-0005-0000-0000-000048520000}"/>
    <cellStyle name="Percent 3 4" xfId="20697" xr:uid="{00000000-0005-0000-0000-000049520000}"/>
    <cellStyle name="Percent 3 4 2" xfId="20698" xr:uid="{00000000-0005-0000-0000-00004A520000}"/>
    <cellStyle name="Percent 3 4 3" xfId="20699" xr:uid="{00000000-0005-0000-0000-00004B520000}"/>
    <cellStyle name="Percent 4" xfId="20700" xr:uid="{00000000-0005-0000-0000-00004C520000}"/>
    <cellStyle name="Percent 4 2" xfId="20701" xr:uid="{00000000-0005-0000-0000-00004D520000}"/>
    <cellStyle name="Percent 4 2 2" xfId="20702" xr:uid="{00000000-0005-0000-0000-00004E520000}"/>
    <cellStyle name="Percent 4 2 2 2" xfId="20703" xr:uid="{00000000-0005-0000-0000-00004F520000}"/>
    <cellStyle name="Percent 4 3" xfId="20704" xr:uid="{00000000-0005-0000-0000-000050520000}"/>
    <cellStyle name="Percent 4 3 2" xfId="20705" xr:uid="{00000000-0005-0000-0000-000051520000}"/>
    <cellStyle name="Percent 4 4" xfId="20706" xr:uid="{00000000-0005-0000-0000-000052520000}"/>
    <cellStyle name="Percent 5" xfId="20707" xr:uid="{00000000-0005-0000-0000-000053520000}"/>
    <cellStyle name="Percent 5 2" xfId="20708" xr:uid="{00000000-0005-0000-0000-000054520000}"/>
    <cellStyle name="Percent 5 2 2" xfId="20709" xr:uid="{00000000-0005-0000-0000-000055520000}"/>
    <cellStyle name="Percent 5 2 2 2" xfId="20710" xr:uid="{00000000-0005-0000-0000-000056520000}"/>
    <cellStyle name="Percent 5 2 3" xfId="20711" xr:uid="{00000000-0005-0000-0000-000057520000}"/>
    <cellStyle name="Percent 5 2 4" xfId="20712" xr:uid="{00000000-0005-0000-0000-000058520000}"/>
    <cellStyle name="Percent 5 2 4 2" xfId="20713" xr:uid="{00000000-0005-0000-0000-000059520000}"/>
    <cellStyle name="Percent 5 2 4 2 2" xfId="20714" xr:uid="{00000000-0005-0000-0000-00005A520000}"/>
    <cellStyle name="Percent 5 2 4 2 3" xfId="20715" xr:uid="{00000000-0005-0000-0000-00005B520000}"/>
    <cellStyle name="Percent 5 2 4 2 4" xfId="20716" xr:uid="{00000000-0005-0000-0000-00005C520000}"/>
    <cellStyle name="Percent 5 2 4 3" xfId="20717" xr:uid="{00000000-0005-0000-0000-00005D520000}"/>
    <cellStyle name="Percent 5 2 4 4" xfId="20718" xr:uid="{00000000-0005-0000-0000-00005E520000}"/>
    <cellStyle name="Percent 5 2 4 5" xfId="20719" xr:uid="{00000000-0005-0000-0000-00005F520000}"/>
    <cellStyle name="Percent 5 2 5" xfId="20720" xr:uid="{00000000-0005-0000-0000-000060520000}"/>
    <cellStyle name="Percent 5 2 5 2" xfId="20721" xr:uid="{00000000-0005-0000-0000-000061520000}"/>
    <cellStyle name="Percent 5 2 5 3" xfId="20722" xr:uid="{00000000-0005-0000-0000-000062520000}"/>
    <cellStyle name="Percent 5 2 5 4" xfId="20723" xr:uid="{00000000-0005-0000-0000-000063520000}"/>
    <cellStyle name="Percent 5 2 6" xfId="20724" xr:uid="{00000000-0005-0000-0000-000064520000}"/>
    <cellStyle name="Percent 5 2 7" xfId="20725" xr:uid="{00000000-0005-0000-0000-000065520000}"/>
    <cellStyle name="Percent 5 2 8" xfId="20726" xr:uid="{00000000-0005-0000-0000-000066520000}"/>
    <cellStyle name="Percent 5 3" xfId="20727" xr:uid="{00000000-0005-0000-0000-000067520000}"/>
    <cellStyle name="Percent 5 3 2" xfId="20728" xr:uid="{00000000-0005-0000-0000-000068520000}"/>
    <cellStyle name="Percent 5 4" xfId="20729" xr:uid="{00000000-0005-0000-0000-000069520000}"/>
    <cellStyle name="Percent 5 4 2" xfId="20730" xr:uid="{00000000-0005-0000-0000-00006A520000}"/>
    <cellStyle name="Percent 5 4 2 2" xfId="20731" xr:uid="{00000000-0005-0000-0000-00006B520000}"/>
    <cellStyle name="Percent 5 4 2 3" xfId="20732" xr:uid="{00000000-0005-0000-0000-00006C520000}"/>
    <cellStyle name="Percent 5 4 2 4" xfId="20733" xr:uid="{00000000-0005-0000-0000-00006D520000}"/>
    <cellStyle name="Percent 5 4 3" xfId="20734" xr:uid="{00000000-0005-0000-0000-00006E520000}"/>
    <cellStyle name="Percent 5 4 4" xfId="20735" xr:uid="{00000000-0005-0000-0000-00006F520000}"/>
    <cellStyle name="Percent 5 4 5" xfId="20736" xr:uid="{00000000-0005-0000-0000-000070520000}"/>
    <cellStyle name="Percent 5 5" xfId="20737" xr:uid="{00000000-0005-0000-0000-000071520000}"/>
    <cellStyle name="Percent 5 5 2" xfId="20738" xr:uid="{00000000-0005-0000-0000-000072520000}"/>
    <cellStyle name="Percent 5 5 3" xfId="20739" xr:uid="{00000000-0005-0000-0000-000073520000}"/>
    <cellStyle name="Percent 5 5 4" xfId="20740" xr:uid="{00000000-0005-0000-0000-000074520000}"/>
    <cellStyle name="Percent 5 6" xfId="20741" xr:uid="{00000000-0005-0000-0000-000075520000}"/>
    <cellStyle name="Percent 5 7" xfId="20742" xr:uid="{00000000-0005-0000-0000-000076520000}"/>
    <cellStyle name="Percent 5 8" xfId="20743" xr:uid="{00000000-0005-0000-0000-000077520000}"/>
    <cellStyle name="Percent 6" xfId="20744" xr:uid="{00000000-0005-0000-0000-000078520000}"/>
    <cellStyle name="Percent 6 2" xfId="20745" xr:uid="{00000000-0005-0000-0000-000079520000}"/>
    <cellStyle name="Percent 6 2 2" xfId="20746" xr:uid="{00000000-0005-0000-0000-00007A520000}"/>
    <cellStyle name="Percent 6 3" xfId="20747" xr:uid="{00000000-0005-0000-0000-00007B520000}"/>
    <cellStyle name="Percent 6 3 2" xfId="20748" xr:uid="{00000000-0005-0000-0000-00007C520000}"/>
    <cellStyle name="Percent 7" xfId="20749" xr:uid="{00000000-0005-0000-0000-00007D520000}"/>
    <cellStyle name="Percent 7 2" xfId="20750" xr:uid="{00000000-0005-0000-0000-00007E520000}"/>
    <cellStyle name="Percent 7 2 2" xfId="20751" xr:uid="{00000000-0005-0000-0000-00007F520000}"/>
    <cellStyle name="Percent 7 3" xfId="20752" xr:uid="{00000000-0005-0000-0000-000080520000}"/>
    <cellStyle name="Percent 8" xfId="20753" xr:uid="{00000000-0005-0000-0000-000081520000}"/>
    <cellStyle name="Percent 8 10" xfId="20754" xr:uid="{00000000-0005-0000-0000-000082520000}"/>
    <cellStyle name="Percent 8 11" xfId="20755" xr:uid="{00000000-0005-0000-0000-000083520000}"/>
    <cellStyle name="Percent 8 12" xfId="20756" xr:uid="{00000000-0005-0000-0000-000084520000}"/>
    <cellStyle name="Percent 8 2" xfId="20757" xr:uid="{00000000-0005-0000-0000-000085520000}"/>
    <cellStyle name="Percent 8 3" xfId="20758" xr:uid="{00000000-0005-0000-0000-000086520000}"/>
    <cellStyle name="Percent 8 4" xfId="20759" xr:uid="{00000000-0005-0000-0000-000087520000}"/>
    <cellStyle name="Percent 8 5" xfId="20760" xr:uid="{00000000-0005-0000-0000-000088520000}"/>
    <cellStyle name="Percent 8 6" xfId="20761" xr:uid="{00000000-0005-0000-0000-000089520000}"/>
    <cellStyle name="Percent 8 7" xfId="20762" xr:uid="{00000000-0005-0000-0000-00008A520000}"/>
    <cellStyle name="Percent 8 8" xfId="20763" xr:uid="{00000000-0005-0000-0000-00008B520000}"/>
    <cellStyle name="Percent 8 9" xfId="20764" xr:uid="{00000000-0005-0000-0000-00008C520000}"/>
    <cellStyle name="Percent 9" xfId="20765" xr:uid="{00000000-0005-0000-0000-00008D520000}"/>
    <cellStyle name="Percent 9 10" xfId="20766" xr:uid="{00000000-0005-0000-0000-00008E520000}"/>
    <cellStyle name="Percent 9 11" xfId="20767" xr:uid="{00000000-0005-0000-0000-00008F520000}"/>
    <cellStyle name="Percent 9 2" xfId="20768" xr:uid="{00000000-0005-0000-0000-000090520000}"/>
    <cellStyle name="Percent 9 3" xfId="20769" xr:uid="{00000000-0005-0000-0000-000091520000}"/>
    <cellStyle name="Percent 9 4" xfId="20770" xr:uid="{00000000-0005-0000-0000-000092520000}"/>
    <cellStyle name="Percent 9 5" xfId="20771" xr:uid="{00000000-0005-0000-0000-000093520000}"/>
    <cellStyle name="Percent 9 6" xfId="20772" xr:uid="{00000000-0005-0000-0000-000094520000}"/>
    <cellStyle name="Percent 9 7" xfId="20773" xr:uid="{00000000-0005-0000-0000-000095520000}"/>
    <cellStyle name="Percent 9 8" xfId="20774" xr:uid="{00000000-0005-0000-0000-000096520000}"/>
    <cellStyle name="Percent 9 9" xfId="20775" xr:uid="{00000000-0005-0000-0000-000097520000}"/>
    <cellStyle name="PrePop Currency (0)" xfId="20776" xr:uid="{00000000-0005-0000-0000-000098520000}"/>
    <cellStyle name="PrePop Currency (2)" xfId="20777" xr:uid="{00000000-0005-0000-0000-000099520000}"/>
    <cellStyle name="PrePop Units (0)" xfId="20778" xr:uid="{00000000-0005-0000-0000-00009A520000}"/>
    <cellStyle name="PrePop Units (1)" xfId="20779" xr:uid="{00000000-0005-0000-0000-00009B520000}"/>
    <cellStyle name="PrePop Units (2)" xfId="20780" xr:uid="{00000000-0005-0000-0000-00009C520000}"/>
    <cellStyle name="Price" xfId="20781" xr:uid="{00000000-0005-0000-0000-00009D520000}"/>
    <cellStyle name="Price 2" xfId="20782" xr:uid="{00000000-0005-0000-0000-00009E520000}"/>
    <cellStyle name="Price 3" xfId="20783" xr:uid="{00000000-0005-0000-0000-00009F520000}"/>
    <cellStyle name="RunRep_Header" xfId="20784" xr:uid="{00000000-0005-0000-0000-0000A0520000}"/>
    <cellStyle name="Sheet Title" xfId="20785" xr:uid="{00000000-0005-0000-0000-0000A1520000}"/>
    <cellStyle name="showExposure" xfId="20786" xr:uid="{00000000-0005-0000-0000-0000A2520000}"/>
    <cellStyle name="showExposure 2" xfId="21047" xr:uid="{00000000-0005-0000-0000-0000A3520000}"/>
    <cellStyle name="showParameterE" xfId="20787" xr:uid="{00000000-0005-0000-0000-0000A4520000}"/>
    <cellStyle name="showParameterE 2" xfId="21046" xr:uid="{00000000-0005-0000-0000-0000A5520000}"/>
    <cellStyle name="Standard_AX-4-4-Profit-Loss-310899" xfId="20788" xr:uid="{00000000-0005-0000-0000-0000A6520000}"/>
    <cellStyle name="Style 1" xfId="20789" xr:uid="{00000000-0005-0000-0000-0000A7520000}"/>
    <cellStyle name="Style 1 2" xfId="20790" xr:uid="{00000000-0005-0000-0000-0000A8520000}"/>
    <cellStyle name="Style 1 2 2" xfId="20791" xr:uid="{00000000-0005-0000-0000-0000A9520000}"/>
    <cellStyle name="Style 1 3" xfId="20792" xr:uid="{00000000-0005-0000-0000-0000AA520000}"/>
    <cellStyle name="Style 1 4" xfId="20793" xr:uid="{00000000-0005-0000-0000-0000AB520000}"/>
    <cellStyle name="Style 2" xfId="20794" xr:uid="{00000000-0005-0000-0000-0000AC520000}"/>
    <cellStyle name="Style 3" xfId="20795" xr:uid="{00000000-0005-0000-0000-0000AD520000}"/>
    <cellStyle name="Style 4" xfId="20796" xr:uid="{00000000-0005-0000-0000-0000AE520000}"/>
    <cellStyle name="Style 5" xfId="20797" xr:uid="{00000000-0005-0000-0000-0000AF520000}"/>
    <cellStyle name="Style 6" xfId="20798" xr:uid="{00000000-0005-0000-0000-0000B0520000}"/>
    <cellStyle name="Style 7" xfId="20799" xr:uid="{00000000-0005-0000-0000-0000B1520000}"/>
    <cellStyle name="Style 8" xfId="20800" xr:uid="{00000000-0005-0000-0000-0000B2520000}"/>
    <cellStyle name="Style 9" xfId="21411" xr:uid="{00000000-0005-0000-0000-0000B3520000}"/>
    <cellStyle name="Text Indent A" xfId="20801" xr:uid="{00000000-0005-0000-0000-0000B4520000}"/>
    <cellStyle name="Text Indent B" xfId="20802" xr:uid="{00000000-0005-0000-0000-0000B5520000}"/>
    <cellStyle name="Text Indent C" xfId="20803" xr:uid="{00000000-0005-0000-0000-0000B6520000}"/>
    <cellStyle name="Tickmark" xfId="20804" xr:uid="{00000000-0005-0000-0000-0000B7520000}"/>
    <cellStyle name="Title 2" xfId="20805" xr:uid="{00000000-0005-0000-0000-0000B8520000}"/>
    <cellStyle name="Title 2 2" xfId="20806" xr:uid="{00000000-0005-0000-0000-0000B9520000}"/>
    <cellStyle name="Title 2 2 2" xfId="20807" xr:uid="{00000000-0005-0000-0000-0000BA520000}"/>
    <cellStyle name="Title 2 3" xfId="20808" xr:uid="{00000000-0005-0000-0000-0000BB520000}"/>
    <cellStyle name="Title 2 4" xfId="20809" xr:uid="{00000000-0005-0000-0000-0000BC520000}"/>
    <cellStyle name="Title 3" xfId="20810" xr:uid="{00000000-0005-0000-0000-0000BD520000}"/>
    <cellStyle name="Title 3 2" xfId="20811" xr:uid="{00000000-0005-0000-0000-0000BE520000}"/>
    <cellStyle name="Title 3 3" xfId="20812" xr:uid="{00000000-0005-0000-0000-0000BF520000}"/>
    <cellStyle name="Title 4" xfId="20813" xr:uid="{00000000-0005-0000-0000-0000C0520000}"/>
    <cellStyle name="Title 4 2" xfId="20814" xr:uid="{00000000-0005-0000-0000-0000C1520000}"/>
    <cellStyle name="Title 4 3" xfId="20815" xr:uid="{00000000-0005-0000-0000-0000C2520000}"/>
    <cellStyle name="Title 5" xfId="20816" xr:uid="{00000000-0005-0000-0000-0000C3520000}"/>
    <cellStyle name="Title 5 2" xfId="20817" xr:uid="{00000000-0005-0000-0000-0000C4520000}"/>
    <cellStyle name="Title 5 3" xfId="20818" xr:uid="{00000000-0005-0000-0000-0000C5520000}"/>
    <cellStyle name="Title 6" xfId="20819" xr:uid="{00000000-0005-0000-0000-0000C6520000}"/>
    <cellStyle name="Title 6 2" xfId="20820" xr:uid="{00000000-0005-0000-0000-0000C7520000}"/>
    <cellStyle name="Title 6 3" xfId="20821" xr:uid="{00000000-0005-0000-0000-0000C8520000}"/>
    <cellStyle name="Title 7" xfId="20822" xr:uid="{00000000-0005-0000-0000-0000C9520000}"/>
    <cellStyle name="Total 2" xfId="20823" xr:uid="{00000000-0005-0000-0000-0000CA520000}"/>
    <cellStyle name="Total 2 10" xfId="20824" xr:uid="{00000000-0005-0000-0000-0000CB520000}"/>
    <cellStyle name="Total 2 10 2" xfId="20825" xr:uid="{00000000-0005-0000-0000-0000CC520000}"/>
    <cellStyle name="Total 2 10 2 2" xfId="21044" xr:uid="{00000000-0005-0000-0000-0000CD520000}"/>
    <cellStyle name="Total 2 10 3" xfId="20826" xr:uid="{00000000-0005-0000-0000-0000CE520000}"/>
    <cellStyle name="Total 2 10 3 2" xfId="21043" xr:uid="{00000000-0005-0000-0000-0000CF520000}"/>
    <cellStyle name="Total 2 10 4" xfId="20827" xr:uid="{00000000-0005-0000-0000-0000D0520000}"/>
    <cellStyle name="Total 2 10 4 2" xfId="21042" xr:uid="{00000000-0005-0000-0000-0000D1520000}"/>
    <cellStyle name="Total 2 10 5" xfId="20828" xr:uid="{00000000-0005-0000-0000-0000D2520000}"/>
    <cellStyle name="Total 2 10 5 2" xfId="21041" xr:uid="{00000000-0005-0000-0000-0000D3520000}"/>
    <cellStyle name="Total 2 11" xfId="20829" xr:uid="{00000000-0005-0000-0000-0000D4520000}"/>
    <cellStyle name="Total 2 11 2" xfId="20830" xr:uid="{00000000-0005-0000-0000-0000D5520000}"/>
    <cellStyle name="Total 2 11 2 2" xfId="21039" xr:uid="{00000000-0005-0000-0000-0000D6520000}"/>
    <cellStyle name="Total 2 11 3" xfId="20831" xr:uid="{00000000-0005-0000-0000-0000D7520000}"/>
    <cellStyle name="Total 2 11 3 2" xfId="21038" xr:uid="{00000000-0005-0000-0000-0000D8520000}"/>
    <cellStyle name="Total 2 11 4" xfId="20832" xr:uid="{00000000-0005-0000-0000-0000D9520000}"/>
    <cellStyle name="Total 2 11 4 2" xfId="21037" xr:uid="{00000000-0005-0000-0000-0000DA520000}"/>
    <cellStyle name="Total 2 11 5" xfId="20833" xr:uid="{00000000-0005-0000-0000-0000DB520000}"/>
    <cellStyle name="Total 2 11 5 2" xfId="21036" xr:uid="{00000000-0005-0000-0000-0000DC520000}"/>
    <cellStyle name="Total 2 11 6" xfId="21040" xr:uid="{00000000-0005-0000-0000-0000DD520000}"/>
    <cellStyle name="Total 2 12" xfId="20834" xr:uid="{00000000-0005-0000-0000-0000DE520000}"/>
    <cellStyle name="Total 2 12 2" xfId="20835" xr:uid="{00000000-0005-0000-0000-0000DF520000}"/>
    <cellStyle name="Total 2 12 2 2" xfId="21034" xr:uid="{00000000-0005-0000-0000-0000E0520000}"/>
    <cellStyle name="Total 2 12 3" xfId="20836" xr:uid="{00000000-0005-0000-0000-0000E1520000}"/>
    <cellStyle name="Total 2 12 3 2" xfId="21033" xr:uid="{00000000-0005-0000-0000-0000E2520000}"/>
    <cellStyle name="Total 2 12 4" xfId="20837" xr:uid="{00000000-0005-0000-0000-0000E3520000}"/>
    <cellStyle name="Total 2 12 4 2" xfId="21032" xr:uid="{00000000-0005-0000-0000-0000E4520000}"/>
    <cellStyle name="Total 2 12 5" xfId="20838" xr:uid="{00000000-0005-0000-0000-0000E5520000}"/>
    <cellStyle name="Total 2 12 5 2" xfId="21031" xr:uid="{00000000-0005-0000-0000-0000E6520000}"/>
    <cellStyle name="Total 2 12 6" xfId="21035" xr:uid="{00000000-0005-0000-0000-0000E7520000}"/>
    <cellStyle name="Total 2 13" xfId="20839" xr:uid="{00000000-0005-0000-0000-0000E8520000}"/>
    <cellStyle name="Total 2 13 2" xfId="20840" xr:uid="{00000000-0005-0000-0000-0000E9520000}"/>
    <cellStyle name="Total 2 13 2 2" xfId="21029" xr:uid="{00000000-0005-0000-0000-0000EA520000}"/>
    <cellStyle name="Total 2 13 3" xfId="20841" xr:uid="{00000000-0005-0000-0000-0000EB520000}"/>
    <cellStyle name="Total 2 13 3 2" xfId="21028" xr:uid="{00000000-0005-0000-0000-0000EC520000}"/>
    <cellStyle name="Total 2 13 4" xfId="20842" xr:uid="{00000000-0005-0000-0000-0000ED520000}"/>
    <cellStyle name="Total 2 13 4 2" xfId="21027" xr:uid="{00000000-0005-0000-0000-0000EE520000}"/>
    <cellStyle name="Total 2 13 5" xfId="21030" xr:uid="{00000000-0005-0000-0000-0000EF520000}"/>
    <cellStyle name="Total 2 14" xfId="20843" xr:uid="{00000000-0005-0000-0000-0000F0520000}"/>
    <cellStyle name="Total 2 14 2" xfId="21026" xr:uid="{00000000-0005-0000-0000-0000F1520000}"/>
    <cellStyle name="Total 2 15" xfId="20844" xr:uid="{00000000-0005-0000-0000-0000F2520000}"/>
    <cellStyle name="Total 2 15 2" xfId="21025" xr:uid="{00000000-0005-0000-0000-0000F3520000}"/>
    <cellStyle name="Total 2 16" xfId="20845" xr:uid="{00000000-0005-0000-0000-0000F4520000}"/>
    <cellStyle name="Total 2 16 2" xfId="21024" xr:uid="{00000000-0005-0000-0000-0000F5520000}"/>
    <cellStyle name="Total 2 17" xfId="21045" xr:uid="{00000000-0005-0000-0000-0000F6520000}"/>
    <cellStyle name="Total 2 2" xfId="20846" xr:uid="{00000000-0005-0000-0000-0000F7520000}"/>
    <cellStyle name="Total 2 2 10" xfId="21023" xr:uid="{00000000-0005-0000-0000-0000F8520000}"/>
    <cellStyle name="Total 2 2 2" xfId="20847" xr:uid="{00000000-0005-0000-0000-0000F9520000}"/>
    <cellStyle name="Total 2 2 2 2" xfId="20848" xr:uid="{00000000-0005-0000-0000-0000FA520000}"/>
    <cellStyle name="Total 2 2 2 2 2" xfId="21021" xr:uid="{00000000-0005-0000-0000-0000FB520000}"/>
    <cellStyle name="Total 2 2 2 3" xfId="20849" xr:uid="{00000000-0005-0000-0000-0000FC520000}"/>
    <cellStyle name="Total 2 2 2 3 2" xfId="21020" xr:uid="{00000000-0005-0000-0000-0000FD520000}"/>
    <cellStyle name="Total 2 2 2 4" xfId="20850" xr:uid="{00000000-0005-0000-0000-0000FE520000}"/>
    <cellStyle name="Total 2 2 2 4 2" xfId="21019" xr:uid="{00000000-0005-0000-0000-0000FF520000}"/>
    <cellStyle name="Total 2 2 2 5" xfId="21022" xr:uid="{00000000-0005-0000-0000-000000530000}"/>
    <cellStyle name="Total 2 2 3" xfId="20851" xr:uid="{00000000-0005-0000-0000-000001530000}"/>
    <cellStyle name="Total 2 2 3 2" xfId="20852" xr:uid="{00000000-0005-0000-0000-000002530000}"/>
    <cellStyle name="Total 2 2 3 2 2" xfId="21017" xr:uid="{00000000-0005-0000-0000-000003530000}"/>
    <cellStyle name="Total 2 2 3 3" xfId="20853" xr:uid="{00000000-0005-0000-0000-000004530000}"/>
    <cellStyle name="Total 2 2 3 3 2" xfId="21016" xr:uid="{00000000-0005-0000-0000-000005530000}"/>
    <cellStyle name="Total 2 2 3 4" xfId="20854" xr:uid="{00000000-0005-0000-0000-000006530000}"/>
    <cellStyle name="Total 2 2 3 4 2" xfId="21015" xr:uid="{00000000-0005-0000-0000-000007530000}"/>
    <cellStyle name="Total 2 2 3 5" xfId="21018" xr:uid="{00000000-0005-0000-0000-000008530000}"/>
    <cellStyle name="Total 2 2 4" xfId="20855" xr:uid="{00000000-0005-0000-0000-000009530000}"/>
    <cellStyle name="Total 2 2 4 2" xfId="20856" xr:uid="{00000000-0005-0000-0000-00000A530000}"/>
    <cellStyle name="Total 2 2 4 2 2" xfId="21013" xr:uid="{00000000-0005-0000-0000-00000B530000}"/>
    <cellStyle name="Total 2 2 4 3" xfId="20857" xr:uid="{00000000-0005-0000-0000-00000C530000}"/>
    <cellStyle name="Total 2 2 4 3 2" xfId="21012" xr:uid="{00000000-0005-0000-0000-00000D530000}"/>
    <cellStyle name="Total 2 2 4 4" xfId="20858" xr:uid="{00000000-0005-0000-0000-00000E530000}"/>
    <cellStyle name="Total 2 2 4 4 2" xfId="21011" xr:uid="{00000000-0005-0000-0000-00000F530000}"/>
    <cellStyle name="Total 2 2 4 5" xfId="21014" xr:uid="{00000000-0005-0000-0000-000010530000}"/>
    <cellStyle name="Total 2 2 5" xfId="20859" xr:uid="{00000000-0005-0000-0000-000011530000}"/>
    <cellStyle name="Total 2 2 5 2" xfId="20860" xr:uid="{00000000-0005-0000-0000-000012530000}"/>
    <cellStyle name="Total 2 2 5 2 2" xfId="21009" xr:uid="{00000000-0005-0000-0000-000013530000}"/>
    <cellStyle name="Total 2 2 5 3" xfId="20861" xr:uid="{00000000-0005-0000-0000-000014530000}"/>
    <cellStyle name="Total 2 2 5 3 2" xfId="21008" xr:uid="{00000000-0005-0000-0000-000015530000}"/>
    <cellStyle name="Total 2 2 5 4" xfId="20862" xr:uid="{00000000-0005-0000-0000-000016530000}"/>
    <cellStyle name="Total 2 2 5 4 2" xfId="21007" xr:uid="{00000000-0005-0000-0000-000017530000}"/>
    <cellStyle name="Total 2 2 5 5" xfId="21010" xr:uid="{00000000-0005-0000-0000-000018530000}"/>
    <cellStyle name="Total 2 2 6" xfId="20863" xr:uid="{00000000-0005-0000-0000-000019530000}"/>
    <cellStyle name="Total 2 2 6 2" xfId="21006" xr:uid="{00000000-0005-0000-0000-00001A530000}"/>
    <cellStyle name="Total 2 2 7" xfId="20864" xr:uid="{00000000-0005-0000-0000-00001B530000}"/>
    <cellStyle name="Total 2 2 7 2" xfId="21005" xr:uid="{00000000-0005-0000-0000-00001C530000}"/>
    <cellStyle name="Total 2 2 8" xfId="20865" xr:uid="{00000000-0005-0000-0000-00001D530000}"/>
    <cellStyle name="Total 2 2 8 2" xfId="21004" xr:uid="{00000000-0005-0000-0000-00001E530000}"/>
    <cellStyle name="Total 2 2 9" xfId="20866" xr:uid="{00000000-0005-0000-0000-00001F530000}"/>
    <cellStyle name="Total 2 2 9 2" xfId="21003" xr:uid="{00000000-0005-0000-0000-000020530000}"/>
    <cellStyle name="Total 2 3" xfId="20867" xr:uid="{00000000-0005-0000-0000-000021530000}"/>
    <cellStyle name="Total 2 3 2" xfId="20868" xr:uid="{00000000-0005-0000-0000-000022530000}"/>
    <cellStyle name="Total 2 3 2 2" xfId="21002" xr:uid="{00000000-0005-0000-0000-000023530000}"/>
    <cellStyle name="Total 2 3 3" xfId="20869" xr:uid="{00000000-0005-0000-0000-000024530000}"/>
    <cellStyle name="Total 2 3 3 2" xfId="21001" xr:uid="{00000000-0005-0000-0000-000025530000}"/>
    <cellStyle name="Total 2 3 4" xfId="20870" xr:uid="{00000000-0005-0000-0000-000026530000}"/>
    <cellStyle name="Total 2 3 4 2" xfId="21000" xr:uid="{00000000-0005-0000-0000-000027530000}"/>
    <cellStyle name="Total 2 3 5" xfId="20871" xr:uid="{00000000-0005-0000-0000-000028530000}"/>
    <cellStyle name="Total 2 3 5 2" xfId="20999" xr:uid="{00000000-0005-0000-0000-000029530000}"/>
    <cellStyle name="Total 2 4" xfId="20872" xr:uid="{00000000-0005-0000-0000-00002A530000}"/>
    <cellStyle name="Total 2 4 2" xfId="20873" xr:uid="{00000000-0005-0000-0000-00002B530000}"/>
    <cellStyle name="Total 2 4 2 2" xfId="20998" xr:uid="{00000000-0005-0000-0000-00002C530000}"/>
    <cellStyle name="Total 2 4 3" xfId="20874" xr:uid="{00000000-0005-0000-0000-00002D530000}"/>
    <cellStyle name="Total 2 4 3 2" xfId="20997" xr:uid="{00000000-0005-0000-0000-00002E530000}"/>
    <cellStyle name="Total 2 4 4" xfId="20875" xr:uid="{00000000-0005-0000-0000-00002F530000}"/>
    <cellStyle name="Total 2 4 4 2" xfId="20996" xr:uid="{00000000-0005-0000-0000-000030530000}"/>
    <cellStyle name="Total 2 4 5" xfId="20876" xr:uid="{00000000-0005-0000-0000-000031530000}"/>
    <cellStyle name="Total 2 4 5 2" xfId="20995" xr:uid="{00000000-0005-0000-0000-000032530000}"/>
    <cellStyle name="Total 2 5" xfId="20877" xr:uid="{00000000-0005-0000-0000-000033530000}"/>
    <cellStyle name="Total 2 5 2" xfId="20878" xr:uid="{00000000-0005-0000-0000-000034530000}"/>
    <cellStyle name="Total 2 5 2 2" xfId="20994" xr:uid="{00000000-0005-0000-0000-000035530000}"/>
    <cellStyle name="Total 2 5 3" xfId="20879" xr:uid="{00000000-0005-0000-0000-000036530000}"/>
    <cellStyle name="Total 2 5 3 2" xfId="20993" xr:uid="{00000000-0005-0000-0000-000037530000}"/>
    <cellStyle name="Total 2 5 4" xfId="20880" xr:uid="{00000000-0005-0000-0000-000038530000}"/>
    <cellStyle name="Total 2 5 4 2" xfId="20992" xr:uid="{00000000-0005-0000-0000-000039530000}"/>
    <cellStyle name="Total 2 5 5" xfId="20881" xr:uid="{00000000-0005-0000-0000-00003A530000}"/>
    <cellStyle name="Total 2 5 5 2" xfId="20991" xr:uid="{00000000-0005-0000-0000-00003B530000}"/>
    <cellStyle name="Total 2 6" xfId="20882" xr:uid="{00000000-0005-0000-0000-00003C530000}"/>
    <cellStyle name="Total 2 6 2" xfId="20883" xr:uid="{00000000-0005-0000-0000-00003D530000}"/>
    <cellStyle name="Total 2 6 2 2" xfId="20990" xr:uid="{00000000-0005-0000-0000-00003E530000}"/>
    <cellStyle name="Total 2 6 3" xfId="20884" xr:uid="{00000000-0005-0000-0000-00003F530000}"/>
    <cellStyle name="Total 2 6 3 2" xfId="20989" xr:uid="{00000000-0005-0000-0000-000040530000}"/>
    <cellStyle name="Total 2 6 4" xfId="20885" xr:uid="{00000000-0005-0000-0000-000041530000}"/>
    <cellStyle name="Total 2 6 4 2" xfId="20988" xr:uid="{00000000-0005-0000-0000-000042530000}"/>
    <cellStyle name="Total 2 6 5" xfId="20886" xr:uid="{00000000-0005-0000-0000-000043530000}"/>
    <cellStyle name="Total 2 6 5 2" xfId="20987" xr:uid="{00000000-0005-0000-0000-000044530000}"/>
    <cellStyle name="Total 2 7" xfId="20887" xr:uid="{00000000-0005-0000-0000-000045530000}"/>
    <cellStyle name="Total 2 7 2" xfId="20888" xr:uid="{00000000-0005-0000-0000-000046530000}"/>
    <cellStyle name="Total 2 7 2 2" xfId="20986" xr:uid="{00000000-0005-0000-0000-000047530000}"/>
    <cellStyle name="Total 2 7 3" xfId="20889" xr:uid="{00000000-0005-0000-0000-000048530000}"/>
    <cellStyle name="Total 2 7 3 2" xfId="20985" xr:uid="{00000000-0005-0000-0000-000049530000}"/>
    <cellStyle name="Total 2 7 4" xfId="20890" xr:uid="{00000000-0005-0000-0000-00004A530000}"/>
    <cellStyle name="Total 2 7 4 2" xfId="20984" xr:uid="{00000000-0005-0000-0000-00004B530000}"/>
    <cellStyle name="Total 2 7 5" xfId="20891" xr:uid="{00000000-0005-0000-0000-00004C530000}"/>
    <cellStyle name="Total 2 7 5 2" xfId="20983" xr:uid="{00000000-0005-0000-0000-00004D530000}"/>
    <cellStyle name="Total 2 8" xfId="20892" xr:uid="{00000000-0005-0000-0000-00004E530000}"/>
    <cellStyle name="Total 2 8 2" xfId="20893" xr:uid="{00000000-0005-0000-0000-00004F530000}"/>
    <cellStyle name="Total 2 8 2 2" xfId="20982" xr:uid="{00000000-0005-0000-0000-000050530000}"/>
    <cellStyle name="Total 2 8 3" xfId="20894" xr:uid="{00000000-0005-0000-0000-000051530000}"/>
    <cellStyle name="Total 2 8 3 2" xfId="20981" xr:uid="{00000000-0005-0000-0000-000052530000}"/>
    <cellStyle name="Total 2 8 4" xfId="20895" xr:uid="{00000000-0005-0000-0000-000053530000}"/>
    <cellStyle name="Total 2 8 4 2" xfId="20980" xr:uid="{00000000-0005-0000-0000-000054530000}"/>
    <cellStyle name="Total 2 8 5" xfId="20896" xr:uid="{00000000-0005-0000-0000-000055530000}"/>
    <cellStyle name="Total 2 8 5 2" xfId="20979" xr:uid="{00000000-0005-0000-0000-000056530000}"/>
    <cellStyle name="Total 2 9" xfId="20897" xr:uid="{00000000-0005-0000-0000-000057530000}"/>
    <cellStyle name="Total 2 9 2" xfId="20898" xr:uid="{00000000-0005-0000-0000-000058530000}"/>
    <cellStyle name="Total 2 9 2 2" xfId="20978" xr:uid="{00000000-0005-0000-0000-000059530000}"/>
    <cellStyle name="Total 2 9 3" xfId="20899" xr:uid="{00000000-0005-0000-0000-00005A530000}"/>
    <cellStyle name="Total 2 9 3 2" xfId="20977" xr:uid="{00000000-0005-0000-0000-00005B530000}"/>
    <cellStyle name="Total 2 9 4" xfId="20900" xr:uid="{00000000-0005-0000-0000-00005C530000}"/>
    <cellStyle name="Total 2 9 4 2" xfId="20976" xr:uid="{00000000-0005-0000-0000-00005D530000}"/>
    <cellStyle name="Total 2 9 5" xfId="20901" xr:uid="{00000000-0005-0000-0000-00005E530000}"/>
    <cellStyle name="Total 2 9 5 2" xfId="20975" xr:uid="{00000000-0005-0000-0000-00005F530000}"/>
    <cellStyle name="Total 3" xfId="20902" xr:uid="{00000000-0005-0000-0000-000060530000}"/>
    <cellStyle name="Total 3 2" xfId="20903" xr:uid="{00000000-0005-0000-0000-000061530000}"/>
    <cellStyle name="Total 3 2 2" xfId="20973" xr:uid="{00000000-0005-0000-0000-000062530000}"/>
    <cellStyle name="Total 3 3" xfId="20904" xr:uid="{00000000-0005-0000-0000-000063530000}"/>
    <cellStyle name="Total 3 3 2" xfId="20972" xr:uid="{00000000-0005-0000-0000-000064530000}"/>
    <cellStyle name="Total 3 4" xfId="20974" xr:uid="{00000000-0005-0000-0000-000065530000}"/>
    <cellStyle name="Total 4" xfId="20905" xr:uid="{00000000-0005-0000-0000-000066530000}"/>
    <cellStyle name="Total 4 2" xfId="20906" xr:uid="{00000000-0005-0000-0000-000067530000}"/>
    <cellStyle name="Total 4 2 2" xfId="20970" xr:uid="{00000000-0005-0000-0000-000068530000}"/>
    <cellStyle name="Total 4 3" xfId="20907" xr:uid="{00000000-0005-0000-0000-000069530000}"/>
    <cellStyle name="Total 4 3 2" xfId="20969" xr:uid="{00000000-0005-0000-0000-00006A530000}"/>
    <cellStyle name="Total 4 4" xfId="20971" xr:uid="{00000000-0005-0000-0000-00006B530000}"/>
    <cellStyle name="Total 5" xfId="20908" xr:uid="{00000000-0005-0000-0000-00006C530000}"/>
    <cellStyle name="Total 5 2" xfId="20909" xr:uid="{00000000-0005-0000-0000-00006D530000}"/>
    <cellStyle name="Total 5 2 2" xfId="20967" xr:uid="{00000000-0005-0000-0000-00006E530000}"/>
    <cellStyle name="Total 5 3" xfId="20910" xr:uid="{00000000-0005-0000-0000-00006F530000}"/>
    <cellStyle name="Total 5 3 2" xfId="20966" xr:uid="{00000000-0005-0000-0000-000070530000}"/>
    <cellStyle name="Total 5 4" xfId="20968" xr:uid="{00000000-0005-0000-0000-000071530000}"/>
    <cellStyle name="Total 6" xfId="20911" xr:uid="{00000000-0005-0000-0000-000072530000}"/>
    <cellStyle name="Total 6 2" xfId="20912" xr:uid="{00000000-0005-0000-0000-000073530000}"/>
    <cellStyle name="Total 6 2 2" xfId="20964" xr:uid="{00000000-0005-0000-0000-000074530000}"/>
    <cellStyle name="Total 6 3" xfId="20913" xr:uid="{00000000-0005-0000-0000-000075530000}"/>
    <cellStyle name="Total 6 3 2" xfId="20963" xr:uid="{00000000-0005-0000-0000-000076530000}"/>
    <cellStyle name="Total 6 4" xfId="20965" xr:uid="{00000000-0005-0000-0000-000077530000}"/>
    <cellStyle name="Total 7" xfId="20914" xr:uid="{00000000-0005-0000-0000-000078530000}"/>
    <cellStyle name="Total 7 2" xfId="20962" xr:uid="{00000000-0005-0000-0000-000079530000}"/>
    <cellStyle name="Total2 - Style2" xfId="20915" xr:uid="{00000000-0005-0000-0000-00007A530000}"/>
    <cellStyle name="Unit" xfId="20916" xr:uid="{00000000-0005-0000-0000-00007B530000}"/>
    <cellStyle name="Unit 2" xfId="20917" xr:uid="{00000000-0005-0000-0000-00007C530000}"/>
    <cellStyle name="Unit 3" xfId="20918" xr:uid="{00000000-0005-0000-0000-00007D530000}"/>
    <cellStyle name="Unit 4" xfId="20919" xr:uid="{00000000-0005-0000-0000-00007E530000}"/>
    <cellStyle name="Vertical" xfId="20920" xr:uid="{00000000-0005-0000-0000-00007F530000}"/>
    <cellStyle name="Vertical 2" xfId="20921" xr:uid="{00000000-0005-0000-0000-000080530000}"/>
    <cellStyle name="Vertical 3" xfId="20922" xr:uid="{00000000-0005-0000-0000-000081530000}"/>
    <cellStyle name="Währung [0]" xfId="20923" xr:uid="{00000000-0005-0000-0000-000082530000}"/>
    <cellStyle name="Währung_AX-3-4-Balance-Sheet-310899" xfId="20924" xr:uid="{00000000-0005-0000-0000-000083530000}"/>
    <cellStyle name="Warning Text 2" xfId="20925" xr:uid="{00000000-0005-0000-0000-000084530000}"/>
    <cellStyle name="Warning Text 2 10" xfId="20926" xr:uid="{00000000-0005-0000-0000-000085530000}"/>
    <cellStyle name="Warning Text 2 11" xfId="20927" xr:uid="{00000000-0005-0000-0000-000086530000}"/>
    <cellStyle name="Warning Text 2 12" xfId="20928" xr:uid="{00000000-0005-0000-0000-000087530000}"/>
    <cellStyle name="Warning Text 2 2" xfId="20929" xr:uid="{00000000-0005-0000-0000-000088530000}"/>
    <cellStyle name="Warning Text 2 2 2" xfId="20930" xr:uid="{00000000-0005-0000-0000-000089530000}"/>
    <cellStyle name="Warning Text 2 3" xfId="20931" xr:uid="{00000000-0005-0000-0000-00008A530000}"/>
    <cellStyle name="Warning Text 2 4" xfId="20932" xr:uid="{00000000-0005-0000-0000-00008B530000}"/>
    <cellStyle name="Warning Text 2 5" xfId="20933" xr:uid="{00000000-0005-0000-0000-00008C530000}"/>
    <cellStyle name="Warning Text 2 6" xfId="20934" xr:uid="{00000000-0005-0000-0000-00008D530000}"/>
    <cellStyle name="Warning Text 2 7" xfId="20935" xr:uid="{00000000-0005-0000-0000-00008E530000}"/>
    <cellStyle name="Warning Text 2 8" xfId="20936" xr:uid="{00000000-0005-0000-0000-00008F530000}"/>
    <cellStyle name="Warning Text 2 9" xfId="20937" xr:uid="{00000000-0005-0000-0000-000090530000}"/>
    <cellStyle name="Warning Text 3" xfId="20938" xr:uid="{00000000-0005-0000-0000-000091530000}"/>
    <cellStyle name="Warning Text 3 2" xfId="20939" xr:uid="{00000000-0005-0000-0000-000092530000}"/>
    <cellStyle name="Warning Text 3 3" xfId="20940" xr:uid="{00000000-0005-0000-0000-000093530000}"/>
    <cellStyle name="Warning Text 4" xfId="20941" xr:uid="{00000000-0005-0000-0000-000094530000}"/>
    <cellStyle name="Warning Text 4 2" xfId="20942" xr:uid="{00000000-0005-0000-0000-000095530000}"/>
    <cellStyle name="Warning Text 4 3" xfId="20943" xr:uid="{00000000-0005-0000-0000-000096530000}"/>
    <cellStyle name="Warning Text 5" xfId="20944" xr:uid="{00000000-0005-0000-0000-000097530000}"/>
    <cellStyle name="Warning Text 5 2" xfId="20945" xr:uid="{00000000-0005-0000-0000-000098530000}"/>
    <cellStyle name="Warning Text 5 3" xfId="20946" xr:uid="{00000000-0005-0000-0000-000099530000}"/>
    <cellStyle name="Warning Text 6" xfId="20947" xr:uid="{00000000-0005-0000-0000-00009A530000}"/>
    <cellStyle name="Warning Text 6 2" xfId="20948" xr:uid="{00000000-0005-0000-0000-00009B530000}"/>
    <cellStyle name="Warning Text 6 3" xfId="20949" xr:uid="{00000000-0005-0000-0000-00009C530000}"/>
    <cellStyle name="Warning Text 7" xfId="20950" xr:uid="{00000000-0005-0000-0000-00009D530000}"/>
    <cellStyle name="Years" xfId="20951" xr:uid="{00000000-0005-0000-0000-00009E530000}"/>
    <cellStyle name="Денежный [0]_Capex" xfId="20952" xr:uid="{00000000-0005-0000-0000-00009F530000}"/>
    <cellStyle name="Денежный_Capex" xfId="20953" xr:uid="{00000000-0005-0000-0000-0000A0530000}"/>
    <cellStyle name="Обычный_7.1" xfId="20954" xr:uid="{00000000-0005-0000-0000-0000A1530000}"/>
    <cellStyle name="ТЕКСТ" xfId="20955" xr:uid="{00000000-0005-0000-0000-0000A2530000}"/>
    <cellStyle name="Тысячи [0]_Chart1 (Sales &amp; Costs)" xfId="20956" xr:uid="{00000000-0005-0000-0000-0000A3530000}"/>
    <cellStyle name="Тысячи_Chart1 (Sales &amp; Costs)" xfId="20957" xr:uid="{00000000-0005-0000-0000-0000A4530000}"/>
    <cellStyle name="Финансовый [0]_Capex" xfId="20958" xr:uid="{00000000-0005-0000-0000-0000A5530000}"/>
    <cellStyle name="Финансовый_Capex" xfId="20959" xr:uid="{00000000-0005-0000-0000-0000A6530000}"/>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2" tint="-9.9978637043366805E-2"/>
  </sheetPr>
  <dimension ref="A1:C38"/>
  <sheetViews>
    <sheetView tabSelected="1" zoomScale="85" zoomScaleNormal="85" workbookViewId="0">
      <pane xSplit="1" ySplit="7" topLeftCell="B8" activePane="bottomRight" state="frozen"/>
      <selection activeCell="B36" sqref="B36:C36"/>
      <selection pane="topRight" activeCell="B36" sqref="B36:C36"/>
      <selection pane="bottomLeft" activeCell="B36" sqref="B36:C36"/>
      <selection pane="bottomRight" activeCell="B17" sqref="B17"/>
    </sheetView>
  </sheetViews>
  <sheetFormatPr defaultRowHeight="14.4"/>
  <cols>
    <col min="1" max="1" width="10.33203125" style="1" customWidth="1"/>
    <col min="2" max="2" width="153" bestFit="1" customWidth="1"/>
    <col min="3" max="3" width="39.44140625" customWidth="1"/>
    <col min="7" max="7" width="25" customWidth="1"/>
  </cols>
  <sheetData>
    <row r="1" spans="1:3">
      <c r="A1" s="6"/>
      <c r="B1" s="94" t="s">
        <v>148</v>
      </c>
      <c r="C1" s="45"/>
    </row>
    <row r="2" spans="1:3" s="91" customFormat="1">
      <c r="A2" s="133">
        <v>1</v>
      </c>
      <c r="B2" s="92" t="s">
        <v>149</v>
      </c>
      <c r="C2" s="90" t="s">
        <v>930</v>
      </c>
    </row>
    <row r="3" spans="1:3" s="91" customFormat="1">
      <c r="A3" s="133">
        <v>2</v>
      </c>
      <c r="B3" s="93" t="s">
        <v>150</v>
      </c>
      <c r="C3" s="90" t="s">
        <v>931</v>
      </c>
    </row>
    <row r="4" spans="1:3" s="91" customFormat="1">
      <c r="A4" s="133">
        <v>3</v>
      </c>
      <c r="B4" s="93" t="s">
        <v>151</v>
      </c>
      <c r="C4" s="90" t="s">
        <v>932</v>
      </c>
    </row>
    <row r="5" spans="1:3" s="91" customFormat="1">
      <c r="A5" s="134">
        <v>4</v>
      </c>
      <c r="B5" s="96" t="s">
        <v>152</v>
      </c>
      <c r="C5" s="90" t="s">
        <v>933</v>
      </c>
    </row>
    <row r="6" spans="1:3" s="95" customFormat="1" ht="65.25" customHeight="1">
      <c r="A6" s="632" t="s">
        <v>309</v>
      </c>
      <c r="B6" s="633"/>
      <c r="C6" s="633"/>
    </row>
    <row r="7" spans="1:3">
      <c r="A7" s="208" t="s">
        <v>240</v>
      </c>
      <c r="B7" s="209" t="s">
        <v>153</v>
      </c>
    </row>
    <row r="8" spans="1:3">
      <c r="A8" s="210">
        <v>1</v>
      </c>
      <c r="B8" s="206" t="s">
        <v>128</v>
      </c>
    </row>
    <row r="9" spans="1:3">
      <c r="A9" s="210">
        <v>2</v>
      </c>
      <c r="B9" s="206" t="s">
        <v>154</v>
      </c>
    </row>
    <row r="10" spans="1:3">
      <c r="A10" s="210">
        <v>3</v>
      </c>
      <c r="B10" s="206" t="s">
        <v>155</v>
      </c>
    </row>
    <row r="11" spans="1:3">
      <c r="A11" s="210">
        <v>4</v>
      </c>
      <c r="B11" s="206" t="s">
        <v>156</v>
      </c>
    </row>
    <row r="12" spans="1:3">
      <c r="A12" s="210">
        <v>5</v>
      </c>
      <c r="B12" s="206" t="s">
        <v>96</v>
      </c>
    </row>
    <row r="13" spans="1:3">
      <c r="A13" s="210">
        <v>6</v>
      </c>
      <c r="B13" s="211" t="s">
        <v>80</v>
      </c>
    </row>
    <row r="14" spans="1:3">
      <c r="A14" s="210">
        <v>7</v>
      </c>
      <c r="B14" s="206" t="s">
        <v>157</v>
      </c>
    </row>
    <row r="15" spans="1:3">
      <c r="A15" s="210">
        <v>8</v>
      </c>
      <c r="B15" s="206" t="s">
        <v>160</v>
      </c>
    </row>
    <row r="16" spans="1:3">
      <c r="A16" s="210">
        <v>9</v>
      </c>
      <c r="B16" s="206" t="s">
        <v>74</v>
      </c>
    </row>
    <row r="17" spans="1:2">
      <c r="A17" s="212" t="s">
        <v>366</v>
      </c>
      <c r="B17" s="206" t="s">
        <v>346</v>
      </c>
    </row>
    <row r="18" spans="1:2">
      <c r="A18" s="521">
        <v>9.1999999999999993</v>
      </c>
      <c r="B18" s="522" t="s">
        <v>969</v>
      </c>
    </row>
    <row r="19" spans="1:2">
      <c r="A19" s="521">
        <v>9.3000000000000007</v>
      </c>
      <c r="B19" s="522" t="s">
        <v>970</v>
      </c>
    </row>
    <row r="20" spans="1:2">
      <c r="A20" s="210">
        <v>10</v>
      </c>
      <c r="B20" s="206" t="s">
        <v>161</v>
      </c>
    </row>
    <row r="21" spans="1:2">
      <c r="A21" s="210">
        <v>11</v>
      </c>
      <c r="B21" s="211" t="s">
        <v>144</v>
      </c>
    </row>
    <row r="22" spans="1:2">
      <c r="A22" s="210">
        <v>12</v>
      </c>
      <c r="B22" s="211" t="s">
        <v>141</v>
      </c>
    </row>
    <row r="23" spans="1:2">
      <c r="A23" s="210">
        <v>13</v>
      </c>
      <c r="B23" s="213" t="s">
        <v>285</v>
      </c>
    </row>
    <row r="24" spans="1:2">
      <c r="A24" s="210">
        <v>14</v>
      </c>
      <c r="B24" s="206" t="s">
        <v>339</v>
      </c>
    </row>
    <row r="25" spans="1:2">
      <c r="A25" s="210">
        <v>15</v>
      </c>
      <c r="B25" s="206" t="s">
        <v>73</v>
      </c>
    </row>
    <row r="26" spans="1:2">
      <c r="A26" s="210">
        <v>15.1</v>
      </c>
      <c r="B26" s="206" t="s">
        <v>375</v>
      </c>
    </row>
    <row r="27" spans="1:2">
      <c r="A27" s="582">
        <v>15.2</v>
      </c>
      <c r="B27" s="522" t="s">
        <v>980</v>
      </c>
    </row>
    <row r="28" spans="1:2">
      <c r="A28" s="210">
        <v>16</v>
      </c>
      <c r="B28" s="206" t="s">
        <v>427</v>
      </c>
    </row>
    <row r="29" spans="1:2">
      <c r="A29" s="210">
        <v>17</v>
      </c>
      <c r="B29" s="206" t="s">
        <v>651</v>
      </c>
    </row>
    <row r="30" spans="1:2">
      <c r="A30" s="210">
        <v>18</v>
      </c>
      <c r="B30" s="206" t="s">
        <v>911</v>
      </c>
    </row>
    <row r="31" spans="1:2">
      <c r="A31" s="210">
        <v>19</v>
      </c>
      <c r="B31" s="206" t="s">
        <v>912</v>
      </c>
    </row>
    <row r="32" spans="1:2">
      <c r="A32" s="210">
        <v>20</v>
      </c>
      <c r="B32" s="206" t="s">
        <v>913</v>
      </c>
    </row>
    <row r="33" spans="1:2">
      <c r="A33" s="210">
        <v>21</v>
      </c>
      <c r="B33" s="206" t="s">
        <v>520</v>
      </c>
    </row>
    <row r="34" spans="1:2">
      <c r="A34" s="210">
        <v>22</v>
      </c>
      <c r="B34" s="206" t="s">
        <v>914</v>
      </c>
    </row>
    <row r="35" spans="1:2" ht="26.4">
      <c r="A35" s="210">
        <v>23</v>
      </c>
      <c r="B35" s="484" t="s">
        <v>910</v>
      </c>
    </row>
    <row r="36" spans="1:2">
      <c r="A36" s="210">
        <v>24</v>
      </c>
      <c r="B36" s="206" t="s">
        <v>915</v>
      </c>
    </row>
    <row r="37" spans="1:2">
      <c r="A37" s="210">
        <v>25</v>
      </c>
      <c r="B37" s="206" t="s">
        <v>916</v>
      </c>
    </row>
    <row r="38" spans="1:2">
      <c r="A38" s="210">
        <v>26</v>
      </c>
      <c r="B38" s="206" t="s">
        <v>696</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A8DEE96C-B49B-4549-BFDE-257B84691501}"/>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C168CFC8-90EE-4ED4-8BE5-32145822CF0E}"/>
    <hyperlink ref="B27" location="'15.2. CVA'!A1" display="საკრედიტო გადაფასების კორექტირება" xr:uid="{205916ED-D364-4D2E-AA95-A6DB691A897C}"/>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F56"/>
  <sheetViews>
    <sheetView zoomScaleNormal="10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 bestFit="1" customWidth="1"/>
    <col min="2" max="2" width="132.44140625" style="1" customWidth="1"/>
    <col min="3" max="3" width="18.44140625" style="1" customWidth="1"/>
  </cols>
  <sheetData>
    <row r="1" spans="1:6">
      <c r="A1" s="13" t="s">
        <v>97</v>
      </c>
      <c r="B1" s="12" t="str">
        <f>Info!C2</f>
        <v>სს ტერაბანკი</v>
      </c>
      <c r="D1" s="1"/>
      <c r="E1" s="1"/>
      <c r="F1" s="1"/>
    </row>
    <row r="2" spans="1:6" s="13" customFormat="1" ht="15.75" customHeight="1">
      <c r="A2" s="13" t="s">
        <v>98</v>
      </c>
      <c r="B2" s="243">
        <f>'1. key ratios'!B2</f>
        <v>45747</v>
      </c>
    </row>
    <row r="3" spans="1:6" s="13" customFormat="1" ht="15.75" customHeight="1"/>
    <row r="4" spans="1:6" ht="15" thickBot="1">
      <c r="A4" s="1" t="s">
        <v>246</v>
      </c>
      <c r="B4" s="22" t="s">
        <v>74</v>
      </c>
    </row>
    <row r="5" spans="1:6">
      <c r="A5" s="64" t="s">
        <v>25</v>
      </c>
      <c r="B5" s="65"/>
      <c r="C5" s="66" t="s">
        <v>26</v>
      </c>
    </row>
    <row r="6" spans="1:6">
      <c r="A6" s="67">
        <v>1</v>
      </c>
      <c r="B6" s="41" t="s">
        <v>27</v>
      </c>
      <c r="C6" s="137">
        <v>288828788</v>
      </c>
    </row>
    <row r="7" spans="1:6">
      <c r="A7" s="67">
        <v>2</v>
      </c>
      <c r="B7" s="38" t="s">
        <v>28</v>
      </c>
      <c r="C7" s="494">
        <v>121372000</v>
      </c>
    </row>
    <row r="8" spans="1:6">
      <c r="A8" s="67">
        <v>3</v>
      </c>
      <c r="B8" s="33" t="s">
        <v>29</v>
      </c>
      <c r="C8" s="494">
        <v>0</v>
      </c>
    </row>
    <row r="9" spans="1:6">
      <c r="A9" s="67">
        <v>4</v>
      </c>
      <c r="B9" s="33" t="s">
        <v>30</v>
      </c>
      <c r="C9" s="494">
        <v>0</v>
      </c>
    </row>
    <row r="10" spans="1:6">
      <c r="A10" s="67">
        <v>5</v>
      </c>
      <c r="B10" s="33" t="s">
        <v>31</v>
      </c>
      <c r="C10" s="494">
        <v>0</v>
      </c>
    </row>
    <row r="11" spans="1:6">
      <c r="A11" s="67">
        <v>6</v>
      </c>
      <c r="B11" s="39" t="s">
        <v>32</v>
      </c>
      <c r="C11" s="494">
        <v>167456788</v>
      </c>
    </row>
    <row r="12" spans="1:6" s="2" customFormat="1">
      <c r="A12" s="67">
        <v>7</v>
      </c>
      <c r="B12" s="41" t="s">
        <v>33</v>
      </c>
      <c r="C12" s="137">
        <v>32025215</v>
      </c>
    </row>
    <row r="13" spans="1:6" s="2" customFormat="1">
      <c r="A13" s="67">
        <v>8</v>
      </c>
      <c r="B13" s="40" t="s">
        <v>34</v>
      </c>
      <c r="C13" s="494">
        <v>0</v>
      </c>
    </row>
    <row r="14" spans="1:6" s="2" customFormat="1" ht="27.6">
      <c r="A14" s="67">
        <v>9</v>
      </c>
      <c r="B14" s="34" t="s">
        <v>35</v>
      </c>
      <c r="C14" s="494">
        <v>0</v>
      </c>
    </row>
    <row r="15" spans="1:6" s="2" customFormat="1">
      <c r="A15" s="67">
        <v>10</v>
      </c>
      <c r="B15" s="35" t="s">
        <v>36</v>
      </c>
      <c r="C15" s="494">
        <v>32025215</v>
      </c>
    </row>
    <row r="16" spans="1:6" s="2" customFormat="1">
      <c r="A16" s="67">
        <v>11</v>
      </c>
      <c r="B16" s="36" t="s">
        <v>37</v>
      </c>
      <c r="C16" s="494">
        <v>0</v>
      </c>
    </row>
    <row r="17" spans="1:3" s="2" customFormat="1">
      <c r="A17" s="67">
        <v>12</v>
      </c>
      <c r="B17" s="35" t="s">
        <v>38</v>
      </c>
      <c r="C17" s="494">
        <v>0</v>
      </c>
    </row>
    <row r="18" spans="1:3" s="2" customFormat="1">
      <c r="A18" s="67">
        <v>13</v>
      </c>
      <c r="B18" s="35" t="s">
        <v>39</v>
      </c>
      <c r="C18" s="494">
        <v>0</v>
      </c>
    </row>
    <row r="19" spans="1:3" s="2" customFormat="1">
      <c r="A19" s="67">
        <v>14</v>
      </c>
      <c r="B19" s="35" t="s">
        <v>40</v>
      </c>
      <c r="C19" s="494">
        <v>0</v>
      </c>
    </row>
    <row r="20" spans="1:3" s="2" customFormat="1" ht="27.6">
      <c r="A20" s="67">
        <v>15</v>
      </c>
      <c r="B20" s="35" t="s">
        <v>41</v>
      </c>
      <c r="C20" s="494">
        <v>0</v>
      </c>
    </row>
    <row r="21" spans="1:3" s="2" customFormat="1" ht="27.6">
      <c r="A21" s="67">
        <v>16</v>
      </c>
      <c r="B21" s="34" t="s">
        <v>42</v>
      </c>
      <c r="C21" s="494">
        <v>0</v>
      </c>
    </row>
    <row r="22" spans="1:3" s="2" customFormat="1">
      <c r="A22" s="67">
        <v>17</v>
      </c>
      <c r="B22" s="68" t="s">
        <v>43</v>
      </c>
      <c r="C22" s="494">
        <v>0</v>
      </c>
    </row>
    <row r="23" spans="1:3" s="2" customFormat="1">
      <c r="A23" s="67">
        <v>18</v>
      </c>
      <c r="B23" s="506" t="s">
        <v>699</v>
      </c>
      <c r="C23" s="137">
        <v>0</v>
      </c>
    </row>
    <row r="24" spans="1:3" s="2" customFormat="1" ht="27.6">
      <c r="A24" s="67">
        <v>19</v>
      </c>
      <c r="B24" s="34" t="s">
        <v>44</v>
      </c>
      <c r="C24" s="494">
        <v>0</v>
      </c>
    </row>
    <row r="25" spans="1:3" s="2" customFormat="1" ht="27.6">
      <c r="A25" s="67">
        <v>20</v>
      </c>
      <c r="B25" s="34" t="s">
        <v>45</v>
      </c>
      <c r="C25" s="494">
        <v>0</v>
      </c>
    </row>
    <row r="26" spans="1:3" s="2" customFormat="1" ht="27.6">
      <c r="A26" s="67">
        <v>21</v>
      </c>
      <c r="B26" s="36" t="s">
        <v>46</v>
      </c>
      <c r="C26" s="494">
        <v>0</v>
      </c>
    </row>
    <row r="27" spans="1:3" s="2" customFormat="1">
      <c r="A27" s="67">
        <v>22</v>
      </c>
      <c r="B27" s="36" t="s">
        <v>47</v>
      </c>
      <c r="C27" s="494">
        <v>0</v>
      </c>
    </row>
    <row r="28" spans="1:3" s="2" customFormat="1" ht="27.6">
      <c r="A28" s="67">
        <v>23</v>
      </c>
      <c r="B28" s="36" t="s">
        <v>48</v>
      </c>
      <c r="C28" s="494">
        <v>0</v>
      </c>
    </row>
    <row r="29" spans="1:3" s="2" customFormat="1">
      <c r="A29" s="67">
        <v>24</v>
      </c>
      <c r="B29" s="42" t="s">
        <v>22</v>
      </c>
      <c r="C29" s="137">
        <v>256803573</v>
      </c>
    </row>
    <row r="30" spans="1:3" s="2" customFormat="1">
      <c r="A30" s="69"/>
      <c r="B30" s="37"/>
      <c r="C30" s="494">
        <v>0</v>
      </c>
    </row>
    <row r="31" spans="1:3" s="2" customFormat="1">
      <c r="A31" s="69">
        <v>25</v>
      </c>
      <c r="B31" s="42" t="s">
        <v>49</v>
      </c>
      <c r="C31" s="137">
        <v>35974900</v>
      </c>
    </row>
    <row r="32" spans="1:3" s="2" customFormat="1">
      <c r="A32" s="69">
        <v>26</v>
      </c>
      <c r="B32" s="33" t="s">
        <v>50</v>
      </c>
      <c r="C32" s="494">
        <v>35974900</v>
      </c>
    </row>
    <row r="33" spans="1:3" s="2" customFormat="1">
      <c r="A33" s="69">
        <v>27</v>
      </c>
      <c r="B33" s="88" t="s">
        <v>51</v>
      </c>
      <c r="C33" s="494">
        <v>0</v>
      </c>
    </row>
    <row r="34" spans="1:3" s="2" customFormat="1">
      <c r="A34" s="69">
        <v>28</v>
      </c>
      <c r="B34" s="88" t="s">
        <v>52</v>
      </c>
      <c r="C34" s="494">
        <v>35974900</v>
      </c>
    </row>
    <row r="35" spans="1:3" s="2" customFormat="1">
      <c r="A35" s="69">
        <v>29</v>
      </c>
      <c r="B35" s="33" t="s">
        <v>53</v>
      </c>
      <c r="C35" s="494">
        <v>0</v>
      </c>
    </row>
    <row r="36" spans="1:3" s="2" customFormat="1">
      <c r="A36" s="69">
        <v>30</v>
      </c>
      <c r="B36" s="42" t="s">
        <v>54</v>
      </c>
      <c r="C36" s="137">
        <v>0</v>
      </c>
    </row>
    <row r="37" spans="1:3" s="2" customFormat="1">
      <c r="A37" s="69">
        <v>31</v>
      </c>
      <c r="B37" s="34" t="s">
        <v>55</v>
      </c>
      <c r="C37" s="494">
        <v>0</v>
      </c>
    </row>
    <row r="38" spans="1:3" s="2" customFormat="1">
      <c r="A38" s="69">
        <v>32</v>
      </c>
      <c r="B38" s="35" t="s">
        <v>56</v>
      </c>
      <c r="C38" s="494">
        <v>0</v>
      </c>
    </row>
    <row r="39" spans="1:3" s="2" customFormat="1" ht="27.6">
      <c r="A39" s="69">
        <v>33</v>
      </c>
      <c r="B39" s="34" t="s">
        <v>57</v>
      </c>
      <c r="C39" s="494">
        <v>0</v>
      </c>
    </row>
    <row r="40" spans="1:3" s="2" customFormat="1" ht="27.6">
      <c r="A40" s="69">
        <v>34</v>
      </c>
      <c r="B40" s="34" t="s">
        <v>45</v>
      </c>
      <c r="C40" s="494">
        <v>0</v>
      </c>
    </row>
    <row r="41" spans="1:3" s="2" customFormat="1" ht="27.6">
      <c r="A41" s="69">
        <v>35</v>
      </c>
      <c r="B41" s="36" t="s">
        <v>58</v>
      </c>
      <c r="C41" s="494">
        <v>0</v>
      </c>
    </row>
    <row r="42" spans="1:3" s="2" customFormat="1">
      <c r="A42" s="69">
        <v>36</v>
      </c>
      <c r="B42" s="42" t="s">
        <v>23</v>
      </c>
      <c r="C42" s="137">
        <v>35974900</v>
      </c>
    </row>
    <row r="43" spans="1:3" s="2" customFormat="1">
      <c r="A43" s="69"/>
      <c r="B43" s="37"/>
      <c r="C43" s="494">
        <v>0</v>
      </c>
    </row>
    <row r="44" spans="1:3" s="2" customFormat="1">
      <c r="A44" s="69">
        <v>37</v>
      </c>
      <c r="B44" s="43" t="s">
        <v>59</v>
      </c>
      <c r="C44" s="137">
        <v>41168078.939999998</v>
      </c>
    </row>
    <row r="45" spans="1:3" s="2" customFormat="1">
      <c r="A45" s="69">
        <v>38</v>
      </c>
      <c r="B45" s="33" t="s">
        <v>60</v>
      </c>
      <c r="C45" s="494">
        <v>41168078.939999998</v>
      </c>
    </row>
    <row r="46" spans="1:3" s="2" customFormat="1">
      <c r="A46" s="69">
        <v>39</v>
      </c>
      <c r="B46" s="33" t="s">
        <v>61</v>
      </c>
      <c r="C46" s="494">
        <v>0</v>
      </c>
    </row>
    <row r="47" spans="1:3" s="2" customFormat="1">
      <c r="A47" s="69">
        <v>40</v>
      </c>
      <c r="B47" s="507" t="s">
        <v>698</v>
      </c>
      <c r="C47" s="137">
        <v>0</v>
      </c>
    </row>
    <row r="48" spans="1:3" s="2" customFormat="1">
      <c r="A48" s="69">
        <v>41</v>
      </c>
      <c r="B48" s="43" t="s">
        <v>62</v>
      </c>
      <c r="C48" s="137">
        <v>0</v>
      </c>
    </row>
    <row r="49" spans="1:3" s="2" customFormat="1">
      <c r="A49" s="69">
        <v>42</v>
      </c>
      <c r="B49" s="34" t="s">
        <v>63</v>
      </c>
      <c r="C49" s="494">
        <v>0</v>
      </c>
    </row>
    <row r="50" spans="1:3" s="2" customFormat="1">
      <c r="A50" s="69">
        <v>43</v>
      </c>
      <c r="B50" s="35" t="s">
        <v>64</v>
      </c>
      <c r="C50" s="494">
        <v>0</v>
      </c>
    </row>
    <row r="51" spans="1:3" s="2" customFormat="1" ht="27.6">
      <c r="A51" s="69">
        <v>44</v>
      </c>
      <c r="B51" s="34" t="s">
        <v>65</v>
      </c>
      <c r="C51" s="494">
        <v>0</v>
      </c>
    </row>
    <row r="52" spans="1:3" s="2" customFormat="1" ht="27.6">
      <c r="A52" s="69">
        <v>45</v>
      </c>
      <c r="B52" s="34" t="s">
        <v>45</v>
      </c>
      <c r="C52" s="494">
        <v>0</v>
      </c>
    </row>
    <row r="53" spans="1:3" s="2" customFormat="1" ht="15" thickBot="1">
      <c r="A53" s="69">
        <v>46</v>
      </c>
      <c r="B53" s="70" t="s">
        <v>24</v>
      </c>
      <c r="C53" s="137">
        <v>41168078.939999998</v>
      </c>
    </row>
    <row r="56" spans="1:3">
      <c r="B56" s="1" t="s">
        <v>130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2" tint="-9.9978637043366805E-2"/>
  </sheetPr>
  <dimension ref="A1:D23"/>
  <sheetViews>
    <sheetView workbookViewId="0">
      <selection activeCell="C19" sqref="C19"/>
    </sheetView>
  </sheetViews>
  <sheetFormatPr defaultColWidth="9.109375" defaultRowHeight="13.8"/>
  <cols>
    <col min="1" max="1" width="10.88671875" style="1" bestFit="1" customWidth="1"/>
    <col min="2" max="2" width="59" style="1" customWidth="1"/>
    <col min="3" max="3" width="16.6640625" style="1" bestFit="1" customWidth="1"/>
    <col min="4" max="4" width="22.109375" style="1" customWidth="1"/>
    <col min="5" max="16384" width="9.109375" style="1"/>
  </cols>
  <sheetData>
    <row r="1" spans="1:4">
      <c r="A1" s="13" t="s">
        <v>97</v>
      </c>
      <c r="B1" s="12" t="str">
        <f>Info!C2</f>
        <v>სს ტერაბანკი</v>
      </c>
    </row>
    <row r="2" spans="1:4" s="13" customFormat="1" ht="15.75" customHeight="1">
      <c r="A2" s="13" t="s">
        <v>98</v>
      </c>
      <c r="B2" s="243">
        <f>'1. key ratios'!B2</f>
        <v>45747</v>
      </c>
    </row>
    <row r="3" spans="1:4" s="13" customFormat="1" ht="15.75" customHeight="1"/>
    <row r="4" spans="1:4" ht="14.4" thickBot="1">
      <c r="A4" s="1" t="s">
        <v>345</v>
      </c>
      <c r="B4" s="196" t="s">
        <v>346</v>
      </c>
    </row>
    <row r="5" spans="1:4" s="29" customFormat="1">
      <c r="A5" s="663" t="s">
        <v>347</v>
      </c>
      <c r="B5" s="664"/>
      <c r="C5" s="186" t="s">
        <v>348</v>
      </c>
      <c r="D5" s="187" t="s">
        <v>349</v>
      </c>
    </row>
    <row r="6" spans="1:4" s="197" customFormat="1">
      <c r="A6" s="188">
        <v>1</v>
      </c>
      <c r="B6" s="189" t="s">
        <v>350</v>
      </c>
      <c r="C6" s="189"/>
      <c r="D6" s="190"/>
    </row>
    <row r="7" spans="1:4" s="197" customFormat="1">
      <c r="A7" s="191" t="s">
        <v>351</v>
      </c>
      <c r="B7" s="192" t="s">
        <v>352</v>
      </c>
      <c r="C7" s="216">
        <v>4.4999999999999998E-2</v>
      </c>
      <c r="D7" s="214">
        <v>74793551.344118118</v>
      </c>
    </row>
    <row r="8" spans="1:4" s="197" customFormat="1">
      <c r="A8" s="191" t="s">
        <v>353</v>
      </c>
      <c r="B8" s="192" t="s">
        <v>354</v>
      </c>
      <c r="C8" s="216">
        <v>0.06</v>
      </c>
      <c r="D8" s="214">
        <v>99724735.125490814</v>
      </c>
    </row>
    <row r="9" spans="1:4" s="197" customFormat="1">
      <c r="A9" s="191" t="s">
        <v>355</v>
      </c>
      <c r="B9" s="192" t="s">
        <v>356</v>
      </c>
      <c r="C9" s="216">
        <v>0.08</v>
      </c>
      <c r="D9" s="214">
        <v>132966313.50065443</v>
      </c>
    </row>
    <row r="10" spans="1:4" s="197" customFormat="1">
      <c r="A10" s="188" t="s">
        <v>357</v>
      </c>
      <c r="B10" s="189" t="s">
        <v>358</v>
      </c>
      <c r="C10" s="189"/>
      <c r="D10" s="190"/>
    </row>
    <row r="11" spans="1:4" s="198" customFormat="1">
      <c r="A11" s="193" t="s">
        <v>359</v>
      </c>
      <c r="B11" s="194" t="s">
        <v>411</v>
      </c>
      <c r="C11" s="216">
        <v>2.5000000000000001E-2</v>
      </c>
      <c r="D11" s="214">
        <v>41551972.968954511</v>
      </c>
    </row>
    <row r="12" spans="1:4" s="198" customFormat="1">
      <c r="A12" s="193" t="s">
        <v>360</v>
      </c>
      <c r="B12" s="194" t="s">
        <v>361</v>
      </c>
      <c r="C12" s="216">
        <v>5.0000000000000001E-3</v>
      </c>
      <c r="D12" s="214">
        <v>8310394.5937909018</v>
      </c>
    </row>
    <row r="13" spans="1:4" s="198" customFormat="1">
      <c r="A13" s="193" t="s">
        <v>362</v>
      </c>
      <c r="B13" s="194" t="s">
        <v>363</v>
      </c>
      <c r="C13" s="216">
        <v>0</v>
      </c>
      <c r="D13" s="214">
        <v>0</v>
      </c>
    </row>
    <row r="14" spans="1:4" s="197" customFormat="1">
      <c r="A14" s="188" t="s">
        <v>364</v>
      </c>
      <c r="B14" s="189" t="s">
        <v>409</v>
      </c>
      <c r="C14" s="189"/>
      <c r="D14" s="190"/>
    </row>
    <row r="15" spans="1:4" s="197" customFormat="1">
      <c r="A15" s="207" t="s">
        <v>367</v>
      </c>
      <c r="B15" s="194" t="s">
        <v>410</v>
      </c>
      <c r="C15" s="216">
        <v>5.3044123633677831E-2</v>
      </c>
      <c r="D15" s="214">
        <v>88163519.655538484</v>
      </c>
    </row>
    <row r="16" spans="1:4" s="197" customFormat="1">
      <c r="A16" s="207" t="s">
        <v>368</v>
      </c>
      <c r="B16" s="194" t="s">
        <v>370</v>
      </c>
      <c r="C16" s="216">
        <v>6.2251505105485945E-2</v>
      </c>
      <c r="D16" s="214">
        <v>103466914.29679543</v>
      </c>
    </row>
    <row r="17" spans="1:4" s="197" customFormat="1">
      <c r="A17" s="207" t="s">
        <v>369</v>
      </c>
      <c r="B17" s="194" t="s">
        <v>407</v>
      </c>
      <c r="C17" s="216">
        <v>7.4366480726286099E-2</v>
      </c>
      <c r="D17" s="214">
        <v>123602959.87739666</v>
      </c>
    </row>
    <row r="18" spans="1:4" s="29" customFormat="1">
      <c r="A18" s="665" t="s">
        <v>408</v>
      </c>
      <c r="B18" s="666"/>
      <c r="C18" s="218" t="s">
        <v>348</v>
      </c>
      <c r="D18" s="215" t="s">
        <v>349</v>
      </c>
    </row>
    <row r="19" spans="1:4" s="197" customFormat="1">
      <c r="A19" s="195">
        <v>4</v>
      </c>
      <c r="B19" s="194" t="s">
        <v>22</v>
      </c>
      <c r="C19" s="217">
        <v>0.12804412363367784</v>
      </c>
      <c r="D19" s="214">
        <v>212819438.56240204</v>
      </c>
    </row>
    <row r="20" spans="1:4" s="197" customFormat="1">
      <c r="A20" s="195">
        <v>5</v>
      </c>
      <c r="B20" s="194" t="s">
        <v>75</v>
      </c>
      <c r="C20" s="217">
        <v>0.15225150510548593</v>
      </c>
      <c r="D20" s="214">
        <v>253054016.98503163</v>
      </c>
    </row>
    <row r="21" spans="1:4" s="197" customFormat="1" ht="14.4" thickBot="1">
      <c r="A21" s="199" t="s">
        <v>365</v>
      </c>
      <c r="B21" s="200" t="s">
        <v>74</v>
      </c>
      <c r="C21" s="217">
        <v>0.18436648072628611</v>
      </c>
      <c r="D21" s="214">
        <v>306431640.94079655</v>
      </c>
    </row>
    <row r="23" spans="1:4" ht="69">
      <c r="B23" s="17" t="s">
        <v>412</v>
      </c>
    </row>
  </sheetData>
  <mergeCells count="2">
    <mergeCell ref="A5:B5"/>
    <mergeCell ref="A18:B18"/>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89CCF-737A-4900-BBE8-221441B0B3A1}">
  <sheetPr codeName="Sheet31">
    <tabColor theme="2" tint="-9.9978637043366805E-2"/>
  </sheetPr>
  <dimension ref="A1:E27"/>
  <sheetViews>
    <sheetView workbookViewId="0"/>
  </sheetViews>
  <sheetFormatPr defaultRowHeight="14.4"/>
  <cols>
    <col min="1" max="1" width="107.109375" bestFit="1" customWidth="1"/>
    <col min="2" max="2" width="50.88671875" bestFit="1" customWidth="1"/>
    <col min="3" max="3" width="28.109375" bestFit="1" customWidth="1"/>
    <col min="4" max="4" width="28.33203125" customWidth="1"/>
    <col min="5" max="7" width="28.109375" customWidth="1"/>
  </cols>
  <sheetData>
    <row r="1" spans="1:2">
      <c r="A1" s="523" t="s">
        <v>97</v>
      </c>
      <c r="B1" s="12" t="str">
        <f>Info!C2</f>
        <v>სს ტერაბანკი</v>
      </c>
    </row>
    <row r="2" spans="1:2">
      <c r="A2" s="523" t="s">
        <v>98</v>
      </c>
      <c r="B2" s="243">
        <f>'1. key ratios'!B2</f>
        <v>45747</v>
      </c>
    </row>
    <row r="3" spans="1:2">
      <c r="A3" s="524" t="s">
        <v>934</v>
      </c>
      <c r="B3" s="525" t="s">
        <v>935</v>
      </c>
    </row>
    <row r="4" spans="1:2" ht="15" thickBot="1"/>
    <row r="5" spans="1:2">
      <c r="A5" s="526"/>
      <c r="B5" s="527" t="s">
        <v>936</v>
      </c>
    </row>
    <row r="6" spans="1:2">
      <c r="A6" s="528" t="s">
        <v>937</v>
      </c>
      <c r="B6" s="529">
        <f>SUM(B7,B11)</f>
        <v>333946551.94</v>
      </c>
    </row>
    <row r="7" spans="1:2" ht="15.6">
      <c r="A7" s="528" t="s">
        <v>938</v>
      </c>
      <c r="B7" s="529">
        <f>SUM(B8:B10)</f>
        <v>333946551.94</v>
      </c>
    </row>
    <row r="8" spans="1:2">
      <c r="A8" s="530" t="s">
        <v>939</v>
      </c>
      <c r="B8" s="531">
        <v>256803573</v>
      </c>
    </row>
    <row r="9" spans="1:2">
      <c r="A9" s="530" t="s">
        <v>940</v>
      </c>
      <c r="B9" s="531">
        <v>35974900</v>
      </c>
    </row>
    <row r="10" spans="1:2">
      <c r="A10" s="530" t="s">
        <v>941</v>
      </c>
      <c r="B10" s="531">
        <v>41168078.939999998</v>
      </c>
    </row>
    <row r="11" spans="1:2">
      <c r="A11" s="528" t="s">
        <v>942</v>
      </c>
      <c r="B11" s="529">
        <f>SUM(B12:B13)</f>
        <v>0</v>
      </c>
    </row>
    <row r="12" spans="1:2" ht="15.6">
      <c r="A12" s="530" t="s">
        <v>943</v>
      </c>
      <c r="B12" s="531">
        <v>0</v>
      </c>
    </row>
    <row r="13" spans="1:2" ht="15.6">
      <c r="A13" s="530" t="s">
        <v>944</v>
      </c>
      <c r="B13" s="531">
        <v>0</v>
      </c>
    </row>
    <row r="14" spans="1:2">
      <c r="A14" s="528" t="s">
        <v>945</v>
      </c>
      <c r="B14" s="529">
        <f>SUM(B15:B16)</f>
        <v>333946551.94</v>
      </c>
    </row>
    <row r="15" spans="1:2">
      <c r="A15" s="532" t="s">
        <v>946</v>
      </c>
      <c r="B15" s="531">
        <v>0</v>
      </c>
    </row>
    <row r="16" spans="1:2">
      <c r="A16" s="532" t="s">
        <v>74</v>
      </c>
      <c r="B16" s="531">
        <v>333946551.94</v>
      </c>
    </row>
    <row r="17" spans="1:5">
      <c r="A17" s="528" t="s">
        <v>947</v>
      </c>
      <c r="B17" s="529"/>
    </row>
    <row r="18" spans="1:5">
      <c r="A18" s="532" t="s">
        <v>948</v>
      </c>
      <c r="B18" s="531">
        <v>1662078918.7581804</v>
      </c>
    </row>
    <row r="19" spans="1:5">
      <c r="A19" s="532" t="s">
        <v>949</v>
      </c>
      <c r="B19" s="531">
        <v>0</v>
      </c>
    </row>
    <row r="20" spans="1:5">
      <c r="A20" s="528" t="s">
        <v>950</v>
      </c>
      <c r="B20" s="529"/>
    </row>
    <row r="21" spans="1:5">
      <c r="A21" s="533" t="s">
        <v>951</v>
      </c>
      <c r="B21" s="534">
        <f>IFERROR(B6/B18,0)</f>
        <v>0.20092099609175457</v>
      </c>
    </row>
    <row r="22" spans="1:5">
      <c r="A22" s="533" t="s">
        <v>952</v>
      </c>
      <c r="B22" s="534">
        <f>IFERROR(B6/B19,0)</f>
        <v>0</v>
      </c>
    </row>
    <row r="23" spans="1:5" ht="15" thickBot="1">
      <c r="A23" s="535" t="s">
        <v>953</v>
      </c>
      <c r="B23" s="536">
        <f>IFERROR(B6/B14,0)</f>
        <v>1</v>
      </c>
    </row>
    <row r="24" spans="1:5" ht="16.5" customHeight="1">
      <c r="A24" s="537" t="s">
        <v>954</v>
      </c>
      <c r="B24" s="538"/>
      <c r="C24" s="538"/>
      <c r="D24" s="538"/>
      <c r="E24" s="538"/>
    </row>
    <row r="25" spans="1:5" ht="25.5" customHeight="1">
      <c r="A25" s="537" t="s">
        <v>955</v>
      </c>
    </row>
    <row r="26" spans="1:5" ht="57" customHeight="1">
      <c r="A26" s="537" t="s">
        <v>956</v>
      </c>
    </row>
    <row r="27" spans="1:5">
      <c r="A27" s="53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E6BD4-9149-4DB2-A5F6-A9857B5FD373}">
  <sheetPr codeName="Sheet32">
    <tabColor theme="2" tint="-9.9978637043366805E-2"/>
  </sheetPr>
  <dimension ref="A1:F20"/>
  <sheetViews>
    <sheetView workbookViewId="0"/>
  </sheetViews>
  <sheetFormatPr defaultColWidth="9.109375" defaultRowHeight="14.4"/>
  <cols>
    <col min="1" max="1" width="82" style="542" customWidth="1"/>
    <col min="2" max="2" width="28.109375" style="542" bestFit="1" customWidth="1"/>
    <col min="3" max="3" width="28.33203125" style="542" customWidth="1"/>
    <col min="4" max="6" width="28.109375" style="542" customWidth="1"/>
    <col min="7" max="16384" width="9.109375" style="542"/>
  </cols>
  <sheetData>
    <row r="1" spans="1:6">
      <c r="A1" s="540" t="s">
        <v>97</v>
      </c>
      <c r="B1" s="12" t="str">
        <f>Info!C2</f>
        <v>სს ტერაბანკი</v>
      </c>
      <c r="C1" s="541"/>
    </row>
    <row r="2" spans="1:6">
      <c r="A2" s="540" t="s">
        <v>98</v>
      </c>
      <c r="B2" s="243">
        <f>'1. key ratios'!B2</f>
        <v>45747</v>
      </c>
      <c r="C2" s="541"/>
    </row>
    <row r="3" spans="1:6">
      <c r="A3" s="543" t="s">
        <v>957</v>
      </c>
      <c r="B3" s="544" t="s">
        <v>935</v>
      </c>
      <c r="C3" s="541"/>
    </row>
    <row r="5" spans="1:6">
      <c r="A5" s="539"/>
    </row>
    <row r="6" spans="1:6" ht="15" thickBot="1">
      <c r="A6" s="545"/>
      <c r="B6" s="545"/>
      <c r="C6" s="545"/>
      <c r="D6" s="545"/>
      <c r="E6" s="545"/>
      <c r="F6" s="545"/>
    </row>
    <row r="7" spans="1:6">
      <c r="A7" s="667"/>
      <c r="B7" s="669" t="s">
        <v>958</v>
      </c>
      <c r="C7" s="669"/>
      <c r="D7" s="669"/>
      <c r="E7" s="669"/>
      <c r="F7" s="670" t="s">
        <v>959</v>
      </c>
    </row>
    <row r="8" spans="1:6" ht="27.6">
      <c r="A8" s="668"/>
      <c r="B8" s="546" t="s">
        <v>960</v>
      </c>
      <c r="C8" s="546" t="s">
        <v>961</v>
      </c>
      <c r="D8" s="546" t="s">
        <v>962</v>
      </c>
      <c r="E8" s="546" t="s">
        <v>963</v>
      </c>
      <c r="F8" s="671"/>
    </row>
    <row r="9" spans="1:6">
      <c r="A9" s="547" t="s">
        <v>964</v>
      </c>
      <c r="B9" s="548">
        <f>B13+B17</f>
        <v>0</v>
      </c>
      <c r="C9" s="548">
        <f t="shared" ref="C9:E9" si="0">C13+C17</f>
        <v>0</v>
      </c>
      <c r="D9" s="548">
        <f t="shared" si="0"/>
        <v>0</v>
      </c>
      <c r="E9" s="548">
        <f t="shared" si="0"/>
        <v>0</v>
      </c>
      <c r="F9" s="549">
        <f>F13+F17</f>
        <v>0</v>
      </c>
    </row>
    <row r="10" spans="1:6">
      <c r="A10" s="550" t="s">
        <v>965</v>
      </c>
      <c r="B10" s="551">
        <v>0</v>
      </c>
      <c r="C10" s="551">
        <v>0</v>
      </c>
      <c r="D10" s="551">
        <v>0</v>
      </c>
      <c r="E10" s="551">
        <v>0</v>
      </c>
      <c r="F10" s="549">
        <f>SUM(B10:E10)</f>
        <v>0</v>
      </c>
    </row>
    <row r="11" spans="1:6">
      <c r="A11" s="550" t="s">
        <v>966</v>
      </c>
      <c r="B11" s="551">
        <v>0</v>
      </c>
      <c r="C11" s="551">
        <v>0</v>
      </c>
      <c r="D11" s="551">
        <v>0</v>
      </c>
      <c r="E11" s="551">
        <v>0</v>
      </c>
      <c r="F11" s="549">
        <f t="shared" ref="F11:F12" si="1">SUM(B11:E11)</f>
        <v>0</v>
      </c>
    </row>
    <row r="12" spans="1:6">
      <c r="A12" s="552" t="s">
        <v>967</v>
      </c>
      <c r="B12" s="551">
        <v>0</v>
      </c>
      <c r="C12" s="551">
        <v>0</v>
      </c>
      <c r="D12" s="551">
        <v>0</v>
      </c>
      <c r="E12" s="551">
        <v>0</v>
      </c>
      <c r="F12" s="549">
        <f t="shared" si="1"/>
        <v>0</v>
      </c>
    </row>
    <row r="13" spans="1:6">
      <c r="A13" s="553" t="s">
        <v>968</v>
      </c>
      <c r="B13" s="554"/>
      <c r="C13" s="554"/>
      <c r="D13" s="554"/>
      <c r="E13" s="554"/>
      <c r="F13" s="549"/>
    </row>
    <row r="14" spans="1:6">
      <c r="A14" s="550" t="s">
        <v>965</v>
      </c>
      <c r="B14" s="555"/>
      <c r="C14" s="555"/>
      <c r="D14" s="555"/>
      <c r="E14" s="555"/>
      <c r="F14" s="556"/>
    </row>
    <row r="15" spans="1:6">
      <c r="A15" s="550" t="s">
        <v>966</v>
      </c>
      <c r="B15" s="555"/>
      <c r="C15" s="555"/>
      <c r="D15" s="555"/>
      <c r="E15" s="555"/>
      <c r="F15" s="556"/>
    </row>
    <row r="16" spans="1:6">
      <c r="A16" s="552" t="s">
        <v>967</v>
      </c>
      <c r="B16" s="555"/>
      <c r="C16" s="555"/>
      <c r="D16" s="555"/>
      <c r="E16" s="555"/>
      <c r="F16" s="556"/>
    </row>
    <row r="17" spans="1:6">
      <c r="A17" s="553" t="s">
        <v>942</v>
      </c>
      <c r="B17" s="554"/>
      <c r="C17" s="554"/>
      <c r="D17" s="554"/>
      <c r="E17" s="554"/>
      <c r="F17" s="556"/>
    </row>
    <row r="18" spans="1:6">
      <c r="A18" s="550" t="s">
        <v>965</v>
      </c>
      <c r="B18" s="555"/>
      <c r="C18" s="555"/>
      <c r="D18" s="555"/>
      <c r="E18" s="555"/>
      <c r="F18" s="556"/>
    </row>
    <row r="19" spans="1:6">
      <c r="A19" s="550" t="s">
        <v>966</v>
      </c>
      <c r="B19" s="555"/>
      <c r="C19" s="555"/>
      <c r="D19" s="555"/>
      <c r="E19" s="555"/>
      <c r="F19" s="556"/>
    </row>
    <row r="20" spans="1:6" ht="15" thickBot="1">
      <c r="A20" s="557" t="s">
        <v>967</v>
      </c>
      <c r="B20" s="558"/>
      <c r="C20" s="558"/>
      <c r="D20" s="558"/>
      <c r="E20" s="558"/>
      <c r="F20" s="559"/>
    </row>
  </sheetData>
  <mergeCells count="3">
    <mergeCell ref="A7:A8"/>
    <mergeCell ref="B7:E7"/>
    <mergeCell ref="F7: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F68"/>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10.6640625" style="30" customWidth="1"/>
    <col min="2" max="2" width="91.88671875" style="30" customWidth="1"/>
    <col min="3" max="3" width="53.109375" style="30" customWidth="1"/>
    <col min="4" max="4" width="32.33203125" style="30" customWidth="1"/>
    <col min="5" max="5" width="9.44140625" customWidth="1"/>
  </cols>
  <sheetData>
    <row r="1" spans="1:6">
      <c r="A1" s="13" t="s">
        <v>97</v>
      </c>
      <c r="B1" s="14" t="str">
        <f>Info!C2</f>
        <v>სს ტერაბანკი</v>
      </c>
      <c r="E1" s="1"/>
      <c r="F1" s="1"/>
    </row>
    <row r="2" spans="1:6" s="13" customFormat="1" ht="15.75" customHeight="1">
      <c r="A2" s="13" t="s">
        <v>98</v>
      </c>
      <c r="B2" s="243">
        <f>'1. key ratios'!B2</f>
        <v>45747</v>
      </c>
    </row>
    <row r="3" spans="1:6" s="13" customFormat="1" ht="15.75" customHeight="1">
      <c r="A3" s="19"/>
    </row>
    <row r="4" spans="1:6" s="13" customFormat="1" ht="15.75" customHeight="1" thickBot="1">
      <c r="A4" s="13" t="s">
        <v>247</v>
      </c>
      <c r="B4" s="111" t="s">
        <v>161</v>
      </c>
      <c r="D4" s="113" t="s">
        <v>76</v>
      </c>
    </row>
    <row r="5" spans="1:6" ht="27.6">
      <c r="A5" s="76" t="s">
        <v>25</v>
      </c>
      <c r="B5" s="77" t="s">
        <v>133</v>
      </c>
      <c r="C5" s="78" t="s">
        <v>831</v>
      </c>
      <c r="D5" s="112" t="s">
        <v>162</v>
      </c>
    </row>
    <row r="6" spans="1:6">
      <c r="A6" s="333">
        <v>1</v>
      </c>
      <c r="B6" s="293" t="s">
        <v>816</v>
      </c>
      <c r="C6" s="356">
        <v>232840380.61999997</v>
      </c>
      <c r="D6" s="71"/>
      <c r="E6" s="4"/>
    </row>
    <row r="7" spans="1:6">
      <c r="A7" s="333">
        <v>1.1000000000000001</v>
      </c>
      <c r="B7" s="294" t="s">
        <v>85</v>
      </c>
      <c r="C7" s="356">
        <v>49455261.600000001</v>
      </c>
      <c r="D7" s="72"/>
      <c r="E7" s="4"/>
    </row>
    <row r="8" spans="1:6">
      <c r="A8" s="333">
        <v>1.2</v>
      </c>
      <c r="B8" s="294" t="s">
        <v>86</v>
      </c>
      <c r="C8" s="356">
        <v>169991935.83999997</v>
      </c>
      <c r="D8" s="72"/>
      <c r="E8" s="4"/>
    </row>
    <row r="9" spans="1:6">
      <c r="A9" s="333">
        <v>1.3</v>
      </c>
      <c r="B9" s="294" t="s">
        <v>87</v>
      </c>
      <c r="C9" s="356">
        <v>13393183.18</v>
      </c>
      <c r="D9" s="72"/>
      <c r="E9" s="4"/>
    </row>
    <row r="10" spans="1:6">
      <c r="A10" s="333">
        <v>2</v>
      </c>
      <c r="B10" s="295" t="s">
        <v>703</v>
      </c>
      <c r="C10" s="356">
        <v>280255.28000000003</v>
      </c>
      <c r="D10" s="72"/>
      <c r="E10" s="4"/>
    </row>
    <row r="11" spans="1:6">
      <c r="A11" s="333">
        <v>2.1</v>
      </c>
      <c r="B11" s="296" t="s">
        <v>704</v>
      </c>
      <c r="C11" s="356">
        <v>280255.28000000003</v>
      </c>
      <c r="D11" s="73"/>
      <c r="E11" s="5"/>
    </row>
    <row r="12" spans="1:6" ht="23.4" customHeight="1">
      <c r="A12" s="333">
        <v>3</v>
      </c>
      <c r="B12" s="297" t="s">
        <v>705</v>
      </c>
      <c r="C12" s="356">
        <v>0</v>
      </c>
      <c r="D12" s="73"/>
      <c r="E12" s="5"/>
    </row>
    <row r="13" spans="1:6" ht="23.1" customHeight="1">
      <c r="A13" s="333">
        <v>4</v>
      </c>
      <c r="B13" s="298" t="s">
        <v>706</v>
      </c>
      <c r="C13" s="356">
        <v>0</v>
      </c>
      <c r="D13" s="73"/>
      <c r="E13" s="5"/>
    </row>
    <row r="14" spans="1:6">
      <c r="A14" s="333">
        <v>5</v>
      </c>
      <c r="B14" s="298" t="s">
        <v>707</v>
      </c>
      <c r="C14" s="356">
        <v>0</v>
      </c>
      <c r="D14" s="73"/>
      <c r="E14" s="5"/>
    </row>
    <row r="15" spans="1:6">
      <c r="A15" s="333">
        <v>5.0999999999999996</v>
      </c>
      <c r="B15" s="299" t="s">
        <v>708</v>
      </c>
      <c r="C15" s="356">
        <v>0</v>
      </c>
      <c r="D15" s="73"/>
      <c r="E15" s="4"/>
    </row>
    <row r="16" spans="1:6">
      <c r="A16" s="333">
        <v>5.2</v>
      </c>
      <c r="B16" s="299" t="s">
        <v>543</v>
      </c>
      <c r="C16" s="356">
        <v>0</v>
      </c>
      <c r="D16" s="72"/>
      <c r="E16" s="4"/>
    </row>
    <row r="17" spans="1:5">
      <c r="A17" s="333">
        <v>5.3</v>
      </c>
      <c r="B17" s="299" t="s">
        <v>709</v>
      </c>
      <c r="C17" s="356">
        <v>0</v>
      </c>
      <c r="D17" s="72"/>
      <c r="E17" s="4"/>
    </row>
    <row r="18" spans="1:5">
      <c r="A18" s="333">
        <v>6</v>
      </c>
      <c r="B18" s="297" t="s">
        <v>710</v>
      </c>
      <c r="C18" s="356">
        <v>1649234345.0589805</v>
      </c>
      <c r="D18" s="72"/>
      <c r="E18" s="4"/>
    </row>
    <row r="19" spans="1:5">
      <c r="A19" s="333">
        <v>6.1</v>
      </c>
      <c r="B19" s="299" t="s">
        <v>543</v>
      </c>
      <c r="C19" s="356">
        <v>182692603.32722402</v>
      </c>
      <c r="D19" s="72"/>
      <c r="E19" s="4"/>
    </row>
    <row r="20" spans="1:5">
      <c r="A20" s="333">
        <v>6.2</v>
      </c>
      <c r="B20" s="299" t="s">
        <v>709</v>
      </c>
      <c r="C20" s="356">
        <v>1466541741.7317564</v>
      </c>
      <c r="D20" s="72"/>
      <c r="E20" s="4"/>
    </row>
    <row r="21" spans="1:5">
      <c r="A21" s="333">
        <v>7</v>
      </c>
      <c r="B21" s="300" t="s">
        <v>711</v>
      </c>
      <c r="C21" s="356">
        <v>5502538</v>
      </c>
      <c r="D21" s="72"/>
      <c r="E21" s="4"/>
    </row>
    <row r="22" spans="1:5">
      <c r="A22" s="333">
        <v>8</v>
      </c>
      <c r="B22" s="301" t="s">
        <v>712</v>
      </c>
      <c r="C22" s="356">
        <v>0</v>
      </c>
      <c r="D22" s="72"/>
      <c r="E22" s="4"/>
    </row>
    <row r="23" spans="1:5">
      <c r="A23" s="333">
        <v>9</v>
      </c>
      <c r="B23" s="298" t="s">
        <v>713</v>
      </c>
      <c r="C23" s="356">
        <v>29233447</v>
      </c>
      <c r="D23" s="355"/>
      <c r="E23" s="4"/>
    </row>
    <row r="24" spans="1:5">
      <c r="A24" s="333">
        <v>9.1</v>
      </c>
      <c r="B24" s="302" t="s">
        <v>714</v>
      </c>
      <c r="C24" s="356">
        <v>29233447</v>
      </c>
      <c r="D24" s="74"/>
      <c r="E24" s="4"/>
    </row>
    <row r="25" spans="1:5">
      <c r="A25" s="333">
        <v>9.1999999999999993</v>
      </c>
      <c r="B25" s="302" t="s">
        <v>715</v>
      </c>
      <c r="C25" s="356">
        <v>0</v>
      </c>
      <c r="D25" s="354"/>
      <c r="E25" s="3"/>
    </row>
    <row r="26" spans="1:5">
      <c r="A26" s="333">
        <v>10</v>
      </c>
      <c r="B26" s="298" t="s">
        <v>36</v>
      </c>
      <c r="C26" s="356">
        <v>32025215</v>
      </c>
      <c r="D26" s="483" t="s">
        <v>908</v>
      </c>
      <c r="E26" s="4"/>
    </row>
    <row r="27" spans="1:5">
      <c r="A27" s="333">
        <v>10.1</v>
      </c>
      <c r="B27" s="302" t="s">
        <v>716</v>
      </c>
      <c r="C27" s="356">
        <v>20374000</v>
      </c>
      <c r="D27" s="72"/>
      <c r="E27" s="4"/>
    </row>
    <row r="28" spans="1:5">
      <c r="A28" s="333">
        <v>10.199999999999999</v>
      </c>
      <c r="B28" s="302" t="s">
        <v>717</v>
      </c>
      <c r="C28" s="356">
        <v>11651215</v>
      </c>
      <c r="D28" s="72"/>
      <c r="E28" s="4"/>
    </row>
    <row r="29" spans="1:5">
      <c r="A29" s="333">
        <v>11</v>
      </c>
      <c r="B29" s="298" t="s">
        <v>718</v>
      </c>
      <c r="C29" s="356">
        <v>4360935.8520758953</v>
      </c>
      <c r="D29" s="72"/>
      <c r="E29" s="4"/>
    </row>
    <row r="30" spans="1:5">
      <c r="A30" s="333">
        <v>11.1</v>
      </c>
      <c r="B30" s="302" t="s">
        <v>719</v>
      </c>
      <c r="C30" s="356">
        <v>4360935.8520758953</v>
      </c>
      <c r="D30" s="72"/>
      <c r="E30" s="4"/>
    </row>
    <row r="31" spans="1:5">
      <c r="A31" s="333">
        <v>11.2</v>
      </c>
      <c r="B31" s="302" t="s">
        <v>720</v>
      </c>
      <c r="C31" s="356">
        <v>0</v>
      </c>
      <c r="D31" s="72"/>
      <c r="E31" s="4"/>
    </row>
    <row r="32" spans="1:5">
      <c r="A32" s="333">
        <v>13</v>
      </c>
      <c r="B32" s="298" t="s">
        <v>88</v>
      </c>
      <c r="C32" s="356">
        <v>45789526.718448512</v>
      </c>
      <c r="D32" s="72"/>
      <c r="E32" s="4"/>
    </row>
    <row r="33" spans="1:5">
      <c r="A33" s="333">
        <v>13.1</v>
      </c>
      <c r="B33" s="303" t="s">
        <v>721</v>
      </c>
      <c r="C33" s="356">
        <v>37785057</v>
      </c>
      <c r="D33" s="72"/>
      <c r="E33" s="4"/>
    </row>
    <row r="34" spans="1:5">
      <c r="A34" s="333">
        <v>13.2</v>
      </c>
      <c r="B34" s="303" t="s">
        <v>722</v>
      </c>
      <c r="C34" s="356">
        <v>0</v>
      </c>
      <c r="D34" s="74"/>
      <c r="E34" s="4"/>
    </row>
    <row r="35" spans="1:5">
      <c r="A35" s="333">
        <v>14</v>
      </c>
      <c r="B35" s="304" t="s">
        <v>723</v>
      </c>
      <c r="C35" s="356">
        <v>1999266643.5295048</v>
      </c>
      <c r="D35" s="74"/>
      <c r="E35" s="4"/>
    </row>
    <row r="36" spans="1:5">
      <c r="A36" s="333"/>
      <c r="B36" s="305" t="s">
        <v>93</v>
      </c>
      <c r="C36" s="356">
        <v>0</v>
      </c>
      <c r="D36" s="75"/>
      <c r="E36" s="4"/>
    </row>
    <row r="37" spans="1:5">
      <c r="A37" s="333">
        <v>15</v>
      </c>
      <c r="B37" s="306" t="s">
        <v>724</v>
      </c>
      <c r="C37" s="356">
        <v>0</v>
      </c>
      <c r="D37" s="354"/>
      <c r="E37" s="3"/>
    </row>
    <row r="38" spans="1:5">
      <c r="A38" s="333">
        <v>15.1</v>
      </c>
      <c r="B38" s="308" t="s">
        <v>704</v>
      </c>
      <c r="C38" s="356">
        <v>0</v>
      </c>
      <c r="D38" s="72"/>
      <c r="E38" s="4"/>
    </row>
    <row r="39" spans="1:5" ht="20.399999999999999">
      <c r="A39" s="333">
        <v>16</v>
      </c>
      <c r="B39" s="300" t="s">
        <v>725</v>
      </c>
      <c r="C39" s="356">
        <v>0</v>
      </c>
      <c r="D39" s="72"/>
      <c r="E39" s="4"/>
    </row>
    <row r="40" spans="1:5">
      <c r="A40" s="333">
        <v>17</v>
      </c>
      <c r="B40" s="300" t="s">
        <v>726</v>
      </c>
      <c r="C40" s="356">
        <v>1614842084.3577614</v>
      </c>
      <c r="D40" s="72"/>
      <c r="E40" s="4"/>
    </row>
    <row r="41" spans="1:5">
      <c r="A41" s="333">
        <v>17.100000000000001</v>
      </c>
      <c r="B41" s="309" t="s">
        <v>727</v>
      </c>
      <c r="C41" s="356">
        <v>1200745616.250021</v>
      </c>
      <c r="D41" s="72"/>
      <c r="E41" s="4"/>
    </row>
    <row r="42" spans="1:5">
      <c r="A42" s="346">
        <v>17.2</v>
      </c>
      <c r="B42" s="347" t="s">
        <v>89</v>
      </c>
      <c r="C42" s="356">
        <v>392454963.30000001</v>
      </c>
      <c r="D42" s="74"/>
      <c r="E42" s="4"/>
    </row>
    <row r="43" spans="1:5">
      <c r="A43" s="333">
        <v>17.3</v>
      </c>
      <c r="B43" s="348" t="s">
        <v>728</v>
      </c>
      <c r="C43" s="356">
        <v>0</v>
      </c>
      <c r="D43" s="349"/>
      <c r="E43" s="4"/>
    </row>
    <row r="44" spans="1:5">
      <c r="A44" s="333">
        <v>17.399999999999999</v>
      </c>
      <c r="B44" s="348" t="s">
        <v>729</v>
      </c>
      <c r="C44" s="356">
        <v>21641504.807740461</v>
      </c>
      <c r="D44" s="349"/>
      <c r="E44" s="4"/>
    </row>
    <row r="45" spans="1:5">
      <c r="A45" s="333">
        <v>18</v>
      </c>
      <c r="B45" s="317" t="s">
        <v>730</v>
      </c>
      <c r="C45" s="356">
        <v>476258.4359478188</v>
      </c>
      <c r="D45" s="349"/>
      <c r="E45" s="3"/>
    </row>
    <row r="46" spans="1:5">
      <c r="A46" s="333">
        <v>19</v>
      </c>
      <c r="B46" s="317" t="s">
        <v>731</v>
      </c>
      <c r="C46" s="356">
        <v>3526883</v>
      </c>
      <c r="D46" s="350"/>
    </row>
    <row r="47" spans="1:5">
      <c r="A47" s="333">
        <v>19.100000000000001</v>
      </c>
      <c r="B47" s="351" t="s">
        <v>732</v>
      </c>
      <c r="C47" s="356">
        <v>0</v>
      </c>
      <c r="D47" s="350"/>
    </row>
    <row r="48" spans="1:5">
      <c r="A48" s="333">
        <v>19.2</v>
      </c>
      <c r="B48" s="351" t="s">
        <v>733</v>
      </c>
      <c r="C48" s="356">
        <v>3526883</v>
      </c>
      <c r="D48" s="350"/>
    </row>
    <row r="49" spans="1:4">
      <c r="A49" s="333">
        <v>20</v>
      </c>
      <c r="B49" s="313" t="s">
        <v>90</v>
      </c>
      <c r="C49" s="356">
        <v>90376920.040000007</v>
      </c>
      <c r="D49" s="483" t="s">
        <v>927</v>
      </c>
    </row>
    <row r="50" spans="1:4">
      <c r="A50" s="333">
        <v>21</v>
      </c>
      <c r="B50" s="314" t="s">
        <v>78</v>
      </c>
      <c r="C50" s="356">
        <v>1215710.3900000006</v>
      </c>
      <c r="D50" s="350"/>
    </row>
    <row r="51" spans="1:4">
      <c r="A51" s="333">
        <v>21.1</v>
      </c>
      <c r="B51" s="310" t="s">
        <v>734</v>
      </c>
      <c r="C51" s="356">
        <v>0</v>
      </c>
      <c r="D51" s="350"/>
    </row>
    <row r="52" spans="1:4">
      <c r="A52" s="333">
        <v>22</v>
      </c>
      <c r="B52" s="313" t="s">
        <v>735</v>
      </c>
      <c r="C52" s="356">
        <v>1710437856.2237091</v>
      </c>
      <c r="D52" s="350"/>
    </row>
    <row r="53" spans="1:4">
      <c r="A53" s="333"/>
      <c r="B53" s="315" t="s">
        <v>736</v>
      </c>
      <c r="C53" s="356">
        <v>0</v>
      </c>
      <c r="D53" s="350"/>
    </row>
    <row r="54" spans="1:4">
      <c r="A54" s="333">
        <v>23</v>
      </c>
      <c r="B54" s="313" t="s">
        <v>94</v>
      </c>
      <c r="C54" s="356">
        <v>121372000</v>
      </c>
      <c r="D54" s="483" t="s">
        <v>928</v>
      </c>
    </row>
    <row r="55" spans="1:4">
      <c r="A55" s="333">
        <v>24</v>
      </c>
      <c r="B55" s="313" t="s">
        <v>737</v>
      </c>
      <c r="C55" s="356">
        <v>0</v>
      </c>
      <c r="D55" s="350"/>
    </row>
    <row r="56" spans="1:4">
      <c r="A56" s="333">
        <v>25</v>
      </c>
      <c r="B56" s="313" t="s">
        <v>91</v>
      </c>
      <c r="C56" s="356">
        <v>0</v>
      </c>
      <c r="D56" s="350"/>
    </row>
    <row r="57" spans="1:4">
      <c r="A57" s="333">
        <v>26</v>
      </c>
      <c r="B57" s="317" t="s">
        <v>738</v>
      </c>
      <c r="C57" s="356">
        <v>0</v>
      </c>
      <c r="D57" s="350"/>
    </row>
    <row r="58" spans="1:4">
      <c r="A58" s="333">
        <v>27</v>
      </c>
      <c r="B58" s="317" t="s">
        <v>739</v>
      </c>
      <c r="C58" s="356">
        <v>0</v>
      </c>
      <c r="D58" s="350"/>
    </row>
    <row r="59" spans="1:4">
      <c r="A59" s="333">
        <v>27.1</v>
      </c>
      <c r="B59" s="351" t="s">
        <v>740</v>
      </c>
      <c r="C59" s="356">
        <v>0</v>
      </c>
      <c r="D59" s="350"/>
    </row>
    <row r="60" spans="1:4">
      <c r="A60" s="333">
        <v>27.2</v>
      </c>
      <c r="B60" s="348" t="s">
        <v>741</v>
      </c>
      <c r="C60" s="356">
        <v>0</v>
      </c>
      <c r="D60" s="350"/>
    </row>
    <row r="61" spans="1:4">
      <c r="A61" s="333">
        <v>28</v>
      </c>
      <c r="B61" s="314" t="s">
        <v>742</v>
      </c>
      <c r="C61" s="356">
        <v>0</v>
      </c>
      <c r="D61" s="350"/>
    </row>
    <row r="62" spans="1:4">
      <c r="A62" s="333">
        <v>29</v>
      </c>
      <c r="B62" s="317" t="s">
        <v>743</v>
      </c>
      <c r="C62" s="356">
        <v>0</v>
      </c>
      <c r="D62" s="350"/>
    </row>
    <row r="63" spans="1:4">
      <c r="A63" s="333">
        <v>29.1</v>
      </c>
      <c r="B63" s="352" t="s">
        <v>744</v>
      </c>
      <c r="C63" s="356">
        <v>0</v>
      </c>
      <c r="D63" s="350"/>
    </row>
    <row r="64" spans="1:4" ht="24" customHeight="1">
      <c r="A64" s="333">
        <v>29.2</v>
      </c>
      <c r="B64" s="351" t="s">
        <v>745</v>
      </c>
      <c r="C64" s="356">
        <v>0</v>
      </c>
      <c r="D64" s="350"/>
    </row>
    <row r="65" spans="1:4" ht="21.9" customHeight="1">
      <c r="A65" s="333">
        <v>29.3</v>
      </c>
      <c r="B65" s="353" t="s">
        <v>746</v>
      </c>
      <c r="C65" s="356">
        <v>0</v>
      </c>
      <c r="D65" s="350"/>
    </row>
    <row r="66" spans="1:4">
      <c r="A66" s="333">
        <v>30</v>
      </c>
      <c r="B66" s="317" t="s">
        <v>92</v>
      </c>
      <c r="C66" s="356">
        <v>167456788</v>
      </c>
      <c r="D66" s="483" t="s">
        <v>929</v>
      </c>
    </row>
    <row r="67" spans="1:4">
      <c r="A67" s="333">
        <v>31</v>
      </c>
      <c r="B67" s="316" t="s">
        <v>747</v>
      </c>
      <c r="C67" s="356">
        <v>288828788</v>
      </c>
      <c r="D67" s="350"/>
    </row>
    <row r="68" spans="1:4">
      <c r="A68" s="333">
        <v>32</v>
      </c>
      <c r="B68" s="317" t="s">
        <v>748</v>
      </c>
      <c r="C68" s="356">
        <v>1999266644.2237091</v>
      </c>
      <c r="D68" s="350"/>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2" tint="-9.9978637043366805E-2"/>
  </sheetPr>
  <dimension ref="A1:S22"/>
  <sheetViews>
    <sheetView zoomScale="90" zoomScaleNormal="90" workbookViewId="0">
      <pane xSplit="2" ySplit="7" topLeftCell="C8" activePane="bottomRight" state="frozen"/>
      <selection activeCell="B36" sqref="B36:C36"/>
      <selection pane="topRight" activeCell="B36" sqref="B36:C36"/>
      <selection pane="bottomLeft" activeCell="B36" sqref="B36:C36"/>
      <selection pane="bottomRight" activeCell="C8" sqref="C8"/>
    </sheetView>
  </sheetViews>
  <sheetFormatPr defaultColWidth="9.109375" defaultRowHeight="13.8"/>
  <cols>
    <col min="1" max="1" width="10.5546875" style="1" bestFit="1" customWidth="1"/>
    <col min="2" max="2" width="97" style="1" bestFit="1" customWidth="1"/>
    <col min="3" max="3" width="11.33203125" style="1" bestFit="1" customWidth="1"/>
    <col min="4" max="4" width="13.33203125" style="1" bestFit="1" customWidth="1"/>
    <col min="5" max="5" width="9.44140625" style="1" bestFit="1" customWidth="1"/>
    <col min="6" max="6" width="13.33203125" style="1" bestFit="1" customWidth="1"/>
    <col min="7" max="7" width="11.33203125" style="1" bestFit="1" customWidth="1"/>
    <col min="8" max="8" width="13.33203125" style="1" bestFit="1" customWidth="1"/>
    <col min="9" max="9" width="9.44140625" style="1" bestFit="1" customWidth="1"/>
    <col min="10" max="10" width="13.33203125" style="1" bestFit="1" customWidth="1"/>
    <col min="11" max="11" width="11.33203125" style="1" bestFit="1" customWidth="1"/>
    <col min="12" max="12" width="13.33203125" style="1" bestFit="1" customWidth="1"/>
    <col min="13" max="13" width="11.33203125" style="1" bestFit="1" customWidth="1"/>
    <col min="14" max="14" width="13.33203125" style="1" bestFit="1" customWidth="1"/>
    <col min="15" max="15" width="9.44140625" style="1" bestFit="1" customWidth="1"/>
    <col min="16" max="16" width="13.33203125" style="1" bestFit="1" customWidth="1"/>
    <col min="17" max="17" width="9.44140625" style="1" bestFit="1" customWidth="1"/>
    <col min="18" max="18" width="13.33203125" style="1" bestFit="1" customWidth="1"/>
    <col min="19" max="19" width="31.5546875" style="1" bestFit="1" customWidth="1"/>
    <col min="20" max="16384" width="9.109375" style="8"/>
  </cols>
  <sheetData>
    <row r="1" spans="1:19">
      <c r="A1" s="1" t="s">
        <v>97</v>
      </c>
      <c r="B1" s="1" t="str">
        <f>Info!C2</f>
        <v>სს ტერაბანკი</v>
      </c>
    </row>
    <row r="2" spans="1:19">
      <c r="A2" s="1" t="s">
        <v>98</v>
      </c>
      <c r="B2" s="243">
        <f>'1. key ratios'!B2</f>
        <v>45747</v>
      </c>
    </row>
    <row r="4" spans="1:19" ht="28.2" thickBot="1">
      <c r="A4" s="29" t="s">
        <v>248</v>
      </c>
      <c r="B4" s="144" t="s">
        <v>282</v>
      </c>
    </row>
    <row r="5" spans="1:19">
      <c r="A5" s="61"/>
      <c r="B5" s="63"/>
      <c r="C5" s="55" t="s">
        <v>0</v>
      </c>
      <c r="D5" s="55" t="s">
        <v>1</v>
      </c>
      <c r="E5" s="55" t="s">
        <v>2</v>
      </c>
      <c r="F5" s="55" t="s">
        <v>3</v>
      </c>
      <c r="G5" s="55" t="s">
        <v>4</v>
      </c>
      <c r="H5" s="55" t="s">
        <v>5</v>
      </c>
      <c r="I5" s="55" t="s">
        <v>134</v>
      </c>
      <c r="J5" s="55" t="s">
        <v>135</v>
      </c>
      <c r="K5" s="55" t="s">
        <v>136</v>
      </c>
      <c r="L5" s="55" t="s">
        <v>137</v>
      </c>
      <c r="M5" s="55" t="s">
        <v>138</v>
      </c>
      <c r="N5" s="55" t="s">
        <v>139</v>
      </c>
      <c r="O5" s="55" t="s">
        <v>269</v>
      </c>
      <c r="P5" s="55" t="s">
        <v>270</v>
      </c>
      <c r="Q5" s="55" t="s">
        <v>271</v>
      </c>
      <c r="R5" s="140" t="s">
        <v>272</v>
      </c>
      <c r="S5" s="56" t="s">
        <v>273</v>
      </c>
    </row>
    <row r="6" spans="1:19" ht="46.5" customHeight="1">
      <c r="A6" s="79"/>
      <c r="B6" s="676" t="s">
        <v>274</v>
      </c>
      <c r="C6" s="674">
        <v>0</v>
      </c>
      <c r="D6" s="675"/>
      <c r="E6" s="674">
        <v>0.2</v>
      </c>
      <c r="F6" s="675"/>
      <c r="G6" s="674">
        <v>0.35</v>
      </c>
      <c r="H6" s="675"/>
      <c r="I6" s="674">
        <v>0.5</v>
      </c>
      <c r="J6" s="675"/>
      <c r="K6" s="674">
        <v>0.75</v>
      </c>
      <c r="L6" s="675"/>
      <c r="M6" s="674">
        <v>1</v>
      </c>
      <c r="N6" s="675"/>
      <c r="O6" s="674">
        <v>1.5</v>
      </c>
      <c r="P6" s="675"/>
      <c r="Q6" s="674">
        <v>2.5</v>
      </c>
      <c r="R6" s="675"/>
      <c r="S6" s="672" t="s">
        <v>145</v>
      </c>
    </row>
    <row r="7" spans="1:19">
      <c r="A7" s="79"/>
      <c r="B7" s="677"/>
      <c r="C7" s="143" t="s">
        <v>267</v>
      </c>
      <c r="D7" s="143" t="s">
        <v>268</v>
      </c>
      <c r="E7" s="143" t="s">
        <v>267</v>
      </c>
      <c r="F7" s="143" t="s">
        <v>268</v>
      </c>
      <c r="G7" s="143" t="s">
        <v>267</v>
      </c>
      <c r="H7" s="143" t="s">
        <v>268</v>
      </c>
      <c r="I7" s="143" t="s">
        <v>267</v>
      </c>
      <c r="J7" s="143" t="s">
        <v>268</v>
      </c>
      <c r="K7" s="143" t="s">
        <v>267</v>
      </c>
      <c r="L7" s="143" t="s">
        <v>268</v>
      </c>
      <c r="M7" s="143" t="s">
        <v>267</v>
      </c>
      <c r="N7" s="143" t="s">
        <v>268</v>
      </c>
      <c r="O7" s="143" t="s">
        <v>267</v>
      </c>
      <c r="P7" s="143" t="s">
        <v>268</v>
      </c>
      <c r="Q7" s="143" t="s">
        <v>267</v>
      </c>
      <c r="R7" s="143" t="s">
        <v>268</v>
      </c>
      <c r="S7" s="673"/>
    </row>
    <row r="8" spans="1:19">
      <c r="A8" s="59">
        <v>1</v>
      </c>
      <c r="B8" s="87" t="s">
        <v>123</v>
      </c>
      <c r="C8" s="138">
        <v>178627813.36927453</v>
      </c>
      <c r="D8" s="138">
        <v>0</v>
      </c>
      <c r="E8" s="138">
        <v>0</v>
      </c>
      <c r="F8" s="138">
        <v>0</v>
      </c>
      <c r="G8" s="138">
        <v>0</v>
      </c>
      <c r="H8" s="138">
        <v>0</v>
      </c>
      <c r="I8" s="138">
        <v>0</v>
      </c>
      <c r="J8" s="138">
        <v>0</v>
      </c>
      <c r="K8" s="138">
        <v>0</v>
      </c>
      <c r="L8" s="138">
        <v>0</v>
      </c>
      <c r="M8" s="138">
        <v>143061680.01999998</v>
      </c>
      <c r="N8" s="138">
        <v>0</v>
      </c>
      <c r="O8" s="138">
        <v>0</v>
      </c>
      <c r="P8" s="138">
        <v>0</v>
      </c>
      <c r="Q8" s="138">
        <v>0</v>
      </c>
      <c r="R8" s="138">
        <v>0</v>
      </c>
      <c r="S8" s="138">
        <v>143061680.01999998</v>
      </c>
    </row>
    <row r="9" spans="1:19">
      <c r="A9" s="59">
        <v>2</v>
      </c>
      <c r="B9" s="87" t="s">
        <v>124</v>
      </c>
      <c r="C9" s="138">
        <v>0</v>
      </c>
      <c r="D9" s="138">
        <v>0</v>
      </c>
      <c r="E9" s="138">
        <v>0</v>
      </c>
      <c r="F9" s="138">
        <v>0</v>
      </c>
      <c r="G9" s="138">
        <v>0</v>
      </c>
      <c r="H9" s="138">
        <v>0</v>
      </c>
      <c r="I9" s="138">
        <v>0</v>
      </c>
      <c r="J9" s="138">
        <v>0</v>
      </c>
      <c r="K9" s="138">
        <v>0</v>
      </c>
      <c r="L9" s="138">
        <v>0</v>
      </c>
      <c r="M9" s="138">
        <v>0</v>
      </c>
      <c r="N9" s="138">
        <v>0</v>
      </c>
      <c r="O9" s="138">
        <v>0</v>
      </c>
      <c r="P9" s="138">
        <v>0</v>
      </c>
      <c r="Q9" s="138">
        <v>0</v>
      </c>
      <c r="R9" s="138">
        <v>0</v>
      </c>
      <c r="S9" s="138">
        <v>0</v>
      </c>
    </row>
    <row r="10" spans="1:19">
      <c r="A10" s="59">
        <v>3</v>
      </c>
      <c r="B10" s="87" t="s">
        <v>125</v>
      </c>
      <c r="C10" s="138">
        <v>0</v>
      </c>
      <c r="D10" s="138">
        <v>0</v>
      </c>
      <c r="E10" s="138">
        <v>0</v>
      </c>
      <c r="F10" s="138">
        <v>0</v>
      </c>
      <c r="G10" s="138">
        <v>0</v>
      </c>
      <c r="H10" s="138">
        <v>0</v>
      </c>
      <c r="I10" s="138">
        <v>0</v>
      </c>
      <c r="J10" s="138">
        <v>0</v>
      </c>
      <c r="K10" s="138">
        <v>0</v>
      </c>
      <c r="L10" s="138">
        <v>0</v>
      </c>
      <c r="M10" s="138">
        <v>0</v>
      </c>
      <c r="N10" s="138">
        <v>0</v>
      </c>
      <c r="O10" s="138">
        <v>0</v>
      </c>
      <c r="P10" s="138">
        <v>0</v>
      </c>
      <c r="Q10" s="138">
        <v>0</v>
      </c>
      <c r="R10" s="138">
        <v>0</v>
      </c>
      <c r="S10" s="138">
        <v>0</v>
      </c>
    </row>
    <row r="11" spans="1:19">
      <c r="A11" s="59">
        <v>4</v>
      </c>
      <c r="B11" s="87" t="s">
        <v>126</v>
      </c>
      <c r="C11" s="138">
        <v>0</v>
      </c>
      <c r="D11" s="138">
        <v>0</v>
      </c>
      <c r="E11" s="138">
        <v>0</v>
      </c>
      <c r="F11" s="138">
        <v>0</v>
      </c>
      <c r="G11" s="138">
        <v>0</v>
      </c>
      <c r="H11" s="138">
        <v>0</v>
      </c>
      <c r="I11" s="138">
        <v>0</v>
      </c>
      <c r="J11" s="138">
        <v>0</v>
      </c>
      <c r="K11" s="138">
        <v>0</v>
      </c>
      <c r="L11" s="138">
        <v>0</v>
      </c>
      <c r="M11" s="138">
        <v>0</v>
      </c>
      <c r="N11" s="138">
        <v>0</v>
      </c>
      <c r="O11" s="138">
        <v>0</v>
      </c>
      <c r="P11" s="138">
        <v>0</v>
      </c>
      <c r="Q11" s="138">
        <v>0</v>
      </c>
      <c r="R11" s="138">
        <v>0</v>
      </c>
      <c r="S11" s="138">
        <v>0</v>
      </c>
    </row>
    <row r="12" spans="1:19">
      <c r="A12" s="59">
        <v>5</v>
      </c>
      <c r="B12" s="87" t="s">
        <v>920</v>
      </c>
      <c r="C12" s="138">
        <v>0</v>
      </c>
      <c r="D12" s="138">
        <v>0</v>
      </c>
      <c r="E12" s="138">
        <v>0</v>
      </c>
      <c r="F12" s="138">
        <v>0</v>
      </c>
      <c r="G12" s="138">
        <v>0</v>
      </c>
      <c r="H12" s="138">
        <v>0</v>
      </c>
      <c r="I12" s="138">
        <v>0</v>
      </c>
      <c r="J12" s="138">
        <v>0</v>
      </c>
      <c r="K12" s="138">
        <v>0</v>
      </c>
      <c r="L12" s="138">
        <v>0</v>
      </c>
      <c r="M12" s="138">
        <v>0</v>
      </c>
      <c r="N12" s="138">
        <v>0</v>
      </c>
      <c r="O12" s="138">
        <v>0</v>
      </c>
      <c r="P12" s="138">
        <v>0</v>
      </c>
      <c r="Q12" s="138">
        <v>0</v>
      </c>
      <c r="R12" s="138">
        <v>0</v>
      </c>
      <c r="S12" s="138">
        <v>0</v>
      </c>
    </row>
    <row r="13" spans="1:19">
      <c r="A13" s="59">
        <v>6</v>
      </c>
      <c r="B13" s="87" t="s">
        <v>127</v>
      </c>
      <c r="C13" s="138">
        <v>0</v>
      </c>
      <c r="D13" s="138">
        <v>0</v>
      </c>
      <c r="E13" s="138">
        <v>11635882.560000001</v>
      </c>
      <c r="F13" s="138">
        <v>0</v>
      </c>
      <c r="G13" s="138">
        <v>0</v>
      </c>
      <c r="H13" s="138">
        <v>0</v>
      </c>
      <c r="I13" s="138">
        <v>2198482.0799999996</v>
      </c>
      <c r="J13" s="138">
        <v>0</v>
      </c>
      <c r="K13" s="138">
        <v>0</v>
      </c>
      <c r="L13" s="138">
        <v>0</v>
      </c>
      <c r="M13" s="138">
        <v>926377.30999999994</v>
      </c>
      <c r="N13" s="138">
        <v>0</v>
      </c>
      <c r="O13" s="138">
        <v>0</v>
      </c>
      <c r="P13" s="138">
        <v>0</v>
      </c>
      <c r="Q13" s="138">
        <v>0</v>
      </c>
      <c r="R13" s="138">
        <v>0</v>
      </c>
      <c r="S13" s="138">
        <v>4352794.8619999997</v>
      </c>
    </row>
    <row r="14" spans="1:19">
      <c r="A14" s="59">
        <v>7</v>
      </c>
      <c r="B14" s="87" t="s">
        <v>71</v>
      </c>
      <c r="C14" s="138">
        <v>0</v>
      </c>
      <c r="D14" s="138">
        <v>0</v>
      </c>
      <c r="E14" s="138">
        <v>0</v>
      </c>
      <c r="F14" s="138">
        <v>0</v>
      </c>
      <c r="G14" s="138">
        <v>0</v>
      </c>
      <c r="H14" s="138">
        <v>0</v>
      </c>
      <c r="I14" s="138">
        <v>0</v>
      </c>
      <c r="J14" s="138">
        <v>0</v>
      </c>
      <c r="K14" s="138">
        <v>0</v>
      </c>
      <c r="L14" s="138">
        <v>0</v>
      </c>
      <c r="M14" s="138">
        <v>673483535.24593651</v>
      </c>
      <c r="N14" s="138">
        <v>42939415.920218438</v>
      </c>
      <c r="O14" s="138">
        <v>0</v>
      </c>
      <c r="P14" s="138">
        <v>0</v>
      </c>
      <c r="Q14" s="138">
        <v>0</v>
      </c>
      <c r="R14" s="138">
        <v>0</v>
      </c>
      <c r="S14" s="138">
        <v>716422951.16615498</v>
      </c>
    </row>
    <row r="15" spans="1:19">
      <c r="A15" s="59">
        <v>8</v>
      </c>
      <c r="B15" s="87" t="s">
        <v>72</v>
      </c>
      <c r="C15" s="138">
        <v>0</v>
      </c>
      <c r="D15" s="138">
        <v>0</v>
      </c>
      <c r="E15" s="138">
        <v>0</v>
      </c>
      <c r="F15" s="138">
        <v>0</v>
      </c>
      <c r="G15" s="138">
        <v>0</v>
      </c>
      <c r="H15" s="138">
        <v>0</v>
      </c>
      <c r="I15" s="138">
        <v>0</v>
      </c>
      <c r="J15" s="138">
        <v>0</v>
      </c>
      <c r="K15" s="138">
        <v>650986394.36959267</v>
      </c>
      <c r="L15" s="138">
        <v>14162376.154778808</v>
      </c>
      <c r="M15" s="138">
        <v>0</v>
      </c>
      <c r="N15" s="138">
        <v>0</v>
      </c>
      <c r="O15" s="138">
        <v>0</v>
      </c>
      <c r="P15" s="138">
        <v>0</v>
      </c>
      <c r="Q15" s="138">
        <v>0</v>
      </c>
      <c r="R15" s="138">
        <v>0</v>
      </c>
      <c r="S15" s="138">
        <v>498861577.8932786</v>
      </c>
    </row>
    <row r="16" spans="1:19">
      <c r="A16" s="59">
        <v>9</v>
      </c>
      <c r="B16" s="87" t="s">
        <v>921</v>
      </c>
      <c r="C16" s="138">
        <v>0</v>
      </c>
      <c r="D16" s="138">
        <v>0</v>
      </c>
      <c r="E16" s="138">
        <v>0</v>
      </c>
      <c r="F16" s="138">
        <v>0</v>
      </c>
      <c r="G16" s="138">
        <v>151066780.56872115</v>
      </c>
      <c r="H16" s="138">
        <v>1012382.9814999996</v>
      </c>
      <c r="I16" s="138">
        <v>0</v>
      </c>
      <c r="J16" s="138">
        <v>0</v>
      </c>
      <c r="K16" s="138">
        <v>0</v>
      </c>
      <c r="L16" s="138">
        <v>0</v>
      </c>
      <c r="M16" s="138">
        <v>0</v>
      </c>
      <c r="N16" s="138">
        <v>0</v>
      </c>
      <c r="O16" s="138">
        <v>0</v>
      </c>
      <c r="P16" s="138">
        <v>0</v>
      </c>
      <c r="Q16" s="138">
        <v>0</v>
      </c>
      <c r="R16" s="138">
        <v>0</v>
      </c>
      <c r="S16" s="138">
        <v>53227707.242577396</v>
      </c>
    </row>
    <row r="17" spans="1:19">
      <c r="A17" s="59">
        <v>10</v>
      </c>
      <c r="B17" s="87" t="s">
        <v>67</v>
      </c>
      <c r="C17" s="138">
        <v>0</v>
      </c>
      <c r="D17" s="138">
        <v>0</v>
      </c>
      <c r="E17" s="138">
        <v>0</v>
      </c>
      <c r="F17" s="138">
        <v>0</v>
      </c>
      <c r="G17" s="138">
        <v>0</v>
      </c>
      <c r="H17" s="138">
        <v>0</v>
      </c>
      <c r="I17" s="138">
        <v>0</v>
      </c>
      <c r="J17" s="138">
        <v>0</v>
      </c>
      <c r="K17" s="138">
        <v>0</v>
      </c>
      <c r="L17" s="138">
        <v>0</v>
      </c>
      <c r="M17" s="138">
        <v>0</v>
      </c>
      <c r="N17" s="138">
        <v>0</v>
      </c>
      <c r="O17" s="138">
        <v>22000084.307899989</v>
      </c>
      <c r="P17" s="138">
        <v>269104.96960000001</v>
      </c>
      <c r="Q17" s="138">
        <v>0</v>
      </c>
      <c r="R17" s="138">
        <v>0</v>
      </c>
      <c r="S17" s="138">
        <v>33403783.916249983</v>
      </c>
    </row>
    <row r="18" spans="1:19">
      <c r="A18" s="59">
        <v>11</v>
      </c>
      <c r="B18" s="87" t="s">
        <v>68</v>
      </c>
      <c r="C18" s="138">
        <v>0</v>
      </c>
      <c r="D18" s="138">
        <v>0</v>
      </c>
      <c r="E18" s="138">
        <v>0</v>
      </c>
      <c r="F18" s="138">
        <v>0</v>
      </c>
      <c r="G18" s="138">
        <v>0</v>
      </c>
      <c r="H18" s="138">
        <v>0</v>
      </c>
      <c r="I18" s="138">
        <v>0</v>
      </c>
      <c r="J18" s="138">
        <v>0</v>
      </c>
      <c r="K18" s="138">
        <v>0</v>
      </c>
      <c r="L18" s="138">
        <v>0</v>
      </c>
      <c r="M18" s="138">
        <v>0</v>
      </c>
      <c r="N18" s="138">
        <v>0</v>
      </c>
      <c r="O18" s="138">
        <v>0</v>
      </c>
      <c r="P18" s="138">
        <v>0</v>
      </c>
      <c r="Q18" s="138">
        <v>0</v>
      </c>
      <c r="R18" s="138">
        <v>0</v>
      </c>
      <c r="S18" s="138">
        <v>0</v>
      </c>
    </row>
    <row r="19" spans="1:19">
      <c r="A19" s="59">
        <v>12</v>
      </c>
      <c r="B19" s="87" t="s">
        <v>69</v>
      </c>
      <c r="C19" s="138">
        <v>0</v>
      </c>
      <c r="D19" s="138">
        <v>0</v>
      </c>
      <c r="E19" s="138">
        <v>0</v>
      </c>
      <c r="F19" s="138">
        <v>0</v>
      </c>
      <c r="G19" s="138">
        <v>0</v>
      </c>
      <c r="H19" s="138">
        <v>0</v>
      </c>
      <c r="I19" s="138">
        <v>0</v>
      </c>
      <c r="J19" s="138">
        <v>0</v>
      </c>
      <c r="K19" s="138">
        <v>0</v>
      </c>
      <c r="L19" s="138">
        <v>0</v>
      </c>
      <c r="M19" s="138">
        <v>0</v>
      </c>
      <c r="N19" s="138">
        <v>0</v>
      </c>
      <c r="O19" s="138">
        <v>0</v>
      </c>
      <c r="P19" s="138">
        <v>0</v>
      </c>
      <c r="Q19" s="138">
        <v>0</v>
      </c>
      <c r="R19" s="138">
        <v>0</v>
      </c>
      <c r="S19" s="138">
        <v>0</v>
      </c>
    </row>
    <row r="20" spans="1:19">
      <c r="A20" s="59">
        <v>13</v>
      </c>
      <c r="B20" s="87" t="s">
        <v>70</v>
      </c>
      <c r="C20" s="138">
        <v>0</v>
      </c>
      <c r="D20" s="138">
        <v>0</v>
      </c>
      <c r="E20" s="138">
        <v>0</v>
      </c>
      <c r="F20" s="138">
        <v>0</v>
      </c>
      <c r="G20" s="138">
        <v>0</v>
      </c>
      <c r="H20" s="138">
        <v>0</v>
      </c>
      <c r="I20" s="138">
        <v>0</v>
      </c>
      <c r="J20" s="138">
        <v>0</v>
      </c>
      <c r="K20" s="138">
        <v>0</v>
      </c>
      <c r="L20" s="138">
        <v>0</v>
      </c>
      <c r="M20" s="138">
        <v>0</v>
      </c>
      <c r="N20" s="138">
        <v>0</v>
      </c>
      <c r="O20" s="138">
        <v>0</v>
      </c>
      <c r="P20" s="138">
        <v>0</v>
      </c>
      <c r="Q20" s="138">
        <v>0</v>
      </c>
      <c r="R20" s="138">
        <v>0</v>
      </c>
      <c r="S20" s="138">
        <v>0</v>
      </c>
    </row>
    <row r="21" spans="1:19">
      <c r="A21" s="59">
        <v>14</v>
      </c>
      <c r="B21" s="87" t="s">
        <v>143</v>
      </c>
      <c r="C21" s="138">
        <v>49442676.459999993</v>
      </c>
      <c r="D21" s="138">
        <v>0</v>
      </c>
      <c r="E21" s="138">
        <v>12585.14</v>
      </c>
      <c r="F21" s="138">
        <v>0</v>
      </c>
      <c r="G21" s="138">
        <v>0</v>
      </c>
      <c r="H21" s="138">
        <v>0</v>
      </c>
      <c r="I21" s="138">
        <v>0</v>
      </c>
      <c r="J21" s="138">
        <v>0</v>
      </c>
      <c r="K21" s="138">
        <v>0</v>
      </c>
      <c r="L21" s="138">
        <v>0</v>
      </c>
      <c r="M21" s="138">
        <v>78299137.102438658</v>
      </c>
      <c r="N21" s="138">
        <v>0</v>
      </c>
      <c r="O21" s="138">
        <v>0</v>
      </c>
      <c r="P21" s="138">
        <v>0</v>
      </c>
      <c r="Q21" s="138">
        <v>5500000</v>
      </c>
      <c r="R21" s="138">
        <v>0</v>
      </c>
      <c r="S21" s="138">
        <v>92051654.130438656</v>
      </c>
    </row>
    <row r="22" spans="1:19" ht="14.4" thickBot="1">
      <c r="A22" s="53"/>
      <c r="B22" s="83" t="s">
        <v>66</v>
      </c>
      <c r="C22" s="138">
        <v>228070489.82927454</v>
      </c>
      <c r="D22" s="138">
        <v>0</v>
      </c>
      <c r="E22" s="138">
        <v>11648467.700000001</v>
      </c>
      <c r="F22" s="138">
        <v>0</v>
      </c>
      <c r="G22" s="138">
        <v>151066780.56872115</v>
      </c>
      <c r="H22" s="138">
        <v>1012382.9814999996</v>
      </c>
      <c r="I22" s="138">
        <v>2198482.0799999996</v>
      </c>
      <c r="J22" s="138">
        <v>0</v>
      </c>
      <c r="K22" s="138">
        <v>650986394.36959267</v>
      </c>
      <c r="L22" s="138">
        <v>14162376.154778808</v>
      </c>
      <c r="M22" s="138">
        <v>895770729.67837524</v>
      </c>
      <c r="N22" s="138">
        <v>42939415.920218438</v>
      </c>
      <c r="O22" s="138">
        <v>22000084.307899989</v>
      </c>
      <c r="P22" s="138">
        <v>269104.96960000001</v>
      </c>
      <c r="Q22" s="138">
        <v>5500000</v>
      </c>
      <c r="R22" s="138">
        <v>0</v>
      </c>
      <c r="S22" s="138">
        <v>1541382149.2306993</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2" tint="-9.9978637043366805E-2"/>
  </sheetPr>
  <dimension ref="A1:V28"/>
  <sheetViews>
    <sheetView workbookViewId="0">
      <pane xSplit="2" ySplit="6" topLeftCell="C19" activePane="bottomRight" state="frozen"/>
      <selection activeCell="B36" sqref="B36:C36"/>
      <selection pane="topRight" activeCell="B36" sqref="B36:C36"/>
      <selection pane="bottomLeft" activeCell="B36" sqref="B36:C36"/>
      <selection pane="bottomRight"/>
    </sheetView>
  </sheetViews>
  <sheetFormatPr defaultColWidth="9.109375" defaultRowHeight="13.8"/>
  <cols>
    <col min="1" max="1" width="10.5546875" style="1" bestFit="1" customWidth="1"/>
    <col min="2" max="2" width="97" style="1" bestFit="1" customWidth="1"/>
    <col min="3" max="3" width="19" style="1" customWidth="1"/>
    <col min="4" max="4" width="19.5546875" style="1" customWidth="1"/>
    <col min="5" max="5" width="31.109375" style="1" customWidth="1"/>
    <col min="6" max="6" width="29.109375" style="1" customWidth="1"/>
    <col min="7" max="7" width="28.5546875" style="1" customWidth="1"/>
    <col min="8" max="8" width="26.44140625" style="1" customWidth="1"/>
    <col min="9" max="9" width="23.6640625" style="1" customWidth="1"/>
    <col min="10" max="10" width="21.5546875" style="1" customWidth="1"/>
    <col min="11" max="11" width="15.6640625" style="1" customWidth="1"/>
    <col min="12" max="12" width="13.33203125" style="1" customWidth="1"/>
    <col min="13" max="13" width="20.88671875" style="1" customWidth="1"/>
    <col min="14" max="14" width="19.33203125" style="1" customWidth="1"/>
    <col min="15" max="15" width="18.44140625" style="1" customWidth="1"/>
    <col min="16" max="16" width="19" style="1" customWidth="1"/>
    <col min="17" max="17" width="20.3320312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8"/>
  </cols>
  <sheetData>
    <row r="1" spans="1:22">
      <c r="A1" s="1" t="s">
        <v>97</v>
      </c>
      <c r="B1" s="1" t="str">
        <f>Info!C2</f>
        <v>სს ტერაბანკი</v>
      </c>
    </row>
    <row r="2" spans="1:22">
      <c r="A2" s="1" t="s">
        <v>98</v>
      </c>
      <c r="B2" s="243">
        <f>'1. key ratios'!B2</f>
        <v>45747</v>
      </c>
    </row>
    <row r="4" spans="1:22" ht="28.2" thickBot="1">
      <c r="A4" s="1" t="s">
        <v>249</v>
      </c>
      <c r="B4" s="144" t="s">
        <v>283</v>
      </c>
      <c r="V4" s="113" t="s">
        <v>76</v>
      </c>
    </row>
    <row r="5" spans="1:22">
      <c r="A5" s="51"/>
      <c r="B5" s="52"/>
      <c r="C5" s="678" t="s">
        <v>105</v>
      </c>
      <c r="D5" s="679"/>
      <c r="E5" s="679"/>
      <c r="F5" s="679"/>
      <c r="G5" s="679"/>
      <c r="H5" s="679"/>
      <c r="I5" s="679"/>
      <c r="J5" s="679"/>
      <c r="K5" s="679"/>
      <c r="L5" s="680"/>
      <c r="M5" s="678" t="s">
        <v>106</v>
      </c>
      <c r="N5" s="679"/>
      <c r="O5" s="679"/>
      <c r="P5" s="679"/>
      <c r="Q5" s="679"/>
      <c r="R5" s="679"/>
      <c r="S5" s="680"/>
      <c r="T5" s="683" t="s">
        <v>281</v>
      </c>
      <c r="U5" s="683" t="s">
        <v>280</v>
      </c>
      <c r="V5" s="681" t="s">
        <v>107</v>
      </c>
    </row>
    <row r="6" spans="1:22" s="29" customFormat="1" ht="138">
      <c r="A6" s="57"/>
      <c r="B6" s="89"/>
      <c r="C6" s="49" t="s">
        <v>108</v>
      </c>
      <c r="D6" s="48" t="s">
        <v>109</v>
      </c>
      <c r="E6" s="46" t="s">
        <v>110</v>
      </c>
      <c r="F6" s="46" t="s">
        <v>275</v>
      </c>
      <c r="G6" s="48" t="s">
        <v>111</v>
      </c>
      <c r="H6" s="48" t="s">
        <v>112</v>
      </c>
      <c r="I6" s="48" t="s">
        <v>113</v>
      </c>
      <c r="J6" s="48" t="s">
        <v>142</v>
      </c>
      <c r="K6" s="48" t="s">
        <v>114</v>
      </c>
      <c r="L6" s="50" t="s">
        <v>115</v>
      </c>
      <c r="M6" s="49" t="s">
        <v>116</v>
      </c>
      <c r="N6" s="48" t="s">
        <v>117</v>
      </c>
      <c r="O6" s="48" t="s">
        <v>118</v>
      </c>
      <c r="P6" s="48" t="s">
        <v>119</v>
      </c>
      <c r="Q6" s="48" t="s">
        <v>120</v>
      </c>
      <c r="R6" s="48" t="s">
        <v>121</v>
      </c>
      <c r="S6" s="50" t="s">
        <v>122</v>
      </c>
      <c r="T6" s="684"/>
      <c r="U6" s="684"/>
      <c r="V6" s="682"/>
    </row>
    <row r="7" spans="1:22">
      <c r="A7" s="82">
        <v>1</v>
      </c>
      <c r="B7" s="87" t="s">
        <v>123</v>
      </c>
      <c r="C7" s="139">
        <v>0</v>
      </c>
      <c r="D7" s="139">
        <v>0</v>
      </c>
      <c r="E7" s="139">
        <v>0</v>
      </c>
      <c r="F7" s="139">
        <v>0</v>
      </c>
      <c r="G7" s="139">
        <v>0</v>
      </c>
      <c r="H7" s="139">
        <v>0</v>
      </c>
      <c r="I7" s="139">
        <v>0</v>
      </c>
      <c r="J7" s="139">
        <v>0</v>
      </c>
      <c r="K7" s="139">
        <v>0</v>
      </c>
      <c r="L7" s="139">
        <v>0</v>
      </c>
      <c r="M7" s="139">
        <v>0</v>
      </c>
      <c r="N7" s="139">
        <v>0</v>
      </c>
      <c r="O7" s="139">
        <v>0</v>
      </c>
      <c r="P7" s="139">
        <v>0</v>
      </c>
      <c r="Q7" s="139">
        <v>0</v>
      </c>
      <c r="R7" s="139">
        <v>0</v>
      </c>
      <c r="S7" s="139">
        <v>0</v>
      </c>
      <c r="T7" s="139">
        <v>0</v>
      </c>
      <c r="U7" s="139">
        <v>0</v>
      </c>
      <c r="V7" s="139">
        <v>0</v>
      </c>
    </row>
    <row r="8" spans="1:22">
      <c r="A8" s="82">
        <v>2</v>
      </c>
      <c r="B8" s="87" t="s">
        <v>124</v>
      </c>
      <c r="C8" s="139">
        <v>0</v>
      </c>
      <c r="D8" s="139">
        <v>0</v>
      </c>
      <c r="E8" s="139">
        <v>0</v>
      </c>
      <c r="F8" s="139">
        <v>0</v>
      </c>
      <c r="G8" s="139">
        <v>0</v>
      </c>
      <c r="H8" s="139">
        <v>0</v>
      </c>
      <c r="I8" s="139">
        <v>0</v>
      </c>
      <c r="J8" s="139">
        <v>0</v>
      </c>
      <c r="K8" s="139">
        <v>0</v>
      </c>
      <c r="L8" s="139">
        <v>0</v>
      </c>
      <c r="M8" s="139">
        <v>0</v>
      </c>
      <c r="N8" s="139">
        <v>0</v>
      </c>
      <c r="O8" s="139">
        <v>0</v>
      </c>
      <c r="P8" s="139">
        <v>0</v>
      </c>
      <c r="Q8" s="139">
        <v>0</v>
      </c>
      <c r="R8" s="139">
        <v>0</v>
      </c>
      <c r="S8" s="139">
        <v>0</v>
      </c>
      <c r="T8" s="139">
        <v>0</v>
      </c>
      <c r="U8" s="139">
        <v>0</v>
      </c>
      <c r="V8" s="139">
        <v>0</v>
      </c>
    </row>
    <row r="9" spans="1:22">
      <c r="A9" s="82">
        <v>3</v>
      </c>
      <c r="B9" s="87" t="s">
        <v>125</v>
      </c>
      <c r="C9" s="139">
        <v>0</v>
      </c>
      <c r="D9" s="139">
        <v>0</v>
      </c>
      <c r="E9" s="139">
        <v>0</v>
      </c>
      <c r="F9" s="139">
        <v>0</v>
      </c>
      <c r="G9" s="139">
        <v>0</v>
      </c>
      <c r="H9" s="139">
        <v>0</v>
      </c>
      <c r="I9" s="139">
        <v>0</v>
      </c>
      <c r="J9" s="139">
        <v>0</v>
      </c>
      <c r="K9" s="139">
        <v>0</v>
      </c>
      <c r="L9" s="139">
        <v>0</v>
      </c>
      <c r="M9" s="139">
        <v>0</v>
      </c>
      <c r="N9" s="139">
        <v>0</v>
      </c>
      <c r="O9" s="139">
        <v>0</v>
      </c>
      <c r="P9" s="139">
        <v>0</v>
      </c>
      <c r="Q9" s="139">
        <v>0</v>
      </c>
      <c r="R9" s="139">
        <v>0</v>
      </c>
      <c r="S9" s="139">
        <v>0</v>
      </c>
      <c r="T9" s="139">
        <v>0</v>
      </c>
      <c r="U9" s="139">
        <v>0</v>
      </c>
      <c r="V9" s="139">
        <v>0</v>
      </c>
    </row>
    <row r="10" spans="1:22">
      <c r="A10" s="82">
        <v>4</v>
      </c>
      <c r="B10" s="87" t="s">
        <v>126</v>
      </c>
      <c r="C10" s="139">
        <v>0</v>
      </c>
      <c r="D10" s="139">
        <v>0</v>
      </c>
      <c r="E10" s="139">
        <v>0</v>
      </c>
      <c r="F10" s="139">
        <v>0</v>
      </c>
      <c r="G10" s="139">
        <v>0</v>
      </c>
      <c r="H10" s="139">
        <v>0</v>
      </c>
      <c r="I10" s="139">
        <v>0</v>
      </c>
      <c r="J10" s="139">
        <v>0</v>
      </c>
      <c r="K10" s="139">
        <v>0</v>
      </c>
      <c r="L10" s="139">
        <v>0</v>
      </c>
      <c r="M10" s="139">
        <v>0</v>
      </c>
      <c r="N10" s="139">
        <v>0</v>
      </c>
      <c r="O10" s="139">
        <v>0</v>
      </c>
      <c r="P10" s="139">
        <v>0</v>
      </c>
      <c r="Q10" s="139">
        <v>0</v>
      </c>
      <c r="R10" s="139">
        <v>0</v>
      </c>
      <c r="S10" s="139">
        <v>0</v>
      </c>
      <c r="T10" s="139">
        <v>0</v>
      </c>
      <c r="U10" s="139">
        <v>0</v>
      </c>
      <c r="V10" s="139">
        <v>0</v>
      </c>
    </row>
    <row r="11" spans="1:22">
      <c r="A11" s="82">
        <v>5</v>
      </c>
      <c r="B11" s="87" t="s">
        <v>920</v>
      </c>
      <c r="C11" s="139">
        <v>0</v>
      </c>
      <c r="D11" s="139">
        <v>0</v>
      </c>
      <c r="E11" s="139">
        <v>0</v>
      </c>
      <c r="F11" s="139">
        <v>0</v>
      </c>
      <c r="G11" s="139">
        <v>0</v>
      </c>
      <c r="H11" s="139">
        <v>0</v>
      </c>
      <c r="I11" s="139">
        <v>0</v>
      </c>
      <c r="J11" s="139">
        <v>0</v>
      </c>
      <c r="K11" s="139">
        <v>0</v>
      </c>
      <c r="L11" s="139">
        <v>0</v>
      </c>
      <c r="M11" s="139">
        <v>0</v>
      </c>
      <c r="N11" s="139">
        <v>0</v>
      </c>
      <c r="O11" s="139">
        <v>0</v>
      </c>
      <c r="P11" s="139">
        <v>0</v>
      </c>
      <c r="Q11" s="139">
        <v>0</v>
      </c>
      <c r="R11" s="139">
        <v>0</v>
      </c>
      <c r="S11" s="139">
        <v>0</v>
      </c>
      <c r="T11" s="139">
        <v>0</v>
      </c>
      <c r="U11" s="139">
        <v>0</v>
      </c>
      <c r="V11" s="139">
        <v>0</v>
      </c>
    </row>
    <row r="12" spans="1:22">
      <c r="A12" s="82">
        <v>6</v>
      </c>
      <c r="B12" s="87" t="s">
        <v>127</v>
      </c>
      <c r="C12" s="139">
        <v>0</v>
      </c>
      <c r="D12" s="139">
        <v>0</v>
      </c>
      <c r="E12" s="139">
        <v>0</v>
      </c>
      <c r="F12" s="139">
        <v>0</v>
      </c>
      <c r="G12" s="139">
        <v>0</v>
      </c>
      <c r="H12" s="139">
        <v>0</v>
      </c>
      <c r="I12" s="139">
        <v>0</v>
      </c>
      <c r="J12" s="139">
        <v>0</v>
      </c>
      <c r="K12" s="139">
        <v>0</v>
      </c>
      <c r="L12" s="139">
        <v>0</v>
      </c>
      <c r="M12" s="139">
        <v>0</v>
      </c>
      <c r="N12" s="139">
        <v>0</v>
      </c>
      <c r="O12" s="139">
        <v>0</v>
      </c>
      <c r="P12" s="139">
        <v>0</v>
      </c>
      <c r="Q12" s="139">
        <v>0</v>
      </c>
      <c r="R12" s="139">
        <v>0</v>
      </c>
      <c r="S12" s="139">
        <v>0</v>
      </c>
      <c r="T12" s="139">
        <v>0</v>
      </c>
      <c r="U12" s="139">
        <v>0</v>
      </c>
      <c r="V12" s="139">
        <v>0</v>
      </c>
    </row>
    <row r="13" spans="1:22">
      <c r="A13" s="82">
        <v>7</v>
      </c>
      <c r="B13" s="87" t="s">
        <v>71</v>
      </c>
      <c r="C13" s="139">
        <v>0</v>
      </c>
      <c r="D13" s="139">
        <v>27973761.906550005</v>
      </c>
      <c r="E13" s="139">
        <v>0</v>
      </c>
      <c r="F13" s="139">
        <v>0</v>
      </c>
      <c r="G13" s="139">
        <v>0</v>
      </c>
      <c r="H13" s="139">
        <v>0</v>
      </c>
      <c r="I13" s="139">
        <v>0</v>
      </c>
      <c r="J13" s="139">
        <v>0</v>
      </c>
      <c r="K13" s="139">
        <v>0</v>
      </c>
      <c r="L13" s="139">
        <v>0</v>
      </c>
      <c r="M13" s="139">
        <v>0</v>
      </c>
      <c r="N13" s="139">
        <v>0</v>
      </c>
      <c r="O13" s="139">
        <v>0</v>
      </c>
      <c r="P13" s="139">
        <v>0</v>
      </c>
      <c r="Q13" s="139">
        <v>0</v>
      </c>
      <c r="R13" s="139">
        <v>0</v>
      </c>
      <c r="S13" s="139">
        <v>0</v>
      </c>
      <c r="T13" s="139">
        <v>25544609.181700002</v>
      </c>
      <c r="U13" s="139">
        <v>2429152.7248500008</v>
      </c>
      <c r="V13" s="139">
        <v>27973761.906550005</v>
      </c>
    </row>
    <row r="14" spans="1:22">
      <c r="A14" s="82">
        <v>8</v>
      </c>
      <c r="B14" s="87" t="s">
        <v>72</v>
      </c>
      <c r="C14" s="139">
        <v>0</v>
      </c>
      <c r="D14" s="139">
        <v>4989167.364400004</v>
      </c>
      <c r="E14" s="139">
        <v>0</v>
      </c>
      <c r="F14" s="139">
        <v>0</v>
      </c>
      <c r="G14" s="139">
        <v>0</v>
      </c>
      <c r="H14" s="139">
        <v>0</v>
      </c>
      <c r="I14" s="139">
        <v>0</v>
      </c>
      <c r="J14" s="139">
        <v>0</v>
      </c>
      <c r="K14" s="139">
        <v>0</v>
      </c>
      <c r="L14" s="139">
        <v>0</v>
      </c>
      <c r="M14" s="139">
        <v>0</v>
      </c>
      <c r="N14" s="139">
        <v>0</v>
      </c>
      <c r="O14" s="139">
        <v>0</v>
      </c>
      <c r="P14" s="139">
        <v>0</v>
      </c>
      <c r="Q14" s="139">
        <v>0</v>
      </c>
      <c r="R14" s="139">
        <v>0</v>
      </c>
      <c r="S14" s="139">
        <v>0</v>
      </c>
      <c r="T14" s="139">
        <v>4481447.3114000037</v>
      </c>
      <c r="U14" s="139">
        <v>507720.05299999996</v>
      </c>
      <c r="V14" s="139">
        <v>4989167.364400004</v>
      </c>
    </row>
    <row r="15" spans="1:22">
      <c r="A15" s="82">
        <v>9</v>
      </c>
      <c r="B15" s="87" t="s">
        <v>921</v>
      </c>
      <c r="C15" s="139">
        <v>0</v>
      </c>
      <c r="D15" s="139">
        <v>0</v>
      </c>
      <c r="E15" s="139">
        <v>0</v>
      </c>
      <c r="F15" s="139">
        <v>0</v>
      </c>
      <c r="G15" s="139">
        <v>0</v>
      </c>
      <c r="H15" s="139">
        <v>0</v>
      </c>
      <c r="I15" s="139">
        <v>0</v>
      </c>
      <c r="J15" s="139">
        <v>0</v>
      </c>
      <c r="K15" s="139">
        <v>0</v>
      </c>
      <c r="L15" s="139">
        <v>0</v>
      </c>
      <c r="M15" s="139">
        <v>0</v>
      </c>
      <c r="N15" s="139">
        <v>0</v>
      </c>
      <c r="O15" s="139">
        <v>0</v>
      </c>
      <c r="P15" s="139">
        <v>0</v>
      </c>
      <c r="Q15" s="139">
        <v>0</v>
      </c>
      <c r="R15" s="139">
        <v>0</v>
      </c>
      <c r="S15" s="139">
        <v>0</v>
      </c>
      <c r="T15" s="139">
        <v>0</v>
      </c>
      <c r="U15" s="139">
        <v>0</v>
      </c>
      <c r="V15" s="139">
        <v>0</v>
      </c>
    </row>
    <row r="16" spans="1:22">
      <c r="A16" s="82">
        <v>10</v>
      </c>
      <c r="B16" s="87" t="s">
        <v>67</v>
      </c>
      <c r="C16" s="139">
        <v>0</v>
      </c>
      <c r="D16" s="139">
        <v>0</v>
      </c>
      <c r="E16" s="139">
        <v>0</v>
      </c>
      <c r="F16" s="139">
        <v>0</v>
      </c>
      <c r="G16" s="139">
        <v>0</v>
      </c>
      <c r="H16" s="139">
        <v>0</v>
      </c>
      <c r="I16" s="139">
        <v>0</v>
      </c>
      <c r="J16" s="139">
        <v>0</v>
      </c>
      <c r="K16" s="139">
        <v>0</v>
      </c>
      <c r="L16" s="139">
        <v>0</v>
      </c>
      <c r="M16" s="139">
        <v>0</v>
      </c>
      <c r="N16" s="139">
        <v>0</v>
      </c>
      <c r="O16" s="139">
        <v>0</v>
      </c>
      <c r="P16" s="139">
        <v>0</v>
      </c>
      <c r="Q16" s="139">
        <v>0</v>
      </c>
      <c r="R16" s="139">
        <v>0</v>
      </c>
      <c r="S16" s="139">
        <v>0</v>
      </c>
      <c r="T16" s="139">
        <v>0</v>
      </c>
      <c r="U16" s="139">
        <v>0</v>
      </c>
      <c r="V16" s="139">
        <v>0</v>
      </c>
    </row>
    <row r="17" spans="1:22">
      <c r="A17" s="82">
        <v>11</v>
      </c>
      <c r="B17" s="87" t="s">
        <v>68</v>
      </c>
      <c r="C17" s="139">
        <v>0</v>
      </c>
      <c r="D17" s="139">
        <v>0</v>
      </c>
      <c r="E17" s="139">
        <v>0</v>
      </c>
      <c r="F17" s="139">
        <v>0</v>
      </c>
      <c r="G17" s="139">
        <v>0</v>
      </c>
      <c r="H17" s="139">
        <v>0</v>
      </c>
      <c r="I17" s="139">
        <v>0</v>
      </c>
      <c r="J17" s="139">
        <v>0</v>
      </c>
      <c r="K17" s="139">
        <v>0</v>
      </c>
      <c r="L17" s="139">
        <v>0</v>
      </c>
      <c r="M17" s="139">
        <v>0</v>
      </c>
      <c r="N17" s="139">
        <v>0</v>
      </c>
      <c r="O17" s="139">
        <v>0</v>
      </c>
      <c r="P17" s="139">
        <v>0</v>
      </c>
      <c r="Q17" s="139">
        <v>0</v>
      </c>
      <c r="R17" s="139">
        <v>0</v>
      </c>
      <c r="S17" s="139">
        <v>0</v>
      </c>
      <c r="T17" s="139">
        <v>0</v>
      </c>
      <c r="U17" s="139">
        <v>0</v>
      </c>
      <c r="V17" s="139">
        <v>0</v>
      </c>
    </row>
    <row r="18" spans="1:22">
      <c r="A18" s="82">
        <v>12</v>
      </c>
      <c r="B18" s="87" t="s">
        <v>69</v>
      </c>
      <c r="C18" s="139">
        <v>0</v>
      </c>
      <c r="D18" s="139">
        <v>0</v>
      </c>
      <c r="E18" s="139">
        <v>0</v>
      </c>
      <c r="F18" s="139">
        <v>0</v>
      </c>
      <c r="G18" s="139">
        <v>0</v>
      </c>
      <c r="H18" s="139">
        <v>0</v>
      </c>
      <c r="I18" s="139">
        <v>0</v>
      </c>
      <c r="J18" s="139">
        <v>0</v>
      </c>
      <c r="K18" s="139">
        <v>0</v>
      </c>
      <c r="L18" s="139">
        <v>0</v>
      </c>
      <c r="M18" s="139">
        <v>0</v>
      </c>
      <c r="N18" s="139">
        <v>0</v>
      </c>
      <c r="O18" s="139">
        <v>0</v>
      </c>
      <c r="P18" s="139">
        <v>0</v>
      </c>
      <c r="Q18" s="139">
        <v>0</v>
      </c>
      <c r="R18" s="139">
        <v>0</v>
      </c>
      <c r="S18" s="139">
        <v>0</v>
      </c>
      <c r="T18" s="139">
        <v>0</v>
      </c>
      <c r="U18" s="139">
        <v>0</v>
      </c>
      <c r="V18" s="139">
        <v>0</v>
      </c>
    </row>
    <row r="19" spans="1:22">
      <c r="A19" s="82">
        <v>13</v>
      </c>
      <c r="B19" s="87" t="s">
        <v>70</v>
      </c>
      <c r="C19" s="139">
        <v>0</v>
      </c>
      <c r="D19" s="139">
        <v>0</v>
      </c>
      <c r="E19" s="139">
        <v>0</v>
      </c>
      <c r="F19" s="139">
        <v>0</v>
      </c>
      <c r="G19" s="139">
        <v>0</v>
      </c>
      <c r="H19" s="139">
        <v>0</v>
      </c>
      <c r="I19" s="139">
        <v>0</v>
      </c>
      <c r="J19" s="139">
        <v>0</v>
      </c>
      <c r="K19" s="139">
        <v>0</v>
      </c>
      <c r="L19" s="139">
        <v>0</v>
      </c>
      <c r="M19" s="139">
        <v>0</v>
      </c>
      <c r="N19" s="139">
        <v>0</v>
      </c>
      <c r="O19" s="139">
        <v>0</v>
      </c>
      <c r="P19" s="139">
        <v>0</v>
      </c>
      <c r="Q19" s="139">
        <v>0</v>
      </c>
      <c r="R19" s="139">
        <v>0</v>
      </c>
      <c r="S19" s="139">
        <v>0</v>
      </c>
      <c r="T19" s="139">
        <v>0</v>
      </c>
      <c r="U19" s="139">
        <v>0</v>
      </c>
      <c r="V19" s="139">
        <v>0</v>
      </c>
    </row>
    <row r="20" spans="1:22">
      <c r="A20" s="82">
        <v>14</v>
      </c>
      <c r="B20" s="87" t="s">
        <v>143</v>
      </c>
      <c r="C20" s="139">
        <v>0</v>
      </c>
      <c r="D20" s="139">
        <v>0</v>
      </c>
      <c r="E20" s="139">
        <v>0</v>
      </c>
      <c r="F20" s="139">
        <v>0</v>
      </c>
      <c r="G20" s="139">
        <v>0</v>
      </c>
      <c r="H20" s="139">
        <v>0</v>
      </c>
      <c r="I20" s="139">
        <v>0</v>
      </c>
      <c r="J20" s="139">
        <v>0</v>
      </c>
      <c r="K20" s="139">
        <v>0</v>
      </c>
      <c r="L20" s="139">
        <v>0</v>
      </c>
      <c r="M20" s="139">
        <v>0</v>
      </c>
      <c r="N20" s="139">
        <v>0</v>
      </c>
      <c r="O20" s="139">
        <v>0</v>
      </c>
      <c r="P20" s="139">
        <v>0</v>
      </c>
      <c r="Q20" s="139">
        <v>0</v>
      </c>
      <c r="R20" s="139">
        <v>0</v>
      </c>
      <c r="S20" s="139">
        <v>0</v>
      </c>
      <c r="T20" s="139">
        <v>0</v>
      </c>
      <c r="U20" s="139">
        <v>0</v>
      </c>
      <c r="V20" s="139">
        <v>0</v>
      </c>
    </row>
    <row r="21" spans="1:22" ht="14.4" thickBot="1">
      <c r="A21" s="53"/>
      <c r="B21" s="54" t="s">
        <v>66</v>
      </c>
      <c r="C21" s="139">
        <v>0</v>
      </c>
      <c r="D21" s="139">
        <v>32962929.270950008</v>
      </c>
      <c r="E21" s="139">
        <v>0</v>
      </c>
      <c r="F21" s="139">
        <v>0</v>
      </c>
      <c r="G21" s="139">
        <v>0</v>
      </c>
      <c r="H21" s="139">
        <v>0</v>
      </c>
      <c r="I21" s="139">
        <v>0</v>
      </c>
      <c r="J21" s="139">
        <v>0</v>
      </c>
      <c r="K21" s="139">
        <v>0</v>
      </c>
      <c r="L21" s="139">
        <v>0</v>
      </c>
      <c r="M21" s="139">
        <v>0</v>
      </c>
      <c r="N21" s="139">
        <v>0</v>
      </c>
      <c r="O21" s="139">
        <v>0</v>
      </c>
      <c r="P21" s="139">
        <v>0</v>
      </c>
      <c r="Q21" s="139">
        <v>0</v>
      </c>
      <c r="R21" s="139">
        <v>0</v>
      </c>
      <c r="S21" s="139">
        <v>0</v>
      </c>
      <c r="T21" s="139">
        <v>30026056.493100006</v>
      </c>
      <c r="U21" s="139">
        <v>2936872.7778500007</v>
      </c>
      <c r="V21" s="139">
        <v>32962929.270950008</v>
      </c>
    </row>
    <row r="24" spans="1:22">
      <c r="C24" s="32"/>
      <c r="D24" s="32"/>
      <c r="E24" s="32"/>
    </row>
    <row r="25" spans="1:22">
      <c r="A25" s="28"/>
      <c r="B25" s="28"/>
      <c r="D25" s="32"/>
      <c r="E25" s="32"/>
    </row>
    <row r="26" spans="1:22">
      <c r="A26" s="28"/>
      <c r="B26" s="47"/>
      <c r="D26" s="32"/>
      <c r="E26" s="32"/>
    </row>
    <row r="27" spans="1:22">
      <c r="A27" s="28"/>
      <c r="B27" s="28"/>
      <c r="D27" s="32"/>
      <c r="E27" s="32"/>
    </row>
    <row r="28" spans="1:22">
      <c r="A28" s="28"/>
      <c r="B28" s="47"/>
      <c r="D28" s="32"/>
      <c r="E28" s="32"/>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2" tint="-9.9978637043366805E-2"/>
  </sheetPr>
  <dimension ref="A1:I28"/>
  <sheetViews>
    <sheetView zoomScaleNormal="100" workbookViewId="0">
      <pane xSplit="1" ySplit="7" topLeftCell="C8" activePane="bottomRight" state="frozen"/>
      <selection activeCell="B36" sqref="B36:C36"/>
      <selection pane="topRight" activeCell="B36" sqref="B36:C36"/>
      <selection pane="bottomLeft" activeCell="B36" sqref="B36:C36"/>
      <selection pane="bottomRight" activeCell="R8" sqref="R8"/>
    </sheetView>
  </sheetViews>
  <sheetFormatPr defaultColWidth="9.109375" defaultRowHeight="13.8"/>
  <cols>
    <col min="1" max="1" width="10.5546875" style="1" bestFit="1" customWidth="1"/>
    <col min="2" max="2" width="101.88671875" style="1" customWidth="1"/>
    <col min="3" max="3" width="13.6640625" style="1" customWidth="1"/>
    <col min="4" max="4" width="14.88671875" style="1" bestFit="1" customWidth="1"/>
    <col min="5" max="5" width="17.6640625" style="1" customWidth="1"/>
    <col min="6" max="6" width="15.88671875" style="1" customWidth="1"/>
    <col min="7" max="7" width="17.44140625" style="1" customWidth="1"/>
    <col min="8" max="8" width="15.33203125" style="1" customWidth="1"/>
    <col min="9" max="16384" width="9.109375" style="8"/>
  </cols>
  <sheetData>
    <row r="1" spans="1:9">
      <c r="A1" s="1" t="s">
        <v>97</v>
      </c>
      <c r="B1" s="1" t="str">
        <f>Info!C2</f>
        <v>სს ტერაბანკი</v>
      </c>
    </row>
    <row r="2" spans="1:9">
      <c r="A2" s="1" t="s">
        <v>98</v>
      </c>
      <c r="B2" s="243">
        <f>'1. key ratios'!B2</f>
        <v>45747</v>
      </c>
    </row>
    <row r="4" spans="1:9" ht="14.4" thickBot="1">
      <c r="A4" s="1" t="s">
        <v>250</v>
      </c>
      <c r="B4" s="22" t="s">
        <v>284</v>
      </c>
    </row>
    <row r="5" spans="1:9">
      <c r="A5" s="51"/>
      <c r="B5" s="80"/>
      <c r="C5" s="84" t="s">
        <v>0</v>
      </c>
      <c r="D5" s="84" t="s">
        <v>1</v>
      </c>
      <c r="E5" s="84" t="s">
        <v>2</v>
      </c>
      <c r="F5" s="84" t="s">
        <v>3</v>
      </c>
      <c r="G5" s="141" t="s">
        <v>4</v>
      </c>
      <c r="H5" s="85" t="s">
        <v>5</v>
      </c>
      <c r="I5" s="18"/>
    </row>
    <row r="6" spans="1:9" ht="15" customHeight="1">
      <c r="A6" s="79"/>
      <c r="B6" s="16"/>
      <c r="C6" s="676" t="s">
        <v>276</v>
      </c>
      <c r="D6" s="687" t="s">
        <v>297</v>
      </c>
      <c r="E6" s="688"/>
      <c r="F6" s="676" t="s">
        <v>303</v>
      </c>
      <c r="G6" s="676" t="s">
        <v>304</v>
      </c>
      <c r="H6" s="685" t="s">
        <v>278</v>
      </c>
      <c r="I6" s="18"/>
    </row>
    <row r="7" spans="1:9" ht="69">
      <c r="A7" s="79"/>
      <c r="B7" s="16"/>
      <c r="C7" s="677"/>
      <c r="D7" s="142" t="s">
        <v>279</v>
      </c>
      <c r="E7" s="142" t="s">
        <v>277</v>
      </c>
      <c r="F7" s="677"/>
      <c r="G7" s="677"/>
      <c r="H7" s="686"/>
      <c r="I7" s="18"/>
    </row>
    <row r="8" spans="1:9">
      <c r="A8" s="44">
        <v>1</v>
      </c>
      <c r="B8" s="87" t="s">
        <v>123</v>
      </c>
      <c r="C8" s="138">
        <v>321689493.38927448</v>
      </c>
      <c r="D8" s="138">
        <v>0</v>
      </c>
      <c r="E8" s="138">
        <v>0</v>
      </c>
      <c r="F8" s="138">
        <v>143061680.01999998</v>
      </c>
      <c r="G8" s="138">
        <v>143061680.01999998</v>
      </c>
      <c r="H8" s="495">
        <v>0.44471977779790872</v>
      </c>
    </row>
    <row r="9" spans="1:9" ht="15" customHeight="1">
      <c r="A9" s="44">
        <v>2</v>
      </c>
      <c r="B9" s="87" t="s">
        <v>124</v>
      </c>
      <c r="C9" s="138">
        <v>0</v>
      </c>
      <c r="D9" s="138">
        <v>0</v>
      </c>
      <c r="E9" s="138">
        <v>0</v>
      </c>
      <c r="F9" s="138">
        <v>0</v>
      </c>
      <c r="G9" s="138">
        <v>0</v>
      </c>
      <c r="H9" s="495" t="s">
        <v>1029</v>
      </c>
    </row>
    <row r="10" spans="1:9">
      <c r="A10" s="44">
        <v>3</v>
      </c>
      <c r="B10" s="87" t="s">
        <v>125</v>
      </c>
      <c r="C10" s="138">
        <v>0</v>
      </c>
      <c r="D10" s="138">
        <v>0</v>
      </c>
      <c r="E10" s="138">
        <v>0</v>
      </c>
      <c r="F10" s="138">
        <v>0</v>
      </c>
      <c r="G10" s="138">
        <v>0</v>
      </c>
      <c r="H10" s="495" t="s">
        <v>1029</v>
      </c>
    </row>
    <row r="11" spans="1:9">
      <c r="A11" s="44">
        <v>4</v>
      </c>
      <c r="B11" s="87" t="s">
        <v>126</v>
      </c>
      <c r="C11" s="138">
        <v>0</v>
      </c>
      <c r="D11" s="138">
        <v>0</v>
      </c>
      <c r="E11" s="138">
        <v>0</v>
      </c>
      <c r="F11" s="138">
        <v>0</v>
      </c>
      <c r="G11" s="138">
        <v>0</v>
      </c>
      <c r="H11" s="495" t="s">
        <v>1029</v>
      </c>
    </row>
    <row r="12" spans="1:9">
      <c r="A12" s="44">
        <v>5</v>
      </c>
      <c r="B12" s="87" t="s">
        <v>920</v>
      </c>
      <c r="C12" s="138">
        <v>0</v>
      </c>
      <c r="D12" s="138">
        <v>0</v>
      </c>
      <c r="E12" s="138">
        <v>0</v>
      </c>
      <c r="F12" s="138">
        <v>0</v>
      </c>
      <c r="G12" s="138">
        <v>0</v>
      </c>
      <c r="H12" s="495" t="s">
        <v>1029</v>
      </c>
    </row>
    <row r="13" spans="1:9">
      <c r="A13" s="44">
        <v>6</v>
      </c>
      <c r="B13" s="87" t="s">
        <v>127</v>
      </c>
      <c r="C13" s="138">
        <v>14760741.950000001</v>
      </c>
      <c r="D13" s="138">
        <v>0</v>
      </c>
      <c r="E13" s="138">
        <v>0</v>
      </c>
      <c r="F13" s="138">
        <v>4352794.8619999997</v>
      </c>
      <c r="G13" s="138">
        <v>4352794.8619999997</v>
      </c>
      <c r="H13" s="495">
        <v>0.29488997753259955</v>
      </c>
    </row>
    <row r="14" spans="1:9">
      <c r="A14" s="44">
        <v>7</v>
      </c>
      <c r="B14" s="87" t="s">
        <v>71</v>
      </c>
      <c r="C14" s="138">
        <v>673483535.24593651</v>
      </c>
      <c r="D14" s="138">
        <v>84753195.822707683</v>
      </c>
      <c r="E14" s="138">
        <v>42939415.920218438</v>
      </c>
      <c r="F14" s="138">
        <v>716422951.16615498</v>
      </c>
      <c r="G14" s="138">
        <v>688449189.25960493</v>
      </c>
      <c r="H14" s="495">
        <v>0.96095356540292876</v>
      </c>
    </row>
    <row r="15" spans="1:9">
      <c r="A15" s="44">
        <v>8</v>
      </c>
      <c r="B15" s="87" t="s">
        <v>72</v>
      </c>
      <c r="C15" s="138">
        <v>650986394.36959267</v>
      </c>
      <c r="D15" s="138">
        <v>31488896.484449595</v>
      </c>
      <c r="E15" s="138">
        <v>14162376.154778808</v>
      </c>
      <c r="F15" s="138">
        <v>498861577.8932786</v>
      </c>
      <c r="G15" s="138">
        <v>493872410.52887857</v>
      </c>
      <c r="H15" s="495">
        <v>0.74249917073368887</v>
      </c>
    </row>
    <row r="16" spans="1:9">
      <c r="A16" s="44">
        <v>9</v>
      </c>
      <c r="B16" s="87" t="s">
        <v>921</v>
      </c>
      <c r="C16" s="138">
        <v>151066780.56872115</v>
      </c>
      <c r="D16" s="138">
        <v>2019584.5231999992</v>
      </c>
      <c r="E16" s="138">
        <v>1012382.9814999996</v>
      </c>
      <c r="F16" s="138">
        <v>53227707.242577404</v>
      </c>
      <c r="G16" s="138">
        <v>53227707.242577404</v>
      </c>
      <c r="H16" s="495">
        <v>0.35000000000000003</v>
      </c>
    </row>
    <row r="17" spans="1:8">
      <c r="A17" s="44">
        <v>10</v>
      </c>
      <c r="B17" s="87" t="s">
        <v>67</v>
      </c>
      <c r="C17" s="138">
        <v>22000084.307899989</v>
      </c>
      <c r="D17" s="138">
        <v>538209.93920000002</v>
      </c>
      <c r="E17" s="138">
        <v>269104.96960000001</v>
      </c>
      <c r="F17" s="138">
        <v>33403783.916249983</v>
      </c>
      <c r="G17" s="138">
        <v>33403783.916249983</v>
      </c>
      <c r="H17" s="495">
        <v>1.5</v>
      </c>
    </row>
    <row r="18" spans="1:8">
      <c r="A18" s="44">
        <v>11</v>
      </c>
      <c r="B18" s="87" t="s">
        <v>68</v>
      </c>
      <c r="C18" s="138">
        <v>0</v>
      </c>
      <c r="D18" s="138">
        <v>0</v>
      </c>
      <c r="E18" s="138">
        <v>0</v>
      </c>
      <c r="F18" s="138">
        <v>0</v>
      </c>
      <c r="G18" s="138">
        <v>0</v>
      </c>
      <c r="H18" s="495" t="s">
        <v>1029</v>
      </c>
    </row>
    <row r="19" spans="1:8">
      <c r="A19" s="44">
        <v>12</v>
      </c>
      <c r="B19" s="87" t="s">
        <v>69</v>
      </c>
      <c r="C19" s="138">
        <v>0</v>
      </c>
      <c r="D19" s="138">
        <v>0</v>
      </c>
      <c r="E19" s="138">
        <v>0</v>
      </c>
      <c r="F19" s="138">
        <v>0</v>
      </c>
      <c r="G19" s="138">
        <v>0</v>
      </c>
      <c r="H19" s="495" t="s">
        <v>1029</v>
      </c>
    </row>
    <row r="20" spans="1:8">
      <c r="A20" s="44">
        <v>13</v>
      </c>
      <c r="B20" s="87" t="s">
        <v>70</v>
      </c>
      <c r="C20" s="138">
        <v>0</v>
      </c>
      <c r="D20" s="138">
        <v>0</v>
      </c>
      <c r="E20" s="138">
        <v>0</v>
      </c>
      <c r="F20" s="138">
        <v>0</v>
      </c>
      <c r="G20" s="138">
        <v>0</v>
      </c>
      <c r="H20" s="495" t="s">
        <v>1029</v>
      </c>
    </row>
    <row r="21" spans="1:8">
      <c r="A21" s="44">
        <v>14</v>
      </c>
      <c r="B21" s="87" t="s">
        <v>143</v>
      </c>
      <c r="C21" s="138">
        <v>133254398.70243865</v>
      </c>
      <c r="D21" s="138">
        <v>0</v>
      </c>
      <c r="E21" s="138">
        <v>0</v>
      </c>
      <c r="F21" s="138">
        <v>92051654.130438656</v>
      </c>
      <c r="G21" s="138">
        <v>92051654.130438656</v>
      </c>
      <c r="H21" s="495">
        <v>0.69079636414849577</v>
      </c>
    </row>
    <row r="22" spans="1:8" ht="14.4" thickBot="1">
      <c r="A22" s="81"/>
      <c r="B22" s="86" t="s">
        <v>66</v>
      </c>
      <c r="C22" s="138">
        <v>1967241428.5338633</v>
      </c>
      <c r="D22" s="138">
        <v>118799886.76955728</v>
      </c>
      <c r="E22" s="138">
        <v>58383280.026097246</v>
      </c>
      <c r="F22" s="138">
        <v>1541382149.2306993</v>
      </c>
      <c r="G22" s="138">
        <v>1508419219.9597495</v>
      </c>
      <c r="H22" s="495">
        <v>0.74466865139698146</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2" tint="-9.9978637043366805E-2"/>
  </sheetPr>
  <dimension ref="A1:K28"/>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ColWidth="9.109375" defaultRowHeight="13.8"/>
  <cols>
    <col min="1" max="1" width="10.5546875" style="1" bestFit="1" customWidth="1"/>
    <col min="2" max="2" width="104.109375" style="1" customWidth="1"/>
    <col min="3" max="3" width="12.6640625" style="1" customWidth="1"/>
    <col min="4" max="4" width="14.5546875" style="1" bestFit="1" customWidth="1"/>
    <col min="5" max="11" width="12.6640625" style="1" customWidth="1"/>
    <col min="12" max="16384" width="9.109375" style="1"/>
  </cols>
  <sheetData>
    <row r="1" spans="1:11">
      <c r="A1" s="1" t="s">
        <v>97</v>
      </c>
      <c r="B1" s="1" t="str">
        <f>Info!C2</f>
        <v>სს ტერაბანკი</v>
      </c>
    </row>
    <row r="2" spans="1:11">
      <c r="A2" s="1" t="s">
        <v>98</v>
      </c>
      <c r="B2" s="243">
        <f>'1. key ratios'!B2</f>
        <v>45747</v>
      </c>
    </row>
    <row r="4" spans="1:11" ht="14.4" thickBot="1">
      <c r="A4" s="1" t="s">
        <v>340</v>
      </c>
      <c r="B4" s="22" t="s">
        <v>339</v>
      </c>
    </row>
    <row r="5" spans="1:11" ht="30" customHeight="1">
      <c r="A5" s="692"/>
      <c r="B5" s="693"/>
      <c r="C5" s="690" t="s">
        <v>372</v>
      </c>
      <c r="D5" s="690"/>
      <c r="E5" s="690"/>
      <c r="F5" s="690" t="s">
        <v>373</v>
      </c>
      <c r="G5" s="690"/>
      <c r="H5" s="690"/>
      <c r="I5" s="690" t="s">
        <v>374</v>
      </c>
      <c r="J5" s="690"/>
      <c r="K5" s="691"/>
    </row>
    <row r="6" spans="1:11">
      <c r="A6" s="168"/>
      <c r="B6" s="169"/>
      <c r="C6" s="170" t="s">
        <v>26</v>
      </c>
      <c r="D6" s="170" t="s">
        <v>79</v>
      </c>
      <c r="E6" s="170" t="s">
        <v>66</v>
      </c>
      <c r="F6" s="170" t="s">
        <v>26</v>
      </c>
      <c r="G6" s="170" t="s">
        <v>79</v>
      </c>
      <c r="H6" s="170" t="s">
        <v>66</v>
      </c>
      <c r="I6" s="170" t="s">
        <v>26</v>
      </c>
      <c r="J6" s="170" t="s">
        <v>79</v>
      </c>
      <c r="K6" s="171" t="s">
        <v>66</v>
      </c>
    </row>
    <row r="7" spans="1:11">
      <c r="A7" s="172" t="s">
        <v>310</v>
      </c>
      <c r="B7" s="167"/>
      <c r="C7" s="167"/>
      <c r="D7" s="167"/>
      <c r="E7" s="167"/>
      <c r="F7" s="167"/>
      <c r="G7" s="167"/>
      <c r="H7" s="167"/>
      <c r="I7" s="167"/>
      <c r="J7" s="167"/>
      <c r="K7" s="173"/>
    </row>
    <row r="8" spans="1:11">
      <c r="A8" s="166">
        <v>1</v>
      </c>
      <c r="B8" s="149" t="s">
        <v>310</v>
      </c>
      <c r="C8" s="147"/>
      <c r="D8" s="147"/>
      <c r="E8" s="147"/>
      <c r="F8" s="150">
        <v>111434767.80727777</v>
      </c>
      <c r="G8" s="150">
        <v>189671257.82066897</v>
      </c>
      <c r="H8" s="150">
        <v>301106025.62794673</v>
      </c>
      <c r="I8" s="150">
        <v>104188320.97667778</v>
      </c>
      <c r="J8" s="150">
        <v>175837149.03265554</v>
      </c>
      <c r="K8" s="150">
        <v>280025470.00933331</v>
      </c>
    </row>
    <row r="9" spans="1:11">
      <c r="A9" s="172" t="s">
        <v>311</v>
      </c>
      <c r="B9" s="167"/>
      <c r="C9" s="167"/>
      <c r="D9" s="167"/>
      <c r="E9" s="167"/>
      <c r="F9" s="167"/>
      <c r="G9" s="167"/>
      <c r="H9" s="167"/>
      <c r="I9" s="167"/>
      <c r="J9" s="167"/>
      <c r="K9" s="173"/>
    </row>
    <row r="10" spans="1:11">
      <c r="A10" s="174">
        <v>2</v>
      </c>
      <c r="B10" s="151" t="s">
        <v>312</v>
      </c>
      <c r="C10" s="151">
        <v>163543356.64315322</v>
      </c>
      <c r="D10" s="151">
        <v>334992694.71255994</v>
      </c>
      <c r="E10" s="151">
        <v>498536051.35571313</v>
      </c>
      <c r="F10" s="151">
        <v>26484545.205815397</v>
      </c>
      <c r="G10" s="151">
        <v>55103122.938697591</v>
      </c>
      <c r="H10" s="151">
        <v>81587668.144512981</v>
      </c>
      <c r="I10" s="151">
        <v>5465792.8231122736</v>
      </c>
      <c r="J10" s="151">
        <v>11301515.219949888</v>
      </c>
      <c r="K10" s="151">
        <v>16767308.043062162</v>
      </c>
    </row>
    <row r="11" spans="1:11">
      <c r="A11" s="174">
        <v>3</v>
      </c>
      <c r="B11" s="151" t="s">
        <v>313</v>
      </c>
      <c r="C11" s="151">
        <v>491167401.26581454</v>
      </c>
      <c r="D11" s="505">
        <v>457038690.62791693</v>
      </c>
      <c r="E11" s="151">
        <v>948206091.89373147</v>
      </c>
      <c r="F11" s="151">
        <v>108590680.81211263</v>
      </c>
      <c r="G11" s="151">
        <v>54006700.402158529</v>
      </c>
      <c r="H11" s="151">
        <v>162597381.21427116</v>
      </c>
      <c r="I11" s="151">
        <v>92594883.694593757</v>
      </c>
      <c r="J11" s="151">
        <v>44864408.191923991</v>
      </c>
      <c r="K11" s="151">
        <v>137459291.88651776</v>
      </c>
    </row>
    <row r="12" spans="1:11">
      <c r="A12" s="174">
        <v>4</v>
      </c>
      <c r="B12" s="151" t="s">
        <v>314</v>
      </c>
      <c r="C12" s="151">
        <v>125350000</v>
      </c>
      <c r="D12" s="151">
        <v>0</v>
      </c>
      <c r="E12" s="151">
        <v>125350000</v>
      </c>
      <c r="F12" s="151">
        <v>0</v>
      </c>
      <c r="G12" s="151">
        <v>0</v>
      </c>
      <c r="H12" s="151">
        <v>0</v>
      </c>
      <c r="I12" s="151">
        <v>0</v>
      </c>
      <c r="J12" s="151">
        <v>0</v>
      </c>
      <c r="K12" s="151">
        <v>0</v>
      </c>
    </row>
    <row r="13" spans="1:11">
      <c r="A13" s="174">
        <v>5</v>
      </c>
      <c r="B13" s="151" t="s">
        <v>315</v>
      </c>
      <c r="C13" s="151">
        <v>74219841.920249999</v>
      </c>
      <c r="D13" s="151">
        <v>104849392.00897011</v>
      </c>
      <c r="E13" s="151">
        <v>179069233.92922011</v>
      </c>
      <c r="F13" s="151">
        <v>14520087.002939248</v>
      </c>
      <c r="G13" s="151">
        <v>43370239.035423413</v>
      </c>
      <c r="H13" s="151">
        <v>57890326.03836266</v>
      </c>
      <c r="I13" s="151">
        <v>6148238.7134705568</v>
      </c>
      <c r="J13" s="151">
        <v>36897929.840484753</v>
      </c>
      <c r="K13" s="151">
        <v>43046168.553955309</v>
      </c>
    </row>
    <row r="14" spans="1:11">
      <c r="A14" s="174">
        <v>6</v>
      </c>
      <c r="B14" s="151" t="s">
        <v>330</v>
      </c>
      <c r="C14" s="151">
        <v>23156761.033227772</v>
      </c>
      <c r="D14" s="151">
        <v>11913598.347894445</v>
      </c>
      <c r="E14" s="151">
        <v>35070359.381122217</v>
      </c>
      <c r="F14" s="151">
        <v>0</v>
      </c>
      <c r="G14" s="151">
        <v>0</v>
      </c>
      <c r="H14" s="151">
        <v>0</v>
      </c>
      <c r="I14" s="151">
        <v>0</v>
      </c>
      <c r="J14" s="151">
        <v>0</v>
      </c>
      <c r="K14" s="151">
        <v>0</v>
      </c>
    </row>
    <row r="15" spans="1:11">
      <c r="A15" s="174">
        <v>7</v>
      </c>
      <c r="B15" s="151" t="s">
        <v>317</v>
      </c>
      <c r="C15" s="151">
        <v>22920991.821584053</v>
      </c>
      <c r="D15" s="151">
        <v>4044514.3056881665</v>
      </c>
      <c r="E15" s="151">
        <v>26965506.127272218</v>
      </c>
      <c r="F15" s="151">
        <v>16130032.818872225</v>
      </c>
      <c r="G15" s="151">
        <v>2420594.6942992778</v>
      </c>
      <c r="H15" s="151">
        <v>18550627.513171501</v>
      </c>
      <c r="I15" s="151">
        <v>16130032.818872225</v>
      </c>
      <c r="J15" s="151">
        <v>2420594.6942992778</v>
      </c>
      <c r="K15" s="151">
        <v>18550627.513171501</v>
      </c>
    </row>
    <row r="16" spans="1:11">
      <c r="A16" s="174">
        <v>8</v>
      </c>
      <c r="B16" s="152" t="s">
        <v>318</v>
      </c>
      <c r="C16" s="151">
        <v>900358352.68402958</v>
      </c>
      <c r="D16" s="151">
        <v>912838890.00302958</v>
      </c>
      <c r="E16" s="151">
        <v>1813197242.6870592</v>
      </c>
      <c r="F16" s="151">
        <v>165725345.8397395</v>
      </c>
      <c r="G16" s="151">
        <v>154900657.07057881</v>
      </c>
      <c r="H16" s="151">
        <v>320626002.91031832</v>
      </c>
      <c r="I16" s="151">
        <v>120338948.05004883</v>
      </c>
      <c r="J16" s="151">
        <v>95484447.946657911</v>
      </c>
      <c r="K16" s="151">
        <v>215823395.99670672</v>
      </c>
    </row>
    <row r="17" spans="1:11">
      <c r="A17" s="172" t="s">
        <v>319</v>
      </c>
      <c r="B17" s="167"/>
      <c r="C17" s="151">
        <v>0</v>
      </c>
      <c r="D17" s="151">
        <v>0</v>
      </c>
      <c r="E17" s="151">
        <v>0</v>
      </c>
      <c r="F17" s="151">
        <v>0</v>
      </c>
      <c r="G17" s="151">
        <v>0</v>
      </c>
      <c r="H17" s="151">
        <v>0</v>
      </c>
      <c r="I17" s="151">
        <v>0</v>
      </c>
      <c r="J17" s="151">
        <v>0</v>
      </c>
      <c r="K17" s="151">
        <v>0</v>
      </c>
    </row>
    <row r="18" spans="1:11">
      <c r="A18" s="174">
        <v>9</v>
      </c>
      <c r="B18" s="151" t="s">
        <v>320</v>
      </c>
      <c r="C18" s="151">
        <v>0</v>
      </c>
      <c r="D18" s="151">
        <v>0</v>
      </c>
      <c r="E18" s="151">
        <v>0</v>
      </c>
      <c r="F18" s="151">
        <v>0</v>
      </c>
      <c r="G18" s="151">
        <v>0</v>
      </c>
      <c r="H18" s="151">
        <v>0</v>
      </c>
      <c r="I18" s="151">
        <v>0</v>
      </c>
      <c r="J18" s="151">
        <v>0</v>
      </c>
      <c r="K18" s="151">
        <v>0</v>
      </c>
    </row>
    <row r="19" spans="1:11">
      <c r="A19" s="174">
        <v>10</v>
      </c>
      <c r="B19" s="151" t="s">
        <v>321</v>
      </c>
      <c r="C19" s="151">
        <v>673522823.34360504</v>
      </c>
      <c r="D19" s="151">
        <v>618548215.91179514</v>
      </c>
      <c r="E19" s="151">
        <v>1292071039.2554002</v>
      </c>
      <c r="F19" s="151">
        <v>32396704.327733334</v>
      </c>
      <c r="G19" s="151">
        <v>7012990.2298833337</v>
      </c>
      <c r="H19" s="151">
        <v>39409694.557616666</v>
      </c>
      <c r="I19" s="151">
        <v>39643151.158333331</v>
      </c>
      <c r="J19" s="151">
        <v>21008691.025309779</v>
      </c>
      <c r="K19" s="151">
        <v>60651842.18364311</v>
      </c>
    </row>
    <row r="20" spans="1:11">
      <c r="A20" s="174">
        <v>11</v>
      </c>
      <c r="B20" s="151" t="s">
        <v>322</v>
      </c>
      <c r="C20" s="151">
        <v>70870278.866888896</v>
      </c>
      <c r="D20" s="151">
        <v>39556515.454399332</v>
      </c>
      <c r="E20" s="151">
        <v>110426794.32128823</v>
      </c>
      <c r="F20" s="151">
        <v>13242447.169283334</v>
      </c>
      <c r="G20" s="151">
        <v>24807811.7948815</v>
      </c>
      <c r="H20" s="151">
        <v>38050258.964164838</v>
      </c>
      <c r="I20" s="151">
        <v>13242447.169283334</v>
      </c>
      <c r="J20" s="151">
        <v>24807811.7948815</v>
      </c>
      <c r="K20" s="151">
        <v>38050258.964164838</v>
      </c>
    </row>
    <row r="21" spans="1:11" ht="14.4" thickBot="1">
      <c r="A21" s="121">
        <v>12</v>
      </c>
      <c r="B21" s="175" t="s">
        <v>323</v>
      </c>
      <c r="C21" s="151">
        <v>744393102.21049392</v>
      </c>
      <c r="D21" s="151">
        <v>658104731.36619449</v>
      </c>
      <c r="E21" s="151">
        <v>1402497833.5766883</v>
      </c>
      <c r="F21" s="151">
        <v>45639151.497016668</v>
      </c>
      <c r="G21" s="151">
        <v>31820802.024764836</v>
      </c>
      <c r="H21" s="151">
        <v>77459953.521781504</v>
      </c>
      <c r="I21" s="151">
        <v>52885598.327616662</v>
      </c>
      <c r="J21" s="151">
        <v>45816502.820191279</v>
      </c>
      <c r="K21" s="151">
        <v>98702101.147807941</v>
      </c>
    </row>
    <row r="22" spans="1:11" ht="38.25" customHeight="1" thickBot="1">
      <c r="A22" s="164"/>
      <c r="B22" s="165"/>
      <c r="C22" s="165"/>
      <c r="D22" s="165"/>
      <c r="E22" s="165"/>
      <c r="F22" s="689" t="s">
        <v>324</v>
      </c>
      <c r="G22" s="690"/>
      <c r="H22" s="690"/>
      <c r="I22" s="689" t="s">
        <v>325</v>
      </c>
      <c r="J22" s="690"/>
      <c r="K22" s="691"/>
    </row>
    <row r="23" spans="1:11" ht="14.4" thickBot="1">
      <c r="A23" s="157">
        <v>13</v>
      </c>
      <c r="B23" s="153" t="s">
        <v>310</v>
      </c>
      <c r="C23" s="163"/>
      <c r="D23" s="163"/>
      <c r="E23" s="163"/>
      <c r="F23" s="154">
        <v>111434767.80727777</v>
      </c>
      <c r="G23" s="154">
        <v>189671257.82066897</v>
      </c>
      <c r="H23" s="154">
        <v>301106025.62794673</v>
      </c>
      <c r="I23" s="154">
        <v>104188320.97667778</v>
      </c>
      <c r="J23" s="154">
        <v>175837149.03265554</v>
      </c>
      <c r="K23" s="154">
        <v>280025470.00933331</v>
      </c>
    </row>
    <row r="24" spans="1:11" ht="14.4" thickBot="1">
      <c r="A24" s="158">
        <v>14</v>
      </c>
      <c r="B24" s="155" t="s">
        <v>326</v>
      </c>
      <c r="C24" s="176"/>
      <c r="D24" s="161"/>
      <c r="E24" s="162"/>
      <c r="F24" s="154">
        <v>120086194.34272283</v>
      </c>
      <c r="G24" s="154">
        <v>123079855.04581398</v>
      </c>
      <c r="H24" s="154">
        <v>243166049.38853681</v>
      </c>
      <c r="I24" s="154">
        <v>67453349.722432166</v>
      </c>
      <c r="J24" s="154">
        <v>49667945.126466632</v>
      </c>
      <c r="K24" s="154">
        <v>117121294.84889878</v>
      </c>
    </row>
    <row r="25" spans="1:11" ht="14.4" thickBot="1">
      <c r="A25" s="159">
        <v>15</v>
      </c>
      <c r="B25" s="156" t="s">
        <v>327</v>
      </c>
      <c r="C25" s="160"/>
      <c r="D25" s="160"/>
      <c r="E25" s="160"/>
      <c r="F25" s="496">
        <v>0.92795652670319351</v>
      </c>
      <c r="G25" s="496">
        <v>1.5410422587032435</v>
      </c>
      <c r="H25" s="496">
        <v>1.2382732967250374</v>
      </c>
      <c r="I25" s="496">
        <v>1.5445981764494803</v>
      </c>
      <c r="J25" s="496">
        <v>3.5402541535578234</v>
      </c>
      <c r="K25" s="496">
        <v>2.3909014186583355</v>
      </c>
    </row>
    <row r="28" spans="1:11" ht="41.4">
      <c r="B28" s="17"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2" tint="-9.9978637043366805E-2"/>
  </sheetPr>
  <dimension ref="A1:Q34"/>
  <sheetViews>
    <sheetView zoomScale="70" zoomScaleNormal="70" workbookViewId="0">
      <pane xSplit="1" ySplit="5" topLeftCell="B17" activePane="bottomRight" state="frozen"/>
      <selection activeCell="B36" sqref="B36:C36"/>
      <selection pane="topRight" activeCell="B36" sqref="B36:C36"/>
      <selection pane="bottomLeft" activeCell="B36" sqref="B36:C36"/>
      <selection pane="bottomRight" activeCell="C34" sqref="C34"/>
    </sheetView>
  </sheetViews>
  <sheetFormatPr defaultColWidth="9.109375" defaultRowHeight="13.8"/>
  <cols>
    <col min="1" max="1" width="10.5546875" style="30" bestFit="1" customWidth="1"/>
    <col min="2" max="2" width="95" style="30" customWidth="1"/>
    <col min="3" max="14" width="15.109375" style="30" customWidth="1"/>
    <col min="15" max="17" width="15.109375" style="8" customWidth="1"/>
    <col min="18" max="16384" width="9.109375" style="8"/>
  </cols>
  <sheetData>
    <row r="1" spans="1:17">
      <c r="A1" s="1" t="s">
        <v>97</v>
      </c>
      <c r="B1" s="30" t="str">
        <f>Info!C2</f>
        <v>სს ტერაბანკი</v>
      </c>
    </row>
    <row r="2" spans="1:17" ht="14.25" customHeight="1">
      <c r="A2" s="30" t="s">
        <v>98</v>
      </c>
      <c r="B2" s="243">
        <f>'1. key ratios'!B2</f>
        <v>45747</v>
      </c>
    </row>
    <row r="3" spans="1:17" ht="14.25" customHeight="1"/>
    <row r="4" spans="1:17" ht="14.4">
      <c r="B4" s="583" t="s">
        <v>982</v>
      </c>
      <c r="C4" s="8"/>
      <c r="D4" s="8"/>
      <c r="E4" s="8"/>
      <c r="F4" s="8"/>
      <c r="G4" s="8"/>
      <c r="H4" s="8"/>
      <c r="I4" s="8"/>
      <c r="J4" s="8"/>
      <c r="K4" s="8"/>
      <c r="L4" s="8"/>
      <c r="M4" s="8"/>
      <c r="N4" s="8"/>
    </row>
    <row r="5" spans="1:17" ht="129.6">
      <c r="B5" s="584" t="s">
        <v>983</v>
      </c>
      <c r="C5" s="585" t="s">
        <v>984</v>
      </c>
      <c r="D5" s="585" t="s">
        <v>985</v>
      </c>
      <c r="E5" s="585" t="s">
        <v>986</v>
      </c>
      <c r="F5" s="585" t="s">
        <v>987</v>
      </c>
      <c r="G5" s="585" t="s">
        <v>988</v>
      </c>
      <c r="H5" s="585" t="s">
        <v>989</v>
      </c>
      <c r="I5" s="586" t="s">
        <v>990</v>
      </c>
      <c r="J5" s="587">
        <v>0.02</v>
      </c>
      <c r="K5" s="587">
        <v>0.2</v>
      </c>
      <c r="L5" s="587">
        <v>0.35</v>
      </c>
      <c r="M5" s="587">
        <v>0.5</v>
      </c>
      <c r="N5" s="587">
        <v>0.75</v>
      </c>
      <c r="O5" s="587">
        <v>1</v>
      </c>
      <c r="P5" s="587">
        <v>1.5</v>
      </c>
      <c r="Q5" s="588" t="s">
        <v>73</v>
      </c>
    </row>
    <row r="6" spans="1:17" ht="14.4">
      <c r="B6" s="589"/>
      <c r="C6" s="590">
        <v>70864509.319999993</v>
      </c>
      <c r="D6" s="590">
        <v>280255.23940000002</v>
      </c>
      <c r="E6" s="590" t="b">
        <v>0</v>
      </c>
      <c r="F6" s="590">
        <v>636925.63190000004</v>
      </c>
      <c r="G6" s="590">
        <v>2833956.3871999998</v>
      </c>
      <c r="H6" s="590">
        <v>0</v>
      </c>
      <c r="I6" s="590">
        <v>4859234.8267399995</v>
      </c>
      <c r="J6" s="590" t="b">
        <v>0</v>
      </c>
      <c r="K6" s="590" t="b">
        <v>0</v>
      </c>
      <c r="L6" s="590" t="b">
        <v>0</v>
      </c>
      <c r="M6" s="590">
        <v>4859234.8267399995</v>
      </c>
      <c r="N6" s="590" t="b">
        <v>0</v>
      </c>
      <c r="O6" s="590" t="b">
        <v>0</v>
      </c>
      <c r="P6" s="590" t="b">
        <v>0</v>
      </c>
      <c r="Q6" s="590">
        <v>2429617.4133699997</v>
      </c>
    </row>
    <row r="7" spans="1:17" ht="14.4">
      <c r="B7" s="591" t="s">
        <v>991</v>
      </c>
      <c r="C7" s="590">
        <v>0</v>
      </c>
      <c r="D7" s="590">
        <v>0</v>
      </c>
      <c r="E7" s="590">
        <v>0</v>
      </c>
      <c r="F7" s="590">
        <v>0</v>
      </c>
      <c r="G7" s="590">
        <v>0</v>
      </c>
      <c r="H7" s="592">
        <v>1.4</v>
      </c>
      <c r="I7" s="593">
        <v>0</v>
      </c>
      <c r="J7" s="590">
        <v>0</v>
      </c>
      <c r="K7" s="590">
        <v>0</v>
      </c>
      <c r="L7" s="590">
        <v>0</v>
      </c>
      <c r="M7" s="590">
        <v>0</v>
      </c>
      <c r="N7" s="590">
        <v>0</v>
      </c>
      <c r="O7" s="590">
        <v>0</v>
      </c>
      <c r="P7" s="590">
        <v>0</v>
      </c>
      <c r="Q7" s="590">
        <v>0</v>
      </c>
    </row>
    <row r="8" spans="1:17" ht="14.4">
      <c r="B8" s="591" t="s">
        <v>992</v>
      </c>
      <c r="C8" s="590">
        <v>0</v>
      </c>
      <c r="D8" s="590">
        <v>0</v>
      </c>
      <c r="E8" s="590">
        <v>0</v>
      </c>
      <c r="F8" s="590">
        <v>0</v>
      </c>
      <c r="G8" s="590">
        <v>0</v>
      </c>
      <c r="H8" s="592">
        <v>1.4</v>
      </c>
      <c r="I8" s="593">
        <v>0</v>
      </c>
      <c r="J8" s="590">
        <v>0</v>
      </c>
      <c r="K8" s="590">
        <v>0</v>
      </c>
      <c r="L8" s="590">
        <v>0</v>
      </c>
      <c r="M8" s="590">
        <v>0</v>
      </c>
      <c r="N8" s="590">
        <v>0</v>
      </c>
      <c r="O8" s="590">
        <v>0</v>
      </c>
      <c r="P8" s="590">
        <v>0</v>
      </c>
      <c r="Q8" s="590">
        <v>0</v>
      </c>
    </row>
    <row r="9" spans="1:17" ht="14.4">
      <c r="B9" s="591" t="s">
        <v>993</v>
      </c>
      <c r="C9" s="590">
        <v>70864509.319999993</v>
      </c>
      <c r="D9" s="590">
        <v>280255.23940000002</v>
      </c>
      <c r="E9" s="590">
        <v>0</v>
      </c>
      <c r="F9" s="590">
        <v>636925.63190000004</v>
      </c>
      <c r="G9" s="590">
        <v>2833956.3871999998</v>
      </c>
      <c r="H9" s="592">
        <v>1.4</v>
      </c>
      <c r="I9" s="593">
        <v>4859234.8267399995</v>
      </c>
      <c r="J9" s="590">
        <v>0</v>
      </c>
      <c r="K9" s="590">
        <v>0</v>
      </c>
      <c r="L9" s="590">
        <v>0</v>
      </c>
      <c r="M9" s="590">
        <v>4859234.8267399995</v>
      </c>
      <c r="N9" s="590">
        <v>0</v>
      </c>
      <c r="O9" s="590">
        <v>0</v>
      </c>
      <c r="P9" s="590">
        <v>0</v>
      </c>
      <c r="Q9" s="590">
        <v>2429617.4133699997</v>
      </c>
    </row>
    <row r="10" spans="1:17" ht="14.4">
      <c r="B10" s="594" t="s">
        <v>994</v>
      </c>
      <c r="C10" s="595">
        <v>0</v>
      </c>
      <c r="D10" s="595">
        <v>0</v>
      </c>
      <c r="E10" s="595">
        <v>0</v>
      </c>
      <c r="F10" s="595">
        <v>0</v>
      </c>
      <c r="G10" s="595">
        <v>0</v>
      </c>
      <c r="H10" s="592">
        <v>1.4</v>
      </c>
      <c r="I10" s="593">
        <v>0</v>
      </c>
      <c r="J10" s="596">
        <v>0</v>
      </c>
      <c r="K10" s="596">
        <v>0</v>
      </c>
      <c r="L10" s="596">
        <v>0</v>
      </c>
      <c r="M10" s="596">
        <v>0</v>
      </c>
      <c r="N10" s="596">
        <v>0</v>
      </c>
      <c r="O10" s="596">
        <v>0</v>
      </c>
      <c r="P10" s="596">
        <v>0</v>
      </c>
      <c r="Q10" s="590">
        <v>0</v>
      </c>
    </row>
    <row r="11" spans="1:17" ht="14.4">
      <c r="B11" s="597" t="s">
        <v>991</v>
      </c>
      <c r="C11" s="595">
        <v>0</v>
      </c>
      <c r="D11" s="595">
        <v>0</v>
      </c>
      <c r="E11" s="595">
        <v>0</v>
      </c>
      <c r="F11" s="595">
        <v>0</v>
      </c>
      <c r="G11" s="595">
        <v>0</v>
      </c>
      <c r="H11" s="592">
        <v>1.4</v>
      </c>
      <c r="I11" s="593">
        <v>0</v>
      </c>
      <c r="J11" s="596">
        <v>0</v>
      </c>
      <c r="K11" s="596">
        <v>0</v>
      </c>
      <c r="L11" s="596">
        <v>0</v>
      </c>
      <c r="M11" s="596">
        <v>0</v>
      </c>
      <c r="N11" s="596">
        <v>0</v>
      </c>
      <c r="O11" s="596">
        <v>0</v>
      </c>
      <c r="P11" s="596">
        <v>0</v>
      </c>
      <c r="Q11" s="590">
        <v>0</v>
      </c>
    </row>
    <row r="12" spans="1:17" ht="14.4">
      <c r="B12" s="597" t="s">
        <v>992</v>
      </c>
      <c r="C12" s="595">
        <v>0</v>
      </c>
      <c r="D12" s="595">
        <v>0</v>
      </c>
      <c r="E12" s="595">
        <v>0</v>
      </c>
      <c r="F12" s="595">
        <v>0</v>
      </c>
      <c r="G12" s="595">
        <v>0</v>
      </c>
      <c r="H12" s="592">
        <v>1.4</v>
      </c>
      <c r="I12" s="593">
        <v>0</v>
      </c>
      <c r="J12" s="596">
        <v>0</v>
      </c>
      <c r="K12" s="596">
        <v>0</v>
      </c>
      <c r="L12" s="596">
        <v>0</v>
      </c>
      <c r="M12" s="596">
        <v>0</v>
      </c>
      <c r="N12" s="596">
        <v>0</v>
      </c>
      <c r="O12" s="596">
        <v>0</v>
      </c>
      <c r="P12" s="596">
        <v>0</v>
      </c>
      <c r="Q12" s="590">
        <v>0</v>
      </c>
    </row>
    <row r="13" spans="1:17" ht="14.4">
      <c r="B13" s="597" t="s">
        <v>993</v>
      </c>
      <c r="C13" s="595">
        <v>0</v>
      </c>
      <c r="D13" s="595">
        <v>0</v>
      </c>
      <c r="E13" s="595">
        <v>0</v>
      </c>
      <c r="F13" s="595">
        <v>0</v>
      </c>
      <c r="G13" s="595">
        <v>0</v>
      </c>
      <c r="H13" s="592">
        <v>1.4</v>
      </c>
      <c r="I13" s="593">
        <v>0</v>
      </c>
      <c r="J13" s="596">
        <v>0</v>
      </c>
      <c r="K13" s="596">
        <v>0</v>
      </c>
      <c r="L13" s="596">
        <v>0</v>
      </c>
      <c r="M13" s="596">
        <v>0</v>
      </c>
      <c r="N13" s="596">
        <v>0</v>
      </c>
      <c r="O13" s="596">
        <v>0</v>
      </c>
      <c r="P13" s="596">
        <v>0</v>
      </c>
      <c r="Q13" s="590">
        <v>0</v>
      </c>
    </row>
    <row r="14" spans="1:17" ht="14.4">
      <c r="B14" s="594" t="s">
        <v>995</v>
      </c>
      <c r="C14" s="595">
        <v>0</v>
      </c>
      <c r="D14" s="595">
        <v>0</v>
      </c>
      <c r="E14" s="595">
        <v>0</v>
      </c>
      <c r="F14" s="595">
        <v>0</v>
      </c>
      <c r="G14" s="595">
        <v>0</v>
      </c>
      <c r="H14" s="592">
        <v>1.4</v>
      </c>
      <c r="I14" s="593">
        <v>0</v>
      </c>
      <c r="J14" s="596">
        <v>0</v>
      </c>
      <c r="K14" s="596">
        <v>0</v>
      </c>
      <c r="L14" s="596">
        <v>0</v>
      </c>
      <c r="M14" s="596">
        <v>0</v>
      </c>
      <c r="N14" s="596">
        <v>0</v>
      </c>
      <c r="O14" s="596">
        <v>0</v>
      </c>
      <c r="P14" s="596">
        <v>0</v>
      </c>
      <c r="Q14" s="590">
        <v>0</v>
      </c>
    </row>
    <row r="15" spans="1:17" ht="14.4">
      <c r="B15" s="597" t="s">
        <v>991</v>
      </c>
      <c r="C15" s="595">
        <v>0</v>
      </c>
      <c r="D15" s="595">
        <v>0</v>
      </c>
      <c r="E15" s="595">
        <v>0</v>
      </c>
      <c r="F15" s="595">
        <v>0</v>
      </c>
      <c r="G15" s="595">
        <v>0</v>
      </c>
      <c r="H15" s="592">
        <v>1.4</v>
      </c>
      <c r="I15" s="593">
        <v>0</v>
      </c>
      <c r="J15" s="596">
        <v>0</v>
      </c>
      <c r="K15" s="596">
        <v>0</v>
      </c>
      <c r="L15" s="596">
        <v>0</v>
      </c>
      <c r="M15" s="596">
        <v>0</v>
      </c>
      <c r="N15" s="596">
        <v>0</v>
      </c>
      <c r="O15" s="596">
        <v>0</v>
      </c>
      <c r="P15" s="596">
        <v>0</v>
      </c>
      <c r="Q15" s="590">
        <v>0</v>
      </c>
    </row>
    <row r="16" spans="1:17" ht="14.4">
      <c r="B16" s="597" t="s">
        <v>992</v>
      </c>
      <c r="C16" s="595">
        <v>0</v>
      </c>
      <c r="D16" s="595">
        <v>0</v>
      </c>
      <c r="E16" s="595">
        <v>0</v>
      </c>
      <c r="F16" s="595">
        <v>0</v>
      </c>
      <c r="G16" s="595">
        <v>0</v>
      </c>
      <c r="H16" s="592">
        <v>1.4</v>
      </c>
      <c r="I16" s="593">
        <v>0</v>
      </c>
      <c r="J16" s="596">
        <v>0</v>
      </c>
      <c r="K16" s="596">
        <v>0</v>
      </c>
      <c r="L16" s="596">
        <v>0</v>
      </c>
      <c r="M16" s="596">
        <v>0</v>
      </c>
      <c r="N16" s="596">
        <v>0</v>
      </c>
      <c r="O16" s="596">
        <v>0</v>
      </c>
      <c r="P16" s="596">
        <v>0</v>
      </c>
      <c r="Q16" s="590">
        <v>0</v>
      </c>
    </row>
    <row r="17" spans="2:17" ht="14.4">
      <c r="B17" s="597" t="s">
        <v>993</v>
      </c>
      <c r="C17" s="595">
        <v>0</v>
      </c>
      <c r="D17" s="595">
        <v>0</v>
      </c>
      <c r="E17" s="595">
        <v>0</v>
      </c>
      <c r="F17" s="595">
        <v>0</v>
      </c>
      <c r="G17" s="595">
        <v>0</v>
      </c>
      <c r="H17" s="592">
        <v>1.4</v>
      </c>
      <c r="I17" s="593">
        <v>0</v>
      </c>
      <c r="J17" s="596">
        <v>0</v>
      </c>
      <c r="K17" s="596">
        <v>0</v>
      </c>
      <c r="L17" s="596">
        <v>0</v>
      </c>
      <c r="M17" s="596">
        <v>0</v>
      </c>
      <c r="N17" s="596">
        <v>0</v>
      </c>
      <c r="O17" s="596">
        <v>0</v>
      </c>
      <c r="P17" s="596">
        <v>0</v>
      </c>
      <c r="Q17" s="590">
        <v>0</v>
      </c>
    </row>
    <row r="18" spans="2:17" ht="14.4">
      <c r="B18" s="594" t="s">
        <v>996</v>
      </c>
      <c r="C18" s="595">
        <v>0</v>
      </c>
      <c r="D18" s="595">
        <v>0</v>
      </c>
      <c r="E18" s="595">
        <v>0</v>
      </c>
      <c r="F18" s="595">
        <v>0</v>
      </c>
      <c r="G18" s="595">
        <v>0</v>
      </c>
      <c r="H18" s="592">
        <v>1.4</v>
      </c>
      <c r="I18" s="593">
        <v>0</v>
      </c>
      <c r="J18" s="596">
        <v>0</v>
      </c>
      <c r="K18" s="596">
        <v>0</v>
      </c>
      <c r="L18" s="596">
        <v>0</v>
      </c>
      <c r="M18" s="596">
        <v>0</v>
      </c>
      <c r="N18" s="596">
        <v>0</v>
      </c>
      <c r="O18" s="596">
        <v>0</v>
      </c>
      <c r="P18" s="596">
        <v>0</v>
      </c>
      <c r="Q18" s="590">
        <v>2429617.4133699997</v>
      </c>
    </row>
    <row r="19" spans="2:17" ht="14.4">
      <c r="B19" s="597" t="s">
        <v>991</v>
      </c>
      <c r="C19" s="595">
        <v>0</v>
      </c>
      <c r="D19" s="595">
        <v>0</v>
      </c>
      <c r="E19" s="595">
        <v>0</v>
      </c>
      <c r="F19" s="595">
        <v>0</v>
      </c>
      <c r="G19" s="595">
        <v>0</v>
      </c>
      <c r="H19" s="592">
        <v>1.4</v>
      </c>
      <c r="I19" s="593">
        <v>0</v>
      </c>
      <c r="J19" s="596">
        <v>0</v>
      </c>
      <c r="K19" s="596">
        <v>0</v>
      </c>
      <c r="L19" s="596">
        <v>0</v>
      </c>
      <c r="M19" s="596">
        <v>0</v>
      </c>
      <c r="N19" s="596">
        <v>0</v>
      </c>
      <c r="O19" s="596">
        <v>0</v>
      </c>
      <c r="P19" s="596">
        <v>0</v>
      </c>
      <c r="Q19" s="590">
        <v>0</v>
      </c>
    </row>
    <row r="20" spans="2:17" ht="14.4">
      <c r="B20" s="597" t="s">
        <v>992</v>
      </c>
      <c r="C20" s="595">
        <v>0</v>
      </c>
      <c r="D20" s="595">
        <v>0</v>
      </c>
      <c r="E20" s="595">
        <v>0</v>
      </c>
      <c r="F20" s="595">
        <v>0</v>
      </c>
      <c r="G20" s="595">
        <v>0</v>
      </c>
      <c r="H20" s="592">
        <v>1.4</v>
      </c>
      <c r="I20" s="593">
        <v>0</v>
      </c>
      <c r="J20" s="596">
        <v>0</v>
      </c>
      <c r="K20" s="596">
        <v>0</v>
      </c>
      <c r="L20" s="596">
        <v>0</v>
      </c>
      <c r="M20" s="596">
        <v>0</v>
      </c>
      <c r="N20" s="596">
        <v>0</v>
      </c>
      <c r="O20" s="596">
        <v>0</v>
      </c>
      <c r="P20" s="596">
        <v>0</v>
      </c>
      <c r="Q20" s="590">
        <v>0</v>
      </c>
    </row>
    <row r="21" spans="2:17" ht="14.4">
      <c r="B21" s="597" t="s">
        <v>993</v>
      </c>
      <c r="C21" s="595">
        <v>70864509.319999993</v>
      </c>
      <c r="D21" s="595">
        <v>280255.23940000002</v>
      </c>
      <c r="E21" s="595">
        <v>0</v>
      </c>
      <c r="F21" s="595">
        <v>636925.63190000004</v>
      </c>
      <c r="G21" s="595">
        <v>2833956.3871999998</v>
      </c>
      <c r="H21" s="592">
        <v>1.4</v>
      </c>
      <c r="I21" s="593">
        <v>4859234.8267399995</v>
      </c>
      <c r="J21" s="596">
        <v>0</v>
      </c>
      <c r="K21" s="596">
        <v>0</v>
      </c>
      <c r="L21" s="596">
        <v>0</v>
      </c>
      <c r="M21" s="598">
        <v>4859234.8267399995</v>
      </c>
      <c r="N21" s="596">
        <v>0</v>
      </c>
      <c r="O21" s="596">
        <v>0</v>
      </c>
      <c r="P21" s="598">
        <v>0</v>
      </c>
      <c r="Q21" s="590">
        <v>2429617.4133699997</v>
      </c>
    </row>
    <row r="22" spans="2:17" ht="14.4">
      <c r="B22" s="594" t="s">
        <v>997</v>
      </c>
      <c r="C22" s="595">
        <v>0</v>
      </c>
      <c r="D22" s="595">
        <v>0</v>
      </c>
      <c r="E22" s="595">
        <v>0</v>
      </c>
      <c r="F22" s="595">
        <v>0</v>
      </c>
      <c r="G22" s="595">
        <v>0</v>
      </c>
      <c r="H22" s="592">
        <v>1.4</v>
      </c>
      <c r="I22" s="593">
        <v>0</v>
      </c>
      <c r="J22" s="596">
        <v>0</v>
      </c>
      <c r="K22" s="596">
        <v>0</v>
      </c>
      <c r="L22" s="596">
        <v>0</v>
      </c>
      <c r="M22" s="596">
        <v>0</v>
      </c>
      <c r="N22" s="596">
        <v>0</v>
      </c>
      <c r="O22" s="596">
        <v>0</v>
      </c>
      <c r="P22" s="596">
        <v>0</v>
      </c>
      <c r="Q22" s="590">
        <v>0</v>
      </c>
    </row>
    <row r="23" spans="2:17" ht="14.4">
      <c r="B23" s="597" t="s">
        <v>991</v>
      </c>
      <c r="C23" s="595">
        <v>0</v>
      </c>
      <c r="D23" s="595">
        <v>0</v>
      </c>
      <c r="E23" s="595">
        <v>0</v>
      </c>
      <c r="F23" s="595">
        <v>0</v>
      </c>
      <c r="G23" s="595">
        <v>0</v>
      </c>
      <c r="H23" s="592">
        <v>1.4</v>
      </c>
      <c r="I23" s="593">
        <v>0</v>
      </c>
      <c r="J23" s="596">
        <v>0</v>
      </c>
      <c r="K23" s="596">
        <v>0</v>
      </c>
      <c r="L23" s="596">
        <v>0</v>
      </c>
      <c r="M23" s="596">
        <v>0</v>
      </c>
      <c r="N23" s="596">
        <v>0</v>
      </c>
      <c r="O23" s="596">
        <v>0</v>
      </c>
      <c r="P23" s="596">
        <v>0</v>
      </c>
      <c r="Q23" s="590">
        <v>0</v>
      </c>
    </row>
    <row r="24" spans="2:17" ht="14.4">
      <c r="B24" s="597" t="s">
        <v>992</v>
      </c>
      <c r="C24" s="595">
        <v>0</v>
      </c>
      <c r="D24" s="595">
        <v>0</v>
      </c>
      <c r="E24" s="595">
        <v>0</v>
      </c>
      <c r="F24" s="595">
        <v>0</v>
      </c>
      <c r="G24" s="595">
        <v>0</v>
      </c>
      <c r="H24" s="592">
        <v>1.4</v>
      </c>
      <c r="I24" s="593">
        <v>0</v>
      </c>
      <c r="J24" s="596">
        <v>0</v>
      </c>
      <c r="K24" s="596">
        <v>0</v>
      </c>
      <c r="L24" s="596">
        <v>0</v>
      </c>
      <c r="M24" s="596">
        <v>0</v>
      </c>
      <c r="N24" s="596">
        <v>0</v>
      </c>
      <c r="O24" s="596">
        <v>0</v>
      </c>
      <c r="P24" s="596">
        <v>0</v>
      </c>
      <c r="Q24" s="590">
        <v>0</v>
      </c>
    </row>
    <row r="25" spans="2:17" ht="14.4">
      <c r="B25" s="597" t="s">
        <v>993</v>
      </c>
      <c r="C25" s="595">
        <v>0</v>
      </c>
      <c r="D25" s="595">
        <v>0</v>
      </c>
      <c r="E25" s="595">
        <v>0</v>
      </c>
      <c r="F25" s="595">
        <v>0</v>
      </c>
      <c r="G25" s="595">
        <v>0</v>
      </c>
      <c r="H25" s="592">
        <v>1.4</v>
      </c>
      <c r="I25" s="593">
        <v>0</v>
      </c>
      <c r="J25" s="596">
        <v>0</v>
      </c>
      <c r="K25" s="596">
        <v>0</v>
      </c>
      <c r="L25" s="596">
        <v>0</v>
      </c>
      <c r="M25" s="596">
        <v>0</v>
      </c>
      <c r="N25" s="596">
        <v>0</v>
      </c>
      <c r="O25" s="596">
        <v>0</v>
      </c>
      <c r="P25" s="598">
        <v>0</v>
      </c>
      <c r="Q25" s="590">
        <v>0</v>
      </c>
    </row>
    <row r="26" spans="2:17" ht="14.4">
      <c r="B26" s="594" t="s">
        <v>998</v>
      </c>
      <c r="C26" s="595">
        <v>0</v>
      </c>
      <c r="D26" s="595">
        <v>0</v>
      </c>
      <c r="E26" s="595">
        <v>0</v>
      </c>
      <c r="F26" s="595">
        <v>0</v>
      </c>
      <c r="G26" s="595">
        <v>0</v>
      </c>
      <c r="H26" s="592">
        <v>1.4</v>
      </c>
      <c r="I26" s="593">
        <v>0</v>
      </c>
      <c r="J26" s="596">
        <v>0</v>
      </c>
      <c r="K26" s="596">
        <v>0</v>
      </c>
      <c r="L26" s="596">
        <v>0</v>
      </c>
      <c r="M26" s="596">
        <v>0</v>
      </c>
      <c r="N26" s="596">
        <v>0</v>
      </c>
      <c r="O26" s="596">
        <v>0</v>
      </c>
      <c r="P26" s="596">
        <v>0</v>
      </c>
      <c r="Q26" s="590">
        <v>0</v>
      </c>
    </row>
    <row r="27" spans="2:17" ht="14.4">
      <c r="B27" s="597" t="s">
        <v>991</v>
      </c>
      <c r="C27" s="595">
        <v>0</v>
      </c>
      <c r="D27" s="595">
        <v>0</v>
      </c>
      <c r="E27" s="595">
        <v>0</v>
      </c>
      <c r="F27" s="595">
        <v>0</v>
      </c>
      <c r="G27" s="595">
        <v>0</v>
      </c>
      <c r="H27" s="592">
        <v>1.4</v>
      </c>
      <c r="I27" s="593">
        <v>0</v>
      </c>
      <c r="J27" s="596">
        <v>0</v>
      </c>
      <c r="K27" s="596">
        <v>0</v>
      </c>
      <c r="L27" s="596">
        <v>0</v>
      </c>
      <c r="M27" s="596">
        <v>0</v>
      </c>
      <c r="N27" s="596">
        <v>0</v>
      </c>
      <c r="O27" s="596">
        <v>0</v>
      </c>
      <c r="P27" s="596">
        <v>0</v>
      </c>
      <c r="Q27" s="590">
        <v>0</v>
      </c>
    </row>
    <row r="28" spans="2:17" ht="14.4">
      <c r="B28" s="597" t="s">
        <v>992</v>
      </c>
      <c r="C28" s="595">
        <v>0</v>
      </c>
      <c r="D28" s="595">
        <v>0</v>
      </c>
      <c r="E28" s="595">
        <v>0</v>
      </c>
      <c r="F28" s="595">
        <v>0</v>
      </c>
      <c r="G28" s="595">
        <v>0</v>
      </c>
      <c r="H28" s="592">
        <v>1.4</v>
      </c>
      <c r="I28" s="593">
        <v>0</v>
      </c>
      <c r="J28" s="596">
        <v>0</v>
      </c>
      <c r="K28" s="596">
        <v>0</v>
      </c>
      <c r="L28" s="596">
        <v>0</v>
      </c>
      <c r="M28" s="596">
        <v>0</v>
      </c>
      <c r="N28" s="596">
        <v>0</v>
      </c>
      <c r="O28" s="596">
        <v>0</v>
      </c>
      <c r="P28" s="596">
        <v>0</v>
      </c>
      <c r="Q28" s="590">
        <v>0</v>
      </c>
    </row>
    <row r="29" spans="2:17" ht="14.4">
      <c r="B29" s="597" t="s">
        <v>993</v>
      </c>
      <c r="C29" s="595">
        <v>0</v>
      </c>
      <c r="D29" s="595">
        <v>0</v>
      </c>
      <c r="E29" s="595">
        <v>0</v>
      </c>
      <c r="F29" s="595">
        <v>0</v>
      </c>
      <c r="G29" s="595">
        <v>0</v>
      </c>
      <c r="H29" s="592">
        <v>1.4</v>
      </c>
      <c r="I29" s="593">
        <v>0</v>
      </c>
      <c r="J29" s="596">
        <v>0</v>
      </c>
      <c r="K29" s="596">
        <v>0</v>
      </c>
      <c r="L29" s="596">
        <v>0</v>
      </c>
      <c r="M29" s="596">
        <v>0</v>
      </c>
      <c r="N29" s="596">
        <v>0</v>
      </c>
      <c r="O29" s="596">
        <v>0</v>
      </c>
      <c r="P29" s="596">
        <v>0</v>
      </c>
      <c r="Q29" s="590">
        <v>0</v>
      </c>
    </row>
    <row r="30" spans="2:17" ht="14.4">
      <c r="B30" s="599" t="s">
        <v>999</v>
      </c>
      <c r="C30" s="595">
        <v>0</v>
      </c>
      <c r="D30" s="595">
        <v>0</v>
      </c>
      <c r="E30" s="595">
        <v>0</v>
      </c>
      <c r="F30" s="595">
        <v>0</v>
      </c>
      <c r="G30" s="595">
        <v>0</v>
      </c>
      <c r="H30" s="592">
        <v>1.4</v>
      </c>
      <c r="I30" s="593">
        <v>0</v>
      </c>
      <c r="J30" s="596">
        <v>0</v>
      </c>
      <c r="K30" s="596">
        <v>0</v>
      </c>
      <c r="L30" s="596">
        <v>0</v>
      </c>
      <c r="M30" s="596">
        <v>0</v>
      </c>
      <c r="N30" s="596">
        <v>0</v>
      </c>
      <c r="O30" s="596">
        <v>0</v>
      </c>
      <c r="P30" s="596">
        <v>0</v>
      </c>
      <c r="Q30" s="590">
        <v>0</v>
      </c>
    </row>
    <row r="31" spans="2:17" ht="14.4">
      <c r="B31" s="597" t="s">
        <v>991</v>
      </c>
      <c r="C31" s="595">
        <v>0</v>
      </c>
      <c r="D31" s="595">
        <v>0</v>
      </c>
      <c r="E31" s="595">
        <v>0</v>
      </c>
      <c r="F31" s="595">
        <v>0</v>
      </c>
      <c r="G31" s="595">
        <v>0</v>
      </c>
      <c r="H31" s="592">
        <v>1.4</v>
      </c>
      <c r="I31" s="593">
        <v>0</v>
      </c>
      <c r="J31" s="596">
        <v>0</v>
      </c>
      <c r="K31" s="596">
        <v>0</v>
      </c>
      <c r="L31" s="596">
        <v>0</v>
      </c>
      <c r="M31" s="596">
        <v>0</v>
      </c>
      <c r="N31" s="596">
        <v>0</v>
      </c>
      <c r="O31" s="596">
        <v>0</v>
      </c>
      <c r="P31" s="596">
        <v>0</v>
      </c>
      <c r="Q31" s="590">
        <v>0</v>
      </c>
    </row>
    <row r="32" spans="2:17" ht="14.4">
      <c r="B32" s="597" t="s">
        <v>992</v>
      </c>
      <c r="C32" s="595">
        <v>0</v>
      </c>
      <c r="D32" s="595">
        <v>0</v>
      </c>
      <c r="E32" s="595">
        <v>0</v>
      </c>
      <c r="F32" s="595">
        <v>0</v>
      </c>
      <c r="G32" s="595">
        <v>0</v>
      </c>
      <c r="H32" s="592">
        <v>1.4</v>
      </c>
      <c r="I32" s="593">
        <v>0</v>
      </c>
      <c r="J32" s="596">
        <v>0</v>
      </c>
      <c r="K32" s="596">
        <v>0</v>
      </c>
      <c r="L32" s="596">
        <v>0</v>
      </c>
      <c r="M32" s="596">
        <v>0</v>
      </c>
      <c r="N32" s="596">
        <v>0</v>
      </c>
      <c r="O32" s="596">
        <v>0</v>
      </c>
      <c r="P32" s="596">
        <v>0</v>
      </c>
      <c r="Q32" s="590">
        <v>0</v>
      </c>
    </row>
    <row r="33" spans="2:17" ht="14.4">
      <c r="B33" s="597" t="s">
        <v>993</v>
      </c>
      <c r="C33" s="595">
        <v>0</v>
      </c>
      <c r="D33" s="595">
        <v>0</v>
      </c>
      <c r="E33" s="595">
        <v>0</v>
      </c>
      <c r="F33" s="595">
        <v>0</v>
      </c>
      <c r="G33" s="595">
        <v>0</v>
      </c>
      <c r="H33" s="592">
        <v>1.4</v>
      </c>
      <c r="I33" s="593">
        <v>0</v>
      </c>
      <c r="J33" s="596">
        <v>0</v>
      </c>
      <c r="K33" s="596">
        <v>0</v>
      </c>
      <c r="L33" s="596">
        <v>0</v>
      </c>
      <c r="M33" s="596">
        <v>0</v>
      </c>
      <c r="N33" s="596">
        <v>0</v>
      </c>
      <c r="O33" s="596">
        <v>0</v>
      </c>
      <c r="P33" s="596">
        <v>0</v>
      </c>
      <c r="Q33" s="590">
        <v>0</v>
      </c>
    </row>
    <row r="34" spans="2:17" ht="14.4">
      <c r="B34" s="600" t="s">
        <v>66</v>
      </c>
      <c r="C34" s="601">
        <v>70864509.319999993</v>
      </c>
      <c r="D34" s="601">
        <v>280255.23940000002</v>
      </c>
      <c r="E34" s="601" t="b">
        <v>0</v>
      </c>
      <c r="F34" s="601">
        <v>636925.63190000004</v>
      </c>
      <c r="G34" s="601">
        <v>2833956.3871999998</v>
      </c>
      <c r="H34" s="592">
        <v>1.4</v>
      </c>
      <c r="I34" s="593">
        <v>4859234.8267399995</v>
      </c>
      <c r="J34" s="601" t="b">
        <v>0</v>
      </c>
      <c r="K34" s="601" t="b">
        <v>0</v>
      </c>
      <c r="L34" s="601" t="b">
        <v>0</v>
      </c>
      <c r="M34" s="601">
        <v>4859234.8267399995</v>
      </c>
      <c r="N34" s="601" t="b">
        <v>0</v>
      </c>
      <c r="O34" s="601" t="b">
        <v>0</v>
      </c>
      <c r="P34" s="601" t="b">
        <v>0</v>
      </c>
      <c r="Q34" s="601">
        <v>2429617.4133699997</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2" tint="-9.9978637043366805E-2"/>
  </sheetPr>
  <dimension ref="A1:M51"/>
  <sheetViews>
    <sheetView zoomScale="85" zoomScaleNormal="85" workbookViewId="0">
      <pane xSplit="1" ySplit="5" topLeftCell="B6" activePane="bottomRight" state="frozen"/>
      <selection activeCell="B36" sqref="B36:C36"/>
      <selection pane="topRight" activeCell="B36" sqref="B36:C36"/>
      <selection pane="bottomLeft" activeCell="B36" sqref="B36:C36"/>
      <selection pane="bottomRight" activeCell="B6" sqref="B6"/>
    </sheetView>
  </sheetViews>
  <sheetFormatPr defaultRowHeight="14.4"/>
  <cols>
    <col min="1" max="1" width="9.5546875" style="14" bestFit="1" customWidth="1"/>
    <col min="2" max="2" width="88.44140625" style="12" customWidth="1"/>
    <col min="3" max="3" width="14" style="12" bestFit="1" customWidth="1"/>
    <col min="4" max="4" width="13.6640625" style="1" bestFit="1" customWidth="1"/>
    <col min="5" max="6" width="13.5546875" style="1" bestFit="1" customWidth="1"/>
    <col min="7" max="7" width="13.88671875" style="1" customWidth="1"/>
    <col min="8" max="8" width="6.6640625" customWidth="1"/>
    <col min="9" max="9" width="14" bestFit="1" customWidth="1"/>
    <col min="10" max="12" width="13" bestFit="1" customWidth="1"/>
    <col min="13" max="13" width="6.6640625" customWidth="1"/>
  </cols>
  <sheetData>
    <row r="1" spans="1:13">
      <c r="A1" s="13" t="s">
        <v>97</v>
      </c>
      <c r="B1" s="219" t="str">
        <f>Info!C2</f>
        <v>სს ტერაბანკი</v>
      </c>
    </row>
    <row r="2" spans="1:13">
      <c r="A2" s="13" t="s">
        <v>98</v>
      </c>
      <c r="B2" s="243">
        <v>45747</v>
      </c>
    </row>
    <row r="3" spans="1:13" ht="15" thickBot="1">
      <c r="A3" s="13"/>
    </row>
    <row r="4" spans="1:13" ht="15" customHeight="1" thickBot="1">
      <c r="A4" s="31" t="s">
        <v>241</v>
      </c>
      <c r="B4" s="114" t="s">
        <v>128</v>
      </c>
      <c r="C4" s="115"/>
      <c r="D4" s="634" t="s">
        <v>909</v>
      </c>
      <c r="E4" s="635"/>
      <c r="F4" s="635"/>
      <c r="G4" s="636"/>
    </row>
    <row r="5" spans="1:13">
      <c r="A5" s="145" t="s">
        <v>25</v>
      </c>
      <c r="B5" s="146"/>
      <c r="C5" s="232" t="str">
        <f>INT((MONTH($B$2))/3)&amp;"Q"&amp;"-"&amp;YEAR($B$2)</f>
        <v>1Q-2025</v>
      </c>
      <c r="D5" s="232" t="str">
        <f>IF(INT(MONTH($B$2))=3, "4"&amp;"Q"&amp;"-"&amp;YEAR($B$2)-1, IF(INT(MONTH($B$2))=6, "1"&amp;"Q"&amp;"-"&amp;YEAR($B$2), IF(INT(MONTH($B$2))=9, "2"&amp;"Q"&amp;"-"&amp;YEAR($B$2),IF(INT(MONTH($B$2))=12, "3"&amp;"Q"&amp;"-"&amp;YEAR($B$2), 0))))</f>
        <v>4Q-2024</v>
      </c>
      <c r="E5" s="232" t="str">
        <f>IF(INT(MONTH($B$2))=3, "3"&amp;"Q"&amp;"-"&amp;YEAR($B$2)-1, IF(INT(MONTH($B$2))=6, "4"&amp;"Q"&amp;"-"&amp;YEAR($B$2)-1, IF(INT(MONTH($B$2))=9, "1"&amp;"Q"&amp;"-"&amp;YEAR($B$2),IF(INT(MONTH($B$2))=12, "2"&amp;"Q"&amp;"-"&amp;YEAR($B$2), 0))))</f>
        <v>3Q-2024</v>
      </c>
      <c r="F5" s="232" t="str">
        <f>IF(INT(MONTH($B$2))=3, "2"&amp;"Q"&amp;"-"&amp;YEAR($B$2)-1, IF(INT(MONTH($B$2))=6, "3"&amp;"Q"&amp;"-"&amp;YEAR($B$2)-1, IF(INT(MONTH($B$2))=9, "4"&amp;"Q"&amp;"-"&amp;YEAR($B$2)-1,IF(INT(MONTH($B$2))=12, "1"&amp;"Q"&amp;"-"&amp;YEAR($B$2), 0))))</f>
        <v>2Q-2024</v>
      </c>
      <c r="G5" s="233" t="str">
        <f>IF(INT(MONTH($B$2))=3, "1"&amp;"Q"&amp;"-"&amp;YEAR($B$2)-1, IF(INT(MONTH($B$2))=6, "2"&amp;"Q"&amp;"-"&amp;YEAR($B$2)-1, IF(INT(MONTH($B$2))=9, "3"&amp;"Q"&amp;"-"&amp;YEAR($B$2)-1,IF(INT(MONTH($B$2))=12, "4"&amp;"Q"&amp;"-"&amp;YEAR($B$2)-1, 0))))</f>
        <v>1Q-2024</v>
      </c>
    </row>
    <row r="6" spans="1:13">
      <c r="A6" s="234"/>
      <c r="B6" s="235" t="s">
        <v>95</v>
      </c>
      <c r="C6" s="147"/>
      <c r="D6" s="147"/>
      <c r="E6" s="147"/>
      <c r="F6" s="147"/>
      <c r="G6" s="148"/>
    </row>
    <row r="7" spans="1:13">
      <c r="A7" s="234"/>
      <c r="B7" s="236" t="s">
        <v>99</v>
      </c>
      <c r="C7" s="147"/>
      <c r="D7" s="147"/>
      <c r="E7" s="147"/>
      <c r="F7" s="147"/>
      <c r="G7" s="148"/>
    </row>
    <row r="8" spans="1:13">
      <c r="A8" s="223">
        <v>1</v>
      </c>
      <c r="B8" s="224" t="s">
        <v>22</v>
      </c>
      <c r="C8" s="237">
        <v>256803573</v>
      </c>
      <c r="D8" s="237">
        <v>250548216</v>
      </c>
      <c r="E8" s="237">
        <v>244633525</v>
      </c>
      <c r="F8" s="237">
        <v>239736975</v>
      </c>
      <c r="G8" s="514">
        <v>233488665</v>
      </c>
      <c r="I8" s="812"/>
      <c r="J8" s="812"/>
      <c r="K8" s="812"/>
      <c r="L8" s="812"/>
      <c r="M8" s="812"/>
    </row>
    <row r="9" spans="1:13">
      <c r="A9" s="223">
        <v>2</v>
      </c>
      <c r="B9" s="224" t="s">
        <v>75</v>
      </c>
      <c r="C9" s="237">
        <v>292778473</v>
      </c>
      <c r="D9" s="237">
        <v>287036616</v>
      </c>
      <c r="E9" s="237">
        <v>280119625</v>
      </c>
      <c r="F9" s="237">
        <v>276268275</v>
      </c>
      <c r="G9" s="514">
        <v>268527565</v>
      </c>
      <c r="I9" s="812"/>
      <c r="J9" s="812"/>
      <c r="K9" s="812"/>
      <c r="L9" s="812"/>
      <c r="M9" s="812"/>
    </row>
    <row r="10" spans="1:13">
      <c r="A10" s="223">
        <v>3</v>
      </c>
      <c r="B10" s="224" t="s">
        <v>74</v>
      </c>
      <c r="C10" s="237">
        <v>333946551.94</v>
      </c>
      <c r="D10" s="237">
        <v>329476452.01999998</v>
      </c>
      <c r="E10" s="237">
        <v>323314010.62</v>
      </c>
      <c r="F10" s="237">
        <v>320778584.84000003</v>
      </c>
      <c r="G10" s="514">
        <v>315080638.44</v>
      </c>
      <c r="I10" s="812"/>
      <c r="J10" s="812"/>
      <c r="K10" s="812"/>
      <c r="L10" s="812"/>
      <c r="M10" s="812"/>
    </row>
    <row r="11" spans="1:13">
      <c r="A11" s="223">
        <v>4</v>
      </c>
      <c r="B11" s="224" t="s">
        <v>419</v>
      </c>
      <c r="C11" s="237">
        <v>212819438.56240204</v>
      </c>
      <c r="D11" s="237">
        <v>199587233.00076327</v>
      </c>
      <c r="E11" s="237">
        <v>194269523.88297677</v>
      </c>
      <c r="F11" s="237">
        <v>190114068.06041417</v>
      </c>
      <c r="G11" s="514">
        <v>175754488.40822875</v>
      </c>
      <c r="I11" s="812"/>
      <c r="J11" s="812"/>
      <c r="K11" s="812"/>
      <c r="L11" s="812"/>
      <c r="M11" s="812"/>
    </row>
    <row r="12" spans="1:13">
      <c r="A12" s="223">
        <v>5</v>
      </c>
      <c r="B12" s="224" t="s">
        <v>420</v>
      </c>
      <c r="C12" s="237">
        <v>253054016.98503163</v>
      </c>
      <c r="D12" s="237">
        <v>238699064.86055708</v>
      </c>
      <c r="E12" s="237">
        <v>232225153.17339414</v>
      </c>
      <c r="F12" s="237">
        <v>228158195.27350238</v>
      </c>
      <c r="G12" s="514">
        <v>211409202.56380835</v>
      </c>
      <c r="I12" s="812"/>
      <c r="J12" s="812"/>
      <c r="K12" s="812"/>
      <c r="L12" s="812"/>
      <c r="M12" s="812"/>
    </row>
    <row r="13" spans="1:13">
      <c r="A13" s="223">
        <v>6</v>
      </c>
      <c r="B13" s="224" t="s">
        <v>421</v>
      </c>
      <c r="C13" s="237">
        <v>306431640.94079649</v>
      </c>
      <c r="D13" s="237">
        <v>290585360.91190982</v>
      </c>
      <c r="E13" s="237">
        <v>282567264.83413309</v>
      </c>
      <c r="F13" s="237">
        <v>278613852.20899355</v>
      </c>
      <c r="G13" s="514">
        <v>258694014.25634271</v>
      </c>
      <c r="I13" s="812"/>
      <c r="J13" s="812"/>
      <c r="K13" s="812"/>
      <c r="L13" s="812"/>
      <c r="M13" s="812"/>
    </row>
    <row r="14" spans="1:13">
      <c r="A14" s="234"/>
      <c r="B14" s="235" t="s">
        <v>423</v>
      </c>
      <c r="C14" s="147"/>
      <c r="D14" s="147"/>
      <c r="E14" s="147"/>
      <c r="F14" s="147"/>
      <c r="G14" s="148"/>
    </row>
    <row r="15" spans="1:13" ht="21.9" customHeight="1">
      <c r="A15" s="223">
        <v>7</v>
      </c>
      <c r="B15" s="224" t="s">
        <v>422</v>
      </c>
      <c r="C15" s="238">
        <v>1662078918.7581804</v>
      </c>
      <c r="D15" s="238">
        <v>1608765696.1714237</v>
      </c>
      <c r="E15" s="238">
        <v>1521877858.7213011</v>
      </c>
      <c r="F15" s="238">
        <v>1510860289.425081</v>
      </c>
      <c r="G15" s="515">
        <v>1408713653.7328014</v>
      </c>
      <c r="I15" s="812"/>
      <c r="J15" s="812"/>
      <c r="K15" s="812"/>
      <c r="L15" s="812"/>
      <c r="M15" s="812"/>
    </row>
    <row r="16" spans="1:13">
      <c r="A16" s="234"/>
      <c r="B16" s="235" t="s">
        <v>426</v>
      </c>
      <c r="C16" s="147"/>
      <c r="D16" s="147"/>
      <c r="E16" s="147"/>
      <c r="F16" s="147"/>
      <c r="G16" s="148"/>
    </row>
    <row r="17" spans="1:13">
      <c r="A17" s="223"/>
      <c r="B17" s="236" t="s">
        <v>413</v>
      </c>
      <c r="C17" s="147"/>
      <c r="D17" s="147"/>
      <c r="E17" s="147"/>
      <c r="F17" s="147"/>
      <c r="G17" s="148"/>
    </row>
    <row r="18" spans="1:13">
      <c r="A18" s="223">
        <v>8</v>
      </c>
      <c r="B18" s="224" t="s">
        <v>417</v>
      </c>
      <c r="C18" s="244">
        <v>0.15450744853431531</v>
      </c>
      <c r="D18" s="244">
        <v>0.1557394072960781</v>
      </c>
      <c r="E18" s="244">
        <v>0.16074451940942477</v>
      </c>
      <c r="F18" s="244">
        <v>0.15867580654411517</v>
      </c>
      <c r="G18" s="516">
        <v>0.16574600833980921</v>
      </c>
      <c r="I18" s="812"/>
      <c r="J18" s="812"/>
      <c r="K18" s="812"/>
      <c r="L18" s="812"/>
      <c r="M18" s="812"/>
    </row>
    <row r="19" spans="1:13" ht="15" customHeight="1">
      <c r="A19" s="223">
        <v>9</v>
      </c>
      <c r="B19" s="224" t="s">
        <v>416</v>
      </c>
      <c r="C19" s="244">
        <v>0.17615196829447122</v>
      </c>
      <c r="D19" s="244">
        <v>0.17842039812453492</v>
      </c>
      <c r="E19" s="244">
        <v>0.18406183084584704</v>
      </c>
      <c r="F19" s="244">
        <v>0.18285494491692994</v>
      </c>
      <c r="G19" s="516">
        <v>0.19061898370080901</v>
      </c>
      <c r="I19" s="812"/>
      <c r="J19" s="812"/>
      <c r="K19" s="812"/>
      <c r="L19" s="812"/>
      <c r="M19" s="812"/>
    </row>
    <row r="20" spans="1:13">
      <c r="A20" s="223">
        <v>10</v>
      </c>
      <c r="B20" s="224" t="s">
        <v>418</v>
      </c>
      <c r="C20" s="244">
        <v>0.20092099609175457</v>
      </c>
      <c r="D20" s="244">
        <v>0.20480076918851225</v>
      </c>
      <c r="E20" s="244">
        <v>0.21244412537261834</v>
      </c>
      <c r="F20" s="244">
        <v>0.212315186973419</v>
      </c>
      <c r="G20" s="516">
        <v>0.22366549625262813</v>
      </c>
      <c r="I20" s="812"/>
      <c r="J20" s="812"/>
      <c r="K20" s="812"/>
      <c r="L20" s="812"/>
      <c r="M20" s="812"/>
    </row>
    <row r="21" spans="1:13">
      <c r="A21" s="223">
        <v>11</v>
      </c>
      <c r="B21" s="224" t="s">
        <v>419</v>
      </c>
      <c r="C21" s="244">
        <v>0.12804412363367784</v>
      </c>
      <c r="D21" s="244">
        <v>0.12406233765162036</v>
      </c>
      <c r="E21" s="244">
        <v>0.12765119274828285</v>
      </c>
      <c r="F21" s="244">
        <v>0.12583166649562097</v>
      </c>
      <c r="G21" s="516">
        <v>0.12476239436063924</v>
      </c>
      <c r="I21" s="812"/>
      <c r="J21" s="812"/>
      <c r="K21" s="812"/>
      <c r="L21" s="812"/>
      <c r="M21" s="812"/>
    </row>
    <row r="22" spans="1:13">
      <c r="A22" s="223">
        <v>12</v>
      </c>
      <c r="B22" s="224" t="s">
        <v>420</v>
      </c>
      <c r="C22" s="244">
        <v>0.15225150510548593</v>
      </c>
      <c r="D22" s="244">
        <v>0.14837403944441283</v>
      </c>
      <c r="E22" s="244">
        <v>0.15259118978740668</v>
      </c>
      <c r="F22" s="244">
        <v>0.15101210672518378</v>
      </c>
      <c r="G22" s="516">
        <v>0.1500725161594178</v>
      </c>
      <c r="I22" s="812"/>
      <c r="J22" s="812"/>
      <c r="K22" s="812"/>
      <c r="L22" s="812"/>
      <c r="M22" s="812"/>
    </row>
    <row r="23" spans="1:13">
      <c r="A23" s="223">
        <v>13</v>
      </c>
      <c r="B23" s="224" t="s">
        <v>421</v>
      </c>
      <c r="C23" s="244">
        <v>0.18436648072628609</v>
      </c>
      <c r="D23" s="244">
        <v>0.18062627864545552</v>
      </c>
      <c r="E23" s="244">
        <v>0.185670133259938</v>
      </c>
      <c r="F23" s="244">
        <v>0.18440742281671382</v>
      </c>
      <c r="G23" s="516">
        <v>0.18363846589465274</v>
      </c>
      <c r="I23" s="812"/>
      <c r="J23" s="812"/>
      <c r="K23" s="812"/>
      <c r="L23" s="812"/>
      <c r="M23" s="812"/>
    </row>
    <row r="24" spans="1:13">
      <c r="A24" s="234"/>
      <c r="B24" s="235" t="s">
        <v>6</v>
      </c>
      <c r="C24" s="147"/>
      <c r="D24" s="147"/>
      <c r="E24" s="147"/>
      <c r="F24" s="147"/>
      <c r="G24" s="148"/>
    </row>
    <row r="25" spans="1:13" ht="15" customHeight="1">
      <c r="A25" s="239">
        <v>14</v>
      </c>
      <c r="B25" s="240" t="s">
        <v>7</v>
      </c>
      <c r="C25" s="244">
        <v>9.9875883716726066E-2</v>
      </c>
      <c r="D25" s="244">
        <v>0.10454735609402838</v>
      </c>
      <c r="E25" s="244">
        <v>0.10516213074970174</v>
      </c>
      <c r="F25" s="244">
        <v>0.10649896993107021</v>
      </c>
      <c r="G25" s="516">
        <v>0.1069547288119108</v>
      </c>
      <c r="I25" s="812"/>
      <c r="J25" s="812"/>
      <c r="K25" s="812"/>
      <c r="L25" s="812"/>
      <c r="M25" s="812"/>
    </row>
    <row r="26" spans="1:13">
      <c r="A26" s="239">
        <v>15</v>
      </c>
      <c r="B26" s="240" t="s">
        <v>8</v>
      </c>
      <c r="C26" s="244">
        <v>5.8280286844606038E-2</v>
      </c>
      <c r="D26" s="244">
        <v>6.2191834197445638E-2</v>
      </c>
      <c r="E26" s="244">
        <v>6.2894716580858268E-2</v>
      </c>
      <c r="F26" s="244">
        <v>6.2959847234215272E-2</v>
      </c>
      <c r="G26" s="516">
        <v>6.3668633053875767E-2</v>
      </c>
      <c r="I26" s="812"/>
      <c r="J26" s="812"/>
      <c r="K26" s="812"/>
      <c r="L26" s="812"/>
      <c r="M26" s="812"/>
    </row>
    <row r="27" spans="1:13">
      <c r="A27" s="239">
        <v>16</v>
      </c>
      <c r="B27" s="240" t="s">
        <v>9</v>
      </c>
      <c r="C27" s="244">
        <v>1.7911666342078282E-2</v>
      </c>
      <c r="D27" s="244">
        <v>2.2533421041035503E-2</v>
      </c>
      <c r="E27" s="244">
        <v>2.2344399587762624E-2</v>
      </c>
      <c r="F27" s="244">
        <v>2.3989419694298814E-2</v>
      </c>
      <c r="G27" s="516">
        <v>2.8408980470364883E-2</v>
      </c>
      <c r="I27" s="812"/>
      <c r="J27" s="812"/>
      <c r="K27" s="812"/>
      <c r="L27" s="812"/>
      <c r="M27" s="812"/>
    </row>
    <row r="28" spans="1:13">
      <c r="A28" s="239">
        <v>17</v>
      </c>
      <c r="B28" s="240" t="s">
        <v>129</v>
      </c>
      <c r="C28" s="244">
        <v>4.1595596872120028E-2</v>
      </c>
      <c r="D28" s="244">
        <v>4.2355521896582739E-2</v>
      </c>
      <c r="E28" s="244">
        <v>4.226741416884347E-2</v>
      </c>
      <c r="F28" s="244">
        <v>4.3539122696854934E-2</v>
      </c>
      <c r="G28" s="516">
        <v>4.3286095758035034E-2</v>
      </c>
      <c r="I28" s="812"/>
      <c r="J28" s="812"/>
      <c r="K28" s="812"/>
      <c r="L28" s="812"/>
      <c r="M28" s="812"/>
    </row>
    <row r="29" spans="1:13">
      <c r="A29" s="239">
        <v>18</v>
      </c>
      <c r="B29" s="240" t="s">
        <v>10</v>
      </c>
      <c r="C29" s="244">
        <v>1.3085596966036648E-2</v>
      </c>
      <c r="D29" s="244">
        <v>1.6926263024213118E-2</v>
      </c>
      <c r="E29" s="244">
        <v>1.7296181641659816E-2</v>
      </c>
      <c r="F29" s="244">
        <v>1.8614427492666917E-2</v>
      </c>
      <c r="G29" s="516">
        <v>1.8219005059229968E-2</v>
      </c>
      <c r="I29" s="812"/>
      <c r="J29" s="812"/>
      <c r="K29" s="812"/>
      <c r="L29" s="812"/>
      <c r="M29" s="812"/>
    </row>
    <row r="30" spans="1:13">
      <c r="A30" s="239">
        <v>19</v>
      </c>
      <c r="B30" s="240" t="s">
        <v>11</v>
      </c>
      <c r="C30" s="244">
        <v>9.0320737178363905E-2</v>
      </c>
      <c r="D30" s="244">
        <v>0.11469220458486735</v>
      </c>
      <c r="E30" s="244">
        <v>0.11656725982274914</v>
      </c>
      <c r="F30" s="244">
        <v>0.12463413184114855</v>
      </c>
      <c r="G30" s="516">
        <v>0.12050007422664825</v>
      </c>
      <c r="I30" s="812"/>
      <c r="J30" s="812"/>
      <c r="K30" s="812"/>
      <c r="L30" s="812"/>
      <c r="M30" s="812"/>
    </row>
    <row r="31" spans="1:13">
      <c r="A31" s="234"/>
      <c r="B31" s="235" t="s">
        <v>12</v>
      </c>
      <c r="C31" s="147"/>
      <c r="D31" s="147"/>
      <c r="E31" s="147"/>
      <c r="F31" s="147"/>
      <c r="G31" s="148"/>
    </row>
    <row r="32" spans="1:13">
      <c r="A32" s="239">
        <v>20</v>
      </c>
      <c r="B32" s="240" t="s">
        <v>13</v>
      </c>
      <c r="C32" s="244">
        <v>4.0596514786080923E-2</v>
      </c>
      <c r="D32" s="244">
        <v>3.9621333438005814E-2</v>
      </c>
      <c r="E32" s="244">
        <v>4.7431779008702414E-2</v>
      </c>
      <c r="F32" s="244">
        <v>3.912571731443109E-2</v>
      </c>
      <c r="G32" s="516">
        <v>3.6545278636656797E-2</v>
      </c>
      <c r="I32" s="812"/>
      <c r="J32" s="812"/>
      <c r="K32" s="812"/>
      <c r="L32" s="812"/>
      <c r="M32" s="812"/>
    </row>
    <row r="33" spans="1:13" ht="15" customHeight="1">
      <c r="A33" s="239">
        <v>21</v>
      </c>
      <c r="B33" s="240" t="s">
        <v>925</v>
      </c>
      <c r="C33" s="244">
        <v>2.2321580665048996E-2</v>
      </c>
      <c r="D33" s="244">
        <v>2.2439243100297331E-2</v>
      </c>
      <c r="E33" s="244">
        <v>2.2727438459850903E-2</v>
      </c>
      <c r="F33" s="244">
        <v>2.324962916881116E-2</v>
      </c>
      <c r="G33" s="516">
        <v>2.3427272281370218E-2</v>
      </c>
      <c r="I33" s="812"/>
      <c r="J33" s="812"/>
      <c r="K33" s="812"/>
      <c r="L33" s="812"/>
      <c r="M33" s="812"/>
    </row>
    <row r="34" spans="1:13">
      <c r="A34" s="239">
        <v>22</v>
      </c>
      <c r="B34" s="240" t="s">
        <v>14</v>
      </c>
      <c r="C34" s="244">
        <v>0.45994750002063484</v>
      </c>
      <c r="D34" s="244">
        <v>0.46296873109812192</v>
      </c>
      <c r="E34" s="244">
        <v>0.46723657943948821</v>
      </c>
      <c r="F34" s="244">
        <v>0.49327288527319241</v>
      </c>
      <c r="G34" s="516">
        <v>0.49009595810552148</v>
      </c>
      <c r="I34" s="812"/>
      <c r="J34" s="812"/>
      <c r="K34" s="812"/>
      <c r="L34" s="812"/>
      <c r="M34" s="812"/>
    </row>
    <row r="35" spans="1:13" ht="15" customHeight="1">
      <c r="A35" s="239">
        <v>23</v>
      </c>
      <c r="B35" s="240" t="s">
        <v>15</v>
      </c>
      <c r="C35" s="244">
        <v>0.42917314428001618</v>
      </c>
      <c r="D35" s="244">
        <v>0.44235424617310637</v>
      </c>
      <c r="E35" s="244">
        <v>0.43006740449741332</v>
      </c>
      <c r="F35" s="244">
        <v>0.45791183173677646</v>
      </c>
      <c r="G35" s="516">
        <v>0.44682041492399227</v>
      </c>
      <c r="I35" s="812"/>
      <c r="J35" s="812"/>
      <c r="K35" s="812"/>
      <c r="L35" s="812"/>
      <c r="M35" s="812"/>
    </row>
    <row r="36" spans="1:13">
      <c r="A36" s="239">
        <v>24</v>
      </c>
      <c r="B36" s="240" t="s">
        <v>16</v>
      </c>
      <c r="C36" s="244">
        <v>4.2591420461057572E-2</v>
      </c>
      <c r="D36" s="244">
        <v>7.8088335696799627E-2</v>
      </c>
      <c r="E36" s="244">
        <v>7.8088335696799627E-2</v>
      </c>
      <c r="F36" s="244">
        <v>8.2460514850536404E-2</v>
      </c>
      <c r="G36" s="516">
        <v>1.0886586698648948E-2</v>
      </c>
      <c r="I36" s="812"/>
      <c r="J36" s="812"/>
      <c r="K36" s="812"/>
      <c r="L36" s="812"/>
      <c r="M36" s="812"/>
    </row>
    <row r="37" spans="1:13" ht="15" customHeight="1">
      <c r="A37" s="234"/>
      <c r="B37" s="235" t="s">
        <v>17</v>
      </c>
      <c r="C37" s="147"/>
      <c r="D37" s="147"/>
      <c r="E37" s="147"/>
      <c r="F37" s="147"/>
      <c r="G37" s="148"/>
      <c r="I37" s="812"/>
      <c r="J37" s="812"/>
      <c r="K37" s="812"/>
      <c r="L37" s="812"/>
      <c r="M37" s="812"/>
    </row>
    <row r="38" spans="1:13" ht="15" customHeight="1">
      <c r="A38" s="239">
        <v>25</v>
      </c>
      <c r="B38" s="240" t="s">
        <v>18</v>
      </c>
      <c r="C38" s="244">
        <v>0.14095495934431324</v>
      </c>
      <c r="D38" s="244">
        <v>0.1770648512488589</v>
      </c>
      <c r="E38" s="244">
        <v>0.20412188718774452</v>
      </c>
      <c r="F38" s="244">
        <v>0.17764611849943018</v>
      </c>
      <c r="G38" s="516">
        <v>0.18218174860864011</v>
      </c>
      <c r="I38" s="812"/>
      <c r="J38" s="812"/>
      <c r="K38" s="812"/>
      <c r="L38" s="812"/>
      <c r="M38" s="812"/>
    </row>
    <row r="39" spans="1:13" ht="15" customHeight="1">
      <c r="A39" s="239">
        <v>26</v>
      </c>
      <c r="B39" s="240" t="s">
        <v>19</v>
      </c>
      <c r="C39" s="244">
        <v>0.48158372147503814</v>
      </c>
      <c r="D39" s="244">
        <v>0.50410323328582241</v>
      </c>
      <c r="E39" s="244">
        <v>0.4843465766635231</v>
      </c>
      <c r="F39" s="244">
        <v>0.47594818206769574</v>
      </c>
      <c r="G39" s="516">
        <v>0.47307577874807011</v>
      </c>
      <c r="I39" s="812"/>
      <c r="J39" s="812"/>
      <c r="K39" s="812"/>
      <c r="L39" s="812"/>
      <c r="M39" s="812"/>
    </row>
    <row r="40" spans="1:13" ht="15" customHeight="1">
      <c r="A40" s="239">
        <v>27</v>
      </c>
      <c r="B40" s="241" t="s">
        <v>20</v>
      </c>
      <c r="C40" s="244">
        <v>0.21843157602481877</v>
      </c>
      <c r="D40" s="244">
        <v>0.23486600272147179</v>
      </c>
      <c r="E40" s="244">
        <v>0.25292697533864589</v>
      </c>
      <c r="F40" s="244">
        <v>0.26729111984435372</v>
      </c>
      <c r="G40" s="516">
        <v>0.26347403819284748</v>
      </c>
      <c r="I40" s="812"/>
      <c r="J40" s="812"/>
      <c r="K40" s="812"/>
      <c r="L40" s="812"/>
      <c r="M40" s="812"/>
    </row>
    <row r="41" spans="1:13" ht="15" customHeight="1">
      <c r="A41" s="242"/>
      <c r="B41" s="235" t="s">
        <v>344</v>
      </c>
      <c r="C41" s="147"/>
      <c r="D41" s="147"/>
      <c r="E41" s="147"/>
      <c r="F41" s="147"/>
      <c r="G41" s="148"/>
      <c r="I41" s="812"/>
      <c r="J41" s="812"/>
      <c r="K41" s="812"/>
      <c r="L41" s="812"/>
      <c r="M41" s="812"/>
    </row>
    <row r="42" spans="1:13" ht="15" customHeight="1">
      <c r="A42" s="239">
        <v>28</v>
      </c>
      <c r="B42" s="278" t="s">
        <v>328</v>
      </c>
      <c r="C42" s="241">
        <v>301106025.62794673</v>
      </c>
      <c r="D42" s="241">
        <v>367928031.09379369</v>
      </c>
      <c r="E42" s="241">
        <v>368976452.15504378</v>
      </c>
      <c r="F42" s="241">
        <v>341430761.29778546</v>
      </c>
      <c r="G42" s="517">
        <v>335193881.17935038</v>
      </c>
      <c r="I42" s="812"/>
      <c r="J42" s="812"/>
      <c r="K42" s="812"/>
      <c r="L42" s="812"/>
      <c r="M42" s="812"/>
    </row>
    <row r="43" spans="1:13">
      <c r="A43" s="239">
        <v>29</v>
      </c>
      <c r="B43" s="240" t="s">
        <v>329</v>
      </c>
      <c r="C43" s="241">
        <v>243166049.38853681</v>
      </c>
      <c r="D43" s="241">
        <v>300227842.38145125</v>
      </c>
      <c r="E43" s="241">
        <v>296311324.16954505</v>
      </c>
      <c r="F43" s="241">
        <v>292111831.5486002</v>
      </c>
      <c r="G43" s="517">
        <v>272774892.47201598</v>
      </c>
      <c r="I43" s="812"/>
      <c r="J43" s="812"/>
      <c r="K43" s="812"/>
      <c r="L43" s="812"/>
      <c r="M43" s="812"/>
    </row>
    <row r="44" spans="1:13">
      <c r="A44" s="275">
        <v>30</v>
      </c>
      <c r="B44" s="276" t="s">
        <v>327</v>
      </c>
      <c r="C44" s="244">
        <v>1.2382732967250374</v>
      </c>
      <c r="D44" s="244">
        <v>1.2254960371940677</v>
      </c>
      <c r="E44" s="244">
        <v>1.245232368992826</v>
      </c>
      <c r="F44" s="244">
        <v>1.1688357828155269</v>
      </c>
      <c r="G44" s="516">
        <v>1.2288296702884338</v>
      </c>
      <c r="I44" s="812"/>
      <c r="J44" s="812"/>
      <c r="K44" s="812"/>
      <c r="L44" s="812"/>
      <c r="M44" s="812"/>
    </row>
    <row r="45" spans="1:13">
      <c r="A45" s="275"/>
      <c r="B45" s="235" t="s">
        <v>427</v>
      </c>
      <c r="C45" s="147"/>
      <c r="D45" s="147"/>
      <c r="E45" s="147"/>
      <c r="F45" s="147"/>
      <c r="G45" s="148"/>
      <c r="I45" s="812"/>
      <c r="J45" s="812"/>
      <c r="K45" s="812"/>
      <c r="L45" s="812"/>
      <c r="M45" s="812"/>
    </row>
    <row r="46" spans="1:13">
      <c r="A46" s="275">
        <v>31</v>
      </c>
      <c r="B46" s="276" t="s">
        <v>434</v>
      </c>
      <c r="C46" s="277">
        <v>1395875594.1459999</v>
      </c>
      <c r="D46" s="277">
        <v>1384189480.7755005</v>
      </c>
      <c r="E46" s="277">
        <v>1386848862.0314991</v>
      </c>
      <c r="F46" s="277">
        <v>1316177425.1894994</v>
      </c>
      <c r="G46" s="518">
        <v>1217778236.8410025</v>
      </c>
      <c r="I46" s="812"/>
      <c r="J46" s="812"/>
      <c r="K46" s="812"/>
      <c r="L46" s="812"/>
      <c r="M46" s="812"/>
    </row>
    <row r="47" spans="1:13">
      <c r="A47" s="275">
        <v>32</v>
      </c>
      <c r="B47" s="276" t="s">
        <v>447</v>
      </c>
      <c r="C47" s="277">
        <v>1161846406.4106998</v>
      </c>
      <c r="D47" s="277">
        <v>1115529545.7729547</v>
      </c>
      <c r="E47" s="277">
        <v>1096045744.4341028</v>
      </c>
      <c r="F47" s="277">
        <v>1100211719.7118375</v>
      </c>
      <c r="G47" s="518">
        <v>1028054283.2062458</v>
      </c>
      <c r="I47" s="812"/>
      <c r="J47" s="812"/>
      <c r="K47" s="812"/>
      <c r="L47" s="812"/>
      <c r="M47" s="812"/>
    </row>
    <row r="48" spans="1:13" ht="15" thickBot="1">
      <c r="A48" s="60">
        <v>33</v>
      </c>
      <c r="B48" s="135" t="s">
        <v>461</v>
      </c>
      <c r="C48" s="519">
        <v>1.2014286797669651</v>
      </c>
      <c r="D48" s="519">
        <v>1.2408362342535628</v>
      </c>
      <c r="E48" s="519">
        <v>1.2653202378405659</v>
      </c>
      <c r="F48" s="519">
        <v>1.1962946782045065</v>
      </c>
      <c r="G48" s="520">
        <v>1.1845466302061938</v>
      </c>
      <c r="I48" s="812"/>
      <c r="J48" s="812"/>
      <c r="K48" s="812"/>
      <c r="L48" s="812"/>
      <c r="M48" s="812"/>
    </row>
    <row r="49" spans="1:2">
      <c r="A49" s="15"/>
    </row>
    <row r="50" spans="1:2" ht="41.4">
      <c r="B50" s="17" t="s">
        <v>917</v>
      </c>
    </row>
    <row r="51" spans="1:2" ht="69">
      <c r="B51" s="185" t="s">
        <v>343</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2" tint="-9.9978637043366805E-2"/>
  </sheetPr>
  <dimension ref="A1:C43"/>
  <sheetViews>
    <sheetView workbookViewId="0">
      <selection activeCell="A6" sqref="A6"/>
    </sheetView>
  </sheetViews>
  <sheetFormatPr defaultRowHeight="14.4"/>
  <cols>
    <col min="1" max="1" width="11.44140625" customWidth="1"/>
    <col min="2" max="2" width="76.88671875" style="2" customWidth="1"/>
    <col min="3" max="3" width="22.88671875" customWidth="1"/>
  </cols>
  <sheetData>
    <row r="1" spans="1:3">
      <c r="A1" s="1" t="s">
        <v>97</v>
      </c>
      <c r="B1" t="str">
        <f>Info!C2</f>
        <v>სს ტერაბანკი</v>
      </c>
    </row>
    <row r="2" spans="1:3">
      <c r="A2" s="1" t="s">
        <v>98</v>
      </c>
      <c r="B2" s="243">
        <f>'1. key ratios'!B2</f>
        <v>45747</v>
      </c>
    </row>
    <row r="3" spans="1:3">
      <c r="A3" s="1"/>
      <c r="B3"/>
    </row>
    <row r="4" spans="1:3">
      <c r="A4" s="1" t="s">
        <v>406</v>
      </c>
      <c r="B4" t="s">
        <v>375</v>
      </c>
    </row>
    <row r="5" spans="1:3">
      <c r="A5" s="602"/>
      <c r="B5" s="602" t="s">
        <v>376</v>
      </c>
      <c r="C5" s="603"/>
    </row>
    <row r="6" spans="1:3">
      <c r="A6" s="604">
        <v>1</v>
      </c>
      <c r="B6" s="605" t="s">
        <v>376</v>
      </c>
      <c r="C6" s="606">
        <v>1999266643.2871966</v>
      </c>
    </row>
    <row r="7" spans="1:3">
      <c r="A7" s="604">
        <v>2</v>
      </c>
      <c r="B7" s="605" t="s">
        <v>377</v>
      </c>
      <c r="C7" s="606">
        <v>-32025215</v>
      </c>
    </row>
    <row r="8" spans="1:3">
      <c r="A8" s="607">
        <v>3</v>
      </c>
      <c r="B8" s="608" t="s">
        <v>378</v>
      </c>
      <c r="C8" s="609">
        <f>C6+C7</f>
        <v>1967241428.2871966</v>
      </c>
    </row>
    <row r="9" spans="1:3">
      <c r="A9" s="610"/>
      <c r="B9" s="610" t="s">
        <v>379</v>
      </c>
      <c r="C9" s="611"/>
    </row>
    <row r="10" spans="1:3">
      <c r="A10" s="612">
        <v>4</v>
      </c>
      <c r="B10" s="613" t="s">
        <v>380</v>
      </c>
      <c r="C10" s="606">
        <v>636925.63190000004</v>
      </c>
    </row>
    <row r="11" spans="1:3">
      <c r="A11" s="612">
        <v>5</v>
      </c>
      <c r="B11" s="614" t="s">
        <v>381</v>
      </c>
      <c r="C11" s="606">
        <v>2833956.3871999998</v>
      </c>
    </row>
    <row r="12" spans="1:3">
      <c r="A12" s="612">
        <v>6</v>
      </c>
      <c r="B12" s="615" t="s">
        <v>1000</v>
      </c>
      <c r="C12" s="609">
        <v>4859234.8267399995</v>
      </c>
    </row>
    <row r="13" spans="1:3">
      <c r="A13" s="616">
        <v>7</v>
      </c>
      <c r="B13" s="617" t="s">
        <v>382</v>
      </c>
      <c r="C13" s="606" t="b">
        <f>'15. CCR'!E34</f>
        <v>0</v>
      </c>
    </row>
    <row r="14" spans="1:3">
      <c r="A14" s="618">
        <v>8</v>
      </c>
      <c r="B14" s="619" t="s">
        <v>383</v>
      </c>
      <c r="C14" s="609">
        <f>C12</f>
        <v>4859234.8267399995</v>
      </c>
    </row>
    <row r="15" spans="1:3">
      <c r="A15" s="610"/>
      <c r="B15" s="610" t="s">
        <v>384</v>
      </c>
      <c r="C15" s="620"/>
    </row>
    <row r="16" spans="1:3">
      <c r="A16" s="616">
        <v>9</v>
      </c>
      <c r="B16" s="621" t="s">
        <v>385</v>
      </c>
      <c r="C16" s="606">
        <v>0</v>
      </c>
    </row>
    <row r="17" spans="1:3">
      <c r="A17" s="612">
        <v>10</v>
      </c>
      <c r="B17" s="605" t="s">
        <v>386</v>
      </c>
      <c r="C17" s="606">
        <v>0</v>
      </c>
    </row>
    <row r="18" spans="1:3">
      <c r="A18" s="612">
        <v>11</v>
      </c>
      <c r="B18" s="605" t="s">
        <v>387</v>
      </c>
      <c r="C18" s="606">
        <v>0</v>
      </c>
    </row>
    <row r="19" spans="1:3" ht="22.8">
      <c r="A19" s="616">
        <v>12</v>
      </c>
      <c r="B19" s="621" t="s">
        <v>388</v>
      </c>
      <c r="C19" s="606">
        <v>0</v>
      </c>
    </row>
    <row r="20" spans="1:3">
      <c r="A20" s="616">
        <v>13</v>
      </c>
      <c r="B20" s="621" t="s">
        <v>389</v>
      </c>
      <c r="C20" s="606">
        <v>0</v>
      </c>
    </row>
    <row r="21" spans="1:3">
      <c r="A21" s="616">
        <v>14</v>
      </c>
      <c r="B21" s="605" t="s">
        <v>390</v>
      </c>
      <c r="C21" s="606">
        <v>0</v>
      </c>
    </row>
    <row r="22" spans="1:3">
      <c r="A22" s="618">
        <v>15</v>
      </c>
      <c r="B22" s="619" t="s">
        <v>391</v>
      </c>
      <c r="C22" s="609">
        <f>SUM(C16:C21)</f>
        <v>0</v>
      </c>
    </row>
    <row r="23" spans="1:3">
      <c r="A23" s="610"/>
      <c r="B23" s="610" t="s">
        <v>392</v>
      </c>
      <c r="C23" s="611"/>
    </row>
    <row r="24" spans="1:3">
      <c r="A24" s="612">
        <v>16</v>
      </c>
      <c r="B24" s="605" t="s">
        <v>393</v>
      </c>
      <c r="C24" s="606">
        <v>0</v>
      </c>
    </row>
    <row r="25" spans="1:3">
      <c r="A25" s="612">
        <v>17</v>
      </c>
      <c r="B25" s="605" t="s">
        <v>394</v>
      </c>
      <c r="C25" s="606">
        <v>0</v>
      </c>
    </row>
    <row r="26" spans="1:3">
      <c r="A26" s="618">
        <v>18</v>
      </c>
      <c r="B26" s="619" t="s">
        <v>395</v>
      </c>
      <c r="C26" s="609">
        <f>C24+C25</f>
        <v>0</v>
      </c>
    </row>
    <row r="27" spans="1:3">
      <c r="A27" s="610"/>
      <c r="B27" s="610" t="s">
        <v>396</v>
      </c>
      <c r="C27" s="620"/>
    </row>
    <row r="28" spans="1:3">
      <c r="A28" s="612">
        <v>19</v>
      </c>
      <c r="B28" s="605" t="s">
        <v>397</v>
      </c>
      <c r="C28" s="606">
        <v>0</v>
      </c>
    </row>
    <row r="29" spans="1:3">
      <c r="A29" s="612">
        <v>20</v>
      </c>
      <c r="B29" s="605" t="s">
        <v>398</v>
      </c>
      <c r="C29" s="606">
        <v>292778473</v>
      </c>
    </row>
    <row r="30" spans="1:3">
      <c r="A30" s="610"/>
      <c r="B30" s="610" t="s">
        <v>399</v>
      </c>
      <c r="C30" s="611"/>
    </row>
    <row r="31" spans="1:3">
      <c r="A31" s="618">
        <v>21</v>
      </c>
      <c r="B31" s="619" t="s">
        <v>75</v>
      </c>
      <c r="C31" s="609">
        <f>'1. key ratios'!C9</f>
        <v>292778473</v>
      </c>
    </row>
    <row r="32" spans="1:3">
      <c r="A32" s="618">
        <v>22</v>
      </c>
      <c r="B32" s="619" t="s">
        <v>400</v>
      </c>
      <c r="C32" s="609">
        <f>C8+C14+C22+C26</f>
        <v>1972100663.1139367</v>
      </c>
    </row>
    <row r="33" spans="1:3">
      <c r="A33" s="622"/>
      <c r="B33" s="622" t="s">
        <v>375</v>
      </c>
      <c r="C33" s="611"/>
    </row>
    <row r="34" spans="1:3">
      <c r="A34" s="618">
        <v>23</v>
      </c>
      <c r="B34" s="619" t="s">
        <v>375</v>
      </c>
      <c r="C34" s="623">
        <f>IFERROR(C31/C32,0)</f>
        <v>0.14846020716696293</v>
      </c>
    </row>
    <row r="35" spans="1:3">
      <c r="A35" s="622"/>
      <c r="B35" s="622" t="s">
        <v>401</v>
      </c>
      <c r="C35" s="611"/>
    </row>
    <row r="36" spans="1:3">
      <c r="A36" s="616" t="s">
        <v>402</v>
      </c>
      <c r="B36" s="621" t="s">
        <v>403</v>
      </c>
      <c r="C36" s="624">
        <v>0</v>
      </c>
    </row>
    <row r="37" spans="1:3">
      <c r="A37" s="625" t="s">
        <v>404</v>
      </c>
      <c r="B37" s="626" t="s">
        <v>405</v>
      </c>
      <c r="C37" s="624">
        <v>0</v>
      </c>
    </row>
    <row r="38" spans="1:3">
      <c r="B38"/>
    </row>
    <row r="39" spans="1:3">
      <c r="B39"/>
    </row>
    <row r="40" spans="1:3">
      <c r="B40"/>
    </row>
    <row r="41" spans="1:3">
      <c r="B41"/>
    </row>
    <row r="43" spans="1:3">
      <c r="B43" s="220"/>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73870-8796-447F-9D3E-DBBAC9E014D9}">
  <sheetPr codeName="Sheet33">
    <tabColor theme="2" tint="-9.9978637043366805E-2"/>
  </sheetPr>
  <dimension ref="A1:F9"/>
  <sheetViews>
    <sheetView workbookViewId="0">
      <selection activeCell="C6" sqref="C6"/>
    </sheetView>
  </sheetViews>
  <sheetFormatPr defaultRowHeight="14.4"/>
  <cols>
    <col min="1" max="1" width="11.44140625" customWidth="1"/>
    <col min="2" max="2" width="76.77734375" style="2" customWidth="1"/>
    <col min="3" max="6" width="24.44140625" customWidth="1"/>
  </cols>
  <sheetData>
    <row r="1" spans="1:6">
      <c r="A1" s="1" t="s">
        <v>97</v>
      </c>
      <c r="B1" t="str">
        <f>Info!C2</f>
        <v>სს ტერაბანკი</v>
      </c>
    </row>
    <row r="2" spans="1:6">
      <c r="A2" s="1" t="s">
        <v>98</v>
      </c>
      <c r="B2" s="243">
        <f>'1. key ratios'!B2</f>
        <v>45747</v>
      </c>
    </row>
    <row r="3" spans="1:6">
      <c r="A3" s="1"/>
      <c r="B3"/>
    </row>
    <row r="4" spans="1:6">
      <c r="A4" s="627" t="s">
        <v>1001</v>
      </c>
    </row>
    <row r="5" spans="1:6" ht="86.4">
      <c r="B5" s="596"/>
      <c r="C5" s="628" t="s">
        <v>1002</v>
      </c>
      <c r="D5" s="628" t="s">
        <v>1003</v>
      </c>
      <c r="E5" s="628" t="s">
        <v>1004</v>
      </c>
      <c r="F5" s="628" t="s">
        <v>1005</v>
      </c>
    </row>
    <row r="6" spans="1:6">
      <c r="B6" s="629" t="s">
        <v>980</v>
      </c>
      <c r="C6" s="590">
        <v>4821721.7761547305</v>
      </c>
      <c r="D6" s="590">
        <v>92044.173547943486</v>
      </c>
      <c r="E6" s="590" t="b">
        <v>0</v>
      </c>
      <c r="F6" s="590">
        <v>1150552.1693492937</v>
      </c>
    </row>
    <row r="7" spans="1:6">
      <c r="B7" s="630" t="s">
        <v>991</v>
      </c>
      <c r="C7" s="631">
        <v>0</v>
      </c>
      <c r="D7" s="631">
        <v>0</v>
      </c>
      <c r="E7" s="631">
        <v>0</v>
      </c>
      <c r="F7" s="631">
        <v>0</v>
      </c>
    </row>
    <row r="8" spans="1:6">
      <c r="B8" s="630" t="s">
        <v>992</v>
      </c>
      <c r="C8" s="631">
        <v>0</v>
      </c>
      <c r="D8" s="631">
        <v>0</v>
      </c>
      <c r="E8" s="631">
        <v>0</v>
      </c>
      <c r="F8" s="631">
        <v>0</v>
      </c>
    </row>
    <row r="9" spans="1:6">
      <c r="B9" s="630" t="s">
        <v>993</v>
      </c>
      <c r="C9" s="631">
        <v>4821721.7761547305</v>
      </c>
      <c r="D9" s="631">
        <v>92044.173547943486</v>
      </c>
      <c r="E9" s="631">
        <v>0</v>
      </c>
      <c r="F9" s="631">
        <v>1150552.1693492937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2" tint="-9.9978637043366805E-2"/>
  </sheetPr>
  <dimension ref="A1:G42"/>
  <sheetViews>
    <sheetView zoomScale="90" zoomScaleNormal="90" workbookViewId="0">
      <pane xSplit="2" ySplit="6" topLeftCell="C7" activePane="bottomRight" state="frozen"/>
      <selection activeCell="B36" sqref="B36:C36"/>
      <selection pane="topRight" activeCell="B36" sqref="B36:C36"/>
      <selection pane="bottomLeft" activeCell="B36" sqref="B36:C36"/>
      <selection pane="bottomRight" activeCell="C7" sqref="C7"/>
    </sheetView>
  </sheetViews>
  <sheetFormatPr defaultRowHeight="14.4"/>
  <cols>
    <col min="1" max="1" width="9.88671875" style="1" bestFit="1" customWidth="1"/>
    <col min="2" max="2" width="82.5546875" style="17" customWidth="1"/>
    <col min="3" max="7" width="17.5546875" style="1" customWidth="1"/>
  </cols>
  <sheetData>
    <row r="1" spans="1:7">
      <c r="A1" s="1" t="s">
        <v>97</v>
      </c>
      <c r="B1" s="1" t="str">
        <f>Info!C2</f>
        <v>სს ტერაბანკი</v>
      </c>
    </row>
    <row r="2" spans="1:7">
      <c r="A2" s="1" t="s">
        <v>98</v>
      </c>
      <c r="B2" s="243">
        <f>'1. key ratios'!B2</f>
        <v>45747</v>
      </c>
    </row>
    <row r="3" spans="1:7">
      <c r="B3" s="243"/>
    </row>
    <row r="4" spans="1:7" ht="15" thickBot="1">
      <c r="A4" s="1" t="s">
        <v>462</v>
      </c>
      <c r="B4" s="144" t="s">
        <v>427</v>
      </c>
    </row>
    <row r="5" spans="1:7">
      <c r="A5" s="245"/>
      <c r="B5" s="246"/>
      <c r="C5" s="694" t="s">
        <v>428</v>
      </c>
      <c r="D5" s="694"/>
      <c r="E5" s="694"/>
      <c r="F5" s="694"/>
      <c r="G5" s="695" t="s">
        <v>429</v>
      </c>
    </row>
    <row r="6" spans="1:7">
      <c r="A6" s="247"/>
      <c r="B6" s="248"/>
      <c r="C6" s="249" t="s">
        <v>430</v>
      </c>
      <c r="D6" s="249" t="s">
        <v>431</v>
      </c>
      <c r="E6" s="249" t="s">
        <v>432</v>
      </c>
      <c r="F6" s="249" t="s">
        <v>433</v>
      </c>
      <c r="G6" s="696"/>
    </row>
    <row r="7" spans="1:7">
      <c r="A7" s="250"/>
      <c r="B7" s="251" t="s">
        <v>434</v>
      </c>
      <c r="C7" s="252"/>
      <c r="D7" s="252"/>
      <c r="E7" s="252"/>
      <c r="F7" s="252"/>
      <c r="G7" s="253"/>
    </row>
    <row r="8" spans="1:7">
      <c r="A8" s="254">
        <v>1</v>
      </c>
      <c r="B8" s="255" t="s">
        <v>435</v>
      </c>
      <c r="C8" s="256">
        <v>292778473</v>
      </c>
      <c r="D8" s="256">
        <v>0</v>
      </c>
      <c r="E8" s="256">
        <v>0</v>
      </c>
      <c r="F8" s="256">
        <v>355965417.11400002</v>
      </c>
      <c r="G8" s="256">
        <v>648743890.11400008</v>
      </c>
    </row>
    <row r="9" spans="1:7">
      <c r="A9" s="254">
        <v>2</v>
      </c>
      <c r="B9" s="257" t="s">
        <v>74</v>
      </c>
      <c r="C9" s="256">
        <v>292778473</v>
      </c>
      <c r="D9" s="256">
        <v>0</v>
      </c>
      <c r="E9" s="256">
        <v>0</v>
      </c>
      <c r="F9" s="256">
        <v>41168078.939999998</v>
      </c>
      <c r="G9" s="256">
        <v>333946551.94</v>
      </c>
    </row>
    <row r="10" spans="1:7">
      <c r="A10" s="254">
        <v>3</v>
      </c>
      <c r="B10" s="257" t="s">
        <v>436</v>
      </c>
      <c r="C10" s="258"/>
      <c r="D10" s="258"/>
      <c r="E10" s="258"/>
      <c r="F10" s="256">
        <v>314797338.17400002</v>
      </c>
      <c r="G10" s="256">
        <v>314797338.17400002</v>
      </c>
    </row>
    <row r="11" spans="1:7" ht="27.6">
      <c r="A11" s="254">
        <v>4</v>
      </c>
      <c r="B11" s="255" t="s">
        <v>437</v>
      </c>
      <c r="C11" s="256">
        <v>182200923.76000008</v>
      </c>
      <c r="D11" s="256">
        <v>180498057.65000001</v>
      </c>
      <c r="E11" s="256">
        <v>136075497.78999999</v>
      </c>
      <c r="F11" s="256">
        <v>5953194.9900000039</v>
      </c>
      <c r="G11" s="256">
        <v>458681107.24700004</v>
      </c>
    </row>
    <row r="12" spans="1:7">
      <c r="A12" s="254">
        <v>5</v>
      </c>
      <c r="B12" s="257" t="s">
        <v>438</v>
      </c>
      <c r="C12" s="256">
        <v>161749485.30000007</v>
      </c>
      <c r="D12" s="256">
        <v>171570755.66</v>
      </c>
      <c r="E12" s="256">
        <v>119733222.59</v>
      </c>
      <c r="F12" s="256">
        <v>5429359.0100000035</v>
      </c>
      <c r="G12" s="256">
        <v>435558681.43200004</v>
      </c>
    </row>
    <row r="13" spans="1:7">
      <c r="A13" s="254">
        <v>6</v>
      </c>
      <c r="B13" s="257" t="s">
        <v>439</v>
      </c>
      <c r="C13" s="256">
        <v>20451438.460000012</v>
      </c>
      <c r="D13" s="256">
        <v>8927301.9900000002</v>
      </c>
      <c r="E13" s="256">
        <v>16342275.199999997</v>
      </c>
      <c r="F13" s="256">
        <v>523835.98000000004</v>
      </c>
      <c r="G13" s="256">
        <v>23122425.815000001</v>
      </c>
    </row>
    <row r="14" spans="1:7">
      <c r="A14" s="254">
        <v>7</v>
      </c>
      <c r="B14" s="255" t="s">
        <v>440</v>
      </c>
      <c r="C14" s="256">
        <v>222105676.96529993</v>
      </c>
      <c r="D14" s="256">
        <v>325840352</v>
      </c>
      <c r="E14" s="256">
        <v>221776107.98000002</v>
      </c>
      <c r="F14" s="256">
        <v>6010050</v>
      </c>
      <c r="G14" s="256">
        <v>288450596.78499997</v>
      </c>
    </row>
    <row r="15" spans="1:7" ht="55.2">
      <c r="A15" s="254">
        <v>8</v>
      </c>
      <c r="B15" s="257" t="s">
        <v>441</v>
      </c>
      <c r="C15" s="256">
        <v>211838986.39999995</v>
      </c>
      <c r="D15" s="256">
        <v>137276049.19</v>
      </c>
      <c r="E15" s="256">
        <v>129041174.96000001</v>
      </c>
      <c r="F15" s="256">
        <v>6010050</v>
      </c>
      <c r="G15" s="256">
        <v>242083130.27499998</v>
      </c>
    </row>
    <row r="16" spans="1:7" ht="27.6">
      <c r="A16" s="254">
        <v>9</v>
      </c>
      <c r="B16" s="257" t="s">
        <v>442</v>
      </c>
      <c r="C16" s="256">
        <v>10266690.565300001</v>
      </c>
      <c r="D16" s="256">
        <v>188564302.80999997</v>
      </c>
      <c r="E16" s="256">
        <v>92734933.020000011</v>
      </c>
      <c r="F16" s="256">
        <v>0</v>
      </c>
      <c r="G16" s="256">
        <v>46367466.510000005</v>
      </c>
    </row>
    <row r="17" spans="1:7">
      <c r="A17" s="254">
        <v>10</v>
      </c>
      <c r="B17" s="255" t="s">
        <v>443</v>
      </c>
      <c r="C17" s="256">
        <v>0</v>
      </c>
      <c r="D17" s="256">
        <v>0</v>
      </c>
      <c r="E17" s="256">
        <v>0</v>
      </c>
      <c r="F17" s="256">
        <v>0</v>
      </c>
      <c r="G17" s="256">
        <v>0</v>
      </c>
    </row>
    <row r="18" spans="1:7">
      <c r="A18" s="254">
        <v>11</v>
      </c>
      <c r="B18" s="255" t="s">
        <v>78</v>
      </c>
      <c r="C18" s="256">
        <v>0</v>
      </c>
      <c r="D18" s="256">
        <v>33354114.701849628</v>
      </c>
      <c r="E18" s="256">
        <v>2164241.8832258312</v>
      </c>
      <c r="F18" s="256">
        <v>2519321.1570297088</v>
      </c>
      <c r="G18" s="256">
        <v>0</v>
      </c>
    </row>
    <row r="19" spans="1:7">
      <c r="A19" s="254">
        <v>12</v>
      </c>
      <c r="B19" s="257" t="s">
        <v>444</v>
      </c>
      <c r="C19" s="256">
        <v>0</v>
      </c>
      <c r="D19" s="256">
        <v>0</v>
      </c>
      <c r="E19" s="256">
        <v>0</v>
      </c>
      <c r="F19" s="256">
        <v>0</v>
      </c>
      <c r="G19" s="256">
        <v>0</v>
      </c>
    </row>
    <row r="20" spans="1:7" ht="27.6">
      <c r="A20" s="254">
        <v>13</v>
      </c>
      <c r="B20" s="257" t="s">
        <v>445</v>
      </c>
      <c r="C20" s="256">
        <v>0</v>
      </c>
      <c r="D20" s="256">
        <v>33354114.701849628</v>
      </c>
      <c r="E20" s="256">
        <v>2164241.8832258312</v>
      </c>
      <c r="F20" s="256">
        <v>2519321.1570297088</v>
      </c>
      <c r="G20" s="256">
        <v>0</v>
      </c>
    </row>
    <row r="21" spans="1:7">
      <c r="A21" s="259">
        <v>14</v>
      </c>
      <c r="B21" s="260" t="s">
        <v>446</v>
      </c>
      <c r="C21" s="258"/>
      <c r="D21" s="258"/>
      <c r="E21" s="258"/>
      <c r="F21" s="258"/>
      <c r="G21" s="261">
        <f>SUM(G8,G11,G14,G17,G18)</f>
        <v>1395875594.1459999</v>
      </c>
    </row>
    <row r="22" spans="1:7">
      <c r="A22" s="262"/>
      <c r="B22" s="279" t="s">
        <v>447</v>
      </c>
      <c r="C22" s="263"/>
      <c r="D22" s="264"/>
      <c r="E22" s="263"/>
      <c r="F22" s="263"/>
      <c r="G22" s="265"/>
    </row>
    <row r="23" spans="1:7">
      <c r="A23" s="254">
        <v>15</v>
      </c>
      <c r="B23" s="255" t="s">
        <v>310</v>
      </c>
      <c r="C23" s="266">
        <v>310860651.7001</v>
      </c>
      <c r="D23" s="266">
        <v>130295850</v>
      </c>
      <c r="E23" s="266">
        <v>0</v>
      </c>
      <c r="F23" s="266">
        <v>1365913.5499999998</v>
      </c>
      <c r="G23" s="266">
        <v>12451378.763005</v>
      </c>
    </row>
    <row r="24" spans="1:7">
      <c r="A24" s="254">
        <v>16</v>
      </c>
      <c r="B24" s="255" t="s">
        <v>448</v>
      </c>
      <c r="C24" s="266">
        <v>251324.99220000001</v>
      </c>
      <c r="D24" s="266">
        <v>221387907.39702484</v>
      </c>
      <c r="E24" s="266">
        <v>175711950.3867</v>
      </c>
      <c r="F24" s="266">
        <v>939612186.49509692</v>
      </c>
      <c r="G24" s="266">
        <v>963922236.25711286</v>
      </c>
    </row>
    <row r="25" spans="1:7" ht="27.6">
      <c r="A25" s="254">
        <v>17</v>
      </c>
      <c r="B25" s="257" t="s">
        <v>449</v>
      </c>
      <c r="C25" s="266" t="s">
        <v>1030</v>
      </c>
      <c r="D25" s="266">
        <v>0</v>
      </c>
      <c r="E25" s="266">
        <v>0</v>
      </c>
      <c r="F25" s="266">
        <v>0</v>
      </c>
      <c r="G25" s="266">
        <v>0</v>
      </c>
    </row>
    <row r="26" spans="1:7" ht="27.6">
      <c r="A26" s="254">
        <v>18</v>
      </c>
      <c r="B26" s="257" t="s">
        <v>450</v>
      </c>
      <c r="C26" s="266">
        <v>251324.99220000001</v>
      </c>
      <c r="D26" s="266">
        <v>39256087.678100005</v>
      </c>
      <c r="E26" s="266">
        <v>7757891.1421999997</v>
      </c>
      <c r="F26" s="266">
        <v>5713499.1855999995</v>
      </c>
      <c r="G26" s="266">
        <v>15518556.657244999</v>
      </c>
    </row>
    <row r="27" spans="1:7">
      <c r="A27" s="254">
        <v>19</v>
      </c>
      <c r="B27" s="257" t="s">
        <v>451</v>
      </c>
      <c r="C27" s="266" t="s">
        <v>1030</v>
      </c>
      <c r="D27" s="266">
        <v>137740295.23630074</v>
      </c>
      <c r="E27" s="266">
        <v>142407985.11969998</v>
      </c>
      <c r="F27" s="266">
        <v>702001449.26699746</v>
      </c>
      <c r="G27" s="266">
        <v>736775372.05494821</v>
      </c>
    </row>
    <row r="28" spans="1:7">
      <c r="A28" s="254">
        <v>20</v>
      </c>
      <c r="B28" s="267" t="s">
        <v>452</v>
      </c>
      <c r="C28" s="266">
        <v>0</v>
      </c>
      <c r="D28" s="266">
        <v>0</v>
      </c>
      <c r="E28" s="266">
        <v>0</v>
      </c>
      <c r="F28" s="266">
        <v>0</v>
      </c>
      <c r="G28" s="266">
        <v>0</v>
      </c>
    </row>
    <row r="29" spans="1:7">
      <c r="A29" s="254">
        <v>21</v>
      </c>
      <c r="B29" s="257" t="s">
        <v>453</v>
      </c>
      <c r="C29" s="266" t="s">
        <v>1030</v>
      </c>
      <c r="D29" s="266">
        <v>34685804.165400058</v>
      </c>
      <c r="E29" s="266">
        <v>25546074.124800023</v>
      </c>
      <c r="F29" s="266">
        <v>225892105.0324994</v>
      </c>
      <c r="G29" s="266">
        <v>201671084.32780755</v>
      </c>
    </row>
    <row r="30" spans="1:7">
      <c r="A30" s="254">
        <v>22</v>
      </c>
      <c r="B30" s="267" t="s">
        <v>452</v>
      </c>
      <c r="C30" s="266">
        <v>0</v>
      </c>
      <c r="D30" s="266">
        <v>13075147.595891228</v>
      </c>
      <c r="E30" s="266">
        <v>11822732.896176588</v>
      </c>
      <c r="F30" s="266">
        <v>102265720.47458489</v>
      </c>
      <c r="G30" s="266">
        <v>78921658.55451408</v>
      </c>
    </row>
    <row r="31" spans="1:7" ht="27.6">
      <c r="A31" s="254">
        <v>23</v>
      </c>
      <c r="B31" s="257" t="s">
        <v>454</v>
      </c>
      <c r="C31" s="266" t="s">
        <v>1030</v>
      </c>
      <c r="D31" s="266">
        <v>9705720.3172240313</v>
      </c>
      <c r="E31" s="266">
        <v>0</v>
      </c>
      <c r="F31" s="266">
        <v>6005133.0099999998</v>
      </c>
      <c r="G31" s="266">
        <v>9957223.2171120159</v>
      </c>
    </row>
    <row r="32" spans="1:7">
      <c r="A32" s="254">
        <v>24</v>
      </c>
      <c r="B32" s="255" t="s">
        <v>455</v>
      </c>
      <c r="C32" s="266">
        <v>0</v>
      </c>
      <c r="D32" s="266">
        <v>0</v>
      </c>
      <c r="E32" s="266">
        <v>0</v>
      </c>
      <c r="F32" s="266">
        <v>0</v>
      </c>
      <c r="G32" s="266">
        <v>0</v>
      </c>
    </row>
    <row r="33" spans="1:7">
      <c r="A33" s="254">
        <v>25</v>
      </c>
      <c r="B33" s="255" t="s">
        <v>88</v>
      </c>
      <c r="C33" s="266">
        <v>71732024.172285751</v>
      </c>
      <c r="D33" s="266">
        <v>11014069.618800001</v>
      </c>
      <c r="E33" s="266">
        <v>11404796.174699998</v>
      </c>
      <c r="F33" s="266">
        <v>92993888.104078144</v>
      </c>
      <c r="G33" s="266">
        <v>175935350.67311391</v>
      </c>
    </row>
    <row r="34" spans="1:7">
      <c r="A34" s="254">
        <v>26</v>
      </c>
      <c r="B34" s="257" t="s">
        <v>456</v>
      </c>
      <c r="C34" s="266">
        <v>0</v>
      </c>
      <c r="D34" s="266">
        <v>11</v>
      </c>
      <c r="E34" s="266">
        <v>0</v>
      </c>
      <c r="F34" s="266">
        <v>0</v>
      </c>
      <c r="G34" s="266">
        <v>11</v>
      </c>
    </row>
    <row r="35" spans="1:7">
      <c r="A35" s="254">
        <v>27</v>
      </c>
      <c r="B35" s="257" t="s">
        <v>457</v>
      </c>
      <c r="C35" s="266">
        <v>71732024.172285751</v>
      </c>
      <c r="D35" s="266">
        <v>11014058.618800001</v>
      </c>
      <c r="E35" s="266">
        <v>11404796.174699998</v>
      </c>
      <c r="F35" s="266">
        <v>92993888.104078144</v>
      </c>
      <c r="G35" s="266">
        <v>175935339.67311391</v>
      </c>
    </row>
    <row r="36" spans="1:7">
      <c r="A36" s="254">
        <v>28</v>
      </c>
      <c r="B36" s="255" t="s">
        <v>458</v>
      </c>
      <c r="C36" s="266">
        <v>0</v>
      </c>
      <c r="D36" s="266">
        <v>31857721.787850387</v>
      </c>
      <c r="E36" s="266">
        <v>33909481.100174166</v>
      </c>
      <c r="F36" s="266">
        <v>53184548.867770277</v>
      </c>
      <c r="G36" s="266">
        <v>9537440.7174679991</v>
      </c>
    </row>
    <row r="37" spans="1:7">
      <c r="A37" s="259">
        <v>29</v>
      </c>
      <c r="B37" s="260" t="s">
        <v>459</v>
      </c>
      <c r="C37" s="258"/>
      <c r="D37" s="258"/>
      <c r="E37" s="258"/>
      <c r="F37" s="258"/>
      <c r="G37" s="261">
        <f>SUM(G23:G24,G32:G33,G36)</f>
        <v>1161846406.4106998</v>
      </c>
    </row>
    <row r="38" spans="1:7">
      <c r="A38" s="250"/>
      <c r="B38" s="268"/>
      <c r="C38" s="269"/>
      <c r="D38" s="269"/>
      <c r="E38" s="269"/>
      <c r="F38" s="269"/>
      <c r="G38" s="270"/>
    </row>
    <row r="39" spans="1:7" ht="15" thickBot="1">
      <c r="A39" s="271">
        <v>30</v>
      </c>
      <c r="B39" s="272" t="s">
        <v>427</v>
      </c>
      <c r="C39" s="176"/>
      <c r="D39" s="161"/>
      <c r="E39" s="161"/>
      <c r="F39" s="273"/>
      <c r="G39" s="274">
        <f>IFERROR(G21/G37,0)</f>
        <v>1.2014286797669651</v>
      </c>
    </row>
    <row r="42" spans="1:7" ht="41.4">
      <c r="B42" s="17" t="s">
        <v>460</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2" tint="-9.9978637043366805E-2"/>
  </sheetPr>
  <dimension ref="A1:H26"/>
  <sheetViews>
    <sheetView showGridLines="0" zoomScale="80" zoomScaleNormal="80" workbookViewId="0"/>
  </sheetViews>
  <sheetFormatPr defaultColWidth="9.109375" defaultRowHeight="12"/>
  <cols>
    <col min="1" max="1" width="11.88671875" style="281" bestFit="1" customWidth="1"/>
    <col min="2" max="2" width="105.109375" style="281" bestFit="1" customWidth="1"/>
    <col min="3" max="3" width="13.88671875" style="281" bestFit="1" customWidth="1"/>
    <col min="4" max="4" width="13" style="281" bestFit="1" customWidth="1"/>
    <col min="5" max="5" width="17.44140625" style="281" bestFit="1" customWidth="1"/>
    <col min="6" max="6" width="14.44140625" style="281" bestFit="1" customWidth="1"/>
    <col min="7" max="7" width="30.44140625" style="281" customWidth="1"/>
    <col min="8" max="8" width="16" style="281" bestFit="1" customWidth="1"/>
    <col min="9" max="16384" width="9.109375" style="281"/>
  </cols>
  <sheetData>
    <row r="1" spans="1:8" ht="13.8">
      <c r="A1" s="280" t="s">
        <v>97</v>
      </c>
      <c r="B1" s="219" t="str">
        <f>Info!C2</f>
        <v>სს ტერაბანკი</v>
      </c>
    </row>
    <row r="2" spans="1:8">
      <c r="A2" s="280" t="s">
        <v>98</v>
      </c>
      <c r="B2" s="283">
        <f>'1. key ratios'!B2</f>
        <v>45747</v>
      </c>
    </row>
    <row r="3" spans="1:8">
      <c r="A3" s="282" t="s">
        <v>467</v>
      </c>
    </row>
    <row r="5" spans="1:8">
      <c r="A5" s="697" t="s">
        <v>468</v>
      </c>
      <c r="B5" s="698"/>
      <c r="C5" s="703" t="s">
        <v>469</v>
      </c>
      <c r="D5" s="704"/>
      <c r="E5" s="704"/>
      <c r="F5" s="704"/>
      <c r="G5" s="704"/>
      <c r="H5" s="705"/>
    </row>
    <row r="6" spans="1:8">
      <c r="A6" s="699"/>
      <c r="B6" s="700"/>
      <c r="C6" s="706"/>
      <c r="D6" s="707"/>
      <c r="E6" s="707"/>
      <c r="F6" s="707"/>
      <c r="G6" s="707"/>
      <c r="H6" s="708"/>
    </row>
    <row r="7" spans="1:8" ht="24">
      <c r="A7" s="701"/>
      <c r="B7" s="702"/>
      <c r="C7" s="364" t="s">
        <v>470</v>
      </c>
      <c r="D7" s="364" t="s">
        <v>471</v>
      </c>
      <c r="E7" s="364" t="s">
        <v>472</v>
      </c>
      <c r="F7" s="364" t="s">
        <v>473</v>
      </c>
      <c r="G7" s="364" t="s">
        <v>653</v>
      </c>
      <c r="H7" s="364" t="s">
        <v>66</v>
      </c>
    </row>
    <row r="8" spans="1:8">
      <c r="A8" s="360">
        <v>1</v>
      </c>
      <c r="B8" s="359" t="s">
        <v>123</v>
      </c>
      <c r="C8" s="497">
        <v>169991935.84</v>
      </c>
      <c r="D8" s="497">
        <v>130601994.85999998</v>
      </c>
      <c r="E8" s="497">
        <v>10758576.665374544</v>
      </c>
      <c r="F8" s="497">
        <v>10336986.0239</v>
      </c>
      <c r="G8" s="497">
        <v>0</v>
      </c>
      <c r="H8" s="497">
        <v>321689493.38927448</v>
      </c>
    </row>
    <row r="9" spans="1:8">
      <c r="A9" s="360">
        <v>2</v>
      </c>
      <c r="B9" s="359" t="s">
        <v>124</v>
      </c>
      <c r="C9" s="497">
        <v>0</v>
      </c>
      <c r="D9" s="497">
        <v>0</v>
      </c>
      <c r="E9" s="497">
        <v>0</v>
      </c>
      <c r="F9" s="497">
        <v>0</v>
      </c>
      <c r="G9" s="497">
        <v>0</v>
      </c>
      <c r="H9" s="497">
        <v>0</v>
      </c>
    </row>
    <row r="10" spans="1:8">
      <c r="A10" s="360">
        <v>3</v>
      </c>
      <c r="B10" s="359" t="s">
        <v>125</v>
      </c>
      <c r="C10" s="497">
        <v>0</v>
      </c>
      <c r="D10" s="497">
        <v>0</v>
      </c>
      <c r="E10" s="497">
        <v>0</v>
      </c>
      <c r="F10" s="497">
        <v>0</v>
      </c>
      <c r="G10" s="497">
        <v>0</v>
      </c>
      <c r="H10" s="497">
        <v>0</v>
      </c>
    </row>
    <row r="11" spans="1:8">
      <c r="A11" s="360">
        <v>4</v>
      </c>
      <c r="B11" s="359" t="s">
        <v>126</v>
      </c>
      <c r="C11" s="497">
        <v>0</v>
      </c>
      <c r="D11" s="497">
        <v>0</v>
      </c>
      <c r="E11" s="497">
        <v>0</v>
      </c>
      <c r="F11" s="497">
        <v>0</v>
      </c>
      <c r="G11" s="497">
        <v>0</v>
      </c>
      <c r="H11" s="497">
        <v>0</v>
      </c>
    </row>
    <row r="12" spans="1:8">
      <c r="A12" s="360">
        <v>5</v>
      </c>
      <c r="B12" s="359" t="s">
        <v>920</v>
      </c>
      <c r="C12" s="497">
        <v>0</v>
      </c>
      <c r="D12" s="497">
        <v>0</v>
      </c>
      <c r="E12" s="497">
        <v>0</v>
      </c>
      <c r="F12" s="497">
        <v>0</v>
      </c>
      <c r="G12" s="497">
        <v>0</v>
      </c>
      <c r="H12" s="497">
        <v>0</v>
      </c>
    </row>
    <row r="13" spans="1:8">
      <c r="A13" s="360">
        <v>6</v>
      </c>
      <c r="B13" s="359" t="s">
        <v>127</v>
      </c>
      <c r="C13" s="497">
        <v>0</v>
      </c>
      <c r="D13" s="497">
        <v>13393183.18</v>
      </c>
      <c r="E13" s="497">
        <v>0</v>
      </c>
      <c r="F13" s="497">
        <v>1367558.77</v>
      </c>
      <c r="G13" s="497">
        <v>0</v>
      </c>
      <c r="H13" s="497">
        <v>14760741.949999999</v>
      </c>
    </row>
    <row r="14" spans="1:8">
      <c r="A14" s="360">
        <v>7</v>
      </c>
      <c r="B14" s="359" t="s">
        <v>71</v>
      </c>
      <c r="C14" s="497">
        <v>0</v>
      </c>
      <c r="D14" s="497">
        <v>77562235.366982475</v>
      </c>
      <c r="E14" s="497">
        <v>203876445.94419292</v>
      </c>
      <c r="F14" s="497">
        <v>395238259.7848081</v>
      </c>
      <c r="G14" s="497">
        <v>0</v>
      </c>
      <c r="H14" s="497">
        <v>676676941.09598351</v>
      </c>
    </row>
    <row r="15" spans="1:8">
      <c r="A15" s="360">
        <v>8</v>
      </c>
      <c r="B15" s="361" t="s">
        <v>72</v>
      </c>
      <c r="C15" s="497">
        <v>0</v>
      </c>
      <c r="D15" s="497">
        <v>34882938.481309012</v>
      </c>
      <c r="E15" s="497">
        <v>187546918.06759012</v>
      </c>
      <c r="F15" s="497">
        <v>445416613.50404388</v>
      </c>
      <c r="G15" s="497" t="s">
        <v>1031</v>
      </c>
      <c r="H15" s="497">
        <v>667846470.05294299</v>
      </c>
    </row>
    <row r="16" spans="1:8">
      <c r="A16" s="360">
        <v>9</v>
      </c>
      <c r="B16" s="359" t="s">
        <v>921</v>
      </c>
      <c r="C16" s="497">
        <v>0</v>
      </c>
      <c r="D16" s="497">
        <v>4136018.410925</v>
      </c>
      <c r="E16" s="497">
        <v>15391073.028527984</v>
      </c>
      <c r="F16" s="497">
        <v>133486291.90377593</v>
      </c>
      <c r="G16" s="497">
        <v>0</v>
      </c>
      <c r="H16" s="497">
        <v>153013383.34322891</v>
      </c>
    </row>
    <row r="17" spans="1:8">
      <c r="A17" s="360">
        <v>10</v>
      </c>
      <c r="B17" s="363" t="s">
        <v>488</v>
      </c>
      <c r="C17" s="497">
        <v>0</v>
      </c>
      <c r="D17" s="497">
        <v>1043456.7140549999</v>
      </c>
      <c r="E17" s="497">
        <v>7654971.7461970067</v>
      </c>
      <c r="F17" s="497">
        <v>13301655.847648</v>
      </c>
      <c r="G17" s="497">
        <v>0</v>
      </c>
      <c r="H17" s="497">
        <v>22000084.307900004</v>
      </c>
    </row>
    <row r="18" spans="1:8">
      <c r="A18" s="360">
        <v>11</v>
      </c>
      <c r="B18" s="359" t="s">
        <v>68</v>
      </c>
      <c r="C18" s="497">
        <v>0</v>
      </c>
      <c r="D18" s="497">
        <v>0</v>
      </c>
      <c r="E18" s="497">
        <v>0</v>
      </c>
      <c r="F18" s="497">
        <v>0</v>
      </c>
      <c r="G18" s="497">
        <v>0</v>
      </c>
      <c r="H18" s="497">
        <v>0</v>
      </c>
    </row>
    <row r="19" spans="1:8">
      <c r="A19" s="360">
        <v>12</v>
      </c>
      <c r="B19" s="359" t="s">
        <v>69</v>
      </c>
      <c r="C19" s="497">
        <v>0</v>
      </c>
      <c r="D19" s="497">
        <v>0</v>
      </c>
      <c r="E19" s="497">
        <v>0</v>
      </c>
      <c r="F19" s="497">
        <v>0</v>
      </c>
      <c r="G19" s="497">
        <v>0</v>
      </c>
      <c r="H19" s="497">
        <v>0</v>
      </c>
    </row>
    <row r="20" spans="1:8">
      <c r="A20" s="362">
        <v>13</v>
      </c>
      <c r="B20" s="361" t="s">
        <v>70</v>
      </c>
      <c r="C20" s="497">
        <v>0</v>
      </c>
      <c r="D20" s="497">
        <v>0</v>
      </c>
      <c r="E20" s="497">
        <v>0</v>
      </c>
      <c r="F20" s="497">
        <v>0</v>
      </c>
      <c r="G20" s="497">
        <v>0</v>
      </c>
      <c r="H20" s="497">
        <v>0</v>
      </c>
    </row>
    <row r="21" spans="1:8">
      <c r="A21" s="360">
        <v>14</v>
      </c>
      <c r="B21" s="359" t="s">
        <v>474</v>
      </c>
      <c r="C21" s="497">
        <v>58848787.440524414</v>
      </c>
      <c r="D21" s="497">
        <v>0</v>
      </c>
      <c r="E21" s="497">
        <v>0</v>
      </c>
      <c r="F21" s="497">
        <v>106430833.23999999</v>
      </c>
      <c r="G21" s="497">
        <v>0</v>
      </c>
      <c r="H21" s="497">
        <v>165279620.68052441</v>
      </c>
    </row>
    <row r="22" spans="1:8">
      <c r="A22" s="358">
        <v>15</v>
      </c>
      <c r="B22" s="357" t="s">
        <v>66</v>
      </c>
      <c r="C22" s="497">
        <v>228840723.28052443</v>
      </c>
      <c r="D22" s="497">
        <v>260576370.29921648</v>
      </c>
      <c r="E22" s="497">
        <v>417573013.70568556</v>
      </c>
      <c r="F22" s="497">
        <v>1092276543.2265279</v>
      </c>
      <c r="G22" s="497">
        <v>0</v>
      </c>
      <c r="H22" s="497">
        <v>1999266650.5119541</v>
      </c>
    </row>
    <row r="26" spans="1:8" ht="36">
      <c r="B26" s="290" t="s">
        <v>652</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92D050"/>
  </sheetPr>
  <dimension ref="A1:H26"/>
  <sheetViews>
    <sheetView showGridLines="0" zoomScaleNormal="100" workbookViewId="0"/>
  </sheetViews>
  <sheetFormatPr defaultColWidth="9.109375" defaultRowHeight="12"/>
  <cols>
    <col min="1" max="1" width="11.88671875" style="284" bestFit="1" customWidth="1"/>
    <col min="2" max="2" width="86.88671875" style="281" customWidth="1"/>
    <col min="3" max="4" width="31.5546875" style="281" customWidth="1"/>
    <col min="5" max="5" width="16.44140625" style="281" bestFit="1" customWidth="1"/>
    <col min="6" max="6" width="14.33203125" style="281" bestFit="1" customWidth="1"/>
    <col min="7" max="7" width="20" style="281" bestFit="1" customWidth="1"/>
    <col min="8" max="8" width="25.10937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45747</v>
      </c>
      <c r="C2" s="376"/>
      <c r="D2" s="376"/>
      <c r="E2" s="376"/>
      <c r="F2" s="376"/>
      <c r="G2" s="376"/>
      <c r="H2" s="376"/>
    </row>
    <row r="3" spans="1:8">
      <c r="A3" s="282" t="s">
        <v>475</v>
      </c>
      <c r="B3" s="376"/>
      <c r="C3" s="376"/>
      <c r="D3" s="376"/>
      <c r="E3" s="376"/>
      <c r="F3" s="376"/>
      <c r="G3" s="376"/>
      <c r="H3" s="376"/>
    </row>
    <row r="4" spans="1:8">
      <c r="A4" s="377"/>
      <c r="B4" s="376"/>
      <c r="C4" s="375" t="s">
        <v>476</v>
      </c>
      <c r="D4" s="375" t="s">
        <v>477</v>
      </c>
      <c r="E4" s="375" t="s">
        <v>478</v>
      </c>
      <c r="F4" s="375" t="s">
        <v>479</v>
      </c>
      <c r="G4" s="375" t="s">
        <v>480</v>
      </c>
      <c r="H4" s="375" t="s">
        <v>481</v>
      </c>
    </row>
    <row r="5" spans="1:8" ht="33.9" customHeight="1">
      <c r="A5" s="697" t="s">
        <v>840</v>
      </c>
      <c r="B5" s="698"/>
      <c r="C5" s="711" t="s">
        <v>570</v>
      </c>
      <c r="D5" s="711"/>
      <c r="E5" s="711" t="s">
        <v>839</v>
      </c>
      <c r="F5" s="709" t="s">
        <v>838</v>
      </c>
      <c r="G5" s="709" t="s">
        <v>485</v>
      </c>
      <c r="H5" s="373" t="s">
        <v>837</v>
      </c>
    </row>
    <row r="6" spans="1:8" ht="24">
      <c r="A6" s="701"/>
      <c r="B6" s="702"/>
      <c r="C6" s="374" t="s">
        <v>486</v>
      </c>
      <c r="D6" s="374" t="s">
        <v>487</v>
      </c>
      <c r="E6" s="711"/>
      <c r="F6" s="710"/>
      <c r="G6" s="710"/>
      <c r="H6" s="373" t="s">
        <v>836</v>
      </c>
    </row>
    <row r="7" spans="1:8">
      <c r="A7" s="371">
        <v>1</v>
      </c>
      <c r="B7" s="359" t="s">
        <v>123</v>
      </c>
      <c r="C7" s="366">
        <v>0</v>
      </c>
      <c r="D7" s="366">
        <v>321743313.70999998</v>
      </c>
      <c r="E7" s="366">
        <v>53820.320725456695</v>
      </c>
      <c r="F7" s="366">
        <v>0</v>
      </c>
      <c r="G7" s="366">
        <v>0</v>
      </c>
      <c r="H7" s="365">
        <f t="shared" ref="H7:H20" si="0">C7+D7-E7-F7</f>
        <v>321689493.38927454</v>
      </c>
    </row>
    <row r="8" spans="1:8" ht="14.4" customHeight="1">
      <c r="A8" s="371">
        <v>2</v>
      </c>
      <c r="B8" s="359" t="s">
        <v>124</v>
      </c>
      <c r="C8" s="366">
        <v>0</v>
      </c>
      <c r="D8" s="366">
        <v>0</v>
      </c>
      <c r="E8" s="366">
        <v>0</v>
      </c>
      <c r="F8" s="366">
        <v>0</v>
      </c>
      <c r="G8" s="366">
        <v>0</v>
      </c>
      <c r="H8" s="365">
        <f t="shared" si="0"/>
        <v>0</v>
      </c>
    </row>
    <row r="9" spans="1:8">
      <c r="A9" s="371">
        <v>3</v>
      </c>
      <c r="B9" s="359" t="s">
        <v>125</v>
      </c>
      <c r="C9" s="366">
        <v>0</v>
      </c>
      <c r="D9" s="366">
        <v>0</v>
      </c>
      <c r="E9" s="366">
        <v>0</v>
      </c>
      <c r="F9" s="366">
        <v>0</v>
      </c>
      <c r="G9" s="366">
        <v>0</v>
      </c>
      <c r="H9" s="365">
        <f t="shared" si="0"/>
        <v>0</v>
      </c>
    </row>
    <row r="10" spans="1:8">
      <c r="A10" s="371">
        <v>4</v>
      </c>
      <c r="B10" s="359" t="s">
        <v>126</v>
      </c>
      <c r="C10" s="366">
        <v>0</v>
      </c>
      <c r="D10" s="366">
        <v>0</v>
      </c>
      <c r="E10" s="366">
        <v>0</v>
      </c>
      <c r="F10" s="366">
        <v>0</v>
      </c>
      <c r="G10" s="366">
        <v>0</v>
      </c>
      <c r="H10" s="365">
        <f t="shared" si="0"/>
        <v>0</v>
      </c>
    </row>
    <row r="11" spans="1:8">
      <c r="A11" s="371">
        <v>5</v>
      </c>
      <c r="B11" s="359" t="s">
        <v>920</v>
      </c>
      <c r="C11" s="366">
        <v>0</v>
      </c>
      <c r="D11" s="366">
        <v>0</v>
      </c>
      <c r="E11" s="366">
        <v>0</v>
      </c>
      <c r="F11" s="366">
        <v>0</v>
      </c>
      <c r="G11" s="366">
        <v>0</v>
      </c>
      <c r="H11" s="365">
        <f t="shared" si="0"/>
        <v>0</v>
      </c>
    </row>
    <row r="12" spans="1:8">
      <c r="A12" s="371">
        <v>6</v>
      </c>
      <c r="B12" s="359" t="s">
        <v>127</v>
      </c>
      <c r="C12" s="366">
        <v>0</v>
      </c>
      <c r="D12" s="366">
        <v>14760741.950000003</v>
      </c>
      <c r="E12" s="366">
        <v>0</v>
      </c>
      <c r="F12" s="366">
        <v>0</v>
      </c>
      <c r="G12" s="366">
        <v>0</v>
      </c>
      <c r="H12" s="365">
        <f t="shared" si="0"/>
        <v>14760741.950000003</v>
      </c>
    </row>
    <row r="13" spans="1:8">
      <c r="A13" s="371">
        <v>7</v>
      </c>
      <c r="B13" s="359" t="s">
        <v>71</v>
      </c>
      <c r="C13" s="366">
        <v>12016852.573399998</v>
      </c>
      <c r="D13" s="366">
        <v>669783442.11410058</v>
      </c>
      <c r="E13" s="366">
        <v>5123353.5915165115</v>
      </c>
      <c r="F13" s="366">
        <v>0</v>
      </c>
      <c r="G13" s="366">
        <v>0</v>
      </c>
      <c r="H13" s="365">
        <f t="shared" si="0"/>
        <v>676676941.0959841</v>
      </c>
    </row>
    <row r="14" spans="1:8">
      <c r="A14" s="371">
        <v>8</v>
      </c>
      <c r="B14" s="361" t="s">
        <v>72</v>
      </c>
      <c r="C14" s="366">
        <v>43961803.158399947</v>
      </c>
      <c r="D14" s="366">
        <v>649896802.25219882</v>
      </c>
      <c r="E14" s="366">
        <v>26012135.357655857</v>
      </c>
      <c r="F14" s="366">
        <v>0</v>
      </c>
      <c r="G14" s="366">
        <v>653808.14295938262</v>
      </c>
      <c r="H14" s="365">
        <f t="shared" si="0"/>
        <v>667846470.05294287</v>
      </c>
    </row>
    <row r="15" spans="1:8">
      <c r="A15" s="371">
        <v>9</v>
      </c>
      <c r="B15" s="359" t="s">
        <v>921</v>
      </c>
      <c r="C15" s="366">
        <v>4917117.6894000005</v>
      </c>
      <c r="D15" s="366">
        <v>150579431.16459981</v>
      </c>
      <c r="E15" s="366">
        <v>2483165.5107710008</v>
      </c>
      <c r="F15" s="366">
        <v>0</v>
      </c>
      <c r="G15" s="366">
        <v>0</v>
      </c>
      <c r="H15" s="365">
        <f t="shared" si="0"/>
        <v>153013383.34322879</v>
      </c>
    </row>
    <row r="16" spans="1:8">
      <c r="A16" s="371">
        <v>10</v>
      </c>
      <c r="B16" s="363" t="s">
        <v>488</v>
      </c>
      <c r="C16" s="366">
        <v>35147277.166299962</v>
      </c>
      <c r="D16" s="366">
        <v>0</v>
      </c>
      <c r="E16" s="366">
        <v>13147192.858400017</v>
      </c>
      <c r="F16" s="366">
        <v>0</v>
      </c>
      <c r="G16" s="366">
        <v>643498.21295938257</v>
      </c>
      <c r="H16" s="365">
        <f t="shared" si="0"/>
        <v>22000084.307899944</v>
      </c>
    </row>
    <row r="17" spans="1:8">
      <c r="A17" s="371">
        <v>11</v>
      </c>
      <c r="B17" s="359" t="s">
        <v>68</v>
      </c>
      <c r="C17" s="366">
        <v>0</v>
      </c>
      <c r="D17" s="366">
        <v>0</v>
      </c>
      <c r="E17" s="366">
        <v>0</v>
      </c>
      <c r="F17" s="366">
        <v>0</v>
      </c>
      <c r="G17" s="366">
        <v>0</v>
      </c>
      <c r="H17" s="365">
        <f t="shared" si="0"/>
        <v>0</v>
      </c>
    </row>
    <row r="18" spans="1:8">
      <c r="A18" s="371">
        <v>12</v>
      </c>
      <c r="B18" s="359" t="s">
        <v>69</v>
      </c>
      <c r="C18" s="366">
        <v>0</v>
      </c>
      <c r="D18" s="366">
        <v>0</v>
      </c>
      <c r="E18" s="366">
        <v>0</v>
      </c>
      <c r="F18" s="366">
        <v>0</v>
      </c>
      <c r="G18" s="366">
        <v>0</v>
      </c>
      <c r="H18" s="365">
        <f t="shared" si="0"/>
        <v>0</v>
      </c>
    </row>
    <row r="19" spans="1:8">
      <c r="A19" s="372">
        <v>13</v>
      </c>
      <c r="B19" s="361" t="s">
        <v>70</v>
      </c>
      <c r="C19" s="366">
        <v>0</v>
      </c>
      <c r="D19" s="366">
        <v>0</v>
      </c>
      <c r="E19" s="366">
        <v>0</v>
      </c>
      <c r="F19" s="366">
        <v>0</v>
      </c>
      <c r="G19" s="366">
        <v>0</v>
      </c>
      <c r="H19" s="365">
        <f t="shared" si="0"/>
        <v>0</v>
      </c>
    </row>
    <row r="20" spans="1:8">
      <c r="A20" s="371">
        <v>14</v>
      </c>
      <c r="B20" s="359" t="s">
        <v>474</v>
      </c>
      <c r="C20" s="366">
        <v>37785056.581540361</v>
      </c>
      <c r="D20" s="366">
        <v>159519778.85231739</v>
      </c>
      <c r="E20" s="366">
        <v>0</v>
      </c>
      <c r="F20" s="366">
        <v>0</v>
      </c>
      <c r="G20" s="366">
        <v>0</v>
      </c>
      <c r="H20" s="365">
        <f t="shared" si="0"/>
        <v>197304835.43385774</v>
      </c>
    </row>
    <row r="21" spans="1:8" s="285" customFormat="1">
      <c r="A21" s="370">
        <v>15</v>
      </c>
      <c r="B21" s="369" t="s">
        <v>66</v>
      </c>
      <c r="C21" s="369">
        <f t="shared" ref="C21:H21" si="1">SUM(C7:C15)+SUM(C17:C20)</f>
        <v>98680830.002740309</v>
      </c>
      <c r="D21" s="369">
        <f t="shared" si="1"/>
        <v>1966283510.0432167</v>
      </c>
      <c r="E21" s="369">
        <f t="shared" si="1"/>
        <v>33672474.780668825</v>
      </c>
      <c r="F21" s="369">
        <f t="shared" si="1"/>
        <v>0</v>
      </c>
      <c r="G21" s="369">
        <f t="shared" si="1"/>
        <v>653808.14295938262</v>
      </c>
      <c r="H21" s="365">
        <f t="shared" si="1"/>
        <v>2031291865.2652881</v>
      </c>
    </row>
    <row r="22" spans="1:8">
      <c r="A22" s="368">
        <v>16</v>
      </c>
      <c r="B22" s="367" t="s">
        <v>489</v>
      </c>
      <c r="C22" s="366">
        <v>60895773.421199955</v>
      </c>
      <c r="D22" s="366">
        <v>1439128889.8308995</v>
      </c>
      <c r="E22" s="366">
        <v>33482921.520700026</v>
      </c>
      <c r="F22" s="366">
        <v>0</v>
      </c>
      <c r="G22" s="366">
        <v>653808.14295938262</v>
      </c>
      <c r="H22" s="365">
        <f>C22+D22-E22-F22</f>
        <v>1466541741.7313995</v>
      </c>
    </row>
    <row r="23" spans="1:8">
      <c r="A23" s="368">
        <v>17</v>
      </c>
      <c r="B23" s="367" t="s">
        <v>490</v>
      </c>
      <c r="C23" s="508">
        <v>0</v>
      </c>
      <c r="D23" s="366">
        <v>182882163.57000002</v>
      </c>
      <c r="E23" s="366">
        <v>189560.24277596874</v>
      </c>
      <c r="F23" s="366">
        <v>0</v>
      </c>
      <c r="G23" s="366">
        <v>0</v>
      </c>
      <c r="H23" s="365">
        <f>C23+D23-E23-F23</f>
        <v>182692603.32722405</v>
      </c>
    </row>
    <row r="26" spans="1:8" ht="42.6" customHeight="1">
      <c r="B26" s="290" t="s">
        <v>652</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92D050"/>
  </sheetPr>
  <dimension ref="A1:H36"/>
  <sheetViews>
    <sheetView showGridLines="0" zoomScale="80" zoomScaleNormal="80" workbookViewId="0"/>
  </sheetViews>
  <sheetFormatPr defaultColWidth="9.109375" defaultRowHeight="12"/>
  <cols>
    <col min="1" max="1" width="11" style="281" bestFit="1" customWidth="1"/>
    <col min="2" max="2" width="93.44140625" style="281" customWidth="1"/>
    <col min="3" max="4" width="35" style="281" customWidth="1"/>
    <col min="5" max="7" width="22" style="281" customWidth="1"/>
    <col min="8" max="8" width="42.33203125" style="281" bestFit="1" customWidth="1"/>
    <col min="9" max="16384" width="9.109375" style="281"/>
  </cols>
  <sheetData>
    <row r="1" spans="1:8" ht="13.8">
      <c r="A1" s="280" t="s">
        <v>97</v>
      </c>
      <c r="B1" s="219" t="str">
        <f>Info!C2</f>
        <v>სს ტერაბანკი</v>
      </c>
      <c r="C1" s="376"/>
      <c r="D1" s="376"/>
      <c r="E1" s="376"/>
      <c r="F1" s="376"/>
      <c r="G1" s="376"/>
      <c r="H1" s="376"/>
    </row>
    <row r="2" spans="1:8">
      <c r="A2" s="280" t="s">
        <v>98</v>
      </c>
      <c r="B2" s="283">
        <f>'1. key ratios'!B2</f>
        <v>45747</v>
      </c>
      <c r="C2" s="376"/>
      <c r="D2" s="376"/>
      <c r="E2" s="376"/>
      <c r="F2" s="376"/>
      <c r="G2" s="376"/>
      <c r="H2" s="376"/>
    </row>
    <row r="3" spans="1:8">
      <c r="A3" s="282" t="s">
        <v>491</v>
      </c>
      <c r="B3" s="376"/>
      <c r="C3" s="376"/>
      <c r="D3" s="376"/>
      <c r="E3" s="376"/>
      <c r="F3" s="376"/>
      <c r="G3" s="376"/>
      <c r="H3" s="376"/>
    </row>
    <row r="4" spans="1:8">
      <c r="A4" s="376"/>
      <c r="B4" s="376"/>
      <c r="C4" s="375" t="s">
        <v>476</v>
      </c>
      <c r="D4" s="375" t="s">
        <v>477</v>
      </c>
      <c r="E4" s="375" t="s">
        <v>478</v>
      </c>
      <c r="F4" s="375" t="s">
        <v>479</v>
      </c>
      <c r="G4" s="375" t="s">
        <v>480</v>
      </c>
      <c r="H4" s="375" t="s">
        <v>481</v>
      </c>
    </row>
    <row r="5" spans="1:8" ht="41.4" customHeight="1">
      <c r="A5" s="697" t="s">
        <v>842</v>
      </c>
      <c r="B5" s="698"/>
      <c r="C5" s="712" t="s">
        <v>570</v>
      </c>
      <c r="D5" s="713"/>
      <c r="E5" s="709" t="s">
        <v>839</v>
      </c>
      <c r="F5" s="709" t="s">
        <v>838</v>
      </c>
      <c r="G5" s="709" t="s">
        <v>485</v>
      </c>
      <c r="H5" s="373" t="s">
        <v>837</v>
      </c>
    </row>
    <row r="6" spans="1:8" ht="24">
      <c r="A6" s="701"/>
      <c r="B6" s="702"/>
      <c r="C6" s="374" t="s">
        <v>486</v>
      </c>
      <c r="D6" s="374" t="s">
        <v>487</v>
      </c>
      <c r="E6" s="710"/>
      <c r="F6" s="710"/>
      <c r="G6" s="710"/>
      <c r="H6" s="373" t="s">
        <v>836</v>
      </c>
    </row>
    <row r="7" spans="1:8">
      <c r="A7" s="366">
        <v>1</v>
      </c>
      <c r="B7" s="379" t="s">
        <v>492</v>
      </c>
      <c r="C7" s="366">
        <v>781286.10300000012</v>
      </c>
      <c r="D7" s="366">
        <v>394557189.63679981</v>
      </c>
      <c r="E7" s="366">
        <v>961045.6060254582</v>
      </c>
      <c r="F7" s="366">
        <v>0</v>
      </c>
      <c r="G7" s="366">
        <v>0</v>
      </c>
      <c r="H7" s="365">
        <f t="shared" ref="H7:H34" si="0">C7+D7-E7-F7</f>
        <v>394377430.13377434</v>
      </c>
    </row>
    <row r="8" spans="1:8">
      <c r="A8" s="366">
        <v>2</v>
      </c>
      <c r="B8" s="379" t="s">
        <v>493</v>
      </c>
      <c r="C8" s="366">
        <v>1033372.1618</v>
      </c>
      <c r="D8" s="366">
        <v>74557910.220999986</v>
      </c>
      <c r="E8" s="366">
        <v>650782.37948166137</v>
      </c>
      <c r="F8" s="366">
        <v>0</v>
      </c>
      <c r="G8" s="366">
        <v>0</v>
      </c>
      <c r="H8" s="365">
        <f t="shared" si="0"/>
        <v>74940500.003318325</v>
      </c>
    </row>
    <row r="9" spans="1:8">
      <c r="A9" s="366">
        <v>3</v>
      </c>
      <c r="B9" s="379" t="s">
        <v>841</v>
      </c>
      <c r="C9" s="366">
        <v>0</v>
      </c>
      <c r="D9" s="366">
        <v>40257850.188500002</v>
      </c>
      <c r="E9" s="366">
        <v>79.771500000000003</v>
      </c>
      <c r="F9" s="366">
        <v>0</v>
      </c>
      <c r="G9" s="366">
        <v>0</v>
      </c>
      <c r="H9" s="365">
        <f t="shared" si="0"/>
        <v>40257770.417000003</v>
      </c>
    </row>
    <row r="10" spans="1:8">
      <c r="A10" s="366">
        <v>4</v>
      </c>
      <c r="B10" s="379" t="s">
        <v>494</v>
      </c>
      <c r="C10" s="366">
        <v>7401103.9433000004</v>
      </c>
      <c r="D10" s="366">
        <v>145119320.30939999</v>
      </c>
      <c r="E10" s="366">
        <v>1805488.1545000011</v>
      </c>
      <c r="F10" s="366">
        <v>0</v>
      </c>
      <c r="G10" s="366">
        <v>0</v>
      </c>
      <c r="H10" s="365">
        <f t="shared" si="0"/>
        <v>150714936.09819999</v>
      </c>
    </row>
    <row r="11" spans="1:8">
      <c r="A11" s="366">
        <v>5</v>
      </c>
      <c r="B11" s="379" t="s">
        <v>495</v>
      </c>
      <c r="C11" s="366">
        <v>4705443.3528999994</v>
      </c>
      <c r="D11" s="366">
        <v>96882277.653899997</v>
      </c>
      <c r="E11" s="366">
        <v>1848830.6852000004</v>
      </c>
      <c r="F11" s="366">
        <v>0</v>
      </c>
      <c r="G11" s="366">
        <v>0</v>
      </c>
      <c r="H11" s="365">
        <f t="shared" si="0"/>
        <v>99738890.32159999</v>
      </c>
    </row>
    <row r="12" spans="1:8">
      <c r="A12" s="366">
        <v>6</v>
      </c>
      <c r="B12" s="379" t="s">
        <v>496</v>
      </c>
      <c r="C12" s="366">
        <v>3542630.0625</v>
      </c>
      <c r="D12" s="366">
        <v>31620037.437299985</v>
      </c>
      <c r="E12" s="366">
        <v>956737.13830000046</v>
      </c>
      <c r="F12" s="366">
        <v>0</v>
      </c>
      <c r="G12" s="366">
        <v>0</v>
      </c>
      <c r="H12" s="365">
        <f t="shared" si="0"/>
        <v>34205930.36149998</v>
      </c>
    </row>
    <row r="13" spans="1:8">
      <c r="A13" s="366">
        <v>7</v>
      </c>
      <c r="B13" s="379" t="s">
        <v>497</v>
      </c>
      <c r="C13" s="366">
        <v>377786.7807</v>
      </c>
      <c r="D13" s="366">
        <v>99989278.481900036</v>
      </c>
      <c r="E13" s="366">
        <v>768544.38500000013</v>
      </c>
      <c r="F13" s="366">
        <v>0</v>
      </c>
      <c r="G13" s="366">
        <v>0</v>
      </c>
      <c r="H13" s="365">
        <f t="shared" si="0"/>
        <v>99598520.877600029</v>
      </c>
    </row>
    <row r="14" spans="1:8">
      <c r="A14" s="366">
        <v>8</v>
      </c>
      <c r="B14" s="379" t="s">
        <v>498</v>
      </c>
      <c r="C14" s="366">
        <v>1116588.0100000002</v>
      </c>
      <c r="D14" s="366">
        <v>60599855.719499961</v>
      </c>
      <c r="E14" s="366">
        <v>1042179.7174999999</v>
      </c>
      <c r="F14" s="366">
        <v>0</v>
      </c>
      <c r="G14" s="366">
        <v>0</v>
      </c>
      <c r="H14" s="365">
        <f t="shared" si="0"/>
        <v>60674264.011999957</v>
      </c>
    </row>
    <row r="15" spans="1:8">
      <c r="A15" s="366">
        <v>9</v>
      </c>
      <c r="B15" s="379" t="s">
        <v>499</v>
      </c>
      <c r="C15" s="366">
        <v>1699748.5399999998</v>
      </c>
      <c r="D15" s="366">
        <v>50639966.514099993</v>
      </c>
      <c r="E15" s="366">
        <v>600115.13229999982</v>
      </c>
      <c r="F15" s="366">
        <v>0</v>
      </c>
      <c r="G15" s="366">
        <v>0</v>
      </c>
      <c r="H15" s="365">
        <f t="shared" si="0"/>
        <v>51739599.921799995</v>
      </c>
    </row>
    <row r="16" spans="1:8">
      <c r="A16" s="366">
        <v>10</v>
      </c>
      <c r="B16" s="379" t="s">
        <v>500</v>
      </c>
      <c r="C16" s="366">
        <v>926963.57330000005</v>
      </c>
      <c r="D16" s="366">
        <v>27222936.552100006</v>
      </c>
      <c r="E16" s="366">
        <v>614021.88590000046</v>
      </c>
      <c r="F16" s="366">
        <v>0</v>
      </c>
      <c r="G16" s="366">
        <v>0</v>
      </c>
      <c r="H16" s="365">
        <f t="shared" si="0"/>
        <v>27535878.239500005</v>
      </c>
    </row>
    <row r="17" spans="1:8">
      <c r="A17" s="366">
        <v>11</v>
      </c>
      <c r="B17" s="379" t="s">
        <v>501</v>
      </c>
      <c r="C17" s="366">
        <v>958362.46279999986</v>
      </c>
      <c r="D17" s="366">
        <v>9942589.8113999981</v>
      </c>
      <c r="E17" s="366">
        <v>440772.5713000003</v>
      </c>
      <c r="F17" s="366">
        <v>0</v>
      </c>
      <c r="G17" s="366">
        <v>0</v>
      </c>
      <c r="H17" s="365">
        <f t="shared" si="0"/>
        <v>10460179.702899998</v>
      </c>
    </row>
    <row r="18" spans="1:8">
      <c r="A18" s="366">
        <v>12</v>
      </c>
      <c r="B18" s="379" t="s">
        <v>502</v>
      </c>
      <c r="C18" s="366">
        <v>5256678.2159000011</v>
      </c>
      <c r="D18" s="366">
        <v>73739232.048400089</v>
      </c>
      <c r="E18" s="366">
        <v>2924120.7520688409</v>
      </c>
      <c r="F18" s="366">
        <v>0</v>
      </c>
      <c r="G18" s="366">
        <v>0</v>
      </c>
      <c r="H18" s="365">
        <f t="shared" si="0"/>
        <v>76071789.512231246</v>
      </c>
    </row>
    <row r="19" spans="1:8">
      <c r="A19" s="366">
        <v>13</v>
      </c>
      <c r="B19" s="379" t="s">
        <v>503</v>
      </c>
      <c r="C19" s="366">
        <v>1389159.7131999999</v>
      </c>
      <c r="D19" s="366">
        <v>19285644.894799989</v>
      </c>
      <c r="E19" s="366">
        <v>477747.07930000004</v>
      </c>
      <c r="F19" s="366">
        <v>0</v>
      </c>
      <c r="G19" s="366">
        <v>0</v>
      </c>
      <c r="H19" s="365">
        <f t="shared" si="0"/>
        <v>20197057.528699987</v>
      </c>
    </row>
    <row r="20" spans="1:8">
      <c r="A20" s="366">
        <v>14</v>
      </c>
      <c r="B20" s="379" t="s">
        <v>504</v>
      </c>
      <c r="C20" s="366">
        <v>4547083.1237000003</v>
      </c>
      <c r="D20" s="366">
        <v>143945306.80179989</v>
      </c>
      <c r="E20" s="366">
        <v>2538417.4132999959</v>
      </c>
      <c r="F20" s="366">
        <v>0</v>
      </c>
      <c r="G20" s="366">
        <v>0</v>
      </c>
      <c r="H20" s="365">
        <f t="shared" si="0"/>
        <v>145953972.51219988</v>
      </c>
    </row>
    <row r="21" spans="1:8">
      <c r="A21" s="366">
        <v>15</v>
      </c>
      <c r="B21" s="379" t="s">
        <v>505</v>
      </c>
      <c r="C21" s="366">
        <v>590644.39</v>
      </c>
      <c r="D21" s="366">
        <v>47273667.204300009</v>
      </c>
      <c r="E21" s="366">
        <v>357341.04539999983</v>
      </c>
      <c r="F21" s="366">
        <v>0</v>
      </c>
      <c r="G21" s="366">
        <v>0</v>
      </c>
      <c r="H21" s="365">
        <f t="shared" si="0"/>
        <v>47506970.548900008</v>
      </c>
    </row>
    <row r="22" spans="1:8">
      <c r="A22" s="366">
        <v>16</v>
      </c>
      <c r="B22" s="379" t="s">
        <v>506</v>
      </c>
      <c r="C22" s="366">
        <v>0</v>
      </c>
      <c r="D22" s="366">
        <v>163183.7415</v>
      </c>
      <c r="E22" s="366">
        <v>362.09739999999999</v>
      </c>
      <c r="F22" s="366">
        <v>0</v>
      </c>
      <c r="G22" s="366">
        <v>0</v>
      </c>
      <c r="H22" s="365">
        <f t="shared" si="0"/>
        <v>162821.6441</v>
      </c>
    </row>
    <row r="23" spans="1:8">
      <c r="A23" s="366">
        <v>17</v>
      </c>
      <c r="B23" s="379" t="s">
        <v>507</v>
      </c>
      <c r="C23" s="366">
        <v>11563.13</v>
      </c>
      <c r="D23" s="366">
        <v>2638226.1824000007</v>
      </c>
      <c r="E23" s="366">
        <v>158947.09209999998</v>
      </c>
      <c r="F23" s="366">
        <v>0</v>
      </c>
      <c r="G23" s="366">
        <v>0</v>
      </c>
      <c r="H23" s="365">
        <f t="shared" si="0"/>
        <v>2490842.2203000006</v>
      </c>
    </row>
    <row r="24" spans="1:8">
      <c r="A24" s="366">
        <v>18</v>
      </c>
      <c r="B24" s="379" t="s">
        <v>508</v>
      </c>
      <c r="C24" s="366">
        <v>0</v>
      </c>
      <c r="D24" s="366">
        <v>3532675.9383</v>
      </c>
      <c r="E24" s="366">
        <v>15753.819499999998</v>
      </c>
      <c r="F24" s="366">
        <v>0</v>
      </c>
      <c r="G24" s="366">
        <v>0</v>
      </c>
      <c r="H24" s="365">
        <f t="shared" si="0"/>
        <v>3516922.1187999998</v>
      </c>
    </row>
    <row r="25" spans="1:8">
      <c r="A25" s="366">
        <v>19</v>
      </c>
      <c r="B25" s="379" t="s">
        <v>509</v>
      </c>
      <c r="C25" s="366">
        <v>19273.82</v>
      </c>
      <c r="D25" s="366">
        <v>2996732.2701000003</v>
      </c>
      <c r="E25" s="366">
        <v>26232.690400000003</v>
      </c>
      <c r="F25" s="366">
        <v>0</v>
      </c>
      <c r="G25" s="366">
        <v>0</v>
      </c>
      <c r="H25" s="365">
        <f t="shared" si="0"/>
        <v>2989773.3997</v>
      </c>
    </row>
    <row r="26" spans="1:8">
      <c r="A26" s="366">
        <v>20</v>
      </c>
      <c r="B26" s="379" t="s">
        <v>510</v>
      </c>
      <c r="C26" s="366">
        <v>1644718.1686</v>
      </c>
      <c r="D26" s="366">
        <v>32439242.229100008</v>
      </c>
      <c r="E26" s="366">
        <v>385503.92979999987</v>
      </c>
      <c r="F26" s="366">
        <v>0</v>
      </c>
      <c r="G26" s="366">
        <v>0</v>
      </c>
      <c r="H26" s="365">
        <f t="shared" si="0"/>
        <v>33698456.467900008</v>
      </c>
    </row>
    <row r="27" spans="1:8">
      <c r="A27" s="366">
        <v>21</v>
      </c>
      <c r="B27" s="379" t="s">
        <v>511</v>
      </c>
      <c r="C27" s="366">
        <v>418.97</v>
      </c>
      <c r="D27" s="366">
        <v>2654630.6230999995</v>
      </c>
      <c r="E27" s="366">
        <v>68370.83170000001</v>
      </c>
      <c r="F27" s="366">
        <v>0</v>
      </c>
      <c r="G27" s="366">
        <v>0</v>
      </c>
      <c r="H27" s="365">
        <f t="shared" si="0"/>
        <v>2586678.7613999997</v>
      </c>
    </row>
    <row r="28" spans="1:8">
      <c r="A28" s="366">
        <v>22</v>
      </c>
      <c r="B28" s="379" t="s">
        <v>512</v>
      </c>
      <c r="C28" s="366">
        <v>485658.6433</v>
      </c>
      <c r="D28" s="366">
        <v>1553997.7994999997</v>
      </c>
      <c r="E28" s="366">
        <v>23180.796200000004</v>
      </c>
      <c r="F28" s="366">
        <v>0</v>
      </c>
      <c r="G28" s="366">
        <v>0</v>
      </c>
      <c r="H28" s="365">
        <f t="shared" si="0"/>
        <v>2016475.6465999999</v>
      </c>
    </row>
    <row r="29" spans="1:8">
      <c r="A29" s="366">
        <v>23</v>
      </c>
      <c r="B29" s="379" t="s">
        <v>513</v>
      </c>
      <c r="C29" s="366">
        <v>7939309.430599994</v>
      </c>
      <c r="D29" s="366">
        <v>189103082.47540009</v>
      </c>
      <c r="E29" s="366">
        <v>4867102.3705000002</v>
      </c>
      <c r="F29" s="366">
        <v>0</v>
      </c>
      <c r="G29" s="366">
        <v>0</v>
      </c>
      <c r="H29" s="365">
        <f t="shared" si="0"/>
        <v>192175289.53550008</v>
      </c>
    </row>
    <row r="30" spans="1:8">
      <c r="A30" s="366">
        <v>24</v>
      </c>
      <c r="B30" s="379" t="s">
        <v>514</v>
      </c>
      <c r="C30" s="366">
        <v>9146758.3290000018</v>
      </c>
      <c r="D30" s="366">
        <v>139772045.83039978</v>
      </c>
      <c r="E30" s="366">
        <v>6629044.1991999941</v>
      </c>
      <c r="F30" s="366">
        <v>0</v>
      </c>
      <c r="G30" s="366">
        <v>0</v>
      </c>
      <c r="H30" s="365">
        <f t="shared" si="0"/>
        <v>142289759.96019977</v>
      </c>
    </row>
    <row r="31" spans="1:8">
      <c r="A31" s="366">
        <v>25</v>
      </c>
      <c r="B31" s="379" t="s">
        <v>515</v>
      </c>
      <c r="C31" s="366">
        <v>3025480.1029999987</v>
      </c>
      <c r="D31" s="366">
        <v>68934789.787899986</v>
      </c>
      <c r="E31" s="366">
        <v>2061237.0612999971</v>
      </c>
      <c r="F31" s="366">
        <v>0</v>
      </c>
      <c r="G31" s="366">
        <v>0</v>
      </c>
      <c r="H31" s="365">
        <f t="shared" si="0"/>
        <v>69899032.829599991</v>
      </c>
    </row>
    <row r="32" spans="1:8">
      <c r="A32" s="366">
        <v>26</v>
      </c>
      <c r="B32" s="379" t="s">
        <v>516</v>
      </c>
      <c r="C32" s="366">
        <v>4295742.3936000001</v>
      </c>
      <c r="D32" s="366">
        <v>47342060.837999895</v>
      </c>
      <c r="E32" s="366">
        <v>3450523.1583000021</v>
      </c>
      <c r="F32" s="366">
        <v>0</v>
      </c>
      <c r="G32" s="366">
        <v>653808.14295938262</v>
      </c>
      <c r="H32" s="365">
        <f t="shared" si="0"/>
        <v>48187280.073299892</v>
      </c>
    </row>
    <row r="33" spans="1:8">
      <c r="A33" s="366">
        <v>27</v>
      </c>
      <c r="B33" s="366" t="s">
        <v>88</v>
      </c>
      <c r="C33" s="366">
        <v>37785056.581540361</v>
      </c>
      <c r="D33" s="366">
        <v>159519778.85231739</v>
      </c>
      <c r="E33" s="366">
        <v>0</v>
      </c>
      <c r="F33" s="366">
        <v>0</v>
      </c>
      <c r="G33" s="366">
        <v>0</v>
      </c>
      <c r="H33" s="365">
        <f t="shared" si="0"/>
        <v>197304835.43385774</v>
      </c>
    </row>
    <row r="34" spans="1:8">
      <c r="A34" s="366">
        <v>28</v>
      </c>
      <c r="B34" s="369" t="s">
        <v>66</v>
      </c>
      <c r="C34" s="369">
        <f>SUM(C7:C33)</f>
        <v>98680830.002740353</v>
      </c>
      <c r="D34" s="369">
        <f>SUM(D7:D33)</f>
        <v>1966283510.0432165</v>
      </c>
      <c r="E34" s="369">
        <f>SUM(E7:E33)</f>
        <v>33672481.763475955</v>
      </c>
      <c r="F34" s="369">
        <f>SUM(F7:F33)</f>
        <v>0</v>
      </c>
      <c r="G34" s="369">
        <f>SUM(G7:G33)</f>
        <v>653808.14295938262</v>
      </c>
      <c r="H34" s="365">
        <f t="shared" si="0"/>
        <v>2031291858.282481</v>
      </c>
    </row>
    <row r="36" spans="1:8">
      <c r="B36" s="286"/>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92D050"/>
  </sheetPr>
  <dimension ref="A1:D15"/>
  <sheetViews>
    <sheetView showGridLines="0" zoomScaleNormal="100" workbookViewId="0"/>
  </sheetViews>
  <sheetFormatPr defaultColWidth="9.109375" defaultRowHeight="12"/>
  <cols>
    <col min="1" max="1" width="11.88671875" style="281" bestFit="1" customWidth="1"/>
    <col min="2" max="2" width="108" style="281" bestFit="1" customWidth="1"/>
    <col min="3" max="3" width="35.5546875" style="281" customWidth="1"/>
    <col min="4" max="4" width="38.44140625" style="281" customWidth="1"/>
    <col min="5" max="16384" width="9.109375" style="281"/>
  </cols>
  <sheetData>
    <row r="1" spans="1:4" ht="13.8">
      <c r="A1" s="280" t="s">
        <v>97</v>
      </c>
      <c r="B1" s="219" t="str">
        <f>Info!C2</f>
        <v>სს ტერაბანკი</v>
      </c>
    </row>
    <row r="2" spans="1:4">
      <c r="A2" s="280" t="s">
        <v>98</v>
      </c>
      <c r="B2" s="283">
        <f>'1. key ratios'!B2</f>
        <v>45747</v>
      </c>
    </row>
    <row r="3" spans="1:4">
      <c r="A3" s="282" t="s">
        <v>517</v>
      </c>
    </row>
    <row r="5" spans="1:4">
      <c r="A5" s="714" t="s">
        <v>853</v>
      </c>
      <c r="B5" s="714"/>
      <c r="C5" s="389" t="s">
        <v>536</v>
      </c>
      <c r="D5" s="389" t="s">
        <v>852</v>
      </c>
    </row>
    <row r="6" spans="1:4">
      <c r="A6" s="388">
        <v>1</v>
      </c>
      <c r="B6" s="381" t="s">
        <v>851</v>
      </c>
      <c r="C6" s="383">
        <v>32284380.829354361</v>
      </c>
      <c r="D6" s="383">
        <v>178227.78501139692</v>
      </c>
    </row>
    <row r="7" spans="1:4">
      <c r="A7" s="385">
        <v>2</v>
      </c>
      <c r="B7" s="381" t="s">
        <v>850</v>
      </c>
      <c r="C7" s="383">
        <v>9739873.4842248466</v>
      </c>
      <c r="D7" s="383">
        <v>-178227.78501139692</v>
      </c>
    </row>
    <row r="8" spans="1:4">
      <c r="A8" s="387">
        <v>2.1</v>
      </c>
      <c r="B8" s="386" t="s">
        <v>849</v>
      </c>
      <c r="C8" s="383">
        <v>1793985.3667999995</v>
      </c>
      <c r="D8" s="383">
        <v>-178227.78501139692</v>
      </c>
    </row>
    <row r="9" spans="1:4">
      <c r="A9" s="387">
        <v>2.2000000000000002</v>
      </c>
      <c r="B9" s="386" t="s">
        <v>848</v>
      </c>
      <c r="C9" s="383">
        <v>7945888.1174248476</v>
      </c>
      <c r="D9" s="383">
        <v>0</v>
      </c>
    </row>
    <row r="10" spans="1:4">
      <c r="A10" s="388">
        <v>3</v>
      </c>
      <c r="B10" s="381" t="s">
        <v>847</v>
      </c>
      <c r="C10" s="383">
        <v>8495040.7249072008</v>
      </c>
      <c r="D10" s="383">
        <v>0</v>
      </c>
    </row>
    <row r="11" spans="1:4">
      <c r="A11" s="387">
        <v>3.1</v>
      </c>
      <c r="B11" s="386" t="s">
        <v>518</v>
      </c>
      <c r="C11" s="383">
        <v>465316.44685853604</v>
      </c>
      <c r="D11" s="383">
        <v>0</v>
      </c>
    </row>
    <row r="12" spans="1:4">
      <c r="A12" s="387">
        <v>3.2</v>
      </c>
      <c r="B12" s="386" t="s">
        <v>846</v>
      </c>
      <c r="C12" s="383">
        <v>3509883.6253976547</v>
      </c>
      <c r="D12" s="383">
        <v>0</v>
      </c>
    </row>
    <row r="13" spans="1:4">
      <c r="A13" s="387">
        <v>3.3</v>
      </c>
      <c r="B13" s="386" t="s">
        <v>845</v>
      </c>
      <c r="C13" s="383">
        <v>4519840.6526510091</v>
      </c>
      <c r="D13" s="383">
        <v>0</v>
      </c>
    </row>
    <row r="14" spans="1:4">
      <c r="A14" s="385">
        <v>4</v>
      </c>
      <c r="B14" s="384" t="s">
        <v>844</v>
      </c>
      <c r="C14" s="383">
        <v>-46285.074729</v>
      </c>
      <c r="D14" s="383">
        <v>0</v>
      </c>
    </row>
    <row r="15" spans="1:4">
      <c r="A15" s="382">
        <v>5</v>
      </c>
      <c r="B15" s="381" t="s">
        <v>843</v>
      </c>
      <c r="C15" s="380">
        <f>C6+C7-C10+C14</f>
        <v>33482928.513943009</v>
      </c>
      <c r="D15" s="38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sheetPr>
  <dimension ref="A1:D23"/>
  <sheetViews>
    <sheetView showGridLines="0" zoomScaleNormal="100" workbookViewId="0"/>
  </sheetViews>
  <sheetFormatPr defaultColWidth="9.109375" defaultRowHeight="12"/>
  <cols>
    <col min="1" max="1" width="11.88671875" style="376" bestFit="1" customWidth="1"/>
    <col min="2" max="2" width="128.88671875" style="376" bestFit="1" customWidth="1"/>
    <col min="3" max="3" width="37" style="376" customWidth="1"/>
    <col min="4" max="4" width="50.5546875" style="376" customWidth="1"/>
    <col min="5" max="16384" width="9.109375" style="376"/>
  </cols>
  <sheetData>
    <row r="1" spans="1:4" ht="13.8">
      <c r="A1" s="280" t="s">
        <v>97</v>
      </c>
      <c r="B1" s="219" t="str">
        <f>Info!C2</f>
        <v>სს ტერაბანკი</v>
      </c>
    </row>
    <row r="2" spans="1:4">
      <c r="A2" s="280" t="s">
        <v>98</v>
      </c>
      <c r="B2" s="283">
        <f>'1. key ratios'!B2</f>
        <v>45747</v>
      </c>
    </row>
    <row r="3" spans="1:4">
      <c r="A3" s="282" t="s">
        <v>519</v>
      </c>
    </row>
    <row r="4" spans="1:4">
      <c r="A4" s="282"/>
    </row>
    <row r="5" spans="1:4" ht="15" customHeight="1">
      <c r="A5" s="715" t="s">
        <v>520</v>
      </c>
      <c r="B5" s="716"/>
      <c r="C5" s="719" t="s">
        <v>521</v>
      </c>
      <c r="D5" s="719" t="s">
        <v>522</v>
      </c>
    </row>
    <row r="6" spans="1:4">
      <c r="A6" s="717"/>
      <c r="B6" s="718"/>
      <c r="C6" s="719"/>
      <c r="D6" s="719"/>
    </row>
    <row r="7" spans="1:4">
      <c r="A7" s="369">
        <v>1</v>
      </c>
      <c r="B7" s="369" t="s">
        <v>523</v>
      </c>
      <c r="C7" s="366">
        <v>58562922.59208791</v>
      </c>
      <c r="D7" s="390"/>
    </row>
    <row r="8" spans="1:4">
      <c r="A8" s="366">
        <v>2</v>
      </c>
      <c r="B8" s="366" t="s">
        <v>524</v>
      </c>
      <c r="C8" s="366">
        <v>13263698.725882022</v>
      </c>
      <c r="D8" s="390"/>
    </row>
    <row r="9" spans="1:4">
      <c r="A9" s="366">
        <v>3</v>
      </c>
      <c r="B9" s="393" t="s">
        <v>525</v>
      </c>
      <c r="C9" s="366">
        <v>144555.68033145941</v>
      </c>
      <c r="D9" s="390"/>
    </row>
    <row r="10" spans="1:4">
      <c r="A10" s="366">
        <v>4</v>
      </c>
      <c r="B10" s="366" t="s">
        <v>526</v>
      </c>
      <c r="C10" s="366">
        <v>10456908.397101494</v>
      </c>
      <c r="D10" s="390"/>
    </row>
    <row r="11" spans="1:4">
      <c r="A11" s="366">
        <v>5</v>
      </c>
      <c r="B11" s="392" t="s">
        <v>854</v>
      </c>
      <c r="C11" s="366">
        <v>5997448.734761213</v>
      </c>
      <c r="D11" s="390"/>
    </row>
    <row r="12" spans="1:4">
      <c r="A12" s="366">
        <v>6</v>
      </c>
      <c r="B12" s="392" t="s">
        <v>527</v>
      </c>
      <c r="C12" s="366">
        <v>3350858.5959186298</v>
      </c>
      <c r="D12" s="390"/>
    </row>
    <row r="13" spans="1:4">
      <c r="A13" s="366">
        <v>7</v>
      </c>
      <c r="B13" s="392" t="s">
        <v>530</v>
      </c>
      <c r="C13" s="366">
        <v>900327.54</v>
      </c>
      <c r="D13" s="390"/>
    </row>
    <row r="14" spans="1:4">
      <c r="A14" s="366">
        <v>8</v>
      </c>
      <c r="B14" s="392" t="s">
        <v>528</v>
      </c>
      <c r="C14" s="366">
        <v>0</v>
      </c>
      <c r="D14" s="366"/>
    </row>
    <row r="15" spans="1:4">
      <c r="A15" s="366">
        <v>9</v>
      </c>
      <c r="B15" s="392" t="s">
        <v>529</v>
      </c>
      <c r="C15" s="366">
        <v>0</v>
      </c>
      <c r="D15" s="366"/>
    </row>
    <row r="16" spans="1:4">
      <c r="A16" s="366">
        <v>10</v>
      </c>
      <c r="B16" s="392" t="s">
        <v>531</v>
      </c>
      <c r="C16" s="366">
        <v>0</v>
      </c>
      <c r="D16" s="366"/>
    </row>
    <row r="17" spans="1:4">
      <c r="A17" s="366">
        <v>11</v>
      </c>
      <c r="B17" s="392" t="s">
        <v>532</v>
      </c>
      <c r="C17" s="366">
        <v>208273.52642164932</v>
      </c>
      <c r="D17" s="390"/>
    </row>
    <row r="18" spans="1:4">
      <c r="A18" s="369">
        <v>12</v>
      </c>
      <c r="B18" s="391" t="s">
        <v>533</v>
      </c>
      <c r="C18" s="369">
        <f>C7+C8+C9-C10</f>
        <v>61514268.601199895</v>
      </c>
      <c r="D18" s="390"/>
    </row>
    <row r="21" spans="1:4">
      <c r="B21" s="280"/>
    </row>
    <row r="22" spans="1:4">
      <c r="B22" s="280"/>
    </row>
    <row r="23" spans="1:4">
      <c r="B23" s="28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rgb="FF92D050"/>
  </sheetPr>
  <dimension ref="A1:AB28"/>
  <sheetViews>
    <sheetView showGridLines="0" zoomScaleNormal="100" workbookViewId="0"/>
  </sheetViews>
  <sheetFormatPr defaultColWidth="9.109375" defaultRowHeight="12"/>
  <cols>
    <col min="1" max="1" width="11.88671875" style="376" bestFit="1" customWidth="1"/>
    <col min="2" max="2" width="63.88671875" style="376" customWidth="1"/>
    <col min="3" max="3" width="15.5546875" style="376" customWidth="1"/>
    <col min="4" max="18" width="22.33203125" style="376" customWidth="1"/>
    <col min="19" max="19" width="23.33203125" style="376" bestFit="1" customWidth="1"/>
    <col min="20" max="26" width="22.33203125" style="376" customWidth="1"/>
    <col min="27" max="27" width="23.33203125" style="376" bestFit="1" customWidth="1"/>
    <col min="28" max="28" width="20" style="376" customWidth="1"/>
    <col min="29" max="16384" width="9.109375" style="376"/>
  </cols>
  <sheetData>
    <row r="1" spans="1:28" ht="13.8">
      <c r="A1" s="280" t="s">
        <v>97</v>
      </c>
      <c r="B1" s="219" t="str">
        <f>Info!C2</f>
        <v>სს ტერაბანკი</v>
      </c>
    </row>
    <row r="2" spans="1:28">
      <c r="A2" s="280" t="s">
        <v>98</v>
      </c>
      <c r="B2" s="283">
        <f>'1. key ratios'!B2</f>
        <v>45747</v>
      </c>
      <c r="C2" s="377"/>
    </row>
    <row r="3" spans="1:28">
      <c r="A3" s="282" t="s">
        <v>534</v>
      </c>
    </row>
    <row r="5" spans="1:28" ht="15" customHeight="1">
      <c r="A5" s="720" t="s">
        <v>867</v>
      </c>
      <c r="B5" s="721"/>
      <c r="C5" s="712" t="s">
        <v>866</v>
      </c>
      <c r="D5" s="726"/>
      <c r="E5" s="726"/>
      <c r="F5" s="726"/>
      <c r="G5" s="726"/>
      <c r="H5" s="726"/>
      <c r="I5" s="726"/>
      <c r="J5" s="726"/>
      <c r="K5" s="726"/>
      <c r="L5" s="726"/>
      <c r="M5" s="726"/>
      <c r="N5" s="726"/>
      <c r="O5" s="726"/>
      <c r="P5" s="726"/>
      <c r="Q5" s="726"/>
      <c r="R5" s="726"/>
      <c r="S5" s="726"/>
      <c r="T5" s="404"/>
      <c r="U5" s="404"/>
      <c r="V5" s="404"/>
      <c r="W5" s="404"/>
      <c r="X5" s="404"/>
      <c r="Y5" s="404"/>
      <c r="Z5" s="404"/>
      <c r="AA5" s="403"/>
      <c r="AB5" s="396"/>
    </row>
    <row r="6" spans="1:28">
      <c r="A6" s="722"/>
      <c r="B6" s="723"/>
      <c r="C6" s="727" t="s">
        <v>66</v>
      </c>
      <c r="D6" s="729" t="s">
        <v>865</v>
      </c>
      <c r="E6" s="729"/>
      <c r="F6" s="729"/>
      <c r="G6" s="729"/>
      <c r="H6" s="730" t="s">
        <v>864</v>
      </c>
      <c r="I6" s="731"/>
      <c r="J6" s="731"/>
      <c r="K6" s="732"/>
      <c r="L6" s="401"/>
      <c r="M6" s="733" t="s">
        <v>863</v>
      </c>
      <c r="N6" s="733"/>
      <c r="O6" s="733"/>
      <c r="P6" s="733"/>
      <c r="Q6" s="733"/>
      <c r="R6" s="733"/>
      <c r="S6" s="710"/>
      <c r="T6" s="402"/>
      <c r="U6" s="713" t="s">
        <v>862</v>
      </c>
      <c r="V6" s="713"/>
      <c r="W6" s="713"/>
      <c r="X6" s="713"/>
      <c r="Y6" s="713"/>
      <c r="Z6" s="713"/>
      <c r="AA6" s="711"/>
      <c r="AB6" s="401"/>
    </row>
    <row r="7" spans="1:28" ht="24">
      <c r="A7" s="724"/>
      <c r="B7" s="725"/>
      <c r="C7" s="728"/>
      <c r="D7" s="400"/>
      <c r="E7" s="373" t="s">
        <v>535</v>
      </c>
      <c r="F7" s="373" t="s">
        <v>860</v>
      </c>
      <c r="G7" s="373" t="s">
        <v>861</v>
      </c>
      <c r="H7" s="399"/>
      <c r="I7" s="373" t="s">
        <v>535</v>
      </c>
      <c r="J7" s="373" t="s">
        <v>860</v>
      </c>
      <c r="K7" s="373" t="s">
        <v>861</v>
      </c>
      <c r="L7" s="398"/>
      <c r="M7" s="373" t="s">
        <v>535</v>
      </c>
      <c r="N7" s="373" t="s">
        <v>860</v>
      </c>
      <c r="O7" s="373" t="s">
        <v>859</v>
      </c>
      <c r="P7" s="373" t="s">
        <v>858</v>
      </c>
      <c r="Q7" s="373" t="s">
        <v>857</v>
      </c>
      <c r="R7" s="373" t="s">
        <v>856</v>
      </c>
      <c r="S7" s="373" t="s">
        <v>855</v>
      </c>
      <c r="T7" s="397"/>
      <c r="U7" s="373" t="s">
        <v>535</v>
      </c>
      <c r="V7" s="373" t="s">
        <v>860</v>
      </c>
      <c r="W7" s="373" t="s">
        <v>859</v>
      </c>
      <c r="X7" s="373" t="s">
        <v>858</v>
      </c>
      <c r="Y7" s="373" t="s">
        <v>857</v>
      </c>
      <c r="Z7" s="373" t="s">
        <v>856</v>
      </c>
      <c r="AA7" s="373" t="s">
        <v>855</v>
      </c>
      <c r="AB7" s="396"/>
    </row>
    <row r="8" spans="1:28">
      <c r="A8" s="395">
        <v>1</v>
      </c>
      <c r="B8" s="369" t="s">
        <v>536</v>
      </c>
      <c r="C8" s="498">
        <v>1500024663.2521005</v>
      </c>
      <c r="D8" s="498">
        <v>1367460442.6840031</v>
      </c>
      <c r="E8" s="498">
        <v>48132206.672299996</v>
      </c>
      <c r="F8" s="498">
        <v>0</v>
      </c>
      <c r="G8" s="498">
        <v>0</v>
      </c>
      <c r="H8" s="498">
        <v>71668447.146900013</v>
      </c>
      <c r="I8" s="498">
        <v>10272687.1667</v>
      </c>
      <c r="J8" s="498">
        <v>15113269.388999999</v>
      </c>
      <c r="K8" s="498">
        <v>0</v>
      </c>
      <c r="L8" s="498">
        <v>60895773.421199962</v>
      </c>
      <c r="M8" s="498">
        <v>2754605.6532999999</v>
      </c>
      <c r="N8" s="498">
        <v>5804673.4951999998</v>
      </c>
      <c r="O8" s="498">
        <v>10198228.701799992</v>
      </c>
      <c r="P8" s="498">
        <v>11805913.821099998</v>
      </c>
      <c r="Q8" s="498">
        <v>10425566.609799998</v>
      </c>
      <c r="R8" s="498">
        <v>1864921.2419</v>
      </c>
      <c r="S8" s="498">
        <v>0</v>
      </c>
      <c r="T8" s="366"/>
      <c r="U8" s="366">
        <v>0</v>
      </c>
      <c r="V8" s="366">
        <v>0</v>
      </c>
      <c r="W8" s="366">
        <v>0</v>
      </c>
      <c r="X8" s="366">
        <v>0</v>
      </c>
      <c r="Y8" s="366">
        <v>0</v>
      </c>
      <c r="Z8" s="366">
        <v>0</v>
      </c>
      <c r="AA8" s="366">
        <v>0</v>
      </c>
    </row>
    <row r="9" spans="1:28">
      <c r="A9" s="366">
        <v>1.1000000000000001</v>
      </c>
      <c r="B9" s="385" t="s">
        <v>537</v>
      </c>
      <c r="C9" s="385">
        <v>0</v>
      </c>
      <c r="D9" s="385">
        <v>0</v>
      </c>
      <c r="E9" s="385">
        <v>0</v>
      </c>
      <c r="F9" s="385">
        <v>0</v>
      </c>
      <c r="G9" s="385">
        <v>0</v>
      </c>
      <c r="H9" s="385">
        <v>0</v>
      </c>
      <c r="I9" s="385">
        <v>0</v>
      </c>
      <c r="J9" s="385">
        <v>0</v>
      </c>
      <c r="K9" s="385">
        <v>0</v>
      </c>
      <c r="L9" s="385">
        <v>0</v>
      </c>
      <c r="M9" s="385">
        <v>0</v>
      </c>
      <c r="N9" s="385">
        <v>0</v>
      </c>
      <c r="O9" s="385">
        <v>0</v>
      </c>
      <c r="P9" s="385">
        <v>0</v>
      </c>
      <c r="Q9" s="385">
        <v>0</v>
      </c>
      <c r="R9" s="385">
        <v>0</v>
      </c>
      <c r="S9" s="385">
        <v>0</v>
      </c>
      <c r="T9" s="366"/>
      <c r="U9" s="366">
        <v>0</v>
      </c>
      <c r="V9" s="366">
        <v>0</v>
      </c>
      <c r="W9" s="366">
        <v>0</v>
      </c>
      <c r="X9" s="366">
        <v>0</v>
      </c>
      <c r="Y9" s="366">
        <v>0</v>
      </c>
      <c r="Z9" s="366">
        <v>0</v>
      </c>
      <c r="AA9" s="366">
        <v>0</v>
      </c>
    </row>
    <row r="10" spans="1:28">
      <c r="A10" s="366">
        <v>1.2</v>
      </c>
      <c r="B10" s="385" t="s">
        <v>538</v>
      </c>
      <c r="C10" s="385">
        <v>0</v>
      </c>
      <c r="D10" s="385">
        <v>0</v>
      </c>
      <c r="E10" s="385">
        <v>0</v>
      </c>
      <c r="F10" s="385">
        <v>0</v>
      </c>
      <c r="G10" s="385">
        <v>0</v>
      </c>
      <c r="H10" s="385">
        <v>0</v>
      </c>
      <c r="I10" s="385">
        <v>0</v>
      </c>
      <c r="J10" s="385">
        <v>0</v>
      </c>
      <c r="K10" s="385">
        <v>0</v>
      </c>
      <c r="L10" s="385">
        <v>0</v>
      </c>
      <c r="M10" s="385">
        <v>0</v>
      </c>
      <c r="N10" s="385">
        <v>0</v>
      </c>
      <c r="O10" s="385">
        <v>0</v>
      </c>
      <c r="P10" s="385">
        <v>0</v>
      </c>
      <c r="Q10" s="385">
        <v>0</v>
      </c>
      <c r="R10" s="385">
        <v>0</v>
      </c>
      <c r="S10" s="385">
        <v>0</v>
      </c>
      <c r="T10" s="366"/>
      <c r="U10" s="366">
        <v>0</v>
      </c>
      <c r="V10" s="366">
        <v>0</v>
      </c>
      <c r="W10" s="366">
        <v>0</v>
      </c>
      <c r="X10" s="366">
        <v>0</v>
      </c>
      <c r="Y10" s="366">
        <v>0</v>
      </c>
      <c r="Z10" s="366">
        <v>0</v>
      </c>
      <c r="AA10" s="366">
        <v>0</v>
      </c>
    </row>
    <row r="11" spans="1:28">
      <c r="A11" s="366">
        <v>1.3</v>
      </c>
      <c r="B11" s="385" t="s">
        <v>539</v>
      </c>
      <c r="C11" s="385">
        <v>0</v>
      </c>
      <c r="D11" s="385">
        <v>0</v>
      </c>
      <c r="E11" s="385">
        <v>0</v>
      </c>
      <c r="F11" s="385">
        <v>0</v>
      </c>
      <c r="G11" s="385">
        <v>0</v>
      </c>
      <c r="H11" s="385">
        <v>0</v>
      </c>
      <c r="I11" s="385">
        <v>0</v>
      </c>
      <c r="J11" s="385">
        <v>0</v>
      </c>
      <c r="K11" s="385">
        <v>0</v>
      </c>
      <c r="L11" s="385">
        <v>0</v>
      </c>
      <c r="M11" s="385">
        <v>0</v>
      </c>
      <c r="N11" s="385">
        <v>0</v>
      </c>
      <c r="O11" s="385">
        <v>0</v>
      </c>
      <c r="P11" s="385">
        <v>0</v>
      </c>
      <c r="Q11" s="385">
        <v>0</v>
      </c>
      <c r="R11" s="385">
        <v>0</v>
      </c>
      <c r="S11" s="385">
        <v>0</v>
      </c>
      <c r="T11" s="366"/>
      <c r="U11" s="366">
        <v>0</v>
      </c>
      <c r="V11" s="366">
        <v>0</v>
      </c>
      <c r="W11" s="366">
        <v>0</v>
      </c>
      <c r="X11" s="366">
        <v>0</v>
      </c>
      <c r="Y11" s="366">
        <v>0</v>
      </c>
      <c r="Z11" s="366">
        <v>0</v>
      </c>
      <c r="AA11" s="366">
        <v>0</v>
      </c>
    </row>
    <row r="12" spans="1:28">
      <c r="A12" s="366">
        <v>1.4</v>
      </c>
      <c r="B12" s="385" t="s">
        <v>540</v>
      </c>
      <c r="C12" s="385">
        <v>58626943.683400005</v>
      </c>
      <c r="D12" s="385">
        <v>57636536.574000001</v>
      </c>
      <c r="E12" s="385">
        <v>0</v>
      </c>
      <c r="F12" s="385">
        <v>0</v>
      </c>
      <c r="G12" s="385">
        <v>0</v>
      </c>
      <c r="H12" s="385">
        <v>147404.2194</v>
      </c>
      <c r="I12" s="385">
        <v>0</v>
      </c>
      <c r="J12" s="385">
        <v>0</v>
      </c>
      <c r="K12" s="385">
        <v>0</v>
      </c>
      <c r="L12" s="385">
        <v>843002.89</v>
      </c>
      <c r="M12" s="385">
        <v>0</v>
      </c>
      <c r="N12" s="385">
        <v>0</v>
      </c>
      <c r="O12" s="385">
        <v>0</v>
      </c>
      <c r="P12" s="385">
        <v>843002.89</v>
      </c>
      <c r="Q12" s="385">
        <v>0</v>
      </c>
      <c r="R12" s="385">
        <v>0</v>
      </c>
      <c r="S12" s="385">
        <v>0</v>
      </c>
      <c r="T12" s="366"/>
      <c r="U12" s="366">
        <v>0</v>
      </c>
      <c r="V12" s="366">
        <v>0</v>
      </c>
      <c r="W12" s="366">
        <v>0</v>
      </c>
      <c r="X12" s="366">
        <v>0</v>
      </c>
      <c r="Y12" s="366">
        <v>0</v>
      </c>
      <c r="Z12" s="366">
        <v>0</v>
      </c>
      <c r="AA12" s="366">
        <v>0</v>
      </c>
    </row>
    <row r="13" spans="1:28">
      <c r="A13" s="366">
        <v>1.5</v>
      </c>
      <c r="B13" s="385" t="s">
        <v>541</v>
      </c>
      <c r="C13" s="385">
        <v>671529388.46329999</v>
      </c>
      <c r="D13" s="385">
        <v>609472562.13629997</v>
      </c>
      <c r="E13" s="385">
        <v>29781017.472199999</v>
      </c>
      <c r="F13" s="385">
        <v>0</v>
      </c>
      <c r="G13" s="385">
        <v>0</v>
      </c>
      <c r="H13" s="385">
        <v>37717626.31409999</v>
      </c>
      <c r="I13" s="385">
        <v>5599512.7965000011</v>
      </c>
      <c r="J13" s="385">
        <v>9038346.5778000001</v>
      </c>
      <c r="K13" s="385">
        <v>0</v>
      </c>
      <c r="L13" s="385">
        <v>24339200.012899991</v>
      </c>
      <c r="M13" s="385">
        <v>660275.94929999998</v>
      </c>
      <c r="N13" s="385">
        <v>1472761.1552000002</v>
      </c>
      <c r="O13" s="385">
        <v>1988258.8100999997</v>
      </c>
      <c r="P13" s="385">
        <v>5307644.8579000002</v>
      </c>
      <c r="Q13" s="385">
        <v>5627005.0978999995</v>
      </c>
      <c r="R13" s="385">
        <v>927206.77190000005</v>
      </c>
      <c r="S13" s="385">
        <v>0</v>
      </c>
      <c r="T13" s="366"/>
      <c r="U13" s="366">
        <v>0</v>
      </c>
      <c r="V13" s="366">
        <v>0</v>
      </c>
      <c r="W13" s="366">
        <v>0</v>
      </c>
      <c r="X13" s="366">
        <v>0</v>
      </c>
      <c r="Y13" s="366">
        <v>0</v>
      </c>
      <c r="Z13" s="366">
        <v>0</v>
      </c>
      <c r="AA13" s="366">
        <v>0</v>
      </c>
    </row>
    <row r="14" spans="1:28">
      <c r="A14" s="366">
        <v>1.6</v>
      </c>
      <c r="B14" s="385" t="s">
        <v>542</v>
      </c>
      <c r="C14" s="385">
        <v>769868331.10540056</v>
      </c>
      <c r="D14" s="385">
        <v>700351343.97370315</v>
      </c>
      <c r="E14" s="385">
        <v>18351189.200100001</v>
      </c>
      <c r="F14" s="385">
        <v>0</v>
      </c>
      <c r="G14" s="385">
        <v>0</v>
      </c>
      <c r="H14" s="385">
        <v>33803416.61340002</v>
      </c>
      <c r="I14" s="385">
        <v>4673174.3701999988</v>
      </c>
      <c r="J14" s="385">
        <v>6074922.8111999985</v>
      </c>
      <c r="K14" s="385">
        <v>0</v>
      </c>
      <c r="L14" s="385">
        <v>35713570.518299975</v>
      </c>
      <c r="M14" s="385">
        <v>2094329.7039999999</v>
      </c>
      <c r="N14" s="385">
        <v>4331912.34</v>
      </c>
      <c r="O14" s="385">
        <v>8209969.8916999931</v>
      </c>
      <c r="P14" s="385">
        <v>5655266.0731999986</v>
      </c>
      <c r="Q14" s="385">
        <v>4798561.5118999984</v>
      </c>
      <c r="R14" s="385">
        <v>937714.47</v>
      </c>
      <c r="S14" s="385">
        <v>0</v>
      </c>
      <c r="T14" s="366"/>
      <c r="U14" s="366">
        <v>0</v>
      </c>
      <c r="V14" s="366">
        <v>0</v>
      </c>
      <c r="W14" s="366">
        <v>0</v>
      </c>
      <c r="X14" s="366">
        <v>0</v>
      </c>
      <c r="Y14" s="366">
        <v>0</v>
      </c>
      <c r="Z14" s="366">
        <v>0</v>
      </c>
      <c r="AA14" s="366">
        <v>0</v>
      </c>
    </row>
    <row r="15" spans="1:28">
      <c r="A15" s="395">
        <v>2</v>
      </c>
      <c r="B15" s="369" t="s">
        <v>543</v>
      </c>
      <c r="C15" s="369">
        <v>182882163.56999999</v>
      </c>
      <c r="D15" s="369">
        <v>182882163.56999999</v>
      </c>
      <c r="E15" s="369">
        <v>0</v>
      </c>
      <c r="F15" s="369">
        <v>0</v>
      </c>
      <c r="G15" s="369">
        <v>0</v>
      </c>
      <c r="H15" s="369">
        <v>0</v>
      </c>
      <c r="I15" s="369">
        <v>0</v>
      </c>
      <c r="J15" s="369">
        <v>0</v>
      </c>
      <c r="K15" s="369">
        <v>0</v>
      </c>
      <c r="L15" s="369">
        <v>0</v>
      </c>
      <c r="M15" s="369">
        <v>0</v>
      </c>
      <c r="N15" s="369">
        <v>0</v>
      </c>
      <c r="O15" s="369">
        <v>0</v>
      </c>
      <c r="P15" s="369">
        <v>0</v>
      </c>
      <c r="Q15" s="369">
        <v>0</v>
      </c>
      <c r="R15" s="369">
        <v>0</v>
      </c>
      <c r="S15" s="369">
        <v>0</v>
      </c>
      <c r="T15" s="366"/>
      <c r="U15" s="366">
        <v>0</v>
      </c>
      <c r="V15" s="366">
        <v>0</v>
      </c>
      <c r="W15" s="366">
        <v>0</v>
      </c>
      <c r="X15" s="366">
        <v>0</v>
      </c>
      <c r="Y15" s="366">
        <v>0</v>
      </c>
      <c r="Z15" s="366">
        <v>0</v>
      </c>
      <c r="AA15" s="366">
        <v>0</v>
      </c>
    </row>
    <row r="16" spans="1:28">
      <c r="A16" s="366">
        <v>2.1</v>
      </c>
      <c r="B16" s="385" t="s">
        <v>537</v>
      </c>
      <c r="C16" s="385">
        <v>9869755.0300000012</v>
      </c>
      <c r="D16" s="385">
        <v>9869755.0300000012</v>
      </c>
      <c r="E16" s="385">
        <v>0</v>
      </c>
      <c r="F16" s="385">
        <v>0</v>
      </c>
      <c r="G16" s="385">
        <v>0</v>
      </c>
      <c r="H16" s="385">
        <v>0</v>
      </c>
      <c r="I16" s="385">
        <v>0</v>
      </c>
      <c r="J16" s="385">
        <v>0</v>
      </c>
      <c r="K16" s="385">
        <v>0</v>
      </c>
      <c r="L16" s="385">
        <v>0</v>
      </c>
      <c r="M16" s="385">
        <v>0</v>
      </c>
      <c r="N16" s="385">
        <v>0</v>
      </c>
      <c r="O16" s="385">
        <v>0</v>
      </c>
      <c r="P16" s="385">
        <v>0</v>
      </c>
      <c r="Q16" s="385">
        <v>0</v>
      </c>
      <c r="R16" s="385">
        <v>0</v>
      </c>
      <c r="S16" s="385">
        <v>0</v>
      </c>
      <c r="T16" s="366"/>
      <c r="U16" s="366">
        <v>0</v>
      </c>
      <c r="V16" s="366">
        <v>0</v>
      </c>
      <c r="W16" s="366">
        <v>0</v>
      </c>
      <c r="X16" s="366">
        <v>0</v>
      </c>
      <c r="Y16" s="366">
        <v>0</v>
      </c>
      <c r="Z16" s="366">
        <v>0</v>
      </c>
      <c r="AA16" s="366">
        <v>0</v>
      </c>
    </row>
    <row r="17" spans="1:27">
      <c r="A17" s="366">
        <v>2.2000000000000002</v>
      </c>
      <c r="B17" s="385" t="s">
        <v>538</v>
      </c>
      <c r="C17" s="385">
        <v>37176326.960000001</v>
      </c>
      <c r="D17" s="385">
        <v>37176326.960000001</v>
      </c>
      <c r="E17" s="385">
        <v>0</v>
      </c>
      <c r="F17" s="385">
        <v>0</v>
      </c>
      <c r="G17" s="385">
        <v>0</v>
      </c>
      <c r="H17" s="385">
        <v>0</v>
      </c>
      <c r="I17" s="385">
        <v>0</v>
      </c>
      <c r="J17" s="385">
        <v>0</v>
      </c>
      <c r="K17" s="385">
        <v>0</v>
      </c>
      <c r="L17" s="385">
        <v>0</v>
      </c>
      <c r="M17" s="385">
        <v>0</v>
      </c>
      <c r="N17" s="385">
        <v>0</v>
      </c>
      <c r="O17" s="385">
        <v>0</v>
      </c>
      <c r="P17" s="385">
        <v>0</v>
      </c>
      <c r="Q17" s="385">
        <v>0</v>
      </c>
      <c r="R17" s="385">
        <v>0</v>
      </c>
      <c r="S17" s="385">
        <v>0</v>
      </c>
      <c r="T17" s="366"/>
      <c r="U17" s="366">
        <v>0</v>
      </c>
      <c r="V17" s="366">
        <v>0</v>
      </c>
      <c r="W17" s="366">
        <v>0</v>
      </c>
      <c r="X17" s="366">
        <v>0</v>
      </c>
      <c r="Y17" s="366">
        <v>0</v>
      </c>
      <c r="Z17" s="366">
        <v>0</v>
      </c>
      <c r="AA17" s="366">
        <v>0</v>
      </c>
    </row>
    <row r="18" spans="1:27">
      <c r="A18" s="366">
        <v>2.2999999999999998</v>
      </c>
      <c r="B18" s="385" t="s">
        <v>539</v>
      </c>
      <c r="C18" s="385">
        <v>104705295.88000001</v>
      </c>
      <c r="D18" s="385">
        <v>104705295.88000001</v>
      </c>
      <c r="E18" s="385">
        <v>0</v>
      </c>
      <c r="F18" s="385">
        <v>0</v>
      </c>
      <c r="G18" s="385">
        <v>0</v>
      </c>
      <c r="H18" s="385">
        <v>0</v>
      </c>
      <c r="I18" s="385">
        <v>0</v>
      </c>
      <c r="J18" s="385">
        <v>0</v>
      </c>
      <c r="K18" s="385">
        <v>0</v>
      </c>
      <c r="L18" s="385">
        <v>0</v>
      </c>
      <c r="M18" s="385">
        <v>0</v>
      </c>
      <c r="N18" s="385">
        <v>0</v>
      </c>
      <c r="O18" s="385">
        <v>0</v>
      </c>
      <c r="P18" s="385">
        <v>0</v>
      </c>
      <c r="Q18" s="385">
        <v>0</v>
      </c>
      <c r="R18" s="385">
        <v>0</v>
      </c>
      <c r="S18" s="385">
        <v>0</v>
      </c>
      <c r="T18" s="366"/>
      <c r="U18" s="366">
        <v>0</v>
      </c>
      <c r="V18" s="366">
        <v>0</v>
      </c>
      <c r="W18" s="366">
        <v>0</v>
      </c>
      <c r="X18" s="366">
        <v>0</v>
      </c>
      <c r="Y18" s="366">
        <v>0</v>
      </c>
      <c r="Z18" s="366">
        <v>0</v>
      </c>
      <c r="AA18" s="366">
        <v>0</v>
      </c>
    </row>
    <row r="19" spans="1:27">
      <c r="A19" s="366">
        <v>2.4</v>
      </c>
      <c r="B19" s="385" t="s">
        <v>540</v>
      </c>
      <c r="C19" s="385">
        <v>31130785.699999999</v>
      </c>
      <c r="D19" s="385">
        <v>31130785.699999999</v>
      </c>
      <c r="E19" s="385">
        <v>0</v>
      </c>
      <c r="F19" s="385">
        <v>0</v>
      </c>
      <c r="G19" s="385">
        <v>0</v>
      </c>
      <c r="H19" s="385">
        <v>0</v>
      </c>
      <c r="I19" s="385">
        <v>0</v>
      </c>
      <c r="J19" s="385">
        <v>0</v>
      </c>
      <c r="K19" s="385">
        <v>0</v>
      </c>
      <c r="L19" s="385">
        <v>0</v>
      </c>
      <c r="M19" s="385">
        <v>0</v>
      </c>
      <c r="N19" s="385">
        <v>0</v>
      </c>
      <c r="O19" s="385">
        <v>0</v>
      </c>
      <c r="P19" s="385">
        <v>0</v>
      </c>
      <c r="Q19" s="385">
        <v>0</v>
      </c>
      <c r="R19" s="385">
        <v>0</v>
      </c>
      <c r="S19" s="385">
        <v>0</v>
      </c>
      <c r="T19" s="366"/>
      <c r="U19" s="366">
        <v>0</v>
      </c>
      <c r="V19" s="366">
        <v>0</v>
      </c>
      <c r="W19" s="366">
        <v>0</v>
      </c>
      <c r="X19" s="366">
        <v>0</v>
      </c>
      <c r="Y19" s="366">
        <v>0</v>
      </c>
      <c r="Z19" s="366">
        <v>0</v>
      </c>
      <c r="AA19" s="366">
        <v>0</v>
      </c>
    </row>
    <row r="20" spans="1:27">
      <c r="A20" s="366">
        <v>2.5</v>
      </c>
      <c r="B20" s="385" t="s">
        <v>541</v>
      </c>
      <c r="C20" s="385">
        <v>0</v>
      </c>
      <c r="D20" s="385">
        <v>0</v>
      </c>
      <c r="E20" s="385">
        <v>0</v>
      </c>
      <c r="F20" s="385">
        <v>0</v>
      </c>
      <c r="G20" s="385">
        <v>0</v>
      </c>
      <c r="H20" s="385">
        <v>0</v>
      </c>
      <c r="I20" s="385">
        <v>0</v>
      </c>
      <c r="J20" s="385">
        <v>0</v>
      </c>
      <c r="K20" s="385">
        <v>0</v>
      </c>
      <c r="L20" s="385">
        <v>0</v>
      </c>
      <c r="M20" s="385">
        <v>0</v>
      </c>
      <c r="N20" s="385">
        <v>0</v>
      </c>
      <c r="O20" s="385">
        <v>0</v>
      </c>
      <c r="P20" s="385">
        <v>0</v>
      </c>
      <c r="Q20" s="385">
        <v>0</v>
      </c>
      <c r="R20" s="385">
        <v>0</v>
      </c>
      <c r="S20" s="385">
        <v>0</v>
      </c>
      <c r="T20" s="366"/>
      <c r="U20" s="366">
        <v>0</v>
      </c>
      <c r="V20" s="366">
        <v>0</v>
      </c>
      <c r="W20" s="366">
        <v>0</v>
      </c>
      <c r="X20" s="366">
        <v>0</v>
      </c>
      <c r="Y20" s="366">
        <v>0</v>
      </c>
      <c r="Z20" s="366">
        <v>0</v>
      </c>
      <c r="AA20" s="366">
        <v>0</v>
      </c>
    </row>
    <row r="21" spans="1:27">
      <c r="A21" s="366">
        <v>2.6</v>
      </c>
      <c r="B21" s="385" t="s">
        <v>542</v>
      </c>
      <c r="C21" s="385">
        <v>0</v>
      </c>
      <c r="D21" s="385">
        <v>0</v>
      </c>
      <c r="E21" s="385">
        <v>0</v>
      </c>
      <c r="F21" s="385">
        <v>0</v>
      </c>
      <c r="G21" s="385">
        <v>0</v>
      </c>
      <c r="H21" s="385">
        <v>0</v>
      </c>
      <c r="I21" s="385">
        <v>0</v>
      </c>
      <c r="J21" s="385">
        <v>0</v>
      </c>
      <c r="K21" s="385">
        <v>0</v>
      </c>
      <c r="L21" s="385">
        <v>0</v>
      </c>
      <c r="M21" s="385">
        <v>0</v>
      </c>
      <c r="N21" s="385">
        <v>0</v>
      </c>
      <c r="O21" s="385">
        <v>0</v>
      </c>
      <c r="P21" s="385">
        <v>0</v>
      </c>
      <c r="Q21" s="385">
        <v>0</v>
      </c>
      <c r="R21" s="385">
        <v>0</v>
      </c>
      <c r="S21" s="385">
        <v>0</v>
      </c>
      <c r="T21" s="366"/>
      <c r="U21" s="366">
        <v>0</v>
      </c>
      <c r="V21" s="366">
        <v>0</v>
      </c>
      <c r="W21" s="366">
        <v>0</v>
      </c>
      <c r="X21" s="366">
        <v>0</v>
      </c>
      <c r="Y21" s="366">
        <v>0</v>
      </c>
      <c r="Z21" s="366">
        <v>0</v>
      </c>
      <c r="AA21" s="366">
        <v>0</v>
      </c>
    </row>
    <row r="22" spans="1:27">
      <c r="A22" s="395">
        <v>3</v>
      </c>
      <c r="B22" s="369" t="s">
        <v>544</v>
      </c>
      <c r="C22" s="369">
        <v>53274520.150000006</v>
      </c>
      <c r="D22" s="369">
        <v>52555489.070000008</v>
      </c>
      <c r="E22" s="394"/>
      <c r="F22" s="394"/>
      <c r="G22" s="394"/>
      <c r="H22" s="369">
        <v>111267.1</v>
      </c>
      <c r="I22" s="394"/>
      <c r="J22" s="394"/>
      <c r="K22" s="394"/>
      <c r="L22" s="369">
        <v>607763.98</v>
      </c>
      <c r="M22" s="394"/>
      <c r="N22" s="394"/>
      <c r="O22" s="394"/>
      <c r="P22" s="394"/>
      <c r="Q22" s="394"/>
      <c r="R22" s="394"/>
      <c r="S22" s="394"/>
      <c r="T22" s="369"/>
      <c r="U22" s="394"/>
      <c r="V22" s="394"/>
      <c r="W22" s="394"/>
      <c r="X22" s="394"/>
      <c r="Y22" s="394"/>
      <c r="Z22" s="394"/>
      <c r="AA22" s="394"/>
    </row>
    <row r="23" spans="1:27">
      <c r="A23" s="366">
        <v>3.1</v>
      </c>
      <c r="B23" s="385" t="s">
        <v>537</v>
      </c>
      <c r="C23" s="369">
        <v>0</v>
      </c>
      <c r="D23" s="369">
        <v>0</v>
      </c>
      <c r="E23" s="394"/>
      <c r="F23" s="394"/>
      <c r="G23" s="394"/>
      <c r="H23" s="369">
        <v>0</v>
      </c>
      <c r="I23" s="394"/>
      <c r="J23" s="394"/>
      <c r="K23" s="394"/>
      <c r="L23" s="369">
        <v>0</v>
      </c>
      <c r="M23" s="394"/>
      <c r="N23" s="394"/>
      <c r="O23" s="394"/>
      <c r="P23" s="394"/>
      <c r="Q23" s="394"/>
      <c r="R23" s="394"/>
      <c r="S23" s="394"/>
      <c r="T23" s="369"/>
      <c r="U23" s="394"/>
      <c r="V23" s="394"/>
      <c r="W23" s="394"/>
      <c r="X23" s="394"/>
      <c r="Y23" s="394"/>
      <c r="Z23" s="394"/>
      <c r="AA23" s="394"/>
    </row>
    <row r="24" spans="1:27">
      <c r="A24" s="366">
        <v>3.2</v>
      </c>
      <c r="B24" s="385" t="s">
        <v>538</v>
      </c>
      <c r="C24" s="369">
        <v>0</v>
      </c>
      <c r="D24" s="369">
        <v>0</v>
      </c>
      <c r="E24" s="394"/>
      <c r="F24" s="394"/>
      <c r="G24" s="394"/>
      <c r="H24" s="369">
        <v>0</v>
      </c>
      <c r="I24" s="394"/>
      <c r="J24" s="394"/>
      <c r="K24" s="394"/>
      <c r="L24" s="369">
        <v>0</v>
      </c>
      <c r="M24" s="394"/>
      <c r="N24" s="394"/>
      <c r="O24" s="394"/>
      <c r="P24" s="394"/>
      <c r="Q24" s="394"/>
      <c r="R24" s="394"/>
      <c r="S24" s="394"/>
      <c r="T24" s="369"/>
      <c r="U24" s="394"/>
      <c r="V24" s="394"/>
      <c r="W24" s="394"/>
      <c r="X24" s="394"/>
      <c r="Y24" s="394"/>
      <c r="Z24" s="394"/>
      <c r="AA24" s="394"/>
    </row>
    <row r="25" spans="1:27">
      <c r="A25" s="366">
        <v>3.3</v>
      </c>
      <c r="B25" s="385" t="s">
        <v>539</v>
      </c>
      <c r="C25" s="369">
        <v>0</v>
      </c>
      <c r="D25" s="369">
        <v>0</v>
      </c>
      <c r="E25" s="394"/>
      <c r="F25" s="394"/>
      <c r="G25" s="394"/>
      <c r="H25" s="369">
        <v>0</v>
      </c>
      <c r="I25" s="394"/>
      <c r="J25" s="394"/>
      <c r="K25" s="394"/>
      <c r="L25" s="369">
        <v>0</v>
      </c>
      <c r="M25" s="394"/>
      <c r="N25" s="394"/>
      <c r="O25" s="394"/>
      <c r="P25" s="394"/>
      <c r="Q25" s="394"/>
      <c r="R25" s="394"/>
      <c r="S25" s="394"/>
      <c r="T25" s="369"/>
      <c r="U25" s="394"/>
      <c r="V25" s="394"/>
      <c r="W25" s="394"/>
      <c r="X25" s="394"/>
      <c r="Y25" s="394"/>
      <c r="Z25" s="394"/>
      <c r="AA25" s="394"/>
    </row>
    <row r="26" spans="1:27">
      <c r="A26" s="366">
        <v>3.4</v>
      </c>
      <c r="B26" s="385" t="s">
        <v>540</v>
      </c>
      <c r="C26" s="369">
        <v>35000</v>
      </c>
      <c r="D26" s="369">
        <v>35000</v>
      </c>
      <c r="E26" s="394"/>
      <c r="F26" s="394"/>
      <c r="G26" s="394"/>
      <c r="H26" s="369">
        <v>0</v>
      </c>
      <c r="I26" s="394"/>
      <c r="J26" s="394"/>
      <c r="K26" s="394"/>
      <c r="L26" s="369">
        <v>0</v>
      </c>
      <c r="M26" s="394"/>
      <c r="N26" s="394"/>
      <c r="O26" s="394"/>
      <c r="P26" s="394"/>
      <c r="Q26" s="394"/>
      <c r="R26" s="394"/>
      <c r="S26" s="394"/>
      <c r="T26" s="369"/>
      <c r="U26" s="394"/>
      <c r="V26" s="394"/>
      <c r="W26" s="394"/>
      <c r="X26" s="394"/>
      <c r="Y26" s="394"/>
      <c r="Z26" s="394"/>
      <c r="AA26" s="394"/>
    </row>
    <row r="27" spans="1:27">
      <c r="A27" s="366">
        <v>3.5</v>
      </c>
      <c r="B27" s="385" t="s">
        <v>541</v>
      </c>
      <c r="C27" s="369">
        <v>42723961.88000001</v>
      </c>
      <c r="D27" s="369">
        <v>42116197.900000006</v>
      </c>
      <c r="E27" s="394"/>
      <c r="F27" s="394"/>
      <c r="G27" s="394"/>
      <c r="H27" s="369">
        <v>0</v>
      </c>
      <c r="I27" s="394"/>
      <c r="J27" s="394"/>
      <c r="K27" s="394"/>
      <c r="L27" s="369">
        <v>607763.98</v>
      </c>
      <c r="M27" s="394"/>
      <c r="N27" s="394"/>
      <c r="O27" s="394"/>
      <c r="P27" s="394"/>
      <c r="Q27" s="394"/>
      <c r="R27" s="394"/>
      <c r="S27" s="394"/>
      <c r="T27" s="369"/>
      <c r="U27" s="394"/>
      <c r="V27" s="394"/>
      <c r="W27" s="394"/>
      <c r="X27" s="394"/>
      <c r="Y27" s="394"/>
      <c r="Z27" s="394"/>
      <c r="AA27" s="394"/>
    </row>
    <row r="28" spans="1:27">
      <c r="A28" s="366">
        <v>3.6</v>
      </c>
      <c r="B28" s="385" t="s">
        <v>542</v>
      </c>
      <c r="C28" s="369">
        <v>10515558.27</v>
      </c>
      <c r="D28" s="369">
        <v>10404291.170000002</v>
      </c>
      <c r="E28" s="394"/>
      <c r="F28" s="394"/>
      <c r="G28" s="394"/>
      <c r="H28" s="369">
        <v>111267.1</v>
      </c>
      <c r="I28" s="394"/>
      <c r="J28" s="394"/>
      <c r="K28" s="394"/>
      <c r="L28" s="369">
        <v>0</v>
      </c>
      <c r="M28" s="394"/>
      <c r="N28" s="394"/>
      <c r="O28" s="394"/>
      <c r="P28" s="394"/>
      <c r="Q28" s="394"/>
      <c r="R28" s="394"/>
      <c r="S28" s="394"/>
      <c r="T28" s="369"/>
      <c r="U28" s="394"/>
      <c r="V28" s="394"/>
      <c r="W28" s="394"/>
      <c r="X28" s="394"/>
      <c r="Y28" s="394"/>
      <c r="Z28" s="394"/>
      <c r="AA28" s="3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92D050"/>
  </sheetPr>
  <dimension ref="A1:AA22"/>
  <sheetViews>
    <sheetView showGridLines="0" zoomScaleNormal="100" workbookViewId="0"/>
  </sheetViews>
  <sheetFormatPr defaultColWidth="9.109375" defaultRowHeight="12"/>
  <cols>
    <col min="1" max="1" width="11.88671875" style="376" bestFit="1" customWidth="1"/>
    <col min="2" max="2" width="90.33203125" style="376" bestFit="1" customWidth="1"/>
    <col min="3" max="3" width="20.109375" style="376" customWidth="1"/>
    <col min="4" max="4" width="22.33203125" style="376" customWidth="1"/>
    <col min="5" max="7" width="17.109375" style="376" customWidth="1"/>
    <col min="8" max="8" width="22.33203125" style="376" customWidth="1"/>
    <col min="9" max="10" width="17.109375" style="376" customWidth="1"/>
    <col min="11" max="27" width="22.33203125" style="376" customWidth="1"/>
    <col min="28" max="16384" width="9.109375" style="376"/>
  </cols>
  <sheetData>
    <row r="1" spans="1:27" ht="13.8">
      <c r="A1" s="280" t="s">
        <v>97</v>
      </c>
      <c r="B1" s="219" t="str">
        <f>Info!C2</f>
        <v>სს ტერაბანკი</v>
      </c>
    </row>
    <row r="2" spans="1:27">
      <c r="A2" s="280" t="s">
        <v>98</v>
      </c>
      <c r="B2" s="283">
        <f>'1. key ratios'!B2</f>
        <v>45747</v>
      </c>
    </row>
    <row r="3" spans="1:27">
      <c r="A3" s="282" t="s">
        <v>545</v>
      </c>
      <c r="C3" s="378"/>
    </row>
    <row r="4" spans="1:27" ht="12.6" thickBot="1">
      <c r="A4" s="282"/>
      <c r="B4" s="378"/>
      <c r="C4" s="378"/>
    </row>
    <row r="5" spans="1:27" ht="13.5" customHeight="1">
      <c r="A5" s="738" t="s">
        <v>874</v>
      </c>
      <c r="B5" s="739"/>
      <c r="C5" s="735" t="s">
        <v>546</v>
      </c>
      <c r="D5" s="736"/>
      <c r="E5" s="736"/>
      <c r="F5" s="736"/>
      <c r="G5" s="736"/>
      <c r="H5" s="736"/>
      <c r="I5" s="736"/>
      <c r="J5" s="736"/>
      <c r="K5" s="736"/>
      <c r="L5" s="736"/>
      <c r="M5" s="736"/>
      <c r="N5" s="736"/>
      <c r="O5" s="736"/>
      <c r="P5" s="736"/>
      <c r="Q5" s="736"/>
      <c r="R5" s="736"/>
      <c r="S5" s="736"/>
      <c r="T5" s="736"/>
      <c r="U5" s="736"/>
      <c r="V5" s="736"/>
      <c r="W5" s="736"/>
      <c r="X5" s="736"/>
      <c r="Y5" s="736"/>
      <c r="Z5" s="736"/>
      <c r="AA5" s="737"/>
    </row>
    <row r="6" spans="1:27" ht="12" customHeight="1">
      <c r="A6" s="740"/>
      <c r="B6" s="741"/>
      <c r="C6" s="744" t="s">
        <v>66</v>
      </c>
      <c r="D6" s="709" t="s">
        <v>865</v>
      </c>
      <c r="E6" s="709"/>
      <c r="F6" s="709"/>
      <c r="G6" s="709"/>
      <c r="H6" s="730" t="s">
        <v>864</v>
      </c>
      <c r="I6" s="731"/>
      <c r="J6" s="731"/>
      <c r="K6" s="731"/>
      <c r="L6" s="402"/>
      <c r="M6" s="713" t="s">
        <v>863</v>
      </c>
      <c r="N6" s="713"/>
      <c r="O6" s="713"/>
      <c r="P6" s="713"/>
      <c r="Q6" s="713"/>
      <c r="R6" s="713"/>
      <c r="S6" s="711"/>
      <c r="T6" s="402"/>
      <c r="U6" s="713" t="s">
        <v>862</v>
      </c>
      <c r="V6" s="713"/>
      <c r="W6" s="713"/>
      <c r="X6" s="713"/>
      <c r="Y6" s="713"/>
      <c r="Z6" s="713"/>
      <c r="AA6" s="734"/>
    </row>
    <row r="7" spans="1:27" ht="36">
      <c r="A7" s="742"/>
      <c r="B7" s="743"/>
      <c r="C7" s="745"/>
      <c r="D7" s="400"/>
      <c r="E7" s="373" t="s">
        <v>535</v>
      </c>
      <c r="F7" s="373" t="s">
        <v>860</v>
      </c>
      <c r="G7" s="373" t="s">
        <v>861</v>
      </c>
      <c r="H7" s="377"/>
      <c r="I7" s="373" t="s">
        <v>535</v>
      </c>
      <c r="J7" s="373" t="s">
        <v>860</v>
      </c>
      <c r="K7" s="373" t="s">
        <v>861</v>
      </c>
      <c r="L7" s="397"/>
      <c r="M7" s="373" t="s">
        <v>535</v>
      </c>
      <c r="N7" s="373" t="s">
        <v>873</v>
      </c>
      <c r="O7" s="373" t="s">
        <v>872</v>
      </c>
      <c r="P7" s="373" t="s">
        <v>871</v>
      </c>
      <c r="Q7" s="373" t="s">
        <v>870</v>
      </c>
      <c r="R7" s="373" t="s">
        <v>869</v>
      </c>
      <c r="S7" s="373" t="s">
        <v>855</v>
      </c>
      <c r="T7" s="397"/>
      <c r="U7" s="373" t="s">
        <v>535</v>
      </c>
      <c r="V7" s="373" t="s">
        <v>873</v>
      </c>
      <c r="W7" s="373" t="s">
        <v>872</v>
      </c>
      <c r="X7" s="373" t="s">
        <v>871</v>
      </c>
      <c r="Y7" s="373" t="s">
        <v>870</v>
      </c>
      <c r="Z7" s="373" t="s">
        <v>869</v>
      </c>
      <c r="AA7" s="373" t="s">
        <v>855</v>
      </c>
    </row>
    <row r="8" spans="1:27">
      <c r="A8" s="427">
        <v>1</v>
      </c>
      <c r="B8" s="426" t="s">
        <v>536</v>
      </c>
      <c r="C8" s="425">
        <v>1500024663.2520978</v>
      </c>
      <c r="D8" s="366">
        <v>1367460442.6839981</v>
      </c>
      <c r="E8" s="366">
        <v>48132206.672300048</v>
      </c>
      <c r="F8" s="366">
        <v>0</v>
      </c>
      <c r="G8" s="366">
        <v>0</v>
      </c>
      <c r="H8" s="366">
        <v>71668447.146899953</v>
      </c>
      <c r="I8" s="366">
        <v>10272687.166699996</v>
      </c>
      <c r="J8" s="366">
        <v>15113269.388999999</v>
      </c>
      <c r="K8" s="366">
        <v>0</v>
      </c>
      <c r="L8" s="366">
        <v>60895773.4212</v>
      </c>
      <c r="M8" s="366">
        <v>2754605.6532999994</v>
      </c>
      <c r="N8" s="366">
        <v>5804673.4951999998</v>
      </c>
      <c r="O8" s="366">
        <v>10198228.701799991</v>
      </c>
      <c r="P8" s="366">
        <v>11805913.82110001</v>
      </c>
      <c r="Q8" s="366">
        <v>10425566.609800009</v>
      </c>
      <c r="R8" s="366">
        <v>1864921.2419</v>
      </c>
      <c r="S8" s="366">
        <v>0</v>
      </c>
      <c r="T8" s="366">
        <v>0</v>
      </c>
      <c r="U8" s="366">
        <v>0</v>
      </c>
      <c r="V8" s="366">
        <v>0</v>
      </c>
      <c r="W8" s="366">
        <v>0</v>
      </c>
      <c r="X8" s="366">
        <v>0</v>
      </c>
      <c r="Y8" s="366">
        <v>0</v>
      </c>
      <c r="Z8" s="366">
        <v>0</v>
      </c>
      <c r="AA8" s="366">
        <v>0</v>
      </c>
    </row>
    <row r="9" spans="1:27">
      <c r="A9" s="418">
        <v>1.1000000000000001</v>
      </c>
      <c r="B9" s="424" t="s">
        <v>547</v>
      </c>
      <c r="C9" s="425">
        <v>1420544304.3939979</v>
      </c>
      <c r="D9" s="366">
        <v>1291932466.3184979</v>
      </c>
      <c r="E9" s="366">
        <v>1291932466.3184979</v>
      </c>
      <c r="F9" s="366">
        <v>0</v>
      </c>
      <c r="G9" s="366">
        <v>0</v>
      </c>
      <c r="H9" s="366">
        <v>70366999.166899979</v>
      </c>
      <c r="I9" s="366">
        <v>55768760.37789996</v>
      </c>
      <c r="J9" s="366">
        <v>14598238.789000003</v>
      </c>
      <c r="K9" s="366">
        <v>0</v>
      </c>
      <c r="L9" s="366">
        <v>58244838.908600032</v>
      </c>
      <c r="M9" s="366">
        <v>20273654.351100001</v>
      </c>
      <c r="N9" s="366">
        <v>5665249.1251999997</v>
      </c>
      <c r="O9" s="366">
        <v>9519462.0217999965</v>
      </c>
      <c r="P9" s="366">
        <v>10551125.798800001</v>
      </c>
      <c r="Q9" s="366">
        <v>10370426.369800005</v>
      </c>
      <c r="R9" s="366">
        <v>1864921.2419</v>
      </c>
      <c r="S9" s="366">
        <v>0</v>
      </c>
      <c r="T9" s="366">
        <v>0</v>
      </c>
      <c r="U9" s="366">
        <v>0</v>
      </c>
      <c r="V9" s="366">
        <v>0</v>
      </c>
      <c r="W9" s="366">
        <v>0</v>
      </c>
      <c r="X9" s="366">
        <v>0</v>
      </c>
      <c r="Y9" s="366">
        <v>0</v>
      </c>
      <c r="Z9" s="366">
        <v>0</v>
      </c>
      <c r="AA9" s="366">
        <v>0</v>
      </c>
    </row>
    <row r="10" spans="1:27">
      <c r="A10" s="422" t="s">
        <v>146</v>
      </c>
      <c r="B10" s="423" t="s">
        <v>548</v>
      </c>
      <c r="C10" s="425">
        <v>1264596639.7787011</v>
      </c>
      <c r="D10" s="366">
        <v>1150139904.4247024</v>
      </c>
      <c r="E10" s="366">
        <v>1150139904.4247024</v>
      </c>
      <c r="F10" s="366">
        <v>0</v>
      </c>
      <c r="G10" s="366">
        <v>0</v>
      </c>
      <c r="H10" s="366">
        <v>65832412.283399984</v>
      </c>
      <c r="I10" s="366">
        <v>53182504.644399971</v>
      </c>
      <c r="J10" s="366">
        <v>12649907.638999997</v>
      </c>
      <c r="K10" s="366">
        <v>0</v>
      </c>
      <c r="L10" s="366">
        <v>48624323.070600033</v>
      </c>
      <c r="M10" s="366">
        <v>17871225.801399998</v>
      </c>
      <c r="N10" s="366">
        <v>5509498.1852000002</v>
      </c>
      <c r="O10" s="366">
        <v>7809322.3717999998</v>
      </c>
      <c r="P10" s="366">
        <v>8610450.4305000007</v>
      </c>
      <c r="Q10" s="366">
        <v>6970822.8798000002</v>
      </c>
      <c r="R10" s="366">
        <v>1853003.4018999999</v>
      </c>
      <c r="S10" s="366">
        <v>0</v>
      </c>
      <c r="T10" s="366">
        <v>0</v>
      </c>
      <c r="U10" s="366">
        <v>0</v>
      </c>
      <c r="V10" s="366">
        <v>0</v>
      </c>
      <c r="W10" s="366">
        <v>0</v>
      </c>
      <c r="X10" s="366">
        <v>0</v>
      </c>
      <c r="Y10" s="366">
        <v>0</v>
      </c>
      <c r="Z10" s="366">
        <v>0</v>
      </c>
      <c r="AA10" s="366">
        <v>0</v>
      </c>
    </row>
    <row r="11" spans="1:27">
      <c r="A11" s="420" t="s">
        <v>549</v>
      </c>
      <c r="B11" s="421" t="s">
        <v>550</v>
      </c>
      <c r="C11" s="425">
        <v>731199272.72400129</v>
      </c>
      <c r="D11" s="366">
        <v>657362721.39590025</v>
      </c>
      <c r="E11" s="366">
        <v>657362721.39590025</v>
      </c>
      <c r="F11" s="366">
        <v>0</v>
      </c>
      <c r="G11" s="366">
        <v>0</v>
      </c>
      <c r="H11" s="366">
        <v>42177245.929999992</v>
      </c>
      <c r="I11" s="366">
        <v>34489936.603900015</v>
      </c>
      <c r="J11" s="366">
        <v>7687309.3260999992</v>
      </c>
      <c r="K11" s="366">
        <v>0</v>
      </c>
      <c r="L11" s="366">
        <v>31659305.3981</v>
      </c>
      <c r="M11" s="366">
        <v>13142301.439200003</v>
      </c>
      <c r="N11" s="366">
        <v>4502061.7631000001</v>
      </c>
      <c r="O11" s="366">
        <v>4367047.0516999997</v>
      </c>
      <c r="P11" s="366">
        <v>0</v>
      </c>
      <c r="Q11" s="366">
        <v>0</v>
      </c>
      <c r="R11" s="366">
        <v>0</v>
      </c>
      <c r="S11" s="366">
        <v>0</v>
      </c>
      <c r="T11" s="366">
        <v>0</v>
      </c>
      <c r="U11" s="366">
        <v>0</v>
      </c>
      <c r="V11" s="366">
        <v>0</v>
      </c>
      <c r="W11" s="366">
        <v>0</v>
      </c>
      <c r="X11" s="366">
        <v>0</v>
      </c>
      <c r="Y11" s="366">
        <v>0</v>
      </c>
      <c r="Z11" s="366">
        <v>0</v>
      </c>
      <c r="AA11" s="366">
        <v>0</v>
      </c>
    </row>
    <row r="12" spans="1:27">
      <c r="A12" s="420" t="s">
        <v>551</v>
      </c>
      <c r="B12" s="421" t="s">
        <v>552</v>
      </c>
      <c r="C12" s="425">
        <v>218883678.24839988</v>
      </c>
      <c r="D12" s="366">
        <v>202895081.09069997</v>
      </c>
      <c r="E12" s="366">
        <v>202895081.09069997</v>
      </c>
      <c r="F12" s="366">
        <v>0</v>
      </c>
      <c r="G12" s="366">
        <v>0</v>
      </c>
      <c r="H12" s="366">
        <v>10133405.450299999</v>
      </c>
      <c r="I12" s="366">
        <v>8775832.4835999981</v>
      </c>
      <c r="J12" s="366">
        <v>1357572.9667</v>
      </c>
      <c r="K12" s="366">
        <v>0</v>
      </c>
      <c r="L12" s="366">
        <v>5855191.7073999997</v>
      </c>
      <c r="M12" s="366">
        <v>1534283.4098999999</v>
      </c>
      <c r="N12" s="366">
        <v>801370.32670000009</v>
      </c>
      <c r="O12" s="366">
        <v>319626.71000000002</v>
      </c>
      <c r="P12" s="366">
        <v>0</v>
      </c>
      <c r="Q12" s="366">
        <v>0</v>
      </c>
      <c r="R12" s="366">
        <v>0</v>
      </c>
      <c r="S12" s="366">
        <v>0</v>
      </c>
      <c r="T12" s="366">
        <v>0</v>
      </c>
      <c r="U12" s="366">
        <v>0</v>
      </c>
      <c r="V12" s="366">
        <v>0</v>
      </c>
      <c r="W12" s="366">
        <v>0</v>
      </c>
      <c r="X12" s="366">
        <v>0</v>
      </c>
      <c r="Y12" s="366">
        <v>0</v>
      </c>
      <c r="Z12" s="366">
        <v>0</v>
      </c>
      <c r="AA12" s="366">
        <v>0</v>
      </c>
    </row>
    <row r="13" spans="1:27">
      <c r="A13" s="420" t="s">
        <v>553</v>
      </c>
      <c r="B13" s="421" t="s">
        <v>554</v>
      </c>
      <c r="C13" s="425">
        <v>118551720.87339999</v>
      </c>
      <c r="D13" s="366">
        <v>111559483.6481</v>
      </c>
      <c r="E13" s="366">
        <v>111559483.6481</v>
      </c>
      <c r="F13" s="366">
        <v>0</v>
      </c>
      <c r="G13" s="366">
        <v>0</v>
      </c>
      <c r="H13" s="366">
        <v>5224124.4083000002</v>
      </c>
      <c r="I13" s="366">
        <v>5155144.7083000001</v>
      </c>
      <c r="J13" s="366">
        <v>68979.7</v>
      </c>
      <c r="K13" s="366">
        <v>0</v>
      </c>
      <c r="L13" s="366">
        <v>1768112.817</v>
      </c>
      <c r="M13" s="366">
        <v>235573.35</v>
      </c>
      <c r="N13" s="366">
        <v>0</v>
      </c>
      <c r="O13" s="366">
        <v>356479.67</v>
      </c>
      <c r="P13" s="366">
        <v>0</v>
      </c>
      <c r="Q13" s="366">
        <v>0</v>
      </c>
      <c r="R13" s="366">
        <v>0</v>
      </c>
      <c r="S13" s="366">
        <v>0</v>
      </c>
      <c r="T13" s="366">
        <v>0</v>
      </c>
      <c r="U13" s="366">
        <v>0</v>
      </c>
      <c r="V13" s="366">
        <v>0</v>
      </c>
      <c r="W13" s="366">
        <v>0</v>
      </c>
      <c r="X13" s="366">
        <v>0</v>
      </c>
      <c r="Y13" s="366">
        <v>0</v>
      </c>
      <c r="Z13" s="366">
        <v>0</v>
      </c>
      <c r="AA13" s="366">
        <v>0</v>
      </c>
    </row>
    <row r="14" spans="1:27">
      <c r="A14" s="420" t="s">
        <v>555</v>
      </c>
      <c r="B14" s="421" t="s">
        <v>556</v>
      </c>
      <c r="C14" s="425">
        <v>195961967.93290001</v>
      </c>
      <c r="D14" s="366">
        <v>178322618.28999999</v>
      </c>
      <c r="E14" s="366">
        <v>178322618.28999999</v>
      </c>
      <c r="F14" s="366">
        <v>0</v>
      </c>
      <c r="G14" s="366">
        <v>0</v>
      </c>
      <c r="H14" s="366">
        <v>8297636.4947999995</v>
      </c>
      <c r="I14" s="366">
        <v>4761590.8485999992</v>
      </c>
      <c r="J14" s="366">
        <v>3536045.6461999998</v>
      </c>
      <c r="K14" s="366">
        <v>0</v>
      </c>
      <c r="L14" s="366">
        <v>9341713.1481000017</v>
      </c>
      <c r="M14" s="366">
        <v>2959067.6022999999</v>
      </c>
      <c r="N14" s="366">
        <v>206066.09539999999</v>
      </c>
      <c r="O14" s="366">
        <v>2766168.9401000002</v>
      </c>
      <c r="P14" s="366">
        <v>2280054.7102999999</v>
      </c>
      <c r="Q14" s="366">
        <v>794933.96000000008</v>
      </c>
      <c r="R14" s="366">
        <v>335421.83999999997</v>
      </c>
      <c r="S14" s="366">
        <v>0</v>
      </c>
      <c r="T14" s="366">
        <v>0</v>
      </c>
      <c r="U14" s="366">
        <v>0</v>
      </c>
      <c r="V14" s="366">
        <v>0</v>
      </c>
      <c r="W14" s="366">
        <v>0</v>
      </c>
      <c r="X14" s="366">
        <v>0</v>
      </c>
      <c r="Y14" s="366">
        <v>0</v>
      </c>
      <c r="Z14" s="366">
        <v>0</v>
      </c>
      <c r="AA14" s="366">
        <v>0</v>
      </c>
    </row>
    <row r="15" spans="1:27">
      <c r="A15" s="419">
        <v>1.2</v>
      </c>
      <c r="B15" s="417" t="s">
        <v>868</v>
      </c>
      <c r="C15" s="425">
        <v>30389393.403600086</v>
      </c>
      <c r="D15" s="366">
        <v>5606771.8884000052</v>
      </c>
      <c r="E15" s="366">
        <v>5606771.8884000052</v>
      </c>
      <c r="F15" s="366">
        <v>0</v>
      </c>
      <c r="G15" s="366">
        <v>0</v>
      </c>
      <c r="H15" s="366">
        <v>6211920.9264000012</v>
      </c>
      <c r="I15" s="366">
        <v>3773979.2354000001</v>
      </c>
      <c r="J15" s="366">
        <v>2437941.691000002</v>
      </c>
      <c r="K15" s="366">
        <v>0</v>
      </c>
      <c r="L15" s="366">
        <v>18570700.588799987</v>
      </c>
      <c r="M15" s="366">
        <v>5523392.9128</v>
      </c>
      <c r="N15" s="366">
        <v>2236061.9809000003</v>
      </c>
      <c r="O15" s="366">
        <v>2792182.6087999986</v>
      </c>
      <c r="P15" s="366">
        <v>3523712.3171999995</v>
      </c>
      <c r="Q15" s="366">
        <v>3820672.3115000003</v>
      </c>
      <c r="R15" s="366">
        <v>674678.45759999997</v>
      </c>
      <c r="S15" s="366">
        <v>0</v>
      </c>
      <c r="T15" s="366">
        <v>0</v>
      </c>
      <c r="U15" s="366">
        <v>0</v>
      </c>
      <c r="V15" s="366">
        <v>0</v>
      </c>
      <c r="W15" s="366">
        <v>0</v>
      </c>
      <c r="X15" s="366">
        <v>0</v>
      </c>
      <c r="Y15" s="366">
        <v>0</v>
      </c>
      <c r="Z15" s="366">
        <v>0</v>
      </c>
      <c r="AA15" s="366">
        <v>0</v>
      </c>
    </row>
    <row r="16" spans="1:27">
      <c r="A16" s="418">
        <v>1.3</v>
      </c>
      <c r="B16" s="417" t="s">
        <v>557</v>
      </c>
      <c r="C16" s="416"/>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4"/>
    </row>
    <row r="17" spans="1:27" ht="24">
      <c r="A17" s="411" t="s">
        <v>558</v>
      </c>
      <c r="B17" s="413" t="s">
        <v>559</v>
      </c>
      <c r="C17" s="425">
        <v>1395623861.159997</v>
      </c>
      <c r="D17" s="366">
        <v>1269692600.7899985</v>
      </c>
      <c r="E17" s="366">
        <v>1269692600.7899985</v>
      </c>
      <c r="F17" s="366">
        <v>0</v>
      </c>
      <c r="G17" s="366">
        <v>0</v>
      </c>
      <c r="H17" s="366">
        <v>69043815.919999987</v>
      </c>
      <c r="I17" s="366">
        <v>55340215.339999981</v>
      </c>
      <c r="J17" s="366">
        <v>13703600.580000002</v>
      </c>
      <c r="K17" s="366">
        <v>0</v>
      </c>
      <c r="L17" s="366">
        <v>56887444.45000001</v>
      </c>
      <c r="M17" s="366">
        <v>19982185.129999999</v>
      </c>
      <c r="N17" s="366">
        <v>5632746.3900000006</v>
      </c>
      <c r="O17" s="366">
        <v>9409660.3699999973</v>
      </c>
      <c r="P17" s="366">
        <v>10023782.609999998</v>
      </c>
      <c r="Q17" s="366">
        <v>10000164.090000005</v>
      </c>
      <c r="R17" s="366">
        <v>1838905.8599999999</v>
      </c>
      <c r="S17" s="366">
        <v>0</v>
      </c>
      <c r="T17" s="366">
        <v>0</v>
      </c>
      <c r="U17" s="366">
        <v>0</v>
      </c>
      <c r="V17" s="366">
        <v>0</v>
      </c>
      <c r="W17" s="366">
        <v>0</v>
      </c>
      <c r="X17" s="366">
        <v>0</v>
      </c>
      <c r="Y17" s="366">
        <v>0</v>
      </c>
      <c r="Z17" s="366">
        <v>0</v>
      </c>
      <c r="AA17" s="366">
        <v>0</v>
      </c>
    </row>
    <row r="18" spans="1:27" ht="24">
      <c r="A18" s="409" t="s">
        <v>560</v>
      </c>
      <c r="B18" s="410" t="s">
        <v>561</v>
      </c>
      <c r="C18" s="425">
        <v>1149181016.6099997</v>
      </c>
      <c r="D18" s="366">
        <v>1042897677.5000026</v>
      </c>
      <c r="E18" s="366">
        <v>1042897677.5000026</v>
      </c>
      <c r="F18" s="366">
        <v>0</v>
      </c>
      <c r="G18" s="366">
        <v>0</v>
      </c>
      <c r="H18" s="366">
        <v>62256909.250000007</v>
      </c>
      <c r="I18" s="366">
        <v>51223634.799999997</v>
      </c>
      <c r="J18" s="366">
        <v>11033274.449999997</v>
      </c>
      <c r="K18" s="366">
        <v>0</v>
      </c>
      <c r="L18" s="366">
        <v>44026429.860000007</v>
      </c>
      <c r="M18" s="366">
        <v>16433822.189999998</v>
      </c>
      <c r="N18" s="366">
        <v>5245583.33</v>
      </c>
      <c r="O18" s="366">
        <v>6722994.1199999992</v>
      </c>
      <c r="P18" s="366">
        <v>7028170.5100000007</v>
      </c>
      <c r="Q18" s="366">
        <v>6791506.7099999981</v>
      </c>
      <c r="R18" s="366">
        <v>1804352.9999999998</v>
      </c>
      <c r="S18" s="366">
        <v>0</v>
      </c>
      <c r="T18" s="366">
        <v>0</v>
      </c>
      <c r="U18" s="366">
        <v>0</v>
      </c>
      <c r="V18" s="366">
        <v>0</v>
      </c>
      <c r="W18" s="366">
        <v>0</v>
      </c>
      <c r="X18" s="366">
        <v>0</v>
      </c>
      <c r="Y18" s="366">
        <v>0</v>
      </c>
      <c r="Z18" s="366">
        <v>0</v>
      </c>
      <c r="AA18" s="366">
        <v>0</v>
      </c>
    </row>
    <row r="19" spans="1:27">
      <c r="A19" s="411" t="s">
        <v>562</v>
      </c>
      <c r="B19" s="412" t="s">
        <v>563</v>
      </c>
      <c r="C19" s="425">
        <v>1561708453.4372003</v>
      </c>
      <c r="D19" s="366">
        <v>1386093662.5598006</v>
      </c>
      <c r="E19" s="366">
        <v>1386093662.5598006</v>
      </c>
      <c r="F19" s="366">
        <v>0</v>
      </c>
      <c r="G19" s="366">
        <v>0</v>
      </c>
      <c r="H19" s="366">
        <v>92376444.484300032</v>
      </c>
      <c r="I19" s="366">
        <v>78385205.362999976</v>
      </c>
      <c r="J19" s="366">
        <v>13991239.121300003</v>
      </c>
      <c r="K19" s="366">
        <v>0</v>
      </c>
      <c r="L19" s="366">
        <v>83238346.393100038</v>
      </c>
      <c r="M19" s="366">
        <v>45694323.188400008</v>
      </c>
      <c r="N19" s="366">
        <v>13580019.399700003</v>
      </c>
      <c r="O19" s="366">
        <v>8034097.917700002</v>
      </c>
      <c r="P19" s="366">
        <v>6571540.201700001</v>
      </c>
      <c r="Q19" s="366">
        <v>5395830.4688999997</v>
      </c>
      <c r="R19" s="366">
        <v>3962535.2166999993</v>
      </c>
      <c r="S19" s="366">
        <v>0</v>
      </c>
      <c r="T19" s="366">
        <v>0</v>
      </c>
      <c r="U19" s="366">
        <v>0</v>
      </c>
      <c r="V19" s="366">
        <v>0</v>
      </c>
      <c r="W19" s="366">
        <v>0</v>
      </c>
      <c r="X19" s="366">
        <v>0</v>
      </c>
      <c r="Y19" s="366">
        <v>0</v>
      </c>
      <c r="Z19" s="366">
        <v>0</v>
      </c>
      <c r="AA19" s="366">
        <v>0</v>
      </c>
    </row>
    <row r="20" spans="1:27">
      <c r="A20" s="409" t="s">
        <v>564</v>
      </c>
      <c r="B20" s="410" t="s">
        <v>565</v>
      </c>
      <c r="C20" s="425">
        <v>1304259482.3463011</v>
      </c>
      <c r="D20" s="366">
        <v>1148206324.4724987</v>
      </c>
      <c r="E20" s="366">
        <v>1148206324.4724987</v>
      </c>
      <c r="F20" s="366">
        <v>0</v>
      </c>
      <c r="G20" s="366">
        <v>0</v>
      </c>
      <c r="H20" s="366">
        <v>81276364.510500014</v>
      </c>
      <c r="I20" s="366">
        <v>69107376.098700047</v>
      </c>
      <c r="J20" s="366">
        <v>12168988.411800001</v>
      </c>
      <c r="K20" s="366">
        <v>0</v>
      </c>
      <c r="L20" s="366">
        <v>74776793.363299981</v>
      </c>
      <c r="M20" s="366">
        <v>42554800.743000001</v>
      </c>
      <c r="N20" s="366">
        <v>12354360.850300001</v>
      </c>
      <c r="O20" s="366">
        <v>5503474.910000002</v>
      </c>
      <c r="P20" s="366">
        <v>5712661.2278000014</v>
      </c>
      <c r="Q20" s="366">
        <v>4709026.220999999</v>
      </c>
      <c r="R20" s="366">
        <v>3942469.4111999995</v>
      </c>
      <c r="S20" s="366">
        <v>0</v>
      </c>
      <c r="T20" s="366">
        <v>0</v>
      </c>
      <c r="U20" s="366">
        <v>0</v>
      </c>
      <c r="V20" s="366">
        <v>0</v>
      </c>
      <c r="W20" s="366">
        <v>0</v>
      </c>
      <c r="X20" s="366">
        <v>0</v>
      </c>
      <c r="Y20" s="366">
        <v>0</v>
      </c>
      <c r="Z20" s="366">
        <v>0</v>
      </c>
      <c r="AA20" s="366">
        <v>0</v>
      </c>
    </row>
    <row r="21" spans="1:27">
      <c r="A21" s="408">
        <v>1.4</v>
      </c>
      <c r="B21" s="407" t="s">
        <v>654</v>
      </c>
      <c r="C21" s="425">
        <v>87342018.269999996</v>
      </c>
      <c r="D21" s="366">
        <v>80615395.019999981</v>
      </c>
      <c r="E21" s="366">
        <v>80615395.019999981</v>
      </c>
      <c r="F21" s="366">
        <v>0</v>
      </c>
      <c r="G21" s="366">
        <v>0</v>
      </c>
      <c r="H21" s="366">
        <v>1814200.54</v>
      </c>
      <c r="I21" s="366">
        <v>1057711.18</v>
      </c>
      <c r="J21" s="366">
        <v>756489.36</v>
      </c>
      <c r="K21" s="366">
        <v>0</v>
      </c>
      <c r="L21" s="366">
        <v>4912422.71</v>
      </c>
      <c r="M21" s="366">
        <v>1676901.2999999998</v>
      </c>
      <c r="N21" s="366">
        <v>232285.68</v>
      </c>
      <c r="O21" s="366">
        <v>380471.39</v>
      </c>
      <c r="P21" s="366">
        <v>1464638.88</v>
      </c>
      <c r="Q21" s="366">
        <v>1158125.46</v>
      </c>
      <c r="R21" s="366">
        <v>0</v>
      </c>
      <c r="S21" s="366">
        <v>0</v>
      </c>
      <c r="T21" s="366">
        <v>0</v>
      </c>
      <c r="U21" s="366">
        <v>0</v>
      </c>
      <c r="V21" s="366">
        <v>0</v>
      </c>
      <c r="W21" s="366">
        <v>0</v>
      </c>
      <c r="X21" s="366">
        <v>0</v>
      </c>
      <c r="Y21" s="366">
        <v>0</v>
      </c>
      <c r="Z21" s="366">
        <v>0</v>
      </c>
      <c r="AA21" s="366">
        <v>0</v>
      </c>
    </row>
    <row r="22" spans="1:27" ht="12.6" thickBot="1">
      <c r="A22" s="406">
        <v>1.5</v>
      </c>
      <c r="B22" s="405" t="s">
        <v>655</v>
      </c>
      <c r="C22" s="500">
        <v>0</v>
      </c>
      <c r="D22" s="501">
        <v>0</v>
      </c>
      <c r="E22" s="501">
        <v>0</v>
      </c>
      <c r="F22" s="501">
        <v>0</v>
      </c>
      <c r="G22" s="501">
        <v>0</v>
      </c>
      <c r="H22" s="501">
        <v>0</v>
      </c>
      <c r="I22" s="501">
        <v>0</v>
      </c>
      <c r="J22" s="501">
        <v>0</v>
      </c>
      <c r="K22" s="501">
        <v>0</v>
      </c>
      <c r="L22" s="501">
        <v>0</v>
      </c>
      <c r="M22" s="501">
        <v>0</v>
      </c>
      <c r="N22" s="501">
        <v>0</v>
      </c>
      <c r="O22" s="501">
        <v>0</v>
      </c>
      <c r="P22" s="501">
        <v>0</v>
      </c>
      <c r="Q22" s="501">
        <v>0</v>
      </c>
      <c r="R22" s="501">
        <v>0</v>
      </c>
      <c r="S22" s="501">
        <v>0</v>
      </c>
      <c r="T22" s="366">
        <v>0</v>
      </c>
      <c r="U22" s="366">
        <v>0</v>
      </c>
      <c r="V22" s="366">
        <v>0</v>
      </c>
      <c r="W22" s="366">
        <v>0</v>
      </c>
      <c r="X22" s="366">
        <v>0</v>
      </c>
      <c r="Y22" s="366">
        <v>0</v>
      </c>
      <c r="Z22" s="366">
        <v>0</v>
      </c>
      <c r="AA22" s="366">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H69"/>
  <sheetViews>
    <sheetView zoomScale="70" zoomScaleNormal="70" workbookViewId="0"/>
  </sheetViews>
  <sheetFormatPr defaultRowHeight="14.4"/>
  <cols>
    <col min="1" max="1" width="8.6640625" style="342"/>
    <col min="2" max="2" width="69.33203125" style="318" customWidth="1"/>
    <col min="3" max="3" width="14.88671875" bestFit="1" customWidth="1"/>
    <col min="4" max="4" width="14.44140625" customWidth="1"/>
    <col min="5" max="5" width="16.44140625" bestFit="1" customWidth="1"/>
    <col min="6" max="6" width="14.44140625" bestFit="1" customWidth="1"/>
    <col min="7" max="7" width="14.88671875" bestFit="1" customWidth="1"/>
    <col min="8" max="8" width="19.109375" bestFit="1" customWidth="1"/>
  </cols>
  <sheetData>
    <row r="1" spans="1:8">
      <c r="A1" s="13" t="s">
        <v>97</v>
      </c>
      <c r="B1" s="219" t="str">
        <f>Info!C2</f>
        <v>სს ტერაბანკი</v>
      </c>
      <c r="C1" s="12"/>
      <c r="D1" s="1"/>
      <c r="E1" s="1"/>
      <c r="F1" s="1"/>
      <c r="G1" s="1"/>
    </row>
    <row r="2" spans="1:8">
      <c r="A2" s="13" t="s">
        <v>98</v>
      </c>
      <c r="B2" s="243">
        <f>'1. key ratios'!B2</f>
        <v>45747</v>
      </c>
      <c r="C2" s="12"/>
      <c r="D2" s="1"/>
      <c r="E2" s="1"/>
      <c r="F2" s="1"/>
      <c r="G2" s="1"/>
    </row>
    <row r="3" spans="1:8">
      <c r="A3" s="13"/>
      <c r="B3" s="12"/>
      <c r="C3" s="12"/>
      <c r="D3" s="1"/>
      <c r="E3" s="1"/>
      <c r="F3" s="1"/>
      <c r="G3" s="1"/>
    </row>
    <row r="4" spans="1:8" ht="21" customHeight="1">
      <c r="A4" s="643" t="s">
        <v>25</v>
      </c>
      <c r="B4" s="644" t="s">
        <v>702</v>
      </c>
      <c r="C4" s="646" t="s">
        <v>103</v>
      </c>
      <c r="D4" s="646"/>
      <c r="E4" s="646"/>
      <c r="F4" s="646" t="s">
        <v>104</v>
      </c>
      <c r="G4" s="646"/>
      <c r="H4" s="647"/>
    </row>
    <row r="5" spans="1:8" ht="21" customHeight="1">
      <c r="A5" s="643"/>
      <c r="B5" s="645"/>
      <c r="C5" s="291" t="s">
        <v>26</v>
      </c>
      <c r="D5" s="291" t="s">
        <v>77</v>
      </c>
      <c r="E5" s="291" t="s">
        <v>66</v>
      </c>
      <c r="F5" s="291" t="s">
        <v>26</v>
      </c>
      <c r="G5" s="291" t="s">
        <v>77</v>
      </c>
      <c r="H5" s="291" t="s">
        <v>66</v>
      </c>
    </row>
    <row r="6" spans="1:8" ht="26.4" customHeight="1">
      <c r="A6" s="643"/>
      <c r="B6" s="292" t="s">
        <v>84</v>
      </c>
      <c r="C6" s="648"/>
      <c r="D6" s="649"/>
      <c r="E6" s="649"/>
      <c r="F6" s="649"/>
      <c r="G6" s="649"/>
      <c r="H6" s="650"/>
    </row>
    <row r="7" spans="1:8" ht="23.1" customHeight="1">
      <c r="A7" s="333">
        <v>1</v>
      </c>
      <c r="B7" s="293" t="s">
        <v>816</v>
      </c>
      <c r="C7" s="486">
        <v>55636931.129999995</v>
      </c>
      <c r="D7" s="486">
        <v>177203449.48999998</v>
      </c>
      <c r="E7" s="486">
        <v>232840380.61999997</v>
      </c>
      <c r="F7" s="486">
        <v>45819053.909999996</v>
      </c>
      <c r="G7" s="486">
        <v>122211977.16000001</v>
      </c>
      <c r="H7" s="486">
        <v>168031031.06999999</v>
      </c>
    </row>
    <row r="8" spans="1:8">
      <c r="A8" s="333">
        <v>1.1000000000000001</v>
      </c>
      <c r="B8" s="294" t="s">
        <v>85</v>
      </c>
      <c r="C8" s="486">
        <v>18338834.649999999</v>
      </c>
      <c r="D8" s="486">
        <v>31116426.950000003</v>
      </c>
      <c r="E8" s="486">
        <v>49455261.600000001</v>
      </c>
      <c r="F8" s="486">
        <v>18929895</v>
      </c>
      <c r="G8" s="486">
        <v>24899075.900000006</v>
      </c>
      <c r="H8" s="486">
        <v>43828970.900000006</v>
      </c>
    </row>
    <row r="9" spans="1:8">
      <c r="A9" s="333">
        <v>1.2</v>
      </c>
      <c r="B9" s="294" t="s">
        <v>86</v>
      </c>
      <c r="C9" s="486">
        <v>26930255.82</v>
      </c>
      <c r="D9" s="486">
        <v>143061680.01999998</v>
      </c>
      <c r="E9" s="486">
        <v>169991935.83999997</v>
      </c>
      <c r="F9" s="486">
        <v>26459785.609999999</v>
      </c>
      <c r="G9" s="486">
        <v>85014827.280000001</v>
      </c>
      <c r="H9" s="486">
        <v>111474612.89</v>
      </c>
    </row>
    <row r="10" spans="1:8">
      <c r="A10" s="333">
        <v>1.3</v>
      </c>
      <c r="B10" s="294" t="s">
        <v>87</v>
      </c>
      <c r="C10" s="486">
        <v>10367840.66</v>
      </c>
      <c r="D10" s="486">
        <v>3025342.52</v>
      </c>
      <c r="E10" s="486">
        <v>13393183.18</v>
      </c>
      <c r="F10" s="486">
        <v>429373.30000000005</v>
      </c>
      <c r="G10" s="486">
        <v>12298073.980000002</v>
      </c>
      <c r="H10" s="486">
        <v>12727447.280000003</v>
      </c>
    </row>
    <row r="11" spans="1:8">
      <c r="A11" s="333">
        <v>2</v>
      </c>
      <c r="B11" s="295" t="s">
        <v>703</v>
      </c>
      <c r="C11" s="486">
        <v>280255.28000000003</v>
      </c>
      <c r="D11" s="486">
        <v>0</v>
      </c>
      <c r="E11" s="486">
        <v>280255.28000000003</v>
      </c>
      <c r="F11" s="486">
        <v>0</v>
      </c>
      <c r="G11" s="486">
        <v>0</v>
      </c>
      <c r="H11" s="486">
        <v>0</v>
      </c>
    </row>
    <row r="12" spans="1:8">
      <c r="A12" s="333">
        <v>2.1</v>
      </c>
      <c r="B12" s="296" t="s">
        <v>704</v>
      </c>
      <c r="C12" s="486">
        <v>280255.28000000003</v>
      </c>
      <c r="D12" s="486">
        <v>0</v>
      </c>
      <c r="E12" s="486">
        <v>280255.28000000003</v>
      </c>
      <c r="F12" s="486">
        <v>0</v>
      </c>
      <c r="G12" s="486">
        <v>0</v>
      </c>
      <c r="H12" s="486">
        <v>0</v>
      </c>
    </row>
    <row r="13" spans="1:8" ht="26.4" customHeight="1">
      <c r="A13" s="333">
        <v>3</v>
      </c>
      <c r="B13" s="297" t="s">
        <v>705</v>
      </c>
      <c r="C13" s="486">
        <v>0</v>
      </c>
      <c r="D13" s="486">
        <v>0</v>
      </c>
      <c r="E13" s="486">
        <v>0</v>
      </c>
      <c r="F13" s="486">
        <v>0</v>
      </c>
      <c r="G13" s="486">
        <v>0</v>
      </c>
      <c r="H13" s="486">
        <v>0</v>
      </c>
    </row>
    <row r="14" spans="1:8" ht="26.4" customHeight="1">
      <c r="A14" s="333">
        <v>4</v>
      </c>
      <c r="B14" s="298" t="s">
        <v>706</v>
      </c>
      <c r="C14" s="486">
        <v>0</v>
      </c>
      <c r="D14" s="486">
        <v>0</v>
      </c>
      <c r="E14" s="486">
        <v>0</v>
      </c>
      <c r="F14" s="486">
        <v>0</v>
      </c>
      <c r="G14" s="486">
        <v>0</v>
      </c>
      <c r="H14" s="486">
        <v>0</v>
      </c>
    </row>
    <row r="15" spans="1:8" ht="24.6" customHeight="1">
      <c r="A15" s="333">
        <v>5</v>
      </c>
      <c r="B15" s="298" t="s">
        <v>707</v>
      </c>
      <c r="C15" s="486">
        <v>0</v>
      </c>
      <c r="D15" s="486">
        <v>0</v>
      </c>
      <c r="E15" s="486">
        <v>0</v>
      </c>
      <c r="F15" s="486">
        <v>0</v>
      </c>
      <c r="G15" s="486">
        <v>0</v>
      </c>
      <c r="H15" s="486">
        <v>0</v>
      </c>
    </row>
    <row r="16" spans="1:8">
      <c r="A16" s="333">
        <v>5.0999999999999996</v>
      </c>
      <c r="B16" s="299" t="s">
        <v>708</v>
      </c>
      <c r="C16" s="486">
        <v>0</v>
      </c>
      <c r="D16" s="486">
        <v>0</v>
      </c>
      <c r="E16" s="486">
        <v>0</v>
      </c>
      <c r="F16" s="486">
        <v>0</v>
      </c>
      <c r="G16" s="486">
        <v>0</v>
      </c>
      <c r="H16" s="486">
        <v>0</v>
      </c>
    </row>
    <row r="17" spans="1:8">
      <c r="A17" s="333">
        <v>5.2</v>
      </c>
      <c r="B17" s="299" t="s">
        <v>543</v>
      </c>
      <c r="C17" s="486">
        <v>0</v>
      </c>
      <c r="D17" s="486">
        <v>0</v>
      </c>
      <c r="E17" s="486">
        <v>0</v>
      </c>
      <c r="F17" s="486">
        <v>0</v>
      </c>
      <c r="G17" s="486">
        <v>0</v>
      </c>
      <c r="H17" s="486">
        <v>0</v>
      </c>
    </row>
    <row r="18" spans="1:8">
      <c r="A18" s="333">
        <v>5.3</v>
      </c>
      <c r="B18" s="299" t="s">
        <v>709</v>
      </c>
      <c r="C18" s="486">
        <v>0</v>
      </c>
      <c r="D18" s="486">
        <v>0</v>
      </c>
      <c r="E18" s="486">
        <v>0</v>
      </c>
      <c r="F18" s="486">
        <v>0</v>
      </c>
      <c r="G18" s="486">
        <v>0</v>
      </c>
      <c r="H18" s="486">
        <v>0</v>
      </c>
    </row>
    <row r="19" spans="1:8">
      <c r="A19" s="333">
        <v>6</v>
      </c>
      <c r="B19" s="297" t="s">
        <v>710</v>
      </c>
      <c r="C19" s="486">
        <v>970104978.87126863</v>
      </c>
      <c r="D19" s="486">
        <v>679129366.18771183</v>
      </c>
      <c r="E19" s="486">
        <v>1649234345.0589805</v>
      </c>
      <c r="F19" s="486">
        <v>817026586.88840735</v>
      </c>
      <c r="G19" s="486">
        <v>636666181.10886121</v>
      </c>
      <c r="H19" s="486">
        <v>1453692767.9972687</v>
      </c>
    </row>
    <row r="20" spans="1:8">
      <c r="A20" s="333">
        <v>6.1</v>
      </c>
      <c r="B20" s="299" t="s">
        <v>543</v>
      </c>
      <c r="C20" s="486">
        <v>182692603.32722402</v>
      </c>
      <c r="D20" s="486">
        <v>0</v>
      </c>
      <c r="E20" s="486">
        <v>182692603.32722402</v>
      </c>
      <c r="F20" s="486">
        <v>161815076.32730243</v>
      </c>
      <c r="G20" s="486">
        <v>0</v>
      </c>
      <c r="H20" s="486">
        <v>161815076.32730243</v>
      </c>
    </row>
    <row r="21" spans="1:8">
      <c r="A21" s="333">
        <v>6.2</v>
      </c>
      <c r="B21" s="299" t="s">
        <v>709</v>
      </c>
      <c r="C21" s="486">
        <v>787412375.54404461</v>
      </c>
      <c r="D21" s="486">
        <v>679129366.18771183</v>
      </c>
      <c r="E21" s="486">
        <v>1466541741.7317564</v>
      </c>
      <c r="F21" s="486">
        <v>655211510.56110489</v>
      </c>
      <c r="G21" s="486">
        <v>636666181.10886121</v>
      </c>
      <c r="H21" s="486">
        <v>1291877691.6699662</v>
      </c>
    </row>
    <row r="22" spans="1:8">
      <c r="A22" s="333">
        <v>7</v>
      </c>
      <c r="B22" s="300" t="s">
        <v>711</v>
      </c>
      <c r="C22" s="486">
        <v>5502538</v>
      </c>
      <c r="D22" s="486">
        <v>0</v>
      </c>
      <c r="E22" s="486">
        <v>5502538</v>
      </c>
      <c r="F22" s="486">
        <v>2538</v>
      </c>
      <c r="G22" s="486">
        <v>0</v>
      </c>
      <c r="H22" s="486">
        <v>2538</v>
      </c>
    </row>
    <row r="23" spans="1:8">
      <c r="A23" s="333">
        <v>8</v>
      </c>
      <c r="B23" s="301" t="s">
        <v>712</v>
      </c>
      <c r="C23" s="486">
        <v>0</v>
      </c>
      <c r="D23" s="486">
        <v>0</v>
      </c>
      <c r="E23" s="486">
        <v>0</v>
      </c>
      <c r="F23" s="486">
        <v>0</v>
      </c>
      <c r="G23" s="486">
        <v>0</v>
      </c>
      <c r="H23" s="486">
        <v>0</v>
      </c>
    </row>
    <row r="24" spans="1:8">
      <c r="A24" s="333">
        <v>9</v>
      </c>
      <c r="B24" s="298" t="s">
        <v>713</v>
      </c>
      <c r="C24" s="486">
        <v>29233447</v>
      </c>
      <c r="D24" s="486">
        <v>0</v>
      </c>
      <c r="E24" s="486">
        <v>29233447</v>
      </c>
      <c r="F24" s="486">
        <v>26593892</v>
      </c>
      <c r="G24" s="486">
        <v>0</v>
      </c>
      <c r="H24" s="486">
        <v>26593892</v>
      </c>
    </row>
    <row r="25" spans="1:8">
      <c r="A25" s="333">
        <v>9.1</v>
      </c>
      <c r="B25" s="302" t="s">
        <v>714</v>
      </c>
      <c r="C25" s="486">
        <v>29233447</v>
      </c>
      <c r="D25" s="486">
        <v>0</v>
      </c>
      <c r="E25" s="486">
        <v>29233447</v>
      </c>
      <c r="F25" s="486">
        <v>26593892</v>
      </c>
      <c r="G25" s="486">
        <v>0</v>
      </c>
      <c r="H25" s="486">
        <v>26593892</v>
      </c>
    </row>
    <row r="26" spans="1:8">
      <c r="A26" s="333">
        <v>9.1999999999999993</v>
      </c>
      <c r="B26" s="302" t="s">
        <v>715</v>
      </c>
      <c r="C26" s="486">
        <v>0</v>
      </c>
      <c r="D26" s="486">
        <v>0</v>
      </c>
      <c r="E26" s="486">
        <v>0</v>
      </c>
      <c r="F26" s="486">
        <v>0</v>
      </c>
      <c r="G26" s="486">
        <v>0</v>
      </c>
      <c r="H26" s="486">
        <v>0</v>
      </c>
    </row>
    <row r="27" spans="1:8">
      <c r="A27" s="333">
        <v>10</v>
      </c>
      <c r="B27" s="298" t="s">
        <v>36</v>
      </c>
      <c r="C27" s="486">
        <v>32025215</v>
      </c>
      <c r="D27" s="486">
        <v>0</v>
      </c>
      <c r="E27" s="486">
        <v>32025215</v>
      </c>
      <c r="F27" s="486">
        <v>26205982</v>
      </c>
      <c r="G27" s="486">
        <v>0</v>
      </c>
      <c r="H27" s="486">
        <v>26205982</v>
      </c>
    </row>
    <row r="28" spans="1:8">
      <c r="A28" s="333">
        <v>10.1</v>
      </c>
      <c r="B28" s="302" t="s">
        <v>716</v>
      </c>
      <c r="C28" s="486">
        <v>20374000</v>
      </c>
      <c r="D28" s="486">
        <v>0</v>
      </c>
      <c r="E28" s="486">
        <v>20374000</v>
      </c>
      <c r="F28" s="486">
        <v>20374000</v>
      </c>
      <c r="G28" s="486">
        <v>0</v>
      </c>
      <c r="H28" s="486">
        <v>20374000</v>
      </c>
    </row>
    <row r="29" spans="1:8">
      <c r="A29" s="333">
        <v>10.199999999999999</v>
      </c>
      <c r="B29" s="302" t="s">
        <v>717</v>
      </c>
      <c r="C29" s="486">
        <v>11651215</v>
      </c>
      <c r="D29" s="486">
        <v>0</v>
      </c>
      <c r="E29" s="486">
        <v>11651215</v>
      </c>
      <c r="F29" s="486">
        <v>5831982</v>
      </c>
      <c r="G29" s="486">
        <v>0</v>
      </c>
      <c r="H29" s="486">
        <v>5831982</v>
      </c>
    </row>
    <row r="30" spans="1:8">
      <c r="A30" s="333">
        <v>11</v>
      </c>
      <c r="B30" s="298" t="s">
        <v>718</v>
      </c>
      <c r="C30" s="486">
        <v>4360935.8520758953</v>
      </c>
      <c r="D30" s="486">
        <v>0</v>
      </c>
      <c r="E30" s="486">
        <v>4360935.8520758953</v>
      </c>
      <c r="F30" s="486">
        <v>0</v>
      </c>
      <c r="G30" s="486">
        <v>0</v>
      </c>
      <c r="H30" s="486">
        <v>0</v>
      </c>
    </row>
    <row r="31" spans="1:8">
      <c r="A31" s="333">
        <v>11.1</v>
      </c>
      <c r="B31" s="302" t="s">
        <v>719</v>
      </c>
      <c r="C31" s="486">
        <v>4360935.8520758953</v>
      </c>
      <c r="D31" s="486">
        <v>0</v>
      </c>
      <c r="E31" s="486">
        <v>4360935.8520758953</v>
      </c>
      <c r="F31" s="486">
        <v>0</v>
      </c>
      <c r="G31" s="486">
        <v>0</v>
      </c>
      <c r="H31" s="486">
        <v>0</v>
      </c>
    </row>
    <row r="32" spans="1:8">
      <c r="A32" s="333">
        <v>11.2</v>
      </c>
      <c r="B32" s="302" t="s">
        <v>720</v>
      </c>
      <c r="C32" s="486">
        <v>0</v>
      </c>
      <c r="D32" s="486">
        <v>0</v>
      </c>
      <c r="E32" s="486">
        <v>0</v>
      </c>
      <c r="F32" s="486">
        <v>0</v>
      </c>
      <c r="G32" s="486">
        <v>0</v>
      </c>
      <c r="H32" s="486">
        <v>0</v>
      </c>
    </row>
    <row r="33" spans="1:8">
      <c r="A33" s="333">
        <v>13</v>
      </c>
      <c r="B33" s="298" t="s">
        <v>88</v>
      </c>
      <c r="C33" s="486">
        <v>44090790.738448516</v>
      </c>
      <c r="D33" s="486">
        <v>1698735.9799999997</v>
      </c>
      <c r="E33" s="486">
        <v>45789526.718448512</v>
      </c>
      <c r="F33" s="486">
        <v>26316039.465951465</v>
      </c>
      <c r="G33" s="486">
        <v>1975636.6000000003</v>
      </c>
      <c r="H33" s="486">
        <v>28291676.065951467</v>
      </c>
    </row>
    <row r="34" spans="1:8">
      <c r="A34" s="333">
        <v>13.1</v>
      </c>
      <c r="B34" s="303" t="s">
        <v>721</v>
      </c>
      <c r="C34" s="486">
        <v>37785057</v>
      </c>
      <c r="D34" s="486">
        <v>0</v>
      </c>
      <c r="E34" s="486">
        <v>37785057</v>
      </c>
      <c r="F34" s="486">
        <v>20440124</v>
      </c>
      <c r="G34" s="486">
        <v>0</v>
      </c>
      <c r="H34" s="486">
        <v>20440124</v>
      </c>
    </row>
    <row r="35" spans="1:8">
      <c r="A35" s="333">
        <v>13.2</v>
      </c>
      <c r="B35" s="303" t="s">
        <v>722</v>
      </c>
      <c r="C35" s="486">
        <v>0</v>
      </c>
      <c r="D35" s="486">
        <v>0</v>
      </c>
      <c r="E35" s="486">
        <v>0</v>
      </c>
      <c r="F35" s="486">
        <v>0</v>
      </c>
      <c r="G35" s="486">
        <v>0</v>
      </c>
      <c r="H35" s="486">
        <v>0</v>
      </c>
    </row>
    <row r="36" spans="1:8">
      <c r="A36" s="333">
        <v>14</v>
      </c>
      <c r="B36" s="304" t="s">
        <v>723</v>
      </c>
      <c r="C36" s="486">
        <v>1141235091.871793</v>
      </c>
      <c r="D36" s="486">
        <v>858031551.65771186</v>
      </c>
      <c r="E36" s="486">
        <v>1999266643.5295048</v>
      </c>
      <c r="F36" s="486">
        <v>941964092.26435876</v>
      </c>
      <c r="G36" s="486">
        <v>760853794.8688612</v>
      </c>
      <c r="H36" s="486">
        <v>1702817887.13322</v>
      </c>
    </row>
    <row r="37" spans="1:8" ht="22.5" customHeight="1">
      <c r="A37" s="333"/>
      <c r="B37" s="305" t="s">
        <v>93</v>
      </c>
      <c r="C37" s="637"/>
      <c r="D37" s="638"/>
      <c r="E37" s="638"/>
      <c r="F37" s="638"/>
      <c r="G37" s="638"/>
      <c r="H37" s="639"/>
    </row>
    <row r="38" spans="1:8">
      <c r="A38" s="333">
        <v>15</v>
      </c>
      <c r="B38" s="306" t="s">
        <v>724</v>
      </c>
      <c r="C38" s="487">
        <v>0</v>
      </c>
      <c r="D38" s="487">
        <v>0</v>
      </c>
      <c r="E38" s="487">
        <v>0</v>
      </c>
      <c r="F38" s="487">
        <v>0</v>
      </c>
      <c r="G38" s="487">
        <v>0</v>
      </c>
      <c r="H38" s="487">
        <v>0</v>
      </c>
    </row>
    <row r="39" spans="1:8">
      <c r="A39" s="333">
        <v>15.1</v>
      </c>
      <c r="B39" s="308" t="s">
        <v>704</v>
      </c>
      <c r="C39" s="487">
        <v>0</v>
      </c>
      <c r="D39" s="487">
        <v>0</v>
      </c>
      <c r="E39" s="487">
        <v>0</v>
      </c>
      <c r="F39" s="487">
        <v>0</v>
      </c>
      <c r="G39" s="487">
        <v>0</v>
      </c>
      <c r="H39" s="487">
        <v>0</v>
      </c>
    </row>
    <row r="40" spans="1:8" ht="24" customHeight="1">
      <c r="A40" s="333">
        <v>16</v>
      </c>
      <c r="B40" s="300" t="s">
        <v>725</v>
      </c>
      <c r="C40" s="487">
        <v>0</v>
      </c>
      <c r="D40" s="487">
        <v>0</v>
      </c>
      <c r="E40" s="487">
        <v>0</v>
      </c>
      <c r="F40" s="487">
        <v>54574.300000000047</v>
      </c>
      <c r="G40" s="487">
        <v>0</v>
      </c>
      <c r="H40" s="487">
        <v>54574.300000000047</v>
      </c>
    </row>
    <row r="41" spans="1:8">
      <c r="A41" s="333">
        <v>17</v>
      </c>
      <c r="B41" s="300" t="s">
        <v>726</v>
      </c>
      <c r="C41" s="487">
        <v>881907029.9657613</v>
      </c>
      <c r="D41" s="487">
        <v>732935054.39200008</v>
      </c>
      <c r="E41" s="487">
        <v>1614842084.3577614</v>
      </c>
      <c r="F41" s="487">
        <v>757139789.5804143</v>
      </c>
      <c r="G41" s="487">
        <v>582744085.72000015</v>
      </c>
      <c r="H41" s="487">
        <v>1339883875.3004146</v>
      </c>
    </row>
    <row r="42" spans="1:8">
      <c r="A42" s="333">
        <v>17.100000000000001</v>
      </c>
      <c r="B42" s="309" t="s">
        <v>727</v>
      </c>
      <c r="C42" s="487">
        <v>632947292.79002094</v>
      </c>
      <c r="D42" s="487">
        <v>567798323.46000004</v>
      </c>
      <c r="E42" s="487">
        <v>1200745616.250021</v>
      </c>
      <c r="F42" s="487">
        <v>635319050.12000585</v>
      </c>
      <c r="G42" s="487">
        <v>485484058.74000013</v>
      </c>
      <c r="H42" s="487">
        <v>1120803108.8600059</v>
      </c>
    </row>
    <row r="43" spans="1:8">
      <c r="A43" s="333">
        <v>17.2</v>
      </c>
      <c r="B43" s="310" t="s">
        <v>89</v>
      </c>
      <c r="C43" s="487">
        <v>234883537.81999999</v>
      </c>
      <c r="D43" s="487">
        <v>157571425.48000002</v>
      </c>
      <c r="E43" s="487">
        <v>392454963.30000001</v>
      </c>
      <c r="F43" s="487">
        <v>110777991.86</v>
      </c>
      <c r="G43" s="487">
        <v>90645966.270000011</v>
      </c>
      <c r="H43" s="487">
        <v>201423958.13</v>
      </c>
    </row>
    <row r="44" spans="1:8">
      <c r="A44" s="333">
        <v>17.3</v>
      </c>
      <c r="B44" s="309" t="s">
        <v>728</v>
      </c>
      <c r="C44" s="487">
        <v>0</v>
      </c>
      <c r="D44" s="487">
        <v>0</v>
      </c>
      <c r="E44" s="487">
        <v>0</v>
      </c>
      <c r="F44" s="487">
        <v>0</v>
      </c>
      <c r="G44" s="487">
        <v>0</v>
      </c>
      <c r="H44" s="487">
        <v>0</v>
      </c>
    </row>
    <row r="45" spans="1:8">
      <c r="A45" s="333">
        <v>17.399999999999999</v>
      </c>
      <c r="B45" s="309" t="s">
        <v>729</v>
      </c>
      <c r="C45" s="487">
        <v>14076199.35574046</v>
      </c>
      <c r="D45" s="487">
        <v>7565305.4520000005</v>
      </c>
      <c r="E45" s="487">
        <v>21641504.807740461</v>
      </c>
      <c r="F45" s="487">
        <v>11042747.600408435</v>
      </c>
      <c r="G45" s="487">
        <v>6614060.71</v>
      </c>
      <c r="H45" s="487">
        <v>17656808.310408436</v>
      </c>
    </row>
    <row r="46" spans="1:8">
      <c r="A46" s="333">
        <v>18</v>
      </c>
      <c r="B46" s="298" t="s">
        <v>730</v>
      </c>
      <c r="C46" s="487">
        <v>476258.4359478188</v>
      </c>
      <c r="D46" s="487">
        <v>0</v>
      </c>
      <c r="E46" s="487">
        <v>476258.4359478188</v>
      </c>
      <c r="F46" s="487">
        <v>831817.26323394489</v>
      </c>
      <c r="G46" s="487">
        <v>0</v>
      </c>
      <c r="H46" s="487">
        <v>831817.26323394489</v>
      </c>
    </row>
    <row r="47" spans="1:8">
      <c r="A47" s="333">
        <v>19</v>
      </c>
      <c r="B47" s="298" t="s">
        <v>731</v>
      </c>
      <c r="C47" s="487">
        <v>3526883</v>
      </c>
      <c r="D47" s="487">
        <v>0</v>
      </c>
      <c r="E47" s="487">
        <v>3526883</v>
      </c>
      <c r="F47" s="487">
        <v>1895035</v>
      </c>
      <c r="G47" s="487">
        <v>0</v>
      </c>
      <c r="H47" s="487">
        <v>1895035</v>
      </c>
    </row>
    <row r="48" spans="1:8">
      <c r="A48" s="333">
        <v>19.100000000000001</v>
      </c>
      <c r="B48" s="311" t="s">
        <v>732</v>
      </c>
      <c r="C48" s="487">
        <v>0</v>
      </c>
      <c r="D48" s="487">
        <v>0</v>
      </c>
      <c r="E48" s="487">
        <v>0</v>
      </c>
      <c r="F48" s="487">
        <v>0</v>
      </c>
      <c r="G48" s="487">
        <v>0</v>
      </c>
      <c r="H48" s="487">
        <v>0</v>
      </c>
    </row>
    <row r="49" spans="1:8">
      <c r="A49" s="333">
        <v>19.2</v>
      </c>
      <c r="B49" s="312" t="s">
        <v>733</v>
      </c>
      <c r="C49" s="487">
        <v>3526883</v>
      </c>
      <c r="D49" s="487">
        <v>0</v>
      </c>
      <c r="E49" s="487">
        <v>3526883</v>
      </c>
      <c r="F49" s="487">
        <v>1895035</v>
      </c>
      <c r="G49" s="487">
        <v>0</v>
      </c>
      <c r="H49" s="487">
        <v>1895035</v>
      </c>
    </row>
    <row r="50" spans="1:8">
      <c r="A50" s="333">
        <v>20</v>
      </c>
      <c r="B50" s="313" t="s">
        <v>90</v>
      </c>
      <c r="C50" s="487">
        <v>0</v>
      </c>
      <c r="D50" s="487">
        <v>90376920.040000007</v>
      </c>
      <c r="E50" s="487">
        <v>90376920.040000007</v>
      </c>
      <c r="F50" s="487">
        <v>0</v>
      </c>
      <c r="G50" s="487">
        <v>99960039.11999999</v>
      </c>
      <c r="H50" s="487">
        <v>99960039.11999999</v>
      </c>
    </row>
    <row r="51" spans="1:8">
      <c r="A51" s="333">
        <v>21</v>
      </c>
      <c r="B51" s="314" t="s">
        <v>78</v>
      </c>
      <c r="C51" s="487">
        <v>808656.66999999981</v>
      </c>
      <c r="D51" s="487">
        <v>407053.72000000067</v>
      </c>
      <c r="E51" s="487">
        <v>1215710.3900000006</v>
      </c>
      <c r="F51" s="487">
        <v>495373.18000000005</v>
      </c>
      <c r="G51" s="487">
        <v>2525.2800000000748</v>
      </c>
      <c r="H51" s="487">
        <v>497898.46000000014</v>
      </c>
    </row>
    <row r="52" spans="1:8">
      <c r="A52" s="333">
        <v>21.1</v>
      </c>
      <c r="B52" s="310" t="s">
        <v>734</v>
      </c>
      <c r="C52" s="487">
        <v>0</v>
      </c>
      <c r="D52" s="487">
        <v>0</v>
      </c>
      <c r="E52" s="487">
        <v>0</v>
      </c>
      <c r="F52" s="487">
        <v>0</v>
      </c>
      <c r="G52" s="487">
        <v>0</v>
      </c>
      <c r="H52" s="487">
        <v>0</v>
      </c>
    </row>
    <row r="53" spans="1:8">
      <c r="A53" s="333">
        <v>22</v>
      </c>
      <c r="B53" s="313" t="s">
        <v>735</v>
      </c>
      <c r="C53" s="487">
        <v>886718828.07170904</v>
      </c>
      <c r="D53" s="487">
        <v>823719028.15200007</v>
      </c>
      <c r="E53" s="487">
        <v>1710437856.2237091</v>
      </c>
      <c r="F53" s="487">
        <v>760416589.3236481</v>
      </c>
      <c r="G53" s="487">
        <v>682706650.12000012</v>
      </c>
      <c r="H53" s="487">
        <v>1443123239.4436483</v>
      </c>
    </row>
    <row r="54" spans="1:8" ht="24" customHeight="1">
      <c r="A54" s="333"/>
      <c r="B54" s="315" t="s">
        <v>736</v>
      </c>
      <c r="C54" s="640"/>
      <c r="D54" s="641"/>
      <c r="E54" s="641"/>
      <c r="F54" s="641"/>
      <c r="G54" s="641"/>
      <c r="H54" s="642"/>
    </row>
    <row r="55" spans="1:8">
      <c r="A55" s="333">
        <v>23</v>
      </c>
      <c r="B55" s="313" t="s">
        <v>979</v>
      </c>
      <c r="C55" s="487">
        <v>121372000</v>
      </c>
      <c r="D55" s="487">
        <v>0</v>
      </c>
      <c r="E55" s="487">
        <v>121372000</v>
      </c>
      <c r="F55" s="487">
        <v>121372000</v>
      </c>
      <c r="G55" s="487">
        <v>0</v>
      </c>
      <c r="H55" s="487">
        <v>121372000</v>
      </c>
    </row>
    <row r="56" spans="1:8">
      <c r="A56" s="333">
        <v>24</v>
      </c>
      <c r="B56" s="313" t="s">
        <v>737</v>
      </c>
      <c r="C56" s="487">
        <v>0</v>
      </c>
      <c r="D56" s="487">
        <v>0</v>
      </c>
      <c r="E56" s="487">
        <v>0</v>
      </c>
      <c r="F56" s="487">
        <v>0</v>
      </c>
      <c r="G56" s="487">
        <v>0</v>
      </c>
      <c r="H56" s="487">
        <v>0</v>
      </c>
    </row>
    <row r="57" spans="1:8">
      <c r="A57" s="333">
        <v>25</v>
      </c>
      <c r="B57" s="313" t="s">
        <v>91</v>
      </c>
      <c r="C57" s="487">
        <v>0</v>
      </c>
      <c r="D57" s="487">
        <v>0</v>
      </c>
      <c r="E57" s="487">
        <v>0</v>
      </c>
      <c r="F57" s="487">
        <v>0</v>
      </c>
      <c r="G57" s="487">
        <v>0</v>
      </c>
      <c r="H57" s="487">
        <v>0</v>
      </c>
    </row>
    <row r="58" spans="1:8">
      <c r="A58" s="333">
        <v>26</v>
      </c>
      <c r="B58" s="298" t="s">
        <v>738</v>
      </c>
      <c r="C58" s="487">
        <v>0</v>
      </c>
      <c r="D58" s="487">
        <v>0</v>
      </c>
      <c r="E58" s="487">
        <v>0</v>
      </c>
      <c r="F58" s="487">
        <v>0</v>
      </c>
      <c r="G58" s="487">
        <v>0</v>
      </c>
      <c r="H58" s="487">
        <v>0</v>
      </c>
    </row>
    <row r="59" spans="1:8">
      <c r="A59" s="333">
        <v>27</v>
      </c>
      <c r="B59" s="298" t="s">
        <v>739</v>
      </c>
      <c r="C59" s="487">
        <v>0</v>
      </c>
      <c r="D59" s="487">
        <v>0</v>
      </c>
      <c r="E59" s="487">
        <v>0</v>
      </c>
      <c r="F59" s="487">
        <v>0</v>
      </c>
      <c r="G59" s="487">
        <v>0</v>
      </c>
      <c r="H59" s="487">
        <v>0</v>
      </c>
    </row>
    <row r="60" spans="1:8">
      <c r="A60" s="333">
        <v>27.1</v>
      </c>
      <c r="B60" s="311" t="s">
        <v>740</v>
      </c>
      <c r="C60" s="487">
        <v>0</v>
      </c>
      <c r="D60" s="487">
        <v>0</v>
      </c>
      <c r="E60" s="487">
        <v>0</v>
      </c>
      <c r="F60" s="487">
        <v>0</v>
      </c>
      <c r="G60" s="487">
        <v>0</v>
      </c>
      <c r="H60" s="487">
        <v>0</v>
      </c>
    </row>
    <row r="61" spans="1:8">
      <c r="A61" s="333">
        <v>27.2</v>
      </c>
      <c r="B61" s="309" t="s">
        <v>741</v>
      </c>
      <c r="C61" s="487">
        <v>0</v>
      </c>
      <c r="D61" s="487">
        <v>0</v>
      </c>
      <c r="E61" s="487">
        <v>0</v>
      </c>
      <c r="F61" s="487">
        <v>0</v>
      </c>
      <c r="G61" s="487">
        <v>0</v>
      </c>
      <c r="H61" s="487">
        <v>0</v>
      </c>
    </row>
    <row r="62" spans="1:8">
      <c r="A62" s="333">
        <v>28</v>
      </c>
      <c r="B62" s="314" t="s">
        <v>742</v>
      </c>
      <c r="C62" s="487">
        <v>0</v>
      </c>
      <c r="D62" s="487">
        <v>0</v>
      </c>
      <c r="E62" s="487">
        <v>0</v>
      </c>
      <c r="F62" s="487">
        <v>0</v>
      </c>
      <c r="G62" s="487">
        <v>0</v>
      </c>
      <c r="H62" s="487">
        <v>0</v>
      </c>
    </row>
    <row r="63" spans="1:8">
      <c r="A63" s="333">
        <v>29</v>
      </c>
      <c r="B63" s="298" t="s">
        <v>743</v>
      </c>
      <c r="C63" s="487">
        <v>0</v>
      </c>
      <c r="D63" s="487">
        <v>0</v>
      </c>
      <c r="E63" s="487">
        <v>0</v>
      </c>
      <c r="F63" s="487">
        <v>0</v>
      </c>
      <c r="G63" s="487">
        <v>0</v>
      </c>
      <c r="H63" s="487">
        <v>0</v>
      </c>
    </row>
    <row r="64" spans="1:8">
      <c r="A64" s="333">
        <v>29.1</v>
      </c>
      <c r="B64" s="299" t="s">
        <v>744</v>
      </c>
      <c r="C64" s="487">
        <v>0</v>
      </c>
      <c r="D64" s="487">
        <v>0</v>
      </c>
      <c r="E64" s="487">
        <v>0</v>
      </c>
      <c r="F64" s="487">
        <v>0</v>
      </c>
      <c r="G64" s="487">
        <v>0</v>
      </c>
      <c r="H64" s="487">
        <v>0</v>
      </c>
    </row>
    <row r="65" spans="1:8" ht="24.9" customHeight="1">
      <c r="A65" s="333">
        <v>29.2</v>
      </c>
      <c r="B65" s="311" t="s">
        <v>745</v>
      </c>
      <c r="C65" s="487">
        <v>0</v>
      </c>
      <c r="D65" s="487">
        <v>0</v>
      </c>
      <c r="E65" s="487">
        <v>0</v>
      </c>
      <c r="F65" s="487">
        <v>0</v>
      </c>
      <c r="G65" s="487">
        <v>0</v>
      </c>
      <c r="H65" s="487">
        <v>0</v>
      </c>
    </row>
    <row r="66" spans="1:8" ht="22.5" customHeight="1">
      <c r="A66" s="333">
        <v>29.3</v>
      </c>
      <c r="B66" s="302" t="s">
        <v>746</v>
      </c>
      <c r="C66" s="487">
        <v>0</v>
      </c>
      <c r="D66" s="487">
        <v>0</v>
      </c>
      <c r="E66" s="487">
        <v>0</v>
      </c>
      <c r="F66" s="487">
        <v>0</v>
      </c>
      <c r="G66" s="487">
        <v>0</v>
      </c>
      <c r="H66" s="487">
        <v>0</v>
      </c>
    </row>
    <row r="67" spans="1:8">
      <c r="A67" s="333">
        <v>30</v>
      </c>
      <c r="B67" s="298" t="s">
        <v>92</v>
      </c>
      <c r="C67" s="487">
        <v>167456788</v>
      </c>
      <c r="D67" s="487">
        <v>0</v>
      </c>
      <c r="E67" s="487">
        <v>167456788</v>
      </c>
      <c r="F67" s="487">
        <v>138322647</v>
      </c>
      <c r="G67" s="487">
        <v>0</v>
      </c>
      <c r="H67" s="487">
        <v>138322647</v>
      </c>
    </row>
    <row r="68" spans="1:8">
      <c r="A68" s="333">
        <v>31</v>
      </c>
      <c r="B68" s="316" t="s">
        <v>747</v>
      </c>
      <c r="C68" s="487">
        <v>288828788</v>
      </c>
      <c r="D68" s="487">
        <v>0</v>
      </c>
      <c r="E68" s="487">
        <v>288828788</v>
      </c>
      <c r="F68" s="487">
        <v>259694647</v>
      </c>
      <c r="G68" s="487">
        <v>0</v>
      </c>
      <c r="H68" s="487">
        <v>259694647</v>
      </c>
    </row>
    <row r="69" spans="1:8">
      <c r="A69" s="333">
        <v>32</v>
      </c>
      <c r="B69" s="317" t="s">
        <v>748</v>
      </c>
      <c r="C69" s="487">
        <v>1175547616.0717092</v>
      </c>
      <c r="D69" s="487">
        <v>823719028.15200007</v>
      </c>
      <c r="E69" s="487">
        <v>1999266644.2237091</v>
      </c>
      <c r="F69" s="487">
        <v>1020111236.3236481</v>
      </c>
      <c r="G69" s="487">
        <v>682706650.12000012</v>
      </c>
      <c r="H69" s="487">
        <v>1702817886.4436483</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sheetPr>
  <dimension ref="A1:L35"/>
  <sheetViews>
    <sheetView showGridLines="0" zoomScaleNormal="100" workbookViewId="0"/>
  </sheetViews>
  <sheetFormatPr defaultColWidth="9.109375" defaultRowHeight="12"/>
  <cols>
    <col min="1" max="1" width="11.88671875" style="376" bestFit="1" customWidth="1"/>
    <col min="2" max="2" width="93.44140625" style="376" customWidth="1"/>
    <col min="3" max="3" width="14.5546875" style="376" customWidth="1"/>
    <col min="4" max="5" width="16.109375" style="376" customWidth="1"/>
    <col min="6" max="6" width="16.109375" style="396" customWidth="1"/>
    <col min="7" max="7" width="25.33203125" style="396" customWidth="1"/>
    <col min="8" max="8" width="16.109375" style="376" customWidth="1"/>
    <col min="9" max="11" width="16.109375" style="396" customWidth="1"/>
    <col min="12" max="12" width="26.33203125" style="396" customWidth="1"/>
    <col min="13" max="16384" width="9.109375" style="376"/>
  </cols>
  <sheetData>
    <row r="1" spans="1:12" ht="13.8">
      <c r="A1" s="280" t="s">
        <v>97</v>
      </c>
      <c r="B1" s="219" t="str">
        <f>Info!C2</f>
        <v>სს ტერაბანკი</v>
      </c>
      <c r="F1" s="376"/>
      <c r="G1" s="376"/>
      <c r="I1" s="376"/>
      <c r="J1" s="376"/>
      <c r="K1" s="376"/>
      <c r="L1" s="376"/>
    </row>
    <row r="2" spans="1:12">
      <c r="A2" s="280" t="s">
        <v>98</v>
      </c>
      <c r="B2" s="283">
        <f>'1. key ratios'!B2</f>
        <v>45747</v>
      </c>
      <c r="F2" s="376"/>
      <c r="G2" s="376"/>
      <c r="I2" s="376"/>
      <c r="J2" s="376"/>
      <c r="K2" s="376"/>
      <c r="L2" s="376"/>
    </row>
    <row r="3" spans="1:12">
      <c r="A3" s="282" t="s">
        <v>568</v>
      </c>
      <c r="F3" s="376"/>
      <c r="G3" s="376"/>
      <c r="I3" s="376"/>
      <c r="J3" s="376"/>
      <c r="K3" s="376"/>
      <c r="L3" s="376"/>
    </row>
    <row r="4" spans="1:12">
      <c r="F4" s="376"/>
      <c r="G4" s="376"/>
      <c r="I4" s="376"/>
      <c r="J4" s="376"/>
      <c r="K4" s="376"/>
      <c r="L4" s="376"/>
    </row>
    <row r="5" spans="1:12" ht="37.5" customHeight="1">
      <c r="A5" s="697" t="s">
        <v>569</v>
      </c>
      <c r="B5" s="698"/>
      <c r="C5" s="746" t="s">
        <v>570</v>
      </c>
      <c r="D5" s="747"/>
      <c r="E5" s="747"/>
      <c r="F5" s="747"/>
      <c r="G5" s="747"/>
      <c r="H5" s="746" t="s">
        <v>880</v>
      </c>
      <c r="I5" s="748"/>
      <c r="J5" s="748"/>
      <c r="K5" s="748"/>
      <c r="L5" s="749"/>
    </row>
    <row r="6" spans="1:12" ht="39.6" customHeight="1">
      <c r="A6" s="701"/>
      <c r="B6" s="702"/>
      <c r="C6" s="287"/>
      <c r="D6" s="374" t="s">
        <v>865</v>
      </c>
      <c r="E6" s="374" t="s">
        <v>864</v>
      </c>
      <c r="F6" s="374" t="s">
        <v>863</v>
      </c>
      <c r="G6" s="374" t="s">
        <v>862</v>
      </c>
      <c r="H6" s="397"/>
      <c r="I6" s="374" t="s">
        <v>865</v>
      </c>
      <c r="J6" s="374" t="s">
        <v>864</v>
      </c>
      <c r="K6" s="374" t="s">
        <v>863</v>
      </c>
      <c r="L6" s="374" t="s">
        <v>862</v>
      </c>
    </row>
    <row r="7" spans="1:12">
      <c r="A7" s="366">
        <v>1</v>
      </c>
      <c r="B7" s="379" t="s">
        <v>492</v>
      </c>
      <c r="C7" s="379">
        <v>73595162.029799819</v>
      </c>
      <c r="D7" s="379">
        <v>72092590.819399819</v>
      </c>
      <c r="E7" s="379">
        <v>721285.10739999986</v>
      </c>
      <c r="F7" s="379">
        <v>781286.10300000012</v>
      </c>
      <c r="G7" s="379">
        <v>0</v>
      </c>
      <c r="H7" s="379">
        <v>907225.28530000104</v>
      </c>
      <c r="I7" s="379">
        <v>362730.50190000102</v>
      </c>
      <c r="J7" s="379">
        <v>70496.690400000007</v>
      </c>
      <c r="K7" s="379">
        <v>473998.09299999999</v>
      </c>
      <c r="L7" s="379">
        <v>0</v>
      </c>
    </row>
    <row r="8" spans="1:12">
      <c r="A8" s="366">
        <v>2</v>
      </c>
      <c r="B8" s="379" t="s">
        <v>493</v>
      </c>
      <c r="C8" s="379">
        <v>34724674.102799989</v>
      </c>
      <c r="D8" s="379">
        <v>33401359.601599991</v>
      </c>
      <c r="E8" s="379">
        <v>289942.33940000006</v>
      </c>
      <c r="F8" s="379">
        <v>1033372.1618</v>
      </c>
      <c r="G8" s="379">
        <v>0</v>
      </c>
      <c r="H8" s="379">
        <v>536843.19400000002</v>
      </c>
      <c r="I8" s="379">
        <v>128225.74760000002</v>
      </c>
      <c r="J8" s="379">
        <v>39529.082199999997</v>
      </c>
      <c r="K8" s="379">
        <v>369088.36420000001</v>
      </c>
      <c r="L8" s="379">
        <v>0</v>
      </c>
    </row>
    <row r="9" spans="1:12">
      <c r="A9" s="366">
        <v>3</v>
      </c>
      <c r="B9" s="379" t="s">
        <v>841</v>
      </c>
      <c r="C9" s="379">
        <v>40257850.188500002</v>
      </c>
      <c r="D9" s="379">
        <v>40257850.188500002</v>
      </c>
      <c r="E9" s="379">
        <v>0</v>
      </c>
      <c r="F9" s="379">
        <v>0</v>
      </c>
      <c r="G9" s="379">
        <v>0</v>
      </c>
      <c r="H9" s="379">
        <v>79.771500000000003</v>
      </c>
      <c r="I9" s="379">
        <v>79.771500000000003</v>
      </c>
      <c r="J9" s="379">
        <v>0</v>
      </c>
      <c r="K9" s="379">
        <v>0</v>
      </c>
      <c r="L9" s="379">
        <v>0</v>
      </c>
    </row>
    <row r="10" spans="1:12">
      <c r="A10" s="366">
        <v>4</v>
      </c>
      <c r="B10" s="379" t="s">
        <v>494</v>
      </c>
      <c r="C10" s="379">
        <v>152520424.25270003</v>
      </c>
      <c r="D10" s="379">
        <v>141968898.91100001</v>
      </c>
      <c r="E10" s="379">
        <v>3150421.3984000003</v>
      </c>
      <c r="F10" s="379">
        <v>7401103.9433000004</v>
      </c>
      <c r="G10" s="379">
        <v>0</v>
      </c>
      <c r="H10" s="379">
        <v>1805488.1545000002</v>
      </c>
      <c r="I10" s="379">
        <v>566570.57360000012</v>
      </c>
      <c r="J10" s="379">
        <v>626718.59129999997</v>
      </c>
      <c r="K10" s="379">
        <v>612198.98960000009</v>
      </c>
      <c r="L10" s="379">
        <v>0</v>
      </c>
    </row>
    <row r="11" spans="1:12">
      <c r="A11" s="366">
        <v>5</v>
      </c>
      <c r="B11" s="379" t="s">
        <v>495</v>
      </c>
      <c r="C11" s="379">
        <v>101587721.0068</v>
      </c>
      <c r="D11" s="379">
        <v>95184882.485599995</v>
      </c>
      <c r="E11" s="379">
        <v>1697395.1683</v>
      </c>
      <c r="F11" s="379">
        <v>4705443.3528999994</v>
      </c>
      <c r="G11" s="379">
        <v>0</v>
      </c>
      <c r="H11" s="379">
        <v>1848830.6852000002</v>
      </c>
      <c r="I11" s="379">
        <v>432398.25890000013</v>
      </c>
      <c r="J11" s="379">
        <v>263320.69789999997</v>
      </c>
      <c r="K11" s="379">
        <v>1153111.7284000001</v>
      </c>
      <c r="L11" s="379">
        <v>0</v>
      </c>
    </row>
    <row r="12" spans="1:12">
      <c r="A12" s="366">
        <v>6</v>
      </c>
      <c r="B12" s="379" t="s">
        <v>496</v>
      </c>
      <c r="C12" s="379">
        <v>35162667.499799997</v>
      </c>
      <c r="D12" s="379">
        <v>24222944.015499998</v>
      </c>
      <c r="E12" s="379">
        <v>7397093.4217999997</v>
      </c>
      <c r="F12" s="379">
        <v>3542630.0625</v>
      </c>
      <c r="G12" s="379">
        <v>0</v>
      </c>
      <c r="H12" s="379">
        <v>956737.13829999988</v>
      </c>
      <c r="I12" s="379">
        <v>94156.455699999962</v>
      </c>
      <c r="J12" s="379">
        <v>231780.77349999995</v>
      </c>
      <c r="K12" s="379">
        <v>630799.90909999993</v>
      </c>
      <c r="L12" s="379">
        <v>0</v>
      </c>
    </row>
    <row r="13" spans="1:12">
      <c r="A13" s="366">
        <v>7</v>
      </c>
      <c r="B13" s="379" t="s">
        <v>497</v>
      </c>
      <c r="C13" s="379">
        <v>100367065.26260002</v>
      </c>
      <c r="D13" s="379">
        <v>91802238.048500016</v>
      </c>
      <c r="E13" s="379">
        <v>8187040.4333999995</v>
      </c>
      <c r="F13" s="379">
        <v>377786.7807</v>
      </c>
      <c r="G13" s="379">
        <v>0</v>
      </c>
      <c r="H13" s="379">
        <v>768544.38499999978</v>
      </c>
      <c r="I13" s="379">
        <v>388864.47499999974</v>
      </c>
      <c r="J13" s="379">
        <v>379679.91</v>
      </c>
      <c r="K13" s="379">
        <v>0</v>
      </c>
      <c r="L13" s="379">
        <v>0</v>
      </c>
    </row>
    <row r="14" spans="1:12">
      <c r="A14" s="366">
        <v>8</v>
      </c>
      <c r="B14" s="379" t="s">
        <v>498</v>
      </c>
      <c r="C14" s="379">
        <v>61716443.729499958</v>
      </c>
      <c r="D14" s="379">
        <v>59256238.389499962</v>
      </c>
      <c r="E14" s="379">
        <v>1343617.33</v>
      </c>
      <c r="F14" s="379">
        <v>1116588.0100000002</v>
      </c>
      <c r="G14" s="379">
        <v>0</v>
      </c>
      <c r="H14" s="379">
        <v>1042179.7175</v>
      </c>
      <c r="I14" s="379">
        <v>270377.01189999998</v>
      </c>
      <c r="J14" s="379">
        <v>297386.28019999998</v>
      </c>
      <c r="K14" s="379">
        <v>474416.42540000001</v>
      </c>
      <c r="L14" s="379">
        <v>0</v>
      </c>
    </row>
    <row r="15" spans="1:12">
      <c r="A15" s="366">
        <v>9</v>
      </c>
      <c r="B15" s="379" t="s">
        <v>499</v>
      </c>
      <c r="C15" s="379">
        <v>52339715.054099992</v>
      </c>
      <c r="D15" s="379">
        <v>49712473.353099994</v>
      </c>
      <c r="E15" s="379">
        <v>927493.16100000008</v>
      </c>
      <c r="F15" s="379">
        <v>1699748.5399999998</v>
      </c>
      <c r="G15" s="379">
        <v>0</v>
      </c>
      <c r="H15" s="379">
        <v>600115.13229999994</v>
      </c>
      <c r="I15" s="379">
        <v>215198.02109999995</v>
      </c>
      <c r="J15" s="379">
        <v>78342.249400000001</v>
      </c>
      <c r="K15" s="379">
        <v>306574.86179999996</v>
      </c>
      <c r="L15" s="379">
        <v>0</v>
      </c>
    </row>
    <row r="16" spans="1:12">
      <c r="A16" s="366">
        <v>10</v>
      </c>
      <c r="B16" s="379" t="s">
        <v>500</v>
      </c>
      <c r="C16" s="379">
        <v>28149900.125400007</v>
      </c>
      <c r="D16" s="379">
        <v>27219626.832100008</v>
      </c>
      <c r="E16" s="379">
        <v>3309.72</v>
      </c>
      <c r="F16" s="379">
        <v>926963.57330000005</v>
      </c>
      <c r="G16" s="379">
        <v>0</v>
      </c>
      <c r="H16" s="379">
        <v>614021.88589999999</v>
      </c>
      <c r="I16" s="379">
        <v>108590.90110000002</v>
      </c>
      <c r="J16" s="379">
        <v>505.09530000000001</v>
      </c>
      <c r="K16" s="379">
        <v>504925.88949999999</v>
      </c>
      <c r="L16" s="379">
        <v>0</v>
      </c>
    </row>
    <row r="17" spans="1:12">
      <c r="A17" s="366">
        <v>11</v>
      </c>
      <c r="B17" s="379" t="s">
        <v>501</v>
      </c>
      <c r="C17" s="379">
        <v>10900952.2742</v>
      </c>
      <c r="D17" s="379">
        <v>9629467.8614000008</v>
      </c>
      <c r="E17" s="379">
        <v>313121.94999999995</v>
      </c>
      <c r="F17" s="379">
        <v>958362.46279999986</v>
      </c>
      <c r="G17" s="379">
        <v>0</v>
      </c>
      <c r="H17" s="379">
        <v>440772.57129999995</v>
      </c>
      <c r="I17" s="379">
        <v>47648.312999999995</v>
      </c>
      <c r="J17" s="379">
        <v>24762.769800000002</v>
      </c>
      <c r="K17" s="379">
        <v>368361.48849999998</v>
      </c>
      <c r="L17" s="379">
        <v>0</v>
      </c>
    </row>
    <row r="18" spans="1:12">
      <c r="A18" s="366">
        <v>12</v>
      </c>
      <c r="B18" s="379" t="s">
        <v>502</v>
      </c>
      <c r="C18" s="379">
        <v>73970990.894300073</v>
      </c>
      <c r="D18" s="379">
        <v>67147362.150000066</v>
      </c>
      <c r="E18" s="379">
        <v>1566950.5283999995</v>
      </c>
      <c r="F18" s="379">
        <v>5256678.2159000011</v>
      </c>
      <c r="G18" s="379">
        <v>0</v>
      </c>
      <c r="H18" s="379">
        <v>2902320.0154999979</v>
      </c>
      <c r="I18" s="379">
        <v>305426.62549999979</v>
      </c>
      <c r="J18" s="379">
        <v>133444.19449999998</v>
      </c>
      <c r="K18" s="379">
        <v>2463449.1954999981</v>
      </c>
      <c r="L18" s="379">
        <v>0</v>
      </c>
    </row>
    <row r="19" spans="1:12">
      <c r="A19" s="366">
        <v>13</v>
      </c>
      <c r="B19" s="379" t="s">
        <v>503</v>
      </c>
      <c r="C19" s="379">
        <v>20674804.607999992</v>
      </c>
      <c r="D19" s="379">
        <v>18664662.843599994</v>
      </c>
      <c r="E19" s="379">
        <v>620982.0512000001</v>
      </c>
      <c r="F19" s="379">
        <v>1389159.7131999999</v>
      </c>
      <c r="G19" s="379">
        <v>0</v>
      </c>
      <c r="H19" s="379">
        <v>477747.07929999998</v>
      </c>
      <c r="I19" s="379">
        <v>85036.515500000052</v>
      </c>
      <c r="J19" s="379">
        <v>47869.022099999995</v>
      </c>
      <c r="K19" s="379">
        <v>344841.54169999994</v>
      </c>
      <c r="L19" s="379">
        <v>0</v>
      </c>
    </row>
    <row r="20" spans="1:12">
      <c r="A20" s="366">
        <v>14</v>
      </c>
      <c r="B20" s="379" t="s">
        <v>504</v>
      </c>
      <c r="C20" s="379">
        <v>148492389.92549998</v>
      </c>
      <c r="D20" s="379">
        <v>125294966.77659999</v>
      </c>
      <c r="E20" s="379">
        <v>18650340.025199998</v>
      </c>
      <c r="F20" s="379">
        <v>4547083.1237000003</v>
      </c>
      <c r="G20" s="379">
        <v>0</v>
      </c>
      <c r="H20" s="379">
        <v>2538417.4133000001</v>
      </c>
      <c r="I20" s="379">
        <v>513224.48700000014</v>
      </c>
      <c r="J20" s="379">
        <v>624841.62489999994</v>
      </c>
      <c r="K20" s="379">
        <v>1400351.3013999998</v>
      </c>
      <c r="L20" s="379">
        <v>0</v>
      </c>
    </row>
    <row r="21" spans="1:12">
      <c r="A21" s="366">
        <v>15</v>
      </c>
      <c r="B21" s="379" t="s">
        <v>505</v>
      </c>
      <c r="C21" s="379">
        <v>47864311.594300009</v>
      </c>
      <c r="D21" s="379">
        <v>46950639.464300007</v>
      </c>
      <c r="E21" s="379">
        <v>323027.74</v>
      </c>
      <c r="F21" s="379">
        <v>590644.39</v>
      </c>
      <c r="G21" s="379">
        <v>0</v>
      </c>
      <c r="H21" s="379">
        <v>357341.04540000012</v>
      </c>
      <c r="I21" s="379">
        <v>212419.0775000001</v>
      </c>
      <c r="J21" s="379">
        <v>23030.638000000003</v>
      </c>
      <c r="K21" s="379">
        <v>121891.3299</v>
      </c>
      <c r="L21" s="379">
        <v>0</v>
      </c>
    </row>
    <row r="22" spans="1:12">
      <c r="A22" s="366">
        <v>16</v>
      </c>
      <c r="B22" s="379" t="s">
        <v>506</v>
      </c>
      <c r="C22" s="379">
        <v>163183.7415</v>
      </c>
      <c r="D22" s="379">
        <v>163183.7415</v>
      </c>
      <c r="E22" s="379">
        <v>0</v>
      </c>
      <c r="F22" s="379">
        <v>0</v>
      </c>
      <c r="G22" s="379">
        <v>0</v>
      </c>
      <c r="H22" s="379">
        <v>362.09739999999999</v>
      </c>
      <c r="I22" s="379">
        <v>362.09739999999999</v>
      </c>
      <c r="J22" s="379">
        <v>0</v>
      </c>
      <c r="K22" s="379">
        <v>0</v>
      </c>
      <c r="L22" s="379">
        <v>0</v>
      </c>
    </row>
    <row r="23" spans="1:12">
      <c r="A23" s="366">
        <v>17</v>
      </c>
      <c r="B23" s="379" t="s">
        <v>507</v>
      </c>
      <c r="C23" s="379">
        <v>2649789.3123999992</v>
      </c>
      <c r="D23" s="379">
        <v>2043276.4408999996</v>
      </c>
      <c r="E23" s="379">
        <v>594949.7415</v>
      </c>
      <c r="F23" s="379">
        <v>11563.13</v>
      </c>
      <c r="G23" s="379">
        <v>0</v>
      </c>
      <c r="H23" s="379">
        <v>158947.09210000001</v>
      </c>
      <c r="I23" s="379">
        <v>10993.6867</v>
      </c>
      <c r="J23" s="379">
        <v>136390.27540000001</v>
      </c>
      <c r="K23" s="379">
        <v>11563.13</v>
      </c>
      <c r="L23" s="379">
        <v>0</v>
      </c>
    </row>
    <row r="24" spans="1:12">
      <c r="A24" s="366">
        <v>18</v>
      </c>
      <c r="B24" s="379" t="s">
        <v>508</v>
      </c>
      <c r="C24" s="379">
        <v>3532675.9383</v>
      </c>
      <c r="D24" s="379">
        <v>3532675.9383</v>
      </c>
      <c r="E24" s="379">
        <v>0</v>
      </c>
      <c r="F24" s="379">
        <v>0</v>
      </c>
      <c r="G24" s="379">
        <v>0</v>
      </c>
      <c r="H24" s="379">
        <v>15753.819499999998</v>
      </c>
      <c r="I24" s="379">
        <v>15753.819499999998</v>
      </c>
      <c r="J24" s="379">
        <v>0</v>
      </c>
      <c r="K24" s="379">
        <v>0</v>
      </c>
      <c r="L24" s="379">
        <v>0</v>
      </c>
    </row>
    <row r="25" spans="1:12">
      <c r="A25" s="366">
        <v>19</v>
      </c>
      <c r="B25" s="379" t="s">
        <v>509</v>
      </c>
      <c r="C25" s="379">
        <v>3016006.0901000001</v>
      </c>
      <c r="D25" s="379">
        <v>2994920.1001000004</v>
      </c>
      <c r="E25" s="379">
        <v>1812.17</v>
      </c>
      <c r="F25" s="379">
        <v>19273.82</v>
      </c>
      <c r="G25" s="379">
        <v>0</v>
      </c>
      <c r="H25" s="379">
        <v>26232.690399999999</v>
      </c>
      <c r="I25" s="379">
        <v>11423.1353</v>
      </c>
      <c r="J25" s="379">
        <v>188.68299999999999</v>
      </c>
      <c r="K25" s="379">
        <v>14620.872100000001</v>
      </c>
      <c r="L25" s="379">
        <v>0</v>
      </c>
    </row>
    <row r="26" spans="1:12">
      <c r="A26" s="366">
        <v>20</v>
      </c>
      <c r="B26" s="379" t="s">
        <v>510</v>
      </c>
      <c r="C26" s="379">
        <v>34083960.397700012</v>
      </c>
      <c r="D26" s="379">
        <v>31262612.67510001</v>
      </c>
      <c r="E26" s="379">
        <v>1176629.5540000002</v>
      </c>
      <c r="F26" s="379">
        <v>1644718.1686</v>
      </c>
      <c r="G26" s="379">
        <v>0</v>
      </c>
      <c r="H26" s="379">
        <v>385503.92979999998</v>
      </c>
      <c r="I26" s="379">
        <v>131033.59889999998</v>
      </c>
      <c r="J26" s="379">
        <v>102544.68499999998</v>
      </c>
      <c r="K26" s="379">
        <v>151925.6459</v>
      </c>
      <c r="L26" s="379">
        <v>0</v>
      </c>
    </row>
    <row r="27" spans="1:12">
      <c r="A27" s="366">
        <v>21</v>
      </c>
      <c r="B27" s="379" t="s">
        <v>511</v>
      </c>
      <c r="C27" s="379">
        <v>2655049.5931000002</v>
      </c>
      <c r="D27" s="379">
        <v>1903150.5666</v>
      </c>
      <c r="E27" s="379">
        <v>751480.05649999995</v>
      </c>
      <c r="F27" s="379">
        <v>418.97</v>
      </c>
      <c r="G27" s="379">
        <v>0</v>
      </c>
      <c r="H27" s="379">
        <v>68370.83170000001</v>
      </c>
      <c r="I27" s="379">
        <v>8880.4638000000014</v>
      </c>
      <c r="J27" s="379">
        <v>59159.156700000007</v>
      </c>
      <c r="K27" s="379">
        <v>331.21120000000002</v>
      </c>
      <c r="L27" s="379">
        <v>0</v>
      </c>
    </row>
    <row r="28" spans="1:12">
      <c r="A28" s="366">
        <v>22</v>
      </c>
      <c r="B28" s="379" t="s">
        <v>512</v>
      </c>
      <c r="C28" s="379">
        <v>2039656.4428000003</v>
      </c>
      <c r="D28" s="379">
        <v>1553275.9295000001</v>
      </c>
      <c r="E28" s="379">
        <v>721.87</v>
      </c>
      <c r="F28" s="379">
        <v>485658.6433</v>
      </c>
      <c r="G28" s="379">
        <v>0</v>
      </c>
      <c r="H28" s="379">
        <v>23180.796199999997</v>
      </c>
      <c r="I28" s="379">
        <v>6005.9392000000007</v>
      </c>
      <c r="J28" s="379">
        <v>97.007000000000005</v>
      </c>
      <c r="K28" s="379">
        <v>17077.849999999999</v>
      </c>
      <c r="L28" s="379">
        <v>0</v>
      </c>
    </row>
    <row r="29" spans="1:12">
      <c r="A29" s="366">
        <v>23</v>
      </c>
      <c r="B29" s="379" t="s">
        <v>513</v>
      </c>
      <c r="C29" s="379">
        <v>197042391.90599996</v>
      </c>
      <c r="D29" s="379">
        <v>178005749.25859997</v>
      </c>
      <c r="E29" s="379">
        <v>11097333.216799997</v>
      </c>
      <c r="F29" s="379">
        <v>7939309.430599994</v>
      </c>
      <c r="G29" s="379">
        <v>0</v>
      </c>
      <c r="H29" s="379">
        <v>4867102.370500003</v>
      </c>
      <c r="I29" s="379">
        <v>814435.42370000225</v>
      </c>
      <c r="J29" s="379">
        <v>1007952.6352000001</v>
      </c>
      <c r="K29" s="379">
        <v>3044714.3116000006</v>
      </c>
      <c r="L29" s="379">
        <v>0</v>
      </c>
    </row>
    <row r="30" spans="1:12">
      <c r="A30" s="366">
        <v>24</v>
      </c>
      <c r="B30" s="379" t="s">
        <v>514</v>
      </c>
      <c r="C30" s="379">
        <v>148918804.15939972</v>
      </c>
      <c r="D30" s="379">
        <v>130910975.11679973</v>
      </c>
      <c r="E30" s="379">
        <v>8861070.7135999985</v>
      </c>
      <c r="F30" s="379">
        <v>9146758.3290000018</v>
      </c>
      <c r="G30" s="379">
        <v>0</v>
      </c>
      <c r="H30" s="379">
        <v>6629044.1992000025</v>
      </c>
      <c r="I30" s="379">
        <v>855768.56320000021</v>
      </c>
      <c r="J30" s="379">
        <v>1582124.9768000003</v>
      </c>
      <c r="K30" s="379">
        <v>4191150.6592000024</v>
      </c>
      <c r="L30" s="379">
        <v>0</v>
      </c>
    </row>
    <row r="31" spans="1:12">
      <c r="A31" s="366">
        <v>25</v>
      </c>
      <c r="B31" s="379" t="s">
        <v>515</v>
      </c>
      <c r="C31" s="379">
        <v>71960269.890899986</v>
      </c>
      <c r="D31" s="379">
        <v>67597627.697899982</v>
      </c>
      <c r="E31" s="379">
        <v>1337162.0900000001</v>
      </c>
      <c r="F31" s="379">
        <v>3025480.1029999987</v>
      </c>
      <c r="G31" s="379">
        <v>0</v>
      </c>
      <c r="H31" s="379">
        <v>2061237.0612999999</v>
      </c>
      <c r="I31" s="379">
        <v>239132.07189999992</v>
      </c>
      <c r="J31" s="379">
        <v>280009.16210000002</v>
      </c>
      <c r="K31" s="379">
        <v>1542095.8273</v>
      </c>
      <c r="L31" s="379">
        <v>0</v>
      </c>
    </row>
    <row r="32" spans="1:12">
      <c r="A32" s="366">
        <v>26</v>
      </c>
      <c r="B32" s="379" t="s">
        <v>571</v>
      </c>
      <c r="C32" s="379">
        <v>51637803.231599994</v>
      </c>
      <c r="D32" s="379">
        <v>44686793.477999993</v>
      </c>
      <c r="E32" s="379">
        <v>2655267.36</v>
      </c>
      <c r="F32" s="379">
        <v>4295742.3936000001</v>
      </c>
      <c r="G32" s="379">
        <v>0</v>
      </c>
      <c r="H32" s="379">
        <v>3450523.1582999998</v>
      </c>
      <c r="I32" s="379">
        <v>310093.20730000077</v>
      </c>
      <c r="J32" s="379">
        <v>430113.1091</v>
      </c>
      <c r="K32" s="379">
        <v>2710316.841899999</v>
      </c>
      <c r="L32" s="379">
        <v>0</v>
      </c>
    </row>
    <row r="33" spans="1:12">
      <c r="A33" s="366">
        <v>27</v>
      </c>
      <c r="B33" s="429" t="s">
        <v>66</v>
      </c>
      <c r="C33" s="379">
        <v>1500024663.2520998</v>
      </c>
      <c r="D33" s="379">
        <v>1367460442.6839995</v>
      </c>
      <c r="E33" s="379">
        <v>71668447.146899983</v>
      </c>
      <c r="F33" s="379">
        <v>60895773.4212</v>
      </c>
      <c r="G33" s="379">
        <v>0</v>
      </c>
      <c r="H33" s="379">
        <v>33482921.520700008</v>
      </c>
      <c r="I33" s="379">
        <v>6134828.7437000051</v>
      </c>
      <c r="J33" s="379">
        <v>6440287.3098000009</v>
      </c>
      <c r="K33" s="379">
        <v>20907805.4672</v>
      </c>
      <c r="L33" s="379">
        <v>0</v>
      </c>
    </row>
    <row r="35" spans="1:12">
      <c r="B35" s="428"/>
      <c r="C35" s="428"/>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92D050"/>
  </sheetPr>
  <dimension ref="A1:K13"/>
  <sheetViews>
    <sheetView showGridLines="0" zoomScaleNormal="100" workbookViewId="0"/>
  </sheetViews>
  <sheetFormatPr defaultColWidth="8.6640625" defaultRowHeight="12"/>
  <cols>
    <col min="1" max="1" width="11.88671875" style="288" bestFit="1" customWidth="1"/>
    <col min="2" max="2" width="165.109375" style="288" customWidth="1"/>
    <col min="3" max="11" width="28.33203125" style="288" customWidth="1"/>
    <col min="12" max="16384" width="8.6640625" style="288"/>
  </cols>
  <sheetData>
    <row r="1" spans="1:11" s="281" customFormat="1" ht="13.8">
      <c r="A1" s="280" t="s">
        <v>97</v>
      </c>
      <c r="B1" s="219" t="str">
        <f>Info!C2</f>
        <v>სს ტერაბანკი</v>
      </c>
      <c r="C1" s="376"/>
      <c r="D1" s="376"/>
      <c r="E1" s="376"/>
      <c r="F1" s="376"/>
      <c r="G1" s="376"/>
      <c r="H1" s="376"/>
      <c r="I1" s="376"/>
      <c r="J1" s="376"/>
      <c r="K1" s="376"/>
    </row>
    <row r="2" spans="1:11" s="281" customFormat="1">
      <c r="A2" s="280" t="s">
        <v>98</v>
      </c>
      <c r="B2" s="283">
        <f>'1. key ratios'!B2</f>
        <v>45747</v>
      </c>
      <c r="C2" s="376"/>
      <c r="D2" s="376"/>
      <c r="E2" s="376"/>
      <c r="F2" s="376"/>
      <c r="G2" s="376"/>
      <c r="H2" s="376"/>
      <c r="I2" s="376"/>
      <c r="J2" s="376"/>
      <c r="K2" s="376"/>
    </row>
    <row r="3" spans="1:11" s="281" customFormat="1">
      <c r="A3" s="282" t="s">
        <v>572</v>
      </c>
      <c r="B3" s="376"/>
      <c r="C3" s="376"/>
      <c r="D3" s="376"/>
      <c r="E3" s="376"/>
      <c r="F3" s="376"/>
      <c r="G3" s="376"/>
      <c r="H3" s="376"/>
      <c r="I3" s="376"/>
      <c r="J3" s="376"/>
      <c r="K3" s="376"/>
    </row>
    <row r="4" spans="1:11">
      <c r="A4" s="434"/>
      <c r="B4" s="434"/>
      <c r="C4" s="433" t="s">
        <v>476</v>
      </c>
      <c r="D4" s="433" t="s">
        <v>477</v>
      </c>
      <c r="E4" s="433" t="s">
        <v>478</v>
      </c>
      <c r="F4" s="433" t="s">
        <v>479</v>
      </c>
      <c r="G4" s="433" t="s">
        <v>480</v>
      </c>
      <c r="H4" s="433" t="s">
        <v>481</v>
      </c>
      <c r="I4" s="433" t="s">
        <v>482</v>
      </c>
      <c r="J4" s="433" t="s">
        <v>483</v>
      </c>
      <c r="K4" s="433" t="s">
        <v>484</v>
      </c>
    </row>
    <row r="5" spans="1:11" ht="104.1" customHeight="1">
      <c r="A5" s="750" t="s">
        <v>879</v>
      </c>
      <c r="B5" s="751"/>
      <c r="C5" s="432" t="s">
        <v>573</v>
      </c>
      <c r="D5" s="432" t="s">
        <v>566</v>
      </c>
      <c r="E5" s="432" t="s">
        <v>567</v>
      </c>
      <c r="F5" s="432" t="s">
        <v>878</v>
      </c>
      <c r="G5" s="432" t="s">
        <v>574</v>
      </c>
      <c r="H5" s="432" t="s">
        <v>575</v>
      </c>
      <c r="I5" s="432" t="s">
        <v>576</v>
      </c>
      <c r="J5" s="432" t="s">
        <v>577</v>
      </c>
      <c r="K5" s="432" t="s">
        <v>578</v>
      </c>
    </row>
    <row r="6" spans="1:11">
      <c r="A6" s="366">
        <v>1</v>
      </c>
      <c r="B6" s="366" t="s">
        <v>579</v>
      </c>
      <c r="C6" s="366">
        <v>31868399.040000007</v>
      </c>
      <c r="D6" s="366">
        <v>87342018.269999996</v>
      </c>
      <c r="E6" s="366">
        <v>0</v>
      </c>
      <c r="F6" s="366">
        <v>22562790.620000001</v>
      </c>
      <c r="G6" s="366">
        <v>1149181016.6099997</v>
      </c>
      <c r="H6" s="366">
        <v>0</v>
      </c>
      <c r="I6" s="366">
        <v>104669636.61999969</v>
      </c>
      <c r="J6" s="366">
        <v>17991787.030000001</v>
      </c>
      <c r="K6" s="366">
        <v>86409015.062098503</v>
      </c>
    </row>
    <row r="7" spans="1:11">
      <c r="A7" s="366">
        <v>2</v>
      </c>
      <c r="B7" s="366" t="s">
        <v>580</v>
      </c>
      <c r="C7" s="366">
        <v>0</v>
      </c>
      <c r="D7" s="366">
        <v>0</v>
      </c>
      <c r="E7" s="366">
        <v>0</v>
      </c>
      <c r="F7" s="366">
        <v>0</v>
      </c>
      <c r="G7" s="366">
        <v>0</v>
      </c>
      <c r="H7" s="366">
        <v>0</v>
      </c>
      <c r="I7" s="366">
        <v>0</v>
      </c>
      <c r="J7" s="366">
        <v>0</v>
      </c>
      <c r="K7" s="366">
        <v>31130785.700000003</v>
      </c>
    </row>
    <row r="8" spans="1:11">
      <c r="A8" s="366">
        <v>3</v>
      </c>
      <c r="B8" s="366" t="s">
        <v>544</v>
      </c>
      <c r="C8" s="366">
        <v>13670526.279999999</v>
      </c>
      <c r="D8" s="366">
        <v>0</v>
      </c>
      <c r="E8" s="366">
        <v>0</v>
      </c>
      <c r="F8" s="366">
        <v>0</v>
      </c>
      <c r="G8" s="366">
        <v>24327669.210000012</v>
      </c>
      <c r="H8" s="366">
        <v>0</v>
      </c>
      <c r="I8" s="366">
        <v>13551625.899999999</v>
      </c>
      <c r="J8" s="366">
        <v>1592047.9700000002</v>
      </c>
      <c r="K8" s="366">
        <v>132650.78999999166</v>
      </c>
    </row>
    <row r="9" spans="1:11">
      <c r="A9" s="366">
        <v>4</v>
      </c>
      <c r="B9" s="385" t="s">
        <v>877</v>
      </c>
      <c r="C9" s="366">
        <v>92449.709999999992</v>
      </c>
      <c r="D9" s="366">
        <v>4912422.71</v>
      </c>
      <c r="E9" s="366">
        <v>0</v>
      </c>
      <c r="F9" s="366">
        <v>0</v>
      </c>
      <c r="G9" s="366">
        <v>44026429.860000007</v>
      </c>
      <c r="H9" s="366">
        <v>0</v>
      </c>
      <c r="I9" s="366">
        <v>7856142.169999999</v>
      </c>
      <c r="J9" s="366">
        <v>804045.99000000011</v>
      </c>
      <c r="K9" s="366">
        <v>3204282.9811999872</v>
      </c>
    </row>
    <row r="10" spans="1:11">
      <c r="A10" s="366">
        <v>5</v>
      </c>
      <c r="B10" s="385" t="s">
        <v>876</v>
      </c>
      <c r="C10" s="366">
        <v>0</v>
      </c>
      <c r="D10" s="366">
        <v>0</v>
      </c>
      <c r="E10" s="366">
        <v>0</v>
      </c>
      <c r="F10" s="366">
        <v>0</v>
      </c>
      <c r="G10" s="366">
        <v>0</v>
      </c>
      <c r="H10" s="366">
        <v>0</v>
      </c>
      <c r="I10" s="366">
        <v>0</v>
      </c>
      <c r="J10" s="366">
        <v>0</v>
      </c>
      <c r="K10" s="366">
        <v>0</v>
      </c>
    </row>
    <row r="11" spans="1:11">
      <c r="A11" s="366">
        <v>6</v>
      </c>
      <c r="B11" s="385" t="s">
        <v>875</v>
      </c>
      <c r="C11" s="366">
        <v>42</v>
      </c>
      <c r="D11" s="366">
        <v>0</v>
      </c>
      <c r="E11" s="366">
        <v>0</v>
      </c>
      <c r="F11" s="366">
        <v>0</v>
      </c>
      <c r="G11" s="366">
        <v>368050.9</v>
      </c>
      <c r="H11" s="366">
        <v>0</v>
      </c>
      <c r="I11" s="366">
        <v>244043.97</v>
      </c>
      <c r="J11" s="366">
        <v>0</v>
      </c>
      <c r="K11" s="366">
        <v>6358.3100000000559</v>
      </c>
    </row>
    <row r="13" spans="1:11" ht="13.8">
      <c r="B13" s="430"/>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rgb="FF92D050"/>
  </sheetPr>
  <dimension ref="A1:V20"/>
  <sheetViews>
    <sheetView showGridLines="0" zoomScaleNormal="100" workbookViewId="0"/>
  </sheetViews>
  <sheetFormatPr defaultColWidth="8.6640625" defaultRowHeight="14.4"/>
  <cols>
    <col min="1" max="1" width="10" style="435" bestFit="1" customWidth="1"/>
    <col min="2" max="2" width="71.6640625" style="435" customWidth="1"/>
    <col min="3" max="3" width="10.5546875" style="435" bestFit="1" customWidth="1"/>
    <col min="4" max="5" width="15.109375" style="435" bestFit="1" customWidth="1"/>
    <col min="6" max="6" width="20" style="435" bestFit="1" customWidth="1"/>
    <col min="7" max="7" width="37.5546875" style="435" bestFit="1" customWidth="1"/>
    <col min="8" max="8" width="10.5546875" style="435" bestFit="1" customWidth="1"/>
    <col min="9" max="10" width="15.109375" style="435" bestFit="1" customWidth="1"/>
    <col min="11" max="11" width="20" style="435" bestFit="1" customWidth="1"/>
    <col min="12" max="12" width="37.5546875" style="435" bestFit="1" customWidth="1"/>
    <col min="13" max="13" width="10.5546875" style="435" bestFit="1" customWidth="1"/>
    <col min="14" max="15" width="15.109375" style="435" bestFit="1" customWidth="1"/>
    <col min="16" max="16" width="20" style="435" bestFit="1" customWidth="1"/>
    <col min="17" max="17" width="37.5546875" style="435" bestFit="1" customWidth="1"/>
    <col min="18" max="18" width="18" style="435" bestFit="1" customWidth="1"/>
    <col min="19" max="19" width="48" style="435" bestFit="1" customWidth="1"/>
    <col min="20" max="20" width="45.88671875" style="435" bestFit="1" customWidth="1"/>
    <col min="21" max="21" width="48" style="435" bestFit="1" customWidth="1"/>
    <col min="22" max="22" width="44.44140625" style="435" bestFit="1" customWidth="1"/>
    <col min="23" max="16384" width="8.6640625" style="435"/>
  </cols>
  <sheetData>
    <row r="1" spans="1:22">
      <c r="A1" s="280" t="s">
        <v>97</v>
      </c>
      <c r="B1" s="219" t="str">
        <f>Info!C2</f>
        <v>სს ტერაბანკი</v>
      </c>
    </row>
    <row r="2" spans="1:22">
      <c r="A2" s="280" t="s">
        <v>98</v>
      </c>
      <c r="B2" s="283">
        <f>'1. key ratios'!B2</f>
        <v>45747</v>
      </c>
    </row>
    <row r="3" spans="1:22">
      <c r="A3" s="282" t="s">
        <v>662</v>
      </c>
      <c r="B3" s="376"/>
    </row>
    <row r="4" spans="1:22">
      <c r="A4" s="282"/>
      <c r="B4" s="376"/>
    </row>
    <row r="5" spans="1:22" ht="24" customHeight="1">
      <c r="A5" s="752" t="s">
        <v>689</v>
      </c>
      <c r="B5" s="752"/>
      <c r="C5" s="754" t="s">
        <v>881</v>
      </c>
      <c r="D5" s="754"/>
      <c r="E5" s="754"/>
      <c r="F5" s="754"/>
      <c r="G5" s="754"/>
      <c r="H5" s="754" t="s">
        <v>570</v>
      </c>
      <c r="I5" s="754"/>
      <c r="J5" s="754"/>
      <c r="K5" s="754"/>
      <c r="L5" s="754"/>
      <c r="M5" s="754" t="s">
        <v>880</v>
      </c>
      <c r="N5" s="754"/>
      <c r="O5" s="754"/>
      <c r="P5" s="754"/>
      <c r="Q5" s="754"/>
      <c r="R5" s="753" t="s">
        <v>688</v>
      </c>
      <c r="S5" s="753" t="s">
        <v>692</v>
      </c>
      <c r="T5" s="753" t="s">
        <v>691</v>
      </c>
      <c r="U5" s="753" t="s">
        <v>923</v>
      </c>
      <c r="V5" s="753" t="s">
        <v>924</v>
      </c>
    </row>
    <row r="6" spans="1:22" ht="36" customHeight="1">
      <c r="A6" s="752"/>
      <c r="B6" s="752"/>
      <c r="C6" s="444"/>
      <c r="D6" s="374" t="s">
        <v>865</v>
      </c>
      <c r="E6" s="374" t="s">
        <v>864</v>
      </c>
      <c r="F6" s="374" t="s">
        <v>863</v>
      </c>
      <c r="G6" s="374" t="s">
        <v>862</v>
      </c>
      <c r="H6" s="444"/>
      <c r="I6" s="374" t="s">
        <v>865</v>
      </c>
      <c r="J6" s="374" t="s">
        <v>864</v>
      </c>
      <c r="K6" s="374" t="s">
        <v>863</v>
      </c>
      <c r="L6" s="374" t="s">
        <v>862</v>
      </c>
      <c r="M6" s="444"/>
      <c r="N6" s="374" t="s">
        <v>865</v>
      </c>
      <c r="O6" s="374" t="s">
        <v>864</v>
      </c>
      <c r="P6" s="374" t="s">
        <v>863</v>
      </c>
      <c r="Q6" s="374" t="s">
        <v>862</v>
      </c>
      <c r="R6" s="753"/>
      <c r="S6" s="753"/>
      <c r="T6" s="753"/>
      <c r="U6" s="753"/>
      <c r="V6" s="753"/>
    </row>
    <row r="7" spans="1:22">
      <c r="A7" s="439">
        <v>1</v>
      </c>
      <c r="B7" s="443" t="s">
        <v>663</v>
      </c>
      <c r="C7" s="431">
        <v>1997950.6551999999</v>
      </c>
      <c r="D7" s="431">
        <v>832099.57920000004</v>
      </c>
      <c r="E7" s="431">
        <v>633915.7352</v>
      </c>
      <c r="F7" s="431">
        <v>531935.34080000001</v>
      </c>
      <c r="G7" s="431">
        <v>0</v>
      </c>
      <c r="H7" s="431">
        <v>1997761.4968000001</v>
      </c>
      <c r="I7" s="431">
        <v>828089.35150000011</v>
      </c>
      <c r="J7" s="431">
        <v>636805.42350000003</v>
      </c>
      <c r="K7" s="431">
        <v>532866.72179999994</v>
      </c>
      <c r="L7" s="431">
        <v>0</v>
      </c>
      <c r="M7" s="431">
        <v>650734.54492553999</v>
      </c>
      <c r="N7" s="431">
        <v>9176.8506680799983</v>
      </c>
      <c r="O7" s="431">
        <v>319904.27099251997</v>
      </c>
      <c r="P7" s="431">
        <v>321653.42326493998</v>
      </c>
      <c r="Q7" s="431">
        <v>0</v>
      </c>
      <c r="R7" s="431">
        <v>16</v>
      </c>
      <c r="S7" s="502">
        <v>0.155</v>
      </c>
      <c r="T7" s="502">
        <v>0.17788200000000001</v>
      </c>
      <c r="U7" s="431">
        <v>0.12277489</v>
      </c>
      <c r="V7" s="509">
        <v>39.855200000000004</v>
      </c>
    </row>
    <row r="8" spans="1:22">
      <c r="A8" s="439">
        <v>2</v>
      </c>
      <c r="B8" s="442" t="s">
        <v>664</v>
      </c>
      <c r="C8" s="431">
        <v>153889506.9111</v>
      </c>
      <c r="D8" s="431">
        <v>143838661.3691</v>
      </c>
      <c r="E8" s="431">
        <v>3809319.2376999999</v>
      </c>
      <c r="F8" s="431">
        <v>6241526.3043</v>
      </c>
      <c r="G8" s="431">
        <v>0</v>
      </c>
      <c r="H8" s="431">
        <v>156541723.73650014</v>
      </c>
      <c r="I8" s="431">
        <v>145071636.82410017</v>
      </c>
      <c r="J8" s="431">
        <v>3963077.2111999998</v>
      </c>
      <c r="K8" s="431">
        <v>7507009.7011999898</v>
      </c>
      <c r="L8" s="431">
        <v>0</v>
      </c>
      <c r="M8" s="431">
        <v>6369658.8394341096</v>
      </c>
      <c r="N8" s="431">
        <v>1021850.03205367</v>
      </c>
      <c r="O8" s="431">
        <v>637377.72894624004</v>
      </c>
      <c r="P8" s="431">
        <v>4710431.0784342</v>
      </c>
      <c r="Q8" s="431">
        <v>0</v>
      </c>
      <c r="R8" s="431">
        <v>9464</v>
      </c>
      <c r="S8" s="502">
        <v>0.25104475180210967</v>
      </c>
      <c r="T8" s="502">
        <v>0.29902452339043306</v>
      </c>
      <c r="U8" s="431">
        <v>0.20593855999999999</v>
      </c>
      <c r="V8" s="509">
        <v>46.6875</v>
      </c>
    </row>
    <row r="9" spans="1:22">
      <c r="A9" s="439">
        <v>3</v>
      </c>
      <c r="B9" s="442" t="s">
        <v>665</v>
      </c>
      <c r="C9" s="431">
        <v>0</v>
      </c>
      <c r="D9" s="431">
        <v>0</v>
      </c>
      <c r="E9" s="431">
        <v>0</v>
      </c>
      <c r="F9" s="431">
        <v>0</v>
      </c>
      <c r="G9" s="431">
        <v>0</v>
      </c>
      <c r="H9" s="431">
        <v>0</v>
      </c>
      <c r="I9" s="431">
        <v>0</v>
      </c>
      <c r="J9" s="431">
        <v>0</v>
      </c>
      <c r="K9" s="431">
        <v>0</v>
      </c>
      <c r="L9" s="431">
        <v>0</v>
      </c>
      <c r="M9" s="431">
        <v>0</v>
      </c>
      <c r="N9" s="431">
        <v>0</v>
      </c>
      <c r="O9" s="431">
        <v>0</v>
      </c>
      <c r="P9" s="431">
        <v>0</v>
      </c>
      <c r="Q9" s="431">
        <v>0</v>
      </c>
      <c r="R9" s="431">
        <v>0</v>
      </c>
      <c r="S9" s="502" t="s">
        <v>1029</v>
      </c>
      <c r="T9" s="502" t="s">
        <v>1029</v>
      </c>
      <c r="U9" s="431">
        <v>0</v>
      </c>
      <c r="V9" s="509">
        <v>0</v>
      </c>
    </row>
    <row r="10" spans="1:22">
      <c r="A10" s="439">
        <v>4</v>
      </c>
      <c r="B10" s="442" t="s">
        <v>666</v>
      </c>
      <c r="C10" s="431">
        <v>16217.11</v>
      </c>
      <c r="D10" s="431">
        <v>16217.11</v>
      </c>
      <c r="E10" s="431">
        <v>0</v>
      </c>
      <c r="F10" s="431">
        <v>0</v>
      </c>
      <c r="G10" s="431">
        <v>0</v>
      </c>
      <c r="H10" s="431">
        <v>16217.11</v>
      </c>
      <c r="I10" s="431">
        <v>16217.11</v>
      </c>
      <c r="J10" s="431">
        <v>0</v>
      </c>
      <c r="K10" s="431">
        <v>0</v>
      </c>
      <c r="L10" s="431">
        <v>0</v>
      </c>
      <c r="M10" s="431">
        <v>179.75435526000001</v>
      </c>
      <c r="N10" s="431">
        <v>179.75435526000001</v>
      </c>
      <c r="O10" s="431">
        <v>0</v>
      </c>
      <c r="P10" s="431">
        <v>0</v>
      </c>
      <c r="Q10" s="431">
        <v>0</v>
      </c>
      <c r="R10" s="431">
        <v>18</v>
      </c>
      <c r="S10" s="502">
        <v>0</v>
      </c>
      <c r="T10" s="502">
        <v>0.23934182000000001</v>
      </c>
      <c r="U10" s="431">
        <v>0</v>
      </c>
      <c r="V10" s="509">
        <v>10.2342</v>
      </c>
    </row>
    <row r="11" spans="1:22">
      <c r="A11" s="439">
        <v>5</v>
      </c>
      <c r="B11" s="442" t="s">
        <v>667</v>
      </c>
      <c r="C11" s="431">
        <v>1725816.9746000001</v>
      </c>
      <c r="D11" s="431">
        <v>1628607.2623000001</v>
      </c>
      <c r="E11" s="431">
        <v>26227.86</v>
      </c>
      <c r="F11" s="431">
        <v>70981.852300000013</v>
      </c>
      <c r="G11" s="431">
        <v>0</v>
      </c>
      <c r="H11" s="431">
        <v>1732430.6446</v>
      </c>
      <c r="I11" s="431">
        <v>1633351.6823</v>
      </c>
      <c r="J11" s="431">
        <v>26728.35</v>
      </c>
      <c r="K11" s="431">
        <v>72350.612300000008</v>
      </c>
      <c r="L11" s="431">
        <v>0</v>
      </c>
      <c r="M11" s="431">
        <v>95916.386374640017</v>
      </c>
      <c r="N11" s="431">
        <v>21611.288114570001</v>
      </c>
      <c r="O11" s="431">
        <v>4952.5474082199999</v>
      </c>
      <c r="P11" s="431">
        <v>69352.550851850014</v>
      </c>
      <c r="Q11" s="431">
        <v>0</v>
      </c>
      <c r="R11" s="431">
        <v>1738</v>
      </c>
      <c r="S11" s="502">
        <v>0.13768193693607314</v>
      </c>
      <c r="T11" s="502">
        <v>0.14721805519653131</v>
      </c>
      <c r="U11" s="431">
        <v>0.13694751999999999</v>
      </c>
      <c r="V11" s="509">
        <v>23.547799999999999</v>
      </c>
    </row>
    <row r="12" spans="1:22">
      <c r="A12" s="439">
        <v>6</v>
      </c>
      <c r="B12" s="442" t="s">
        <v>668</v>
      </c>
      <c r="C12" s="431">
        <v>1763758.5208999999</v>
      </c>
      <c r="D12" s="431">
        <v>1607974.4409</v>
      </c>
      <c r="E12" s="431">
        <v>88007.679999999993</v>
      </c>
      <c r="F12" s="431">
        <v>67776.399999999994</v>
      </c>
      <c r="G12" s="431">
        <v>0</v>
      </c>
      <c r="H12" s="431">
        <v>1801837.7193</v>
      </c>
      <c r="I12" s="431">
        <v>1632197.7293</v>
      </c>
      <c r="J12" s="431">
        <v>90748.76</v>
      </c>
      <c r="K12" s="431">
        <v>78891.23</v>
      </c>
      <c r="L12" s="431">
        <v>0</v>
      </c>
      <c r="M12" s="431">
        <v>127101.09263935</v>
      </c>
      <c r="N12" s="431">
        <v>35056.05300896</v>
      </c>
      <c r="O12" s="431">
        <v>20006.81780257</v>
      </c>
      <c r="P12" s="431">
        <v>72038.221827820002</v>
      </c>
      <c r="Q12" s="431">
        <v>0</v>
      </c>
      <c r="R12" s="431">
        <v>1767</v>
      </c>
      <c r="S12" s="502">
        <v>0.25739813491532737</v>
      </c>
      <c r="T12" s="502">
        <v>0.32466530131495852</v>
      </c>
      <c r="U12" s="431">
        <v>0.2666172</v>
      </c>
      <c r="V12" s="509">
        <v>22.166899999999998</v>
      </c>
    </row>
    <row r="13" spans="1:22">
      <c r="A13" s="439">
        <v>7</v>
      </c>
      <c r="B13" s="442" t="s">
        <v>669</v>
      </c>
      <c r="C13" s="431">
        <v>117900427.2406</v>
      </c>
      <c r="D13" s="431">
        <v>114060037.4192</v>
      </c>
      <c r="E13" s="431">
        <v>1937795.0345000001</v>
      </c>
      <c r="F13" s="431">
        <v>1902594.7868999999</v>
      </c>
      <c r="G13" s="431">
        <v>0</v>
      </c>
      <c r="H13" s="431">
        <v>118280974.33359997</v>
      </c>
      <c r="I13" s="431">
        <v>114333091.49289997</v>
      </c>
      <c r="J13" s="431">
        <v>1949953.7157000001</v>
      </c>
      <c r="K13" s="431">
        <v>1997929.125</v>
      </c>
      <c r="L13" s="431">
        <v>0</v>
      </c>
      <c r="M13" s="431">
        <v>667543.67223956995</v>
      </c>
      <c r="N13" s="431">
        <v>183491.91477429002</v>
      </c>
      <c r="O13" s="431">
        <v>104106.67765189</v>
      </c>
      <c r="P13" s="431">
        <v>379945.07981338998</v>
      </c>
      <c r="Q13" s="431">
        <v>0</v>
      </c>
      <c r="R13" s="431">
        <v>1374</v>
      </c>
      <c r="S13" s="502">
        <v>0.11720244449680697</v>
      </c>
      <c r="T13" s="502">
        <v>0.12876504791327045</v>
      </c>
      <c r="U13" s="431">
        <v>0.10416499</v>
      </c>
      <c r="V13" s="509">
        <v>118.66</v>
      </c>
    </row>
    <row r="14" spans="1:22">
      <c r="A14" s="437">
        <v>7.1</v>
      </c>
      <c r="B14" s="436" t="s">
        <v>670</v>
      </c>
      <c r="C14" s="431">
        <v>90642004.234200001</v>
      </c>
      <c r="D14" s="431">
        <v>87265551.165299997</v>
      </c>
      <c r="E14" s="431">
        <v>1759530.4845</v>
      </c>
      <c r="F14" s="431">
        <v>1616922.5844000001</v>
      </c>
      <c r="G14" s="431">
        <v>0</v>
      </c>
      <c r="H14" s="431">
        <v>90920601.229999974</v>
      </c>
      <c r="I14" s="431">
        <v>87470204.380299971</v>
      </c>
      <c r="J14" s="431">
        <v>1770510.3557000002</v>
      </c>
      <c r="K14" s="431">
        <v>1679886.4939999999</v>
      </c>
      <c r="L14" s="431">
        <v>0</v>
      </c>
      <c r="M14" s="431">
        <v>499260.53022721998</v>
      </c>
      <c r="N14" s="431">
        <v>140086.34386130999</v>
      </c>
      <c r="O14" s="431">
        <v>94988.479074649993</v>
      </c>
      <c r="P14" s="431">
        <v>264185.70729126001</v>
      </c>
      <c r="Q14" s="431">
        <v>0</v>
      </c>
      <c r="R14" s="431">
        <v>954</v>
      </c>
      <c r="S14" s="502">
        <v>0.11677406233751048</v>
      </c>
      <c r="T14" s="502">
        <v>0.12829330430281244</v>
      </c>
      <c r="U14" s="431">
        <v>0.10406745000000001</v>
      </c>
      <c r="V14" s="509">
        <v>121.21550000000001</v>
      </c>
    </row>
    <row r="15" spans="1:22" ht="24">
      <c r="A15" s="437">
        <v>7.2</v>
      </c>
      <c r="B15" s="436" t="s">
        <v>671</v>
      </c>
      <c r="C15" s="431">
        <v>16697332.5561</v>
      </c>
      <c r="D15" s="431">
        <v>16387543.1536</v>
      </c>
      <c r="E15" s="431">
        <v>124803.04</v>
      </c>
      <c r="F15" s="431">
        <v>184986.36249999999</v>
      </c>
      <c r="G15" s="431">
        <v>0</v>
      </c>
      <c r="H15" s="431">
        <v>16742734.0046</v>
      </c>
      <c r="I15" s="431">
        <v>16431312.7936</v>
      </c>
      <c r="J15" s="431">
        <v>125343.26</v>
      </c>
      <c r="K15" s="431">
        <v>186077.951</v>
      </c>
      <c r="L15" s="431">
        <v>0</v>
      </c>
      <c r="M15" s="431">
        <v>92069.194206100001</v>
      </c>
      <c r="N15" s="431">
        <v>26150.458878699999</v>
      </c>
      <c r="O15" s="431">
        <v>6518.3494976800002</v>
      </c>
      <c r="P15" s="431">
        <v>59400.385829719999</v>
      </c>
      <c r="Q15" s="431">
        <v>0</v>
      </c>
      <c r="R15" s="431">
        <v>264</v>
      </c>
      <c r="S15" s="502">
        <v>0.12058783120904837</v>
      </c>
      <c r="T15" s="502">
        <v>0.13253005912636504</v>
      </c>
      <c r="U15" s="431">
        <v>0.10455072</v>
      </c>
      <c r="V15" s="509">
        <v>99.090599999999995</v>
      </c>
    </row>
    <row r="16" spans="1:22">
      <c r="A16" s="437">
        <v>7.3</v>
      </c>
      <c r="B16" s="436" t="s">
        <v>672</v>
      </c>
      <c r="C16" s="431">
        <v>10561090.450300001</v>
      </c>
      <c r="D16" s="431">
        <v>10406943.100300001</v>
      </c>
      <c r="E16" s="431">
        <v>53461.51</v>
      </c>
      <c r="F16" s="431">
        <v>100685.84</v>
      </c>
      <c r="G16" s="431">
        <v>0</v>
      </c>
      <c r="H16" s="431">
        <v>10617639.098999999</v>
      </c>
      <c r="I16" s="431">
        <v>10431574.319</v>
      </c>
      <c r="J16" s="431">
        <v>54100.1</v>
      </c>
      <c r="K16" s="431">
        <v>131964.68</v>
      </c>
      <c r="L16" s="431">
        <v>0</v>
      </c>
      <c r="M16" s="431">
        <v>76213.947806249998</v>
      </c>
      <c r="N16" s="431">
        <v>17255.112034279999</v>
      </c>
      <c r="O16" s="431">
        <v>2599.8490795600001</v>
      </c>
      <c r="P16" s="431">
        <v>56358.986692409999</v>
      </c>
      <c r="Q16" s="431">
        <v>0</v>
      </c>
      <c r="R16" s="431">
        <v>156</v>
      </c>
      <c r="S16" s="502">
        <v>0.11960289370311494</v>
      </c>
      <c r="T16" s="502">
        <v>0.13133672365429014</v>
      </c>
      <c r="U16" s="431">
        <v>0.10439233000000001</v>
      </c>
      <c r="V16" s="509">
        <v>128.00200000000001</v>
      </c>
    </row>
    <row r="17" spans="1:22">
      <c r="A17" s="439">
        <v>8</v>
      </c>
      <c r="B17" s="442" t="s">
        <v>673</v>
      </c>
      <c r="C17" s="431">
        <v>0</v>
      </c>
      <c r="D17" s="431">
        <v>0</v>
      </c>
      <c r="E17" s="431">
        <v>0</v>
      </c>
      <c r="F17" s="431">
        <v>0</v>
      </c>
      <c r="G17" s="431">
        <v>0</v>
      </c>
      <c r="H17" s="431">
        <v>0</v>
      </c>
      <c r="I17" s="431">
        <v>0</v>
      </c>
      <c r="J17" s="431">
        <v>0</v>
      </c>
      <c r="K17" s="431">
        <v>0</v>
      </c>
      <c r="L17" s="431">
        <v>0</v>
      </c>
      <c r="M17" s="431">
        <v>0</v>
      </c>
      <c r="N17" s="431">
        <v>0</v>
      </c>
      <c r="O17" s="431">
        <v>0</v>
      </c>
      <c r="P17" s="431">
        <v>0</v>
      </c>
      <c r="Q17" s="431">
        <v>0</v>
      </c>
      <c r="R17" s="431">
        <v>0</v>
      </c>
      <c r="S17" s="502" t="s">
        <v>1029</v>
      </c>
      <c r="T17" s="502" t="s">
        <v>1029</v>
      </c>
      <c r="U17" s="431">
        <v>0</v>
      </c>
      <c r="V17" s="509">
        <v>0</v>
      </c>
    </row>
    <row r="18" spans="1:22">
      <c r="A18" s="441">
        <v>9</v>
      </c>
      <c r="B18" s="440" t="s">
        <v>674</v>
      </c>
      <c r="C18" s="431">
        <v>348662.87</v>
      </c>
      <c r="D18" s="431">
        <v>330726.40999999997</v>
      </c>
      <c r="E18" s="431">
        <v>0</v>
      </c>
      <c r="F18" s="431">
        <v>17936.46</v>
      </c>
      <c r="G18" s="431">
        <v>0</v>
      </c>
      <c r="H18" s="431">
        <v>424697.16000000003</v>
      </c>
      <c r="I18" s="431">
        <v>398652.38</v>
      </c>
      <c r="J18" s="431">
        <v>0</v>
      </c>
      <c r="K18" s="431">
        <v>26044.78</v>
      </c>
      <c r="L18" s="431">
        <v>0</v>
      </c>
      <c r="M18" s="431">
        <v>27587.72918857</v>
      </c>
      <c r="N18" s="431">
        <v>4198.0342247799999</v>
      </c>
      <c r="O18" s="431">
        <v>0</v>
      </c>
      <c r="P18" s="431">
        <v>23389.69496379</v>
      </c>
      <c r="Q18" s="431">
        <v>0</v>
      </c>
      <c r="R18" s="431">
        <v>27</v>
      </c>
      <c r="S18" s="502" t="s">
        <v>1029</v>
      </c>
      <c r="T18" s="502" t="s">
        <v>1029</v>
      </c>
      <c r="U18" s="431">
        <v>0.10893326</v>
      </c>
      <c r="V18" s="509">
        <v>61.592100000000002</v>
      </c>
    </row>
    <row r="19" spans="1:22">
      <c r="A19" s="439">
        <v>10</v>
      </c>
      <c r="B19" s="438" t="s">
        <v>690</v>
      </c>
      <c r="C19" s="431">
        <v>277642340.28240001</v>
      </c>
      <c r="D19" s="499">
        <v>262314323.59070003</v>
      </c>
      <c r="E19" s="499">
        <v>6495265.5473999996</v>
      </c>
      <c r="F19" s="499">
        <v>8832751.1443000026</v>
      </c>
      <c r="G19" s="499">
        <v>0</v>
      </c>
      <c r="H19" s="499">
        <v>280795642.20080018</v>
      </c>
      <c r="I19" s="499">
        <v>263913236.57010013</v>
      </c>
      <c r="J19" s="499">
        <v>6667313.4604000002</v>
      </c>
      <c r="K19" s="499">
        <v>10215092.17029999</v>
      </c>
      <c r="L19" s="499">
        <v>0</v>
      </c>
      <c r="M19" s="499">
        <v>7938722.0191570399</v>
      </c>
      <c r="N19" s="499">
        <v>1275563.9271996103</v>
      </c>
      <c r="O19" s="499">
        <v>1086348.04280144</v>
      </c>
      <c r="P19" s="499">
        <v>5576810.0491559897</v>
      </c>
      <c r="Q19" s="499">
        <v>0</v>
      </c>
      <c r="R19" s="499">
        <v>14404</v>
      </c>
      <c r="S19" s="503">
        <v>0.1902721025232717</v>
      </c>
      <c r="T19" s="503">
        <v>0.22128968978481761</v>
      </c>
      <c r="U19" s="503">
        <v>0.16194487519127343</v>
      </c>
      <c r="V19" s="510">
        <v>76.570599999999999</v>
      </c>
    </row>
    <row r="20" spans="1:22" ht="24">
      <c r="A20" s="437">
        <v>10.1</v>
      </c>
      <c r="B20" s="436" t="s">
        <v>693</v>
      </c>
      <c r="C20" s="431">
        <v>0</v>
      </c>
      <c r="D20" s="431">
        <v>0</v>
      </c>
      <c r="E20" s="431">
        <v>0</v>
      </c>
      <c r="F20" s="431">
        <v>0</v>
      </c>
      <c r="G20" s="431">
        <v>0</v>
      </c>
      <c r="H20" s="431">
        <v>0</v>
      </c>
      <c r="I20" s="431">
        <v>0</v>
      </c>
      <c r="J20" s="431">
        <v>0</v>
      </c>
      <c r="K20" s="431">
        <v>0</v>
      </c>
      <c r="L20" s="431">
        <v>0</v>
      </c>
      <c r="M20" s="431">
        <v>0</v>
      </c>
      <c r="N20" s="431">
        <v>0</v>
      </c>
      <c r="O20" s="431">
        <v>0</v>
      </c>
      <c r="P20" s="431">
        <v>0</v>
      </c>
      <c r="Q20" s="431">
        <v>0</v>
      </c>
      <c r="R20" s="431">
        <v>0</v>
      </c>
      <c r="S20" s="431">
        <v>0</v>
      </c>
      <c r="T20" s="431">
        <v>0</v>
      </c>
      <c r="U20" s="431">
        <v>0</v>
      </c>
      <c r="V20" s="431">
        <v>0</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F237"/>
  <sheetViews>
    <sheetView topLeftCell="A38" zoomScale="80" zoomScaleNormal="80" workbookViewId="0">
      <selection activeCell="B62" sqref="B62:C62"/>
    </sheetView>
  </sheetViews>
  <sheetFormatPr defaultColWidth="43.5546875" defaultRowHeight="12"/>
  <cols>
    <col min="1" max="1" width="8" style="127" customWidth="1"/>
    <col min="2" max="2" width="66.33203125" style="128" customWidth="1"/>
    <col min="3" max="3" width="131.44140625" style="129" customWidth="1"/>
    <col min="4" max="5" width="10.33203125" style="122" customWidth="1"/>
    <col min="6" max="6" width="67.6640625" style="122" customWidth="1"/>
    <col min="7" max="16384" width="43.5546875" style="122"/>
  </cols>
  <sheetData>
    <row r="1" spans="1:3" ht="13.2" thickTop="1" thickBot="1">
      <c r="A1" s="757" t="s">
        <v>176</v>
      </c>
      <c r="B1" s="758"/>
      <c r="C1" s="759"/>
    </row>
    <row r="2" spans="1:3" ht="26.25" customHeight="1">
      <c r="A2" s="451"/>
      <c r="B2" s="760" t="s">
        <v>177</v>
      </c>
      <c r="C2" s="760"/>
    </row>
    <row r="3" spans="1:3" s="126" customFormat="1" ht="11.25" customHeight="1">
      <c r="A3" s="560"/>
      <c r="B3" s="760" t="s">
        <v>251</v>
      </c>
      <c r="C3" s="760"/>
    </row>
    <row r="4" spans="1:3" ht="12" customHeight="1" thickBot="1">
      <c r="A4" s="761" t="s">
        <v>255</v>
      </c>
      <c r="B4" s="762"/>
      <c r="C4" s="763"/>
    </row>
    <row r="5" spans="1:3" ht="12.6" thickTop="1">
      <c r="A5" s="123"/>
      <c r="B5" s="764" t="s">
        <v>178</v>
      </c>
      <c r="C5" s="765"/>
    </row>
    <row r="6" spans="1:3">
      <c r="A6" s="451"/>
      <c r="B6" s="766" t="s">
        <v>252</v>
      </c>
      <c r="C6" s="767"/>
    </row>
    <row r="7" spans="1:3">
      <c r="A7" s="451"/>
      <c r="B7" s="766" t="s">
        <v>179</v>
      </c>
      <c r="C7" s="767"/>
    </row>
    <row r="8" spans="1:3">
      <c r="A8" s="451"/>
      <c r="B8" s="766" t="s">
        <v>253</v>
      </c>
      <c r="C8" s="767"/>
    </row>
    <row r="9" spans="1:3">
      <c r="A9" s="451"/>
      <c r="B9" s="772" t="s">
        <v>254</v>
      </c>
      <c r="C9" s="773"/>
    </row>
    <row r="10" spans="1:3">
      <c r="A10" s="451"/>
      <c r="B10" s="770" t="s">
        <v>180</v>
      </c>
      <c r="C10" s="771" t="s">
        <v>180</v>
      </c>
    </row>
    <row r="11" spans="1:3">
      <c r="A11" s="451"/>
      <c r="B11" s="770" t="s">
        <v>181</v>
      </c>
      <c r="C11" s="771" t="s">
        <v>181</v>
      </c>
    </row>
    <row r="12" spans="1:3">
      <c r="A12" s="451"/>
      <c r="B12" s="770" t="s">
        <v>182</v>
      </c>
      <c r="C12" s="771" t="s">
        <v>182</v>
      </c>
    </row>
    <row r="13" spans="1:3">
      <c r="A13" s="451"/>
      <c r="B13" s="770" t="s">
        <v>183</v>
      </c>
      <c r="C13" s="771" t="s">
        <v>183</v>
      </c>
    </row>
    <row r="14" spans="1:3">
      <c r="A14" s="451"/>
      <c r="B14" s="770" t="s">
        <v>184</v>
      </c>
      <c r="C14" s="771" t="s">
        <v>184</v>
      </c>
    </row>
    <row r="15" spans="1:3" ht="21.75" customHeight="1">
      <c r="A15" s="451"/>
      <c r="B15" s="770" t="s">
        <v>185</v>
      </c>
      <c r="C15" s="771" t="s">
        <v>185</v>
      </c>
    </row>
    <row r="16" spans="1:3">
      <c r="A16" s="451"/>
      <c r="B16" s="770" t="s">
        <v>186</v>
      </c>
      <c r="C16" s="771" t="s">
        <v>187</v>
      </c>
    </row>
    <row r="17" spans="1:6">
      <c r="A17" s="451"/>
      <c r="B17" s="770" t="s">
        <v>188</v>
      </c>
      <c r="C17" s="771" t="s">
        <v>189</v>
      </c>
    </row>
    <row r="18" spans="1:6">
      <c r="A18" s="451"/>
      <c r="B18" s="770" t="s">
        <v>190</v>
      </c>
      <c r="C18" s="771" t="s">
        <v>191</v>
      </c>
    </row>
    <row r="19" spans="1:6">
      <c r="A19" s="561"/>
      <c r="B19" s="768" t="s">
        <v>192</v>
      </c>
      <c r="C19" s="769" t="s">
        <v>192</v>
      </c>
    </row>
    <row r="20" spans="1:6">
      <c r="A20" s="561"/>
      <c r="B20" s="768" t="s">
        <v>926</v>
      </c>
      <c r="C20" s="769" t="s">
        <v>193</v>
      </c>
    </row>
    <row r="21" spans="1:6">
      <c r="A21" s="451"/>
      <c r="B21" s="768" t="s">
        <v>971</v>
      </c>
      <c r="C21" s="769" t="s">
        <v>194</v>
      </c>
    </row>
    <row r="22" spans="1:6" ht="23.25" customHeight="1">
      <c r="A22" s="451"/>
      <c r="B22" s="770" t="s">
        <v>195</v>
      </c>
      <c r="C22" s="771" t="s">
        <v>196</v>
      </c>
      <c r="F22" s="485"/>
    </row>
    <row r="23" spans="1:6">
      <c r="A23" s="451"/>
      <c r="B23" s="770" t="s">
        <v>197</v>
      </c>
      <c r="C23" s="771" t="s">
        <v>197</v>
      </c>
    </row>
    <row r="24" spans="1:6">
      <c r="A24" s="451"/>
      <c r="B24" s="770" t="s">
        <v>198</v>
      </c>
      <c r="C24" s="771" t="s">
        <v>199</v>
      </c>
    </row>
    <row r="25" spans="1:6" ht="12.6" thickBot="1">
      <c r="A25" s="124"/>
      <c r="B25" s="777" t="s">
        <v>200</v>
      </c>
      <c r="C25" s="778"/>
    </row>
    <row r="26" spans="1:6" ht="13.2" thickTop="1" thickBot="1">
      <c r="A26" s="761" t="s">
        <v>817</v>
      </c>
      <c r="B26" s="762"/>
      <c r="C26" s="763"/>
    </row>
    <row r="27" spans="1:6" ht="13.2" thickTop="1" thickBot="1">
      <c r="A27" s="125"/>
      <c r="B27" s="779" t="s">
        <v>818</v>
      </c>
      <c r="C27" s="780"/>
    </row>
    <row r="28" spans="1:6" ht="13.2" thickTop="1" thickBot="1">
      <c r="A28" s="761" t="s">
        <v>256</v>
      </c>
      <c r="B28" s="762"/>
      <c r="C28" s="763"/>
    </row>
    <row r="29" spans="1:6" ht="12.6" thickTop="1">
      <c r="A29" s="123"/>
      <c r="B29" s="781" t="s">
        <v>821</v>
      </c>
      <c r="C29" s="782" t="s">
        <v>201</v>
      </c>
    </row>
    <row r="30" spans="1:6">
      <c r="A30" s="451"/>
      <c r="B30" s="774" t="s">
        <v>205</v>
      </c>
      <c r="C30" s="775" t="s">
        <v>202</v>
      </c>
    </row>
    <row r="31" spans="1:6">
      <c r="A31" s="451"/>
      <c r="B31" s="774" t="s">
        <v>819</v>
      </c>
      <c r="C31" s="775" t="s">
        <v>203</v>
      </c>
    </row>
    <row r="32" spans="1:6">
      <c r="A32" s="451"/>
      <c r="B32" s="774" t="s">
        <v>820</v>
      </c>
      <c r="C32" s="775" t="s">
        <v>204</v>
      </c>
    </row>
    <row r="33" spans="1:3">
      <c r="A33" s="451"/>
      <c r="B33" s="774" t="s">
        <v>208</v>
      </c>
      <c r="C33" s="775" t="s">
        <v>209</v>
      </c>
    </row>
    <row r="34" spans="1:3">
      <c r="A34" s="451"/>
      <c r="B34" s="774" t="s">
        <v>822</v>
      </c>
      <c r="C34" s="775" t="s">
        <v>206</v>
      </c>
    </row>
    <row r="35" spans="1:3">
      <c r="A35" s="451"/>
      <c r="B35" s="774" t="s">
        <v>823</v>
      </c>
      <c r="C35" s="775" t="s">
        <v>207</v>
      </c>
    </row>
    <row r="36" spans="1:3">
      <c r="A36" s="451"/>
      <c r="B36" s="766" t="s">
        <v>824</v>
      </c>
      <c r="C36" s="776"/>
    </row>
    <row r="37" spans="1:3" ht="24.75" customHeight="1">
      <c r="A37" s="451"/>
      <c r="B37" s="774" t="s">
        <v>825</v>
      </c>
      <c r="C37" s="775" t="s">
        <v>210</v>
      </c>
    </row>
    <row r="38" spans="1:3" ht="23.25" customHeight="1">
      <c r="A38" s="451"/>
      <c r="B38" s="774" t="s">
        <v>826</v>
      </c>
      <c r="C38" s="775" t="s">
        <v>211</v>
      </c>
    </row>
    <row r="39" spans="1:3" ht="23.25" customHeight="1">
      <c r="A39" s="451"/>
      <c r="B39" s="766" t="s">
        <v>827</v>
      </c>
      <c r="C39" s="767"/>
    </row>
    <row r="40" spans="1:3" ht="12" customHeight="1">
      <c r="A40" s="451"/>
      <c r="B40" s="774" t="s">
        <v>828</v>
      </c>
      <c r="C40" s="775"/>
    </row>
    <row r="41" spans="1:3" ht="12.6" thickBot="1">
      <c r="A41" s="761" t="s">
        <v>257</v>
      </c>
      <c r="B41" s="762"/>
      <c r="C41" s="763"/>
    </row>
    <row r="42" spans="1:3" ht="12.6" thickTop="1">
      <c r="A42" s="123"/>
      <c r="B42" s="764" t="s">
        <v>287</v>
      </c>
      <c r="C42" s="765" t="s">
        <v>212</v>
      </c>
    </row>
    <row r="43" spans="1:3">
      <c r="A43" s="451"/>
      <c r="B43" s="766" t="s">
        <v>286</v>
      </c>
      <c r="C43" s="767"/>
    </row>
    <row r="44" spans="1:3" ht="23.25" customHeight="1" thickBot="1">
      <c r="A44" s="124"/>
      <c r="B44" s="783" t="s">
        <v>213</v>
      </c>
      <c r="C44" s="784" t="s">
        <v>214</v>
      </c>
    </row>
    <row r="45" spans="1:3" ht="11.25" customHeight="1" thickTop="1" thickBot="1">
      <c r="A45" s="761" t="s">
        <v>258</v>
      </c>
      <c r="B45" s="762"/>
      <c r="C45" s="763"/>
    </row>
    <row r="46" spans="1:3" ht="26.25" customHeight="1" thickTop="1">
      <c r="A46" s="451"/>
      <c r="B46" s="766" t="s">
        <v>259</v>
      </c>
      <c r="C46" s="767"/>
    </row>
    <row r="47" spans="1:3" ht="12.6" thickBot="1">
      <c r="A47" s="761" t="s">
        <v>260</v>
      </c>
      <c r="B47" s="762"/>
      <c r="C47" s="763"/>
    </row>
    <row r="48" spans="1:3" ht="12.6" thickTop="1">
      <c r="A48" s="123"/>
      <c r="B48" s="764" t="s">
        <v>215</v>
      </c>
      <c r="C48" s="765" t="s">
        <v>215</v>
      </c>
    </row>
    <row r="49" spans="1:3" ht="11.25" customHeight="1">
      <c r="A49" s="451"/>
      <c r="B49" s="766" t="s">
        <v>216</v>
      </c>
      <c r="C49" s="767" t="s">
        <v>216</v>
      </c>
    </row>
    <row r="50" spans="1:3">
      <c r="A50" s="451"/>
      <c r="B50" s="766" t="s">
        <v>217</v>
      </c>
      <c r="C50" s="767" t="s">
        <v>217</v>
      </c>
    </row>
    <row r="51" spans="1:3" ht="11.25" customHeight="1">
      <c r="A51" s="451"/>
      <c r="B51" s="766" t="s">
        <v>830</v>
      </c>
      <c r="C51" s="767" t="s">
        <v>218</v>
      </c>
    </row>
    <row r="52" spans="1:3" ht="33.6" customHeight="1">
      <c r="A52" s="451"/>
      <c r="B52" s="766" t="s">
        <v>219</v>
      </c>
      <c r="C52" s="767" t="s">
        <v>219</v>
      </c>
    </row>
    <row r="53" spans="1:3" ht="11.25" customHeight="1">
      <c r="A53" s="451"/>
      <c r="B53" s="766" t="s">
        <v>307</v>
      </c>
      <c r="C53" s="767" t="s">
        <v>220</v>
      </c>
    </row>
    <row r="54" spans="1:3" ht="11.25" customHeight="1" thickBot="1">
      <c r="A54" s="761" t="s">
        <v>261</v>
      </c>
      <c r="B54" s="762"/>
      <c r="C54" s="763"/>
    </row>
    <row r="55" spans="1:3" ht="12.6" thickTop="1">
      <c r="A55" s="123"/>
      <c r="B55" s="764" t="s">
        <v>215</v>
      </c>
      <c r="C55" s="765" t="s">
        <v>215</v>
      </c>
    </row>
    <row r="56" spans="1:3">
      <c r="A56" s="451"/>
      <c r="B56" s="766" t="s">
        <v>221</v>
      </c>
      <c r="C56" s="767" t="s">
        <v>221</v>
      </c>
    </row>
    <row r="57" spans="1:3">
      <c r="A57" s="451"/>
      <c r="B57" s="766" t="s">
        <v>264</v>
      </c>
      <c r="C57" s="767" t="s">
        <v>222</v>
      </c>
    </row>
    <row r="58" spans="1:3">
      <c r="A58" s="451"/>
      <c r="B58" s="766" t="s">
        <v>223</v>
      </c>
      <c r="C58" s="767" t="s">
        <v>223</v>
      </c>
    </row>
    <row r="59" spans="1:3">
      <c r="A59" s="451"/>
      <c r="B59" s="766" t="s">
        <v>224</v>
      </c>
      <c r="C59" s="767" t="s">
        <v>224</v>
      </c>
    </row>
    <row r="60" spans="1:3">
      <c r="A60" s="451"/>
      <c r="B60" s="766" t="s">
        <v>225</v>
      </c>
      <c r="C60" s="767" t="s">
        <v>225</v>
      </c>
    </row>
    <row r="61" spans="1:3">
      <c r="A61" s="451"/>
      <c r="B61" s="766" t="s">
        <v>265</v>
      </c>
      <c r="C61" s="767" t="s">
        <v>226</v>
      </c>
    </row>
    <row r="62" spans="1:3">
      <c r="A62" s="451"/>
      <c r="B62" s="766" t="s">
        <v>981</v>
      </c>
      <c r="C62" s="767" t="s">
        <v>227</v>
      </c>
    </row>
    <row r="63" spans="1:3" ht="12.6" thickBot="1">
      <c r="A63" s="124"/>
      <c r="B63" s="783" t="s">
        <v>228</v>
      </c>
      <c r="C63" s="784" t="s">
        <v>228</v>
      </c>
    </row>
    <row r="64" spans="1:3" ht="11.25" customHeight="1" thickTop="1">
      <c r="A64" s="790" t="s">
        <v>262</v>
      </c>
      <c r="B64" s="791"/>
      <c r="C64" s="792"/>
    </row>
    <row r="65" spans="1:3" ht="12.6" thickBot="1">
      <c r="A65" s="124"/>
      <c r="B65" s="783" t="s">
        <v>229</v>
      </c>
      <c r="C65" s="784" t="s">
        <v>229</v>
      </c>
    </row>
    <row r="66" spans="1:3" ht="11.25" customHeight="1" thickTop="1">
      <c r="A66" s="785" t="s">
        <v>972</v>
      </c>
      <c r="B66" s="786"/>
      <c r="C66" s="787"/>
    </row>
    <row r="67" spans="1:3" ht="12.6" thickBot="1">
      <c r="A67" s="562"/>
      <c r="B67" s="788" t="s">
        <v>973</v>
      </c>
      <c r="C67" s="789"/>
    </row>
    <row r="68" spans="1:3" ht="11.25" customHeight="1" thickTop="1" thickBot="1">
      <c r="A68" s="761" t="s">
        <v>263</v>
      </c>
      <c r="B68" s="762"/>
      <c r="C68" s="763"/>
    </row>
    <row r="69" spans="1:3" ht="12.6" thickTop="1">
      <c r="A69" s="123"/>
      <c r="B69" s="764" t="s">
        <v>230</v>
      </c>
      <c r="C69" s="765" t="s">
        <v>230</v>
      </c>
    </row>
    <row r="70" spans="1:3">
      <c r="A70" s="451"/>
      <c r="B70" s="766" t="s">
        <v>832</v>
      </c>
      <c r="C70" s="767" t="s">
        <v>231</v>
      </c>
    </row>
    <row r="71" spans="1:3">
      <c r="A71" s="451"/>
      <c r="B71" s="766" t="s">
        <v>232</v>
      </c>
      <c r="C71" s="767" t="s">
        <v>232</v>
      </c>
    </row>
    <row r="72" spans="1:3" ht="55.2" customHeight="1">
      <c r="A72" s="451"/>
      <c r="B72" s="793" t="s">
        <v>974</v>
      </c>
      <c r="C72" s="794" t="s">
        <v>233</v>
      </c>
    </row>
    <row r="73" spans="1:3" ht="33.75" customHeight="1">
      <c r="A73" s="451"/>
      <c r="B73" s="795" t="s">
        <v>266</v>
      </c>
      <c r="C73" s="796" t="s">
        <v>234</v>
      </c>
    </row>
    <row r="74" spans="1:3" ht="15.75" customHeight="1">
      <c r="A74" s="451"/>
      <c r="B74" s="795" t="s">
        <v>833</v>
      </c>
      <c r="C74" s="796" t="s">
        <v>235</v>
      </c>
    </row>
    <row r="75" spans="1:3">
      <c r="A75" s="451"/>
      <c r="B75" s="766" t="s">
        <v>236</v>
      </c>
      <c r="C75" s="767" t="s">
        <v>236</v>
      </c>
    </row>
    <row r="76" spans="1:3" ht="12.6" thickBot="1">
      <c r="A76" s="124"/>
      <c r="B76" s="783" t="s">
        <v>237</v>
      </c>
      <c r="C76" s="784" t="s">
        <v>237</v>
      </c>
    </row>
    <row r="77" spans="1:3" ht="12.6" thickTop="1">
      <c r="A77" s="790" t="s">
        <v>290</v>
      </c>
      <c r="B77" s="791"/>
      <c r="C77" s="792"/>
    </row>
    <row r="78" spans="1:3">
      <c r="A78" s="451"/>
      <c r="B78" s="766" t="s">
        <v>229</v>
      </c>
      <c r="C78" s="767"/>
    </row>
    <row r="79" spans="1:3">
      <c r="A79" s="451"/>
      <c r="B79" s="766" t="s">
        <v>288</v>
      </c>
      <c r="C79" s="767"/>
    </row>
    <row r="80" spans="1:3">
      <c r="A80" s="451"/>
      <c r="B80" s="766" t="s">
        <v>289</v>
      </c>
      <c r="C80" s="767"/>
    </row>
    <row r="81" spans="1:3">
      <c r="A81" s="790" t="s">
        <v>291</v>
      </c>
      <c r="B81" s="791"/>
      <c r="C81" s="792"/>
    </row>
    <row r="82" spans="1:3">
      <c r="A82" s="451"/>
      <c r="B82" s="766" t="s">
        <v>229</v>
      </c>
      <c r="C82" s="767"/>
    </row>
    <row r="83" spans="1:3">
      <c r="A83" s="451"/>
      <c r="B83" s="766" t="s">
        <v>292</v>
      </c>
      <c r="C83" s="767"/>
    </row>
    <row r="84" spans="1:3" ht="79.5" customHeight="1">
      <c r="A84" s="451"/>
      <c r="B84" s="766" t="s">
        <v>306</v>
      </c>
      <c r="C84" s="767"/>
    </row>
    <row r="85" spans="1:3" ht="53.25" customHeight="1">
      <c r="A85" s="451"/>
      <c r="B85" s="766" t="s">
        <v>305</v>
      </c>
      <c r="C85" s="767"/>
    </row>
    <row r="86" spans="1:3">
      <c r="A86" s="451"/>
      <c r="B86" s="766" t="s">
        <v>293</v>
      </c>
      <c r="C86" s="767"/>
    </row>
    <row r="87" spans="1:3">
      <c r="A87" s="451"/>
      <c r="B87" s="766" t="s">
        <v>294</v>
      </c>
      <c r="C87" s="767"/>
    </row>
    <row r="88" spans="1:3">
      <c r="A88" s="451"/>
      <c r="B88" s="766" t="s">
        <v>295</v>
      </c>
      <c r="C88" s="767"/>
    </row>
    <row r="89" spans="1:3">
      <c r="A89" s="790" t="s">
        <v>296</v>
      </c>
      <c r="B89" s="791"/>
      <c r="C89" s="792"/>
    </row>
    <row r="90" spans="1:3">
      <c r="A90" s="451"/>
      <c r="B90" s="766" t="s">
        <v>229</v>
      </c>
      <c r="C90" s="767"/>
    </row>
    <row r="91" spans="1:3">
      <c r="A91" s="451"/>
      <c r="B91" s="766" t="s">
        <v>298</v>
      </c>
      <c r="C91" s="767"/>
    </row>
    <row r="92" spans="1:3" ht="12" customHeight="1">
      <c r="A92" s="451"/>
      <c r="B92" s="766" t="s">
        <v>299</v>
      </c>
      <c r="C92" s="767"/>
    </row>
    <row r="93" spans="1:3">
      <c r="A93" s="451"/>
      <c r="B93" s="766" t="s">
        <v>300</v>
      </c>
      <c r="C93" s="767"/>
    </row>
    <row r="94" spans="1:3" ht="24.75" customHeight="1">
      <c r="A94" s="451"/>
      <c r="B94" s="774" t="s">
        <v>336</v>
      </c>
      <c r="C94" s="775"/>
    </row>
    <row r="95" spans="1:3" ht="24" customHeight="1">
      <c r="A95" s="451"/>
      <c r="B95" s="774" t="s">
        <v>337</v>
      </c>
      <c r="C95" s="775"/>
    </row>
    <row r="96" spans="1:3" ht="13.5" customHeight="1">
      <c r="A96" s="451"/>
      <c r="B96" s="774" t="s">
        <v>301</v>
      </c>
      <c r="C96" s="775"/>
    </row>
    <row r="97" spans="1:3" ht="11.25" customHeight="1" thickBot="1">
      <c r="A97" s="799" t="s">
        <v>332</v>
      </c>
      <c r="B97" s="800"/>
      <c r="C97" s="801"/>
    </row>
    <row r="98" spans="1:3" ht="13.2" thickTop="1" thickBot="1">
      <c r="A98" s="802" t="s">
        <v>238</v>
      </c>
      <c r="B98" s="802"/>
      <c r="C98" s="802"/>
    </row>
    <row r="99" spans="1:3">
      <c r="A99" s="563">
        <v>2</v>
      </c>
      <c r="B99" s="564" t="s">
        <v>312</v>
      </c>
      <c r="C99" s="564" t="s">
        <v>333</v>
      </c>
    </row>
    <row r="100" spans="1:3">
      <c r="A100" s="565">
        <v>3</v>
      </c>
      <c r="B100" s="566" t="s">
        <v>313</v>
      </c>
      <c r="C100" s="567" t="s">
        <v>334</v>
      </c>
    </row>
    <row r="101" spans="1:3">
      <c r="A101" s="565">
        <v>4</v>
      </c>
      <c r="B101" s="566" t="s">
        <v>314</v>
      </c>
      <c r="C101" s="567" t="s">
        <v>338</v>
      </c>
    </row>
    <row r="102" spans="1:3" ht="11.25" customHeight="1">
      <c r="A102" s="565">
        <v>5</v>
      </c>
      <c r="B102" s="566" t="s">
        <v>315</v>
      </c>
      <c r="C102" s="567" t="s">
        <v>335</v>
      </c>
    </row>
    <row r="103" spans="1:3" ht="12" customHeight="1">
      <c r="A103" s="565">
        <v>6</v>
      </c>
      <c r="B103" s="566" t="s">
        <v>330</v>
      </c>
      <c r="C103" s="567" t="s">
        <v>316</v>
      </c>
    </row>
    <row r="104" spans="1:3" ht="12" customHeight="1">
      <c r="A104" s="565">
        <v>7</v>
      </c>
      <c r="B104" s="566" t="s">
        <v>317</v>
      </c>
      <c r="C104" s="567" t="s">
        <v>331</v>
      </c>
    </row>
    <row r="105" spans="1:3">
      <c r="A105" s="565">
        <v>8</v>
      </c>
      <c r="B105" s="566" t="s">
        <v>322</v>
      </c>
      <c r="C105" s="567" t="s">
        <v>342</v>
      </c>
    </row>
    <row r="106" spans="1:3" ht="11.25" customHeight="1">
      <c r="A106" s="790" t="s">
        <v>302</v>
      </c>
      <c r="B106" s="791"/>
      <c r="C106" s="792"/>
    </row>
    <row r="107" spans="1:3" ht="12" customHeight="1">
      <c r="A107" s="451"/>
      <c r="B107" s="766" t="s">
        <v>229</v>
      </c>
      <c r="C107" s="767"/>
    </row>
    <row r="108" spans="1:3">
      <c r="A108" s="790" t="s">
        <v>463</v>
      </c>
      <c r="B108" s="791"/>
      <c r="C108" s="792"/>
    </row>
    <row r="109" spans="1:3" ht="12" customHeight="1">
      <c r="A109" s="451"/>
      <c r="B109" s="766" t="s">
        <v>465</v>
      </c>
      <c r="C109" s="767"/>
    </row>
    <row r="110" spans="1:3">
      <c r="A110" s="451"/>
      <c r="B110" s="766" t="s">
        <v>466</v>
      </c>
      <c r="C110" s="767"/>
    </row>
    <row r="111" spans="1:3">
      <c r="A111" s="451"/>
      <c r="B111" s="766" t="s">
        <v>464</v>
      </c>
      <c r="C111" s="767"/>
    </row>
    <row r="112" spans="1:3">
      <c r="A112" s="756" t="s">
        <v>697</v>
      </c>
      <c r="B112" s="756"/>
      <c r="C112" s="756"/>
    </row>
    <row r="113" spans="1:3">
      <c r="A113" s="803" t="s">
        <v>176</v>
      </c>
      <c r="B113" s="803"/>
      <c r="C113" s="803"/>
    </row>
    <row r="114" spans="1:3">
      <c r="A114" s="568">
        <v>1</v>
      </c>
      <c r="B114" s="797" t="s">
        <v>581</v>
      </c>
      <c r="C114" s="798"/>
    </row>
    <row r="115" spans="1:3">
      <c r="A115" s="568">
        <v>2</v>
      </c>
      <c r="B115" s="808" t="s">
        <v>582</v>
      </c>
      <c r="C115" s="809"/>
    </row>
    <row r="116" spans="1:3">
      <c r="A116" s="568">
        <v>3</v>
      </c>
      <c r="B116" s="797" t="s">
        <v>907</v>
      </c>
      <c r="C116" s="798"/>
    </row>
    <row r="117" spans="1:3">
      <c r="A117" s="568">
        <v>4</v>
      </c>
      <c r="B117" s="797" t="s">
        <v>906</v>
      </c>
      <c r="C117" s="798"/>
    </row>
    <row r="118" spans="1:3">
      <c r="A118" s="568">
        <v>5</v>
      </c>
      <c r="B118" s="474" t="s">
        <v>905</v>
      </c>
      <c r="C118" s="473"/>
    </row>
    <row r="119" spans="1:3">
      <c r="A119" s="568">
        <v>6</v>
      </c>
      <c r="B119" s="797" t="s">
        <v>918</v>
      </c>
      <c r="C119" s="798"/>
    </row>
    <row r="120" spans="1:3" ht="48.45" customHeight="1">
      <c r="A120" s="568">
        <v>7</v>
      </c>
      <c r="B120" s="797" t="s">
        <v>919</v>
      </c>
      <c r="C120" s="798"/>
    </row>
    <row r="121" spans="1:3">
      <c r="A121" s="450">
        <v>8</v>
      </c>
      <c r="B121" s="445" t="s">
        <v>608</v>
      </c>
      <c r="C121" s="469" t="s">
        <v>904</v>
      </c>
    </row>
    <row r="122" spans="1:3" ht="24">
      <c r="A122" s="568">
        <v>9.01</v>
      </c>
      <c r="B122" s="445" t="s">
        <v>492</v>
      </c>
      <c r="C122" s="446" t="s">
        <v>657</v>
      </c>
    </row>
    <row r="123" spans="1:3" ht="36">
      <c r="A123" s="568">
        <v>9.02</v>
      </c>
      <c r="B123" s="445" t="s">
        <v>493</v>
      </c>
      <c r="C123" s="446" t="s">
        <v>660</v>
      </c>
    </row>
    <row r="124" spans="1:3">
      <c r="A124" s="568">
        <v>9.0299999999999994</v>
      </c>
      <c r="B124" s="446" t="s">
        <v>841</v>
      </c>
      <c r="C124" s="446" t="s">
        <v>583</v>
      </c>
    </row>
    <row r="125" spans="1:3">
      <c r="A125" s="568">
        <v>9.0399999999999991</v>
      </c>
      <c r="B125" s="445" t="s">
        <v>494</v>
      </c>
      <c r="C125" s="446" t="s">
        <v>584</v>
      </c>
    </row>
    <row r="126" spans="1:3">
      <c r="A126" s="568">
        <v>9.0500000000000007</v>
      </c>
      <c r="B126" s="445" t="s">
        <v>495</v>
      </c>
      <c r="C126" s="446" t="s">
        <v>585</v>
      </c>
    </row>
    <row r="127" spans="1:3" ht="24">
      <c r="A127" s="568">
        <v>9.06</v>
      </c>
      <c r="B127" s="445" t="s">
        <v>496</v>
      </c>
      <c r="C127" s="446" t="s">
        <v>586</v>
      </c>
    </row>
    <row r="128" spans="1:3">
      <c r="A128" s="568">
        <v>9.07</v>
      </c>
      <c r="B128" s="472" t="s">
        <v>497</v>
      </c>
      <c r="C128" s="446" t="s">
        <v>587</v>
      </c>
    </row>
    <row r="129" spans="1:3" ht="24">
      <c r="A129" s="568">
        <v>9.08</v>
      </c>
      <c r="B129" s="445" t="s">
        <v>498</v>
      </c>
      <c r="C129" s="446" t="s">
        <v>588</v>
      </c>
    </row>
    <row r="130" spans="1:3" ht="24">
      <c r="A130" s="568">
        <v>9.09</v>
      </c>
      <c r="B130" s="445" t="s">
        <v>499</v>
      </c>
      <c r="C130" s="446" t="s">
        <v>589</v>
      </c>
    </row>
    <row r="131" spans="1:3">
      <c r="A131" s="569">
        <v>9.1</v>
      </c>
      <c r="B131" s="445" t="s">
        <v>500</v>
      </c>
      <c r="C131" s="446" t="s">
        <v>590</v>
      </c>
    </row>
    <row r="132" spans="1:3">
      <c r="A132" s="568">
        <v>9.11</v>
      </c>
      <c r="B132" s="445" t="s">
        <v>501</v>
      </c>
      <c r="C132" s="446" t="s">
        <v>591</v>
      </c>
    </row>
    <row r="133" spans="1:3">
      <c r="A133" s="568">
        <v>9.1199999999999992</v>
      </c>
      <c r="B133" s="445" t="s">
        <v>502</v>
      </c>
      <c r="C133" s="446" t="s">
        <v>592</v>
      </c>
    </row>
    <row r="134" spans="1:3">
      <c r="A134" s="568">
        <v>9.1300000000000008</v>
      </c>
      <c r="B134" s="445" t="s">
        <v>503</v>
      </c>
      <c r="C134" s="446" t="s">
        <v>593</v>
      </c>
    </row>
    <row r="135" spans="1:3">
      <c r="A135" s="568">
        <v>9.14</v>
      </c>
      <c r="B135" s="445" t="s">
        <v>504</v>
      </c>
      <c r="C135" s="446" t="s">
        <v>594</v>
      </c>
    </row>
    <row r="136" spans="1:3">
      <c r="A136" s="568">
        <v>9.15</v>
      </c>
      <c r="B136" s="445" t="s">
        <v>505</v>
      </c>
      <c r="C136" s="446" t="s">
        <v>595</v>
      </c>
    </row>
    <row r="137" spans="1:3">
      <c r="A137" s="568">
        <v>9.16</v>
      </c>
      <c r="B137" s="445" t="s">
        <v>506</v>
      </c>
      <c r="C137" s="446" t="s">
        <v>596</v>
      </c>
    </row>
    <row r="138" spans="1:3">
      <c r="A138" s="568">
        <v>9.17</v>
      </c>
      <c r="B138" s="446" t="s">
        <v>507</v>
      </c>
      <c r="C138" s="446" t="s">
        <v>597</v>
      </c>
    </row>
    <row r="139" spans="1:3" ht="24">
      <c r="A139" s="568">
        <v>9.18</v>
      </c>
      <c r="B139" s="445" t="s">
        <v>508</v>
      </c>
      <c r="C139" s="446" t="s">
        <v>598</v>
      </c>
    </row>
    <row r="140" spans="1:3">
      <c r="A140" s="568">
        <v>9.19</v>
      </c>
      <c r="B140" s="445" t="s">
        <v>509</v>
      </c>
      <c r="C140" s="446" t="s">
        <v>599</v>
      </c>
    </row>
    <row r="141" spans="1:3">
      <c r="A141" s="569">
        <v>9.1999999999999993</v>
      </c>
      <c r="B141" s="445" t="s">
        <v>510</v>
      </c>
      <c r="C141" s="446" t="s">
        <v>600</v>
      </c>
    </row>
    <row r="142" spans="1:3">
      <c r="A142" s="568">
        <v>9.2100000000000009</v>
      </c>
      <c r="B142" s="445" t="s">
        <v>511</v>
      </c>
      <c r="C142" s="446" t="s">
        <v>601</v>
      </c>
    </row>
    <row r="143" spans="1:3">
      <c r="A143" s="568">
        <v>9.2200000000000006</v>
      </c>
      <c r="B143" s="445" t="s">
        <v>512</v>
      </c>
      <c r="C143" s="446" t="s">
        <v>602</v>
      </c>
    </row>
    <row r="144" spans="1:3" ht="24">
      <c r="A144" s="568">
        <v>9.23</v>
      </c>
      <c r="B144" s="445" t="s">
        <v>513</v>
      </c>
      <c r="C144" s="446" t="s">
        <v>603</v>
      </c>
    </row>
    <row r="145" spans="1:3" ht="24">
      <c r="A145" s="568">
        <v>9.24</v>
      </c>
      <c r="B145" s="445" t="s">
        <v>514</v>
      </c>
      <c r="C145" s="446" t="s">
        <v>604</v>
      </c>
    </row>
    <row r="146" spans="1:3">
      <c r="A146" s="568">
        <v>9.2500000000000107</v>
      </c>
      <c r="B146" s="445" t="s">
        <v>515</v>
      </c>
      <c r="C146" s="446" t="s">
        <v>605</v>
      </c>
    </row>
    <row r="147" spans="1:3" ht="24">
      <c r="A147" s="568">
        <v>9.2600000000000193</v>
      </c>
      <c r="B147" s="445" t="s">
        <v>606</v>
      </c>
      <c r="C147" s="471" t="s">
        <v>607</v>
      </c>
    </row>
    <row r="148" spans="1:3" s="289" customFormat="1" ht="24">
      <c r="A148" s="568">
        <v>9.2700000000000298</v>
      </c>
      <c r="B148" s="445" t="s">
        <v>88</v>
      </c>
      <c r="C148" s="471" t="s">
        <v>658</v>
      </c>
    </row>
    <row r="149" spans="1:3" s="289" customFormat="1">
      <c r="A149" s="451"/>
      <c r="B149" s="806" t="s">
        <v>609</v>
      </c>
      <c r="C149" s="807"/>
    </row>
    <row r="150" spans="1:3" s="289" customFormat="1">
      <c r="A150" s="450">
        <v>1</v>
      </c>
      <c r="B150" s="766" t="s">
        <v>903</v>
      </c>
      <c r="C150" s="767"/>
    </row>
    <row r="151" spans="1:3" s="289" customFormat="1">
      <c r="A151" s="450">
        <v>2</v>
      </c>
      <c r="B151" s="766" t="s">
        <v>659</v>
      </c>
      <c r="C151" s="767"/>
    </row>
    <row r="152" spans="1:3" s="289" customFormat="1">
      <c r="A152" s="450">
        <v>3</v>
      </c>
      <c r="B152" s="766" t="s">
        <v>656</v>
      </c>
      <c r="C152" s="767"/>
    </row>
    <row r="153" spans="1:3" s="289" customFormat="1">
      <c r="A153" s="451"/>
      <c r="B153" s="806" t="s">
        <v>610</v>
      </c>
      <c r="C153" s="807"/>
    </row>
    <row r="154" spans="1:3" s="289" customFormat="1">
      <c r="A154" s="450">
        <v>1</v>
      </c>
      <c r="B154" s="810" t="s">
        <v>902</v>
      </c>
      <c r="C154" s="811"/>
    </row>
    <row r="155" spans="1:3" s="289" customFormat="1">
      <c r="A155" s="450">
        <v>2</v>
      </c>
      <c r="B155" s="445" t="s">
        <v>839</v>
      </c>
      <c r="C155" s="570" t="s">
        <v>975</v>
      </c>
    </row>
    <row r="156" spans="1:3" ht="24">
      <c r="A156" s="450">
        <v>3</v>
      </c>
      <c r="B156" s="445" t="s">
        <v>838</v>
      </c>
      <c r="C156" s="469" t="s">
        <v>901</v>
      </c>
    </row>
    <row r="157" spans="1:3">
      <c r="A157" s="450">
        <v>4</v>
      </c>
      <c r="B157" s="445" t="s">
        <v>485</v>
      </c>
      <c r="C157" s="445" t="s">
        <v>922</v>
      </c>
    </row>
    <row r="158" spans="1:3" ht="25.2" customHeight="1">
      <c r="A158" s="451"/>
      <c r="B158" s="806" t="s">
        <v>611</v>
      </c>
      <c r="C158" s="807"/>
    </row>
    <row r="159" spans="1:3" ht="36">
      <c r="A159" s="450"/>
      <c r="B159" s="445" t="s">
        <v>890</v>
      </c>
      <c r="C159" s="571" t="s">
        <v>976</v>
      </c>
    </row>
    <row r="160" spans="1:3">
      <c r="A160" s="451"/>
      <c r="B160" s="806" t="s">
        <v>612</v>
      </c>
      <c r="C160" s="807"/>
    </row>
    <row r="161" spans="1:3" ht="39" customHeight="1">
      <c r="A161" s="451"/>
      <c r="B161" s="766" t="s">
        <v>900</v>
      </c>
      <c r="C161" s="767"/>
    </row>
    <row r="162" spans="1:3">
      <c r="A162" s="451" t="s">
        <v>613</v>
      </c>
      <c r="B162" s="470" t="s">
        <v>523</v>
      </c>
      <c r="C162" s="462" t="s">
        <v>614</v>
      </c>
    </row>
    <row r="163" spans="1:3">
      <c r="A163" s="451" t="s">
        <v>357</v>
      </c>
      <c r="B163" s="467" t="s">
        <v>524</v>
      </c>
      <c r="C163" s="469" t="s">
        <v>899</v>
      </c>
    </row>
    <row r="164" spans="1:3" ht="24">
      <c r="A164" s="451" t="s">
        <v>364</v>
      </c>
      <c r="B164" s="462" t="s">
        <v>525</v>
      </c>
      <c r="C164" s="469" t="s">
        <v>615</v>
      </c>
    </row>
    <row r="165" spans="1:3">
      <c r="A165" s="451" t="s">
        <v>616</v>
      </c>
      <c r="B165" s="467" t="s">
        <v>526</v>
      </c>
      <c r="C165" s="468" t="s">
        <v>617</v>
      </c>
    </row>
    <row r="166" spans="1:3" ht="24">
      <c r="A166" s="451" t="s">
        <v>618</v>
      </c>
      <c r="B166" s="467" t="s">
        <v>854</v>
      </c>
      <c r="C166" s="461" t="s">
        <v>898</v>
      </c>
    </row>
    <row r="167" spans="1:3" ht="24">
      <c r="A167" s="451" t="s">
        <v>365</v>
      </c>
      <c r="B167" s="467" t="s">
        <v>527</v>
      </c>
      <c r="C167" s="461" t="s">
        <v>620</v>
      </c>
    </row>
    <row r="168" spans="1:3" ht="24">
      <c r="A168" s="451" t="s">
        <v>619</v>
      </c>
      <c r="B168" s="465" t="s">
        <v>530</v>
      </c>
      <c r="C168" s="466" t="s">
        <v>627</v>
      </c>
    </row>
    <row r="169" spans="1:3" ht="24">
      <c r="A169" s="451" t="s">
        <v>621</v>
      </c>
      <c r="B169" s="465" t="s">
        <v>528</v>
      </c>
      <c r="C169" s="461" t="s">
        <v>623</v>
      </c>
    </row>
    <row r="170" spans="1:3" ht="26.7" customHeight="1">
      <c r="A170" s="451" t="s">
        <v>622</v>
      </c>
      <c r="B170" s="465" t="s">
        <v>529</v>
      </c>
      <c r="C170" s="466" t="s">
        <v>625</v>
      </c>
    </row>
    <row r="171" spans="1:3">
      <c r="A171" s="451" t="s">
        <v>624</v>
      </c>
      <c r="B171" s="446" t="s">
        <v>531</v>
      </c>
      <c r="C171" s="466" t="s">
        <v>629</v>
      </c>
    </row>
    <row r="172" spans="1:3" ht="24">
      <c r="A172" s="451" t="s">
        <v>626</v>
      </c>
      <c r="B172" s="465" t="s">
        <v>532</v>
      </c>
      <c r="C172" s="464" t="s">
        <v>630</v>
      </c>
    </row>
    <row r="173" spans="1:3">
      <c r="A173" s="451" t="s">
        <v>628</v>
      </c>
      <c r="B173" s="463" t="s">
        <v>533</v>
      </c>
      <c r="C173" s="462" t="s">
        <v>631</v>
      </c>
    </row>
    <row r="174" spans="1:3" ht="24">
      <c r="A174" s="451"/>
      <c r="B174" s="461" t="s">
        <v>897</v>
      </c>
      <c r="C174" s="446" t="s">
        <v>632</v>
      </c>
    </row>
    <row r="175" spans="1:3" ht="24">
      <c r="A175" s="451"/>
      <c r="B175" s="461" t="s">
        <v>896</v>
      </c>
      <c r="C175" s="446" t="s">
        <v>633</v>
      </c>
    </row>
    <row r="176" spans="1:3" ht="24">
      <c r="A176" s="451"/>
      <c r="B176" s="461" t="s">
        <v>895</v>
      </c>
      <c r="C176" s="446" t="s">
        <v>634</v>
      </c>
    </row>
    <row r="177" spans="1:3">
      <c r="A177" s="451"/>
      <c r="B177" s="806" t="s">
        <v>635</v>
      </c>
      <c r="C177" s="807"/>
    </row>
    <row r="178" spans="1:3">
      <c r="A178" s="451"/>
      <c r="B178" s="766" t="s">
        <v>894</v>
      </c>
      <c r="C178" s="767"/>
    </row>
    <row r="179" spans="1:3">
      <c r="A179" s="450">
        <v>1</v>
      </c>
      <c r="B179" s="446" t="s">
        <v>537</v>
      </c>
      <c r="C179" s="446" t="s">
        <v>537</v>
      </c>
    </row>
    <row r="180" spans="1:3" ht="24">
      <c r="A180" s="450">
        <v>2</v>
      </c>
      <c r="B180" s="446" t="s">
        <v>636</v>
      </c>
      <c r="C180" s="446" t="s">
        <v>637</v>
      </c>
    </row>
    <row r="181" spans="1:3">
      <c r="A181" s="450">
        <v>3</v>
      </c>
      <c r="B181" s="446" t="s">
        <v>539</v>
      </c>
      <c r="C181" s="446" t="s">
        <v>638</v>
      </c>
    </row>
    <row r="182" spans="1:3" ht="24">
      <c r="A182" s="450">
        <v>4</v>
      </c>
      <c r="B182" s="446" t="s">
        <v>540</v>
      </c>
      <c r="C182" s="446" t="s">
        <v>639</v>
      </c>
    </row>
    <row r="183" spans="1:3" ht="24">
      <c r="A183" s="450">
        <v>5</v>
      </c>
      <c r="B183" s="446" t="s">
        <v>541</v>
      </c>
      <c r="C183" s="446" t="s">
        <v>661</v>
      </c>
    </row>
    <row r="184" spans="1:3" ht="48">
      <c r="A184" s="450">
        <v>6</v>
      </c>
      <c r="B184" s="446" t="s">
        <v>542</v>
      </c>
      <c r="C184" s="446" t="s">
        <v>640</v>
      </c>
    </row>
    <row r="185" spans="1:3">
      <c r="A185" s="451"/>
      <c r="B185" s="806" t="s">
        <v>641</v>
      </c>
      <c r="C185" s="807"/>
    </row>
    <row r="186" spans="1:3">
      <c r="A186" s="451"/>
      <c r="B186" s="755" t="s">
        <v>893</v>
      </c>
      <c r="C186" s="810"/>
    </row>
    <row r="187" spans="1:3" ht="24">
      <c r="A187" s="451">
        <v>1.1000000000000001</v>
      </c>
      <c r="B187" s="460" t="s">
        <v>547</v>
      </c>
      <c r="C187" s="446" t="s">
        <v>642</v>
      </c>
    </row>
    <row r="188" spans="1:3" ht="49.95" customHeight="1">
      <c r="A188" s="451" t="s">
        <v>146</v>
      </c>
      <c r="B188" s="447" t="s">
        <v>548</v>
      </c>
      <c r="C188" s="446" t="s">
        <v>643</v>
      </c>
    </row>
    <row r="189" spans="1:3">
      <c r="A189" s="451" t="s">
        <v>549</v>
      </c>
      <c r="B189" s="459" t="s">
        <v>550</v>
      </c>
      <c r="C189" s="760" t="s">
        <v>892</v>
      </c>
    </row>
    <row r="190" spans="1:3">
      <c r="A190" s="451" t="s">
        <v>551</v>
      </c>
      <c r="B190" s="459" t="s">
        <v>552</v>
      </c>
      <c r="C190" s="760"/>
    </row>
    <row r="191" spans="1:3">
      <c r="A191" s="451" t="s">
        <v>553</v>
      </c>
      <c r="B191" s="459" t="s">
        <v>554</v>
      </c>
      <c r="C191" s="760"/>
    </row>
    <row r="192" spans="1:3">
      <c r="A192" s="451" t="s">
        <v>555</v>
      </c>
      <c r="B192" s="459" t="s">
        <v>556</v>
      </c>
      <c r="C192" s="760"/>
    </row>
    <row r="193" spans="1:4" ht="25.5" customHeight="1">
      <c r="A193" s="451">
        <v>1.2</v>
      </c>
      <c r="B193" s="458" t="s">
        <v>868</v>
      </c>
      <c r="C193" s="572" t="s">
        <v>977</v>
      </c>
    </row>
    <row r="194" spans="1:4" ht="24">
      <c r="A194" s="451" t="s">
        <v>558</v>
      </c>
      <c r="B194" s="453" t="s">
        <v>559</v>
      </c>
      <c r="C194" s="456" t="s">
        <v>644</v>
      </c>
    </row>
    <row r="195" spans="1:4" ht="24">
      <c r="A195" s="451" t="s">
        <v>560</v>
      </c>
      <c r="B195" s="457" t="s">
        <v>561</v>
      </c>
      <c r="C195" s="456" t="s">
        <v>645</v>
      </c>
    </row>
    <row r="196" spans="1:4" ht="25.95" customHeight="1">
      <c r="A196" s="451" t="s">
        <v>562</v>
      </c>
      <c r="B196" s="455" t="s">
        <v>563</v>
      </c>
      <c r="C196" s="445" t="s">
        <v>646</v>
      </c>
    </row>
    <row r="197" spans="1:4" ht="24">
      <c r="A197" s="451" t="s">
        <v>564</v>
      </c>
      <c r="B197" s="454" t="s">
        <v>565</v>
      </c>
      <c r="C197" s="445" t="s">
        <v>647</v>
      </c>
      <c r="D197" s="573"/>
    </row>
    <row r="198" spans="1:4" ht="12.6">
      <c r="A198" s="451">
        <v>1.4</v>
      </c>
      <c r="B198" s="453" t="s">
        <v>654</v>
      </c>
      <c r="C198" s="452" t="s">
        <v>648</v>
      </c>
      <c r="D198" s="574"/>
    </row>
    <row r="199" spans="1:4" ht="12.6">
      <c r="A199" s="451">
        <v>1.5</v>
      </c>
      <c r="B199" s="453" t="s">
        <v>655</v>
      </c>
      <c r="C199" s="452" t="s">
        <v>648</v>
      </c>
      <c r="D199" s="575"/>
    </row>
    <row r="200" spans="1:4" ht="12.6">
      <c r="A200" s="451"/>
      <c r="B200" s="756" t="s">
        <v>649</v>
      </c>
      <c r="C200" s="756"/>
      <c r="D200" s="575"/>
    </row>
    <row r="201" spans="1:4" ht="12.6">
      <c r="A201" s="451"/>
      <c r="B201" s="755" t="s">
        <v>891</v>
      </c>
      <c r="C201" s="755"/>
      <c r="D201" s="575"/>
    </row>
    <row r="202" spans="1:4" ht="12.6">
      <c r="A202" s="450"/>
      <c r="B202" s="445" t="s">
        <v>890</v>
      </c>
      <c r="C202" s="571" t="s">
        <v>975</v>
      </c>
      <c r="D202" s="575"/>
    </row>
    <row r="203" spans="1:4" ht="12.6">
      <c r="A203" s="451"/>
      <c r="B203" s="756" t="s">
        <v>650</v>
      </c>
      <c r="C203" s="756"/>
      <c r="D203" s="576"/>
    </row>
    <row r="204" spans="1:4" ht="12.6">
      <c r="A204" s="450"/>
      <c r="B204" s="755" t="s">
        <v>889</v>
      </c>
      <c r="C204" s="755"/>
      <c r="D204" s="577"/>
    </row>
    <row r="205" spans="1:4" ht="12.6">
      <c r="B205" s="756" t="s">
        <v>687</v>
      </c>
      <c r="C205" s="756"/>
      <c r="D205" s="578"/>
    </row>
    <row r="206" spans="1:4" ht="24">
      <c r="A206" s="447">
        <v>1</v>
      </c>
      <c r="B206" s="445" t="s">
        <v>663</v>
      </c>
      <c r="C206" s="445" t="s">
        <v>675</v>
      </c>
      <c r="D206" s="577"/>
    </row>
    <row r="207" spans="1:4" ht="18" customHeight="1">
      <c r="A207" s="447">
        <v>2</v>
      </c>
      <c r="B207" s="445" t="s">
        <v>664</v>
      </c>
      <c r="C207" s="445" t="s">
        <v>676</v>
      </c>
      <c r="D207" s="578"/>
    </row>
    <row r="208" spans="1:4" ht="24">
      <c r="A208" s="447">
        <v>3</v>
      </c>
      <c r="B208" s="445" t="s">
        <v>665</v>
      </c>
      <c r="C208" s="445" t="s">
        <v>677</v>
      </c>
      <c r="D208" s="579"/>
    </row>
    <row r="209" spans="1:4" ht="12.6">
      <c r="A209" s="447">
        <v>4</v>
      </c>
      <c r="B209" s="445" t="s">
        <v>666</v>
      </c>
      <c r="C209" s="445" t="s">
        <v>678</v>
      </c>
      <c r="D209" s="579"/>
    </row>
    <row r="210" spans="1:4" ht="24">
      <c r="A210" s="447">
        <v>5</v>
      </c>
      <c r="B210" s="445" t="s">
        <v>667</v>
      </c>
      <c r="C210" s="445" t="s">
        <v>679</v>
      </c>
    </row>
    <row r="211" spans="1:4" ht="24.45" customHeight="1">
      <c r="A211" s="447">
        <v>6</v>
      </c>
      <c r="B211" s="445" t="s">
        <v>668</v>
      </c>
      <c r="C211" s="445" t="s">
        <v>680</v>
      </c>
    </row>
    <row r="212" spans="1:4" ht="24">
      <c r="A212" s="447">
        <v>7</v>
      </c>
      <c r="B212" s="445" t="s">
        <v>669</v>
      </c>
      <c r="C212" s="445" t="s">
        <v>681</v>
      </c>
    </row>
    <row r="213" spans="1:4">
      <c r="A213" s="447">
        <v>7.1</v>
      </c>
      <c r="B213" s="449" t="s">
        <v>670</v>
      </c>
      <c r="C213" s="445" t="s">
        <v>682</v>
      </c>
    </row>
    <row r="214" spans="1:4">
      <c r="A214" s="447">
        <v>7.2</v>
      </c>
      <c r="B214" s="449" t="s">
        <v>671</v>
      </c>
      <c r="C214" s="445" t="s">
        <v>683</v>
      </c>
    </row>
    <row r="215" spans="1:4">
      <c r="A215" s="447">
        <v>7.3</v>
      </c>
      <c r="B215" s="448" t="s">
        <v>672</v>
      </c>
      <c r="C215" s="445" t="s">
        <v>684</v>
      </c>
    </row>
    <row r="216" spans="1:4" ht="39.450000000000003" customHeight="1">
      <c r="A216" s="447">
        <v>8</v>
      </c>
      <c r="B216" s="445" t="s">
        <v>673</v>
      </c>
      <c r="C216" s="445" t="s">
        <v>685</v>
      </c>
    </row>
    <row r="217" spans="1:4">
      <c r="A217" s="447">
        <v>9</v>
      </c>
      <c r="B217" s="445" t="s">
        <v>674</v>
      </c>
      <c r="C217" s="445" t="s">
        <v>686</v>
      </c>
    </row>
    <row r="218" spans="1:4">
      <c r="A218" s="480">
        <v>10.1</v>
      </c>
      <c r="B218" s="481" t="s">
        <v>694</v>
      </c>
      <c r="C218" s="475" t="s">
        <v>695</v>
      </c>
    </row>
    <row r="219" spans="1:4">
      <c r="A219" s="804"/>
      <c r="B219" s="482" t="s">
        <v>881</v>
      </c>
      <c r="C219" s="445" t="s">
        <v>888</v>
      </c>
    </row>
    <row r="220" spans="1:4">
      <c r="A220" s="804"/>
      <c r="B220" s="446" t="s">
        <v>546</v>
      </c>
      <c r="C220" s="445" t="s">
        <v>887</v>
      </c>
    </row>
    <row r="221" spans="1:4">
      <c r="A221" s="804"/>
      <c r="B221" s="446" t="s">
        <v>880</v>
      </c>
      <c r="C221" s="572" t="s">
        <v>978</v>
      </c>
    </row>
    <row r="222" spans="1:4">
      <c r="A222" s="804"/>
      <c r="B222" s="446" t="s">
        <v>688</v>
      </c>
      <c r="C222" s="445" t="s">
        <v>886</v>
      </c>
    </row>
    <row r="223" spans="1:4" ht="24">
      <c r="A223" s="804"/>
      <c r="B223" s="446" t="s">
        <v>692</v>
      </c>
      <c r="C223" s="446" t="s">
        <v>885</v>
      </c>
    </row>
    <row r="224" spans="1:4" ht="36">
      <c r="A224" s="804"/>
      <c r="B224" s="446" t="s">
        <v>691</v>
      </c>
      <c r="C224" s="445" t="s">
        <v>884</v>
      </c>
    </row>
    <row r="225" spans="1:3">
      <c r="A225" s="804"/>
      <c r="B225" s="446" t="s">
        <v>923</v>
      </c>
      <c r="C225" s="445" t="s">
        <v>883</v>
      </c>
    </row>
    <row r="226" spans="1:3" ht="24">
      <c r="A226" s="804"/>
      <c r="B226" s="446" t="s">
        <v>924</v>
      </c>
      <c r="C226" s="445" t="s">
        <v>882</v>
      </c>
    </row>
    <row r="227" spans="1:3" ht="12.6">
      <c r="A227" s="580"/>
      <c r="B227" s="476"/>
      <c r="C227" s="477"/>
    </row>
    <row r="228" spans="1:3" ht="12.6">
      <c r="A228" s="580"/>
      <c r="B228" s="477"/>
      <c r="C228" s="477"/>
    </row>
    <row r="229" spans="1:3" ht="12.6">
      <c r="A229" s="580"/>
      <c r="B229" s="477"/>
      <c r="C229" s="477"/>
    </row>
    <row r="230" spans="1:3" ht="12.6">
      <c r="A230" s="580"/>
      <c r="B230" s="478"/>
      <c r="C230" s="477"/>
    </row>
    <row r="231" spans="1:3">
      <c r="A231" s="805"/>
      <c r="B231" s="581"/>
      <c r="C231" s="477"/>
    </row>
    <row r="232" spans="1:3">
      <c r="A232" s="805"/>
      <c r="B232" s="581"/>
      <c r="C232" s="477"/>
    </row>
    <row r="233" spans="1:3">
      <c r="A233" s="805"/>
      <c r="B233" s="581"/>
      <c r="C233" s="477"/>
    </row>
    <row r="234" spans="1:3">
      <c r="A234" s="805"/>
      <c r="B234" s="581"/>
      <c r="C234" s="479"/>
    </row>
    <row r="235" spans="1:3" ht="40.5" customHeight="1">
      <c r="A235" s="805"/>
      <c r="B235" s="581"/>
      <c r="C235" s="477"/>
    </row>
    <row r="236" spans="1:3" ht="24" customHeight="1">
      <c r="A236" s="805"/>
      <c r="B236" s="581"/>
      <c r="C236" s="477"/>
    </row>
    <row r="237" spans="1:3">
      <c r="A237" s="805"/>
      <c r="B237" s="581"/>
      <c r="C237" s="477"/>
    </row>
  </sheetData>
  <mergeCells count="133">
    <mergeCell ref="B205:C205"/>
    <mergeCell ref="A219:A226"/>
    <mergeCell ref="A231:A237"/>
    <mergeCell ref="B158:C158"/>
    <mergeCell ref="B115:C115"/>
    <mergeCell ref="B117:C117"/>
    <mergeCell ref="B149:C149"/>
    <mergeCell ref="B150:C150"/>
    <mergeCell ref="B151:C151"/>
    <mergeCell ref="B152:C152"/>
    <mergeCell ref="B116:C116"/>
    <mergeCell ref="B119:C119"/>
    <mergeCell ref="B120:C120"/>
    <mergeCell ref="B153:C153"/>
    <mergeCell ref="B154:C154"/>
    <mergeCell ref="B160:C160"/>
    <mergeCell ref="B161:C161"/>
    <mergeCell ref="B177:C177"/>
    <mergeCell ref="B178:C178"/>
    <mergeCell ref="B185:C185"/>
    <mergeCell ref="B186:C186"/>
    <mergeCell ref="C189:C192"/>
    <mergeCell ref="B200:C200"/>
    <mergeCell ref="B204:C204"/>
    <mergeCell ref="B95:C95"/>
    <mergeCell ref="B109:C109"/>
    <mergeCell ref="B114:C114"/>
    <mergeCell ref="A106:C106"/>
    <mergeCell ref="B107:C107"/>
    <mergeCell ref="B96:C96"/>
    <mergeCell ref="A97:C97"/>
    <mergeCell ref="A98:C98"/>
    <mergeCell ref="A108:C108"/>
    <mergeCell ref="B110:C110"/>
    <mergeCell ref="B111:C111"/>
    <mergeCell ref="A112:C112"/>
    <mergeCell ref="A113:C113"/>
    <mergeCell ref="B90:C90"/>
    <mergeCell ref="B91:C91"/>
    <mergeCell ref="B92:C92"/>
    <mergeCell ref="B93:C93"/>
    <mergeCell ref="B94:C94"/>
    <mergeCell ref="B84:C84"/>
    <mergeCell ref="B85:C85"/>
    <mergeCell ref="B86:C86"/>
    <mergeCell ref="B88:C88"/>
    <mergeCell ref="B87:C87"/>
    <mergeCell ref="A89:C89"/>
    <mergeCell ref="B78:C78"/>
    <mergeCell ref="B80:C80"/>
    <mergeCell ref="B82:C82"/>
    <mergeCell ref="B83:C83"/>
    <mergeCell ref="B72:C72"/>
    <mergeCell ref="B73:C73"/>
    <mergeCell ref="B74:C74"/>
    <mergeCell ref="B76:C76"/>
    <mergeCell ref="B75:C75"/>
    <mergeCell ref="A77:C77"/>
    <mergeCell ref="B79:C79"/>
    <mergeCell ref="A81:C81"/>
    <mergeCell ref="A66:C66"/>
    <mergeCell ref="B67:C67"/>
    <mergeCell ref="B69:C69"/>
    <mergeCell ref="B70:C70"/>
    <mergeCell ref="B71:C71"/>
    <mergeCell ref="B60:C60"/>
    <mergeCell ref="B61:C61"/>
    <mergeCell ref="B62:C62"/>
    <mergeCell ref="B63:C63"/>
    <mergeCell ref="A64:C64"/>
    <mergeCell ref="B65:C65"/>
    <mergeCell ref="A68:C68"/>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201:C201"/>
    <mergeCell ref="B203:C20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H45"/>
  <sheetViews>
    <sheetView zoomScale="70" zoomScaleNormal="70" workbookViewId="0"/>
  </sheetViews>
  <sheetFormatPr defaultRowHeight="14.4"/>
  <cols>
    <col min="2" max="2" width="66.5546875" customWidth="1"/>
    <col min="3" max="8" width="17.88671875" customWidth="1"/>
  </cols>
  <sheetData>
    <row r="1" spans="1:8">
      <c r="A1" s="13" t="s">
        <v>97</v>
      </c>
      <c r="B1" s="219" t="str">
        <f>Info!C2</f>
        <v>სს ტერაბანკი</v>
      </c>
      <c r="C1" s="12"/>
      <c r="D1" s="1"/>
      <c r="E1" s="1"/>
      <c r="F1" s="1"/>
      <c r="G1" s="1"/>
    </row>
    <row r="2" spans="1:8">
      <c r="A2" s="13" t="s">
        <v>98</v>
      </c>
      <c r="B2" s="243">
        <f>'1. key ratios'!B2</f>
        <v>45747</v>
      </c>
      <c r="C2" s="12"/>
      <c r="D2" s="1"/>
      <c r="E2" s="1"/>
      <c r="F2" s="1"/>
      <c r="G2" s="1"/>
    </row>
    <row r="3" spans="1:8">
      <c r="A3" s="13"/>
      <c r="B3" s="12"/>
      <c r="C3" s="12"/>
      <c r="D3" s="1"/>
      <c r="E3" s="1"/>
      <c r="F3" s="1"/>
      <c r="G3" s="1"/>
    </row>
    <row r="4" spans="1:8">
      <c r="A4" s="653" t="s">
        <v>25</v>
      </c>
      <c r="B4" s="651" t="s">
        <v>155</v>
      </c>
      <c r="C4" s="646" t="s">
        <v>103</v>
      </c>
      <c r="D4" s="646"/>
      <c r="E4" s="646"/>
      <c r="F4" s="646" t="s">
        <v>104</v>
      </c>
      <c r="G4" s="646"/>
      <c r="H4" s="647"/>
    </row>
    <row r="5" spans="1:8" ht="15.6" customHeight="1">
      <c r="A5" s="654"/>
      <c r="B5" s="652"/>
      <c r="C5" s="319" t="s">
        <v>26</v>
      </c>
      <c r="D5" s="319" t="s">
        <v>77</v>
      </c>
      <c r="E5" s="319" t="s">
        <v>66</v>
      </c>
      <c r="F5" s="319" t="s">
        <v>26</v>
      </c>
      <c r="G5" s="319" t="s">
        <v>77</v>
      </c>
      <c r="H5" s="319" t="s">
        <v>66</v>
      </c>
    </row>
    <row r="6" spans="1:8">
      <c r="A6" s="344">
        <v>1</v>
      </c>
      <c r="B6" s="320" t="s">
        <v>749</v>
      </c>
      <c r="C6" s="307">
        <v>34052407.213761844</v>
      </c>
      <c r="D6" s="307">
        <v>15354539.786238158</v>
      </c>
      <c r="E6" s="307">
        <v>49406947</v>
      </c>
      <c r="F6" s="307">
        <v>30933115.103097118</v>
      </c>
      <c r="G6" s="307">
        <v>14192888.896902887</v>
      </c>
      <c r="H6" s="307">
        <v>45126004.000000007</v>
      </c>
    </row>
    <row r="7" spans="1:8">
      <c r="A7" s="344">
        <v>1.1000000000000001</v>
      </c>
      <c r="B7" s="321" t="s">
        <v>703</v>
      </c>
      <c r="C7" s="307">
        <v>0</v>
      </c>
      <c r="D7" s="307">
        <v>0</v>
      </c>
      <c r="E7" s="307">
        <v>0</v>
      </c>
      <c r="F7" s="307">
        <v>0</v>
      </c>
      <c r="G7" s="307">
        <v>0</v>
      </c>
      <c r="H7" s="307">
        <v>0</v>
      </c>
    </row>
    <row r="8" spans="1:8" ht="20.399999999999999">
      <c r="A8" s="344">
        <v>1.2</v>
      </c>
      <c r="B8" s="321" t="s">
        <v>750</v>
      </c>
      <c r="C8" s="307">
        <v>0</v>
      </c>
      <c r="D8" s="307">
        <v>0</v>
      </c>
      <c r="E8" s="307">
        <v>0</v>
      </c>
      <c r="F8" s="307">
        <v>0</v>
      </c>
      <c r="G8" s="307">
        <v>0</v>
      </c>
      <c r="H8" s="307">
        <v>0</v>
      </c>
    </row>
    <row r="9" spans="1:8" ht="21.6" customHeight="1">
      <c r="A9" s="344">
        <v>1.3</v>
      </c>
      <c r="B9" s="311" t="s">
        <v>751</v>
      </c>
      <c r="C9" s="307">
        <v>0</v>
      </c>
      <c r="D9" s="307">
        <v>0</v>
      </c>
      <c r="E9" s="307">
        <v>0</v>
      </c>
      <c r="F9" s="307">
        <v>0</v>
      </c>
      <c r="G9" s="307">
        <v>0</v>
      </c>
      <c r="H9" s="307">
        <v>0</v>
      </c>
    </row>
    <row r="10" spans="1:8" ht="20.399999999999999">
      <c r="A10" s="344">
        <v>1.4</v>
      </c>
      <c r="B10" s="311" t="s">
        <v>707</v>
      </c>
      <c r="C10" s="307">
        <v>0</v>
      </c>
      <c r="D10" s="307">
        <v>0</v>
      </c>
      <c r="E10" s="307">
        <v>0</v>
      </c>
      <c r="F10" s="307">
        <v>0</v>
      </c>
      <c r="G10" s="307">
        <v>0</v>
      </c>
      <c r="H10" s="307">
        <v>0</v>
      </c>
    </row>
    <row r="11" spans="1:8">
      <c r="A11" s="344">
        <v>1.5</v>
      </c>
      <c r="B11" s="311" t="s">
        <v>710</v>
      </c>
      <c r="C11" s="307">
        <v>34201753.748094842</v>
      </c>
      <c r="D11" s="307">
        <v>15354539.786238158</v>
      </c>
      <c r="E11" s="307">
        <v>49556293.534332998</v>
      </c>
      <c r="F11" s="307">
        <v>30945063.717194118</v>
      </c>
      <c r="G11" s="307">
        <v>14192888.896902887</v>
      </c>
      <c r="H11" s="307">
        <v>45137952.614097007</v>
      </c>
    </row>
    <row r="12" spans="1:8">
      <c r="A12" s="344">
        <v>1.6</v>
      </c>
      <c r="B12" s="312" t="s">
        <v>88</v>
      </c>
      <c r="C12" s="307">
        <v>-149346.53433299938</v>
      </c>
      <c r="D12" s="307">
        <v>0</v>
      </c>
      <c r="E12" s="307">
        <v>-149346.53433299938</v>
      </c>
      <c r="F12" s="307">
        <v>-11948.614097000476</v>
      </c>
      <c r="G12" s="307">
        <v>0</v>
      </c>
      <c r="H12" s="307">
        <v>-11948.614097000476</v>
      </c>
    </row>
    <row r="13" spans="1:8">
      <c r="A13" s="344">
        <v>2</v>
      </c>
      <c r="B13" s="322" t="s">
        <v>752</v>
      </c>
      <c r="C13" s="307">
        <v>-19278810.880000006</v>
      </c>
      <c r="D13" s="307">
        <v>-9551482.6415383704</v>
      </c>
      <c r="E13" s="307">
        <v>-28830293.521538377</v>
      </c>
      <c r="F13" s="307">
        <v>-19372419.300000001</v>
      </c>
      <c r="G13" s="307">
        <v>-7490450.8300000103</v>
      </c>
      <c r="H13" s="307">
        <v>-26862870.13000001</v>
      </c>
    </row>
    <row r="14" spans="1:8">
      <c r="A14" s="344">
        <v>2.1</v>
      </c>
      <c r="B14" s="311" t="s">
        <v>753</v>
      </c>
      <c r="C14" s="307">
        <v>0</v>
      </c>
      <c r="D14" s="307">
        <v>0</v>
      </c>
      <c r="E14" s="307">
        <v>0</v>
      </c>
      <c r="F14" s="307">
        <v>0</v>
      </c>
      <c r="G14" s="307">
        <v>0</v>
      </c>
      <c r="H14" s="307">
        <v>0</v>
      </c>
    </row>
    <row r="15" spans="1:8" ht="24.6" customHeight="1">
      <c r="A15" s="344">
        <v>2.2000000000000002</v>
      </c>
      <c r="B15" s="311" t="s">
        <v>754</v>
      </c>
      <c r="C15" s="307">
        <v>0</v>
      </c>
      <c r="D15" s="307">
        <v>0</v>
      </c>
      <c r="E15" s="307">
        <v>0</v>
      </c>
      <c r="F15" s="307">
        <v>0</v>
      </c>
      <c r="G15" s="307">
        <v>0</v>
      </c>
      <c r="H15" s="307">
        <v>0</v>
      </c>
    </row>
    <row r="16" spans="1:8" ht="20.399999999999999" customHeight="1">
      <c r="A16" s="344">
        <v>2.2999999999999998</v>
      </c>
      <c r="B16" s="311" t="s">
        <v>755</v>
      </c>
      <c r="C16" s="307">
        <v>-18954983.760000005</v>
      </c>
      <c r="D16" s="307">
        <v>-9551482.6415383704</v>
      </c>
      <c r="E16" s="307">
        <v>-28506466.401538376</v>
      </c>
      <c r="F16" s="307">
        <v>-19153667.550000001</v>
      </c>
      <c r="G16" s="307">
        <v>-7490450.8300000103</v>
      </c>
      <c r="H16" s="307">
        <v>-26644118.38000001</v>
      </c>
    </row>
    <row r="17" spans="1:8">
      <c r="A17" s="344">
        <v>2.4</v>
      </c>
      <c r="B17" s="311" t="s">
        <v>756</v>
      </c>
      <c r="C17" s="307">
        <v>-323827.12</v>
      </c>
      <c r="D17" s="307">
        <v>0</v>
      </c>
      <c r="E17" s="307">
        <v>-323827.12</v>
      </c>
      <c r="F17" s="307">
        <v>-218751.75</v>
      </c>
      <c r="G17" s="307">
        <v>0</v>
      </c>
      <c r="H17" s="307">
        <v>-218751.75</v>
      </c>
    </row>
    <row r="18" spans="1:8">
      <c r="A18" s="344">
        <v>3</v>
      </c>
      <c r="B18" s="322" t="s">
        <v>757</v>
      </c>
      <c r="C18" s="307">
        <v>0</v>
      </c>
      <c r="D18" s="307">
        <v>0</v>
      </c>
      <c r="E18" s="307">
        <v>0</v>
      </c>
      <c r="F18" s="307">
        <v>0</v>
      </c>
      <c r="G18" s="307">
        <v>0</v>
      </c>
      <c r="H18" s="307">
        <v>0</v>
      </c>
    </row>
    <row r="19" spans="1:8">
      <c r="A19" s="344">
        <v>4</v>
      </c>
      <c r="B19" s="322" t="s">
        <v>758</v>
      </c>
      <c r="C19" s="307">
        <v>1831625.27</v>
      </c>
      <c r="D19" s="307">
        <v>531815.73</v>
      </c>
      <c r="E19" s="307">
        <v>2363441</v>
      </c>
      <c r="F19" s="307">
        <v>1667216.25</v>
      </c>
      <c r="G19" s="307">
        <v>628766.75</v>
      </c>
      <c r="H19" s="307">
        <v>2295983</v>
      </c>
    </row>
    <row r="20" spans="1:8">
      <c r="A20" s="344">
        <v>5</v>
      </c>
      <c r="B20" s="322" t="s">
        <v>759</v>
      </c>
      <c r="C20" s="307">
        <v>-762679.10000000009</v>
      </c>
      <c r="D20" s="307">
        <v>-725268.89999999991</v>
      </c>
      <c r="E20" s="307">
        <v>-1487948</v>
      </c>
      <c r="F20" s="307">
        <v>-547985.48</v>
      </c>
      <c r="G20" s="307">
        <v>-469105.52</v>
      </c>
      <c r="H20" s="307">
        <v>-1017091</v>
      </c>
    </row>
    <row r="21" spans="1:8" ht="38.4" customHeight="1">
      <c r="A21" s="344">
        <v>6</v>
      </c>
      <c r="B21" s="322" t="s">
        <v>760</v>
      </c>
      <c r="C21" s="307">
        <v>190.17</v>
      </c>
      <c r="D21" s="307">
        <v>0</v>
      </c>
      <c r="E21" s="307">
        <v>190.17</v>
      </c>
      <c r="F21" s="307">
        <v>0</v>
      </c>
      <c r="G21" s="307">
        <v>0</v>
      </c>
      <c r="H21" s="307">
        <v>0</v>
      </c>
    </row>
    <row r="22" spans="1:8" ht="27.6" customHeight="1">
      <c r="A22" s="344">
        <v>7</v>
      </c>
      <c r="B22" s="322" t="s">
        <v>761</v>
      </c>
      <c r="C22" s="307">
        <v>0</v>
      </c>
      <c r="D22" s="307">
        <v>0</v>
      </c>
      <c r="E22" s="307">
        <v>0</v>
      </c>
      <c r="F22" s="307">
        <v>0</v>
      </c>
      <c r="G22" s="307">
        <v>0</v>
      </c>
      <c r="H22" s="307">
        <v>0</v>
      </c>
    </row>
    <row r="23" spans="1:8" ht="36.9" customHeight="1">
      <c r="A23" s="344">
        <v>8</v>
      </c>
      <c r="B23" s="323" t="s">
        <v>762</v>
      </c>
      <c r="C23" s="307">
        <v>0</v>
      </c>
      <c r="D23" s="307">
        <v>0</v>
      </c>
      <c r="E23" s="307">
        <v>0</v>
      </c>
      <c r="F23" s="307">
        <v>0</v>
      </c>
      <c r="G23" s="307">
        <v>0</v>
      </c>
      <c r="H23" s="307">
        <v>0</v>
      </c>
    </row>
    <row r="24" spans="1:8" ht="34.5" customHeight="1">
      <c r="A24" s="344">
        <v>9</v>
      </c>
      <c r="B24" s="323" t="s">
        <v>763</v>
      </c>
      <c r="C24" s="307">
        <v>0</v>
      </c>
      <c r="D24" s="307">
        <v>0</v>
      </c>
      <c r="E24" s="307">
        <v>0</v>
      </c>
      <c r="F24" s="307">
        <v>0</v>
      </c>
      <c r="G24" s="307">
        <v>0</v>
      </c>
      <c r="H24" s="307">
        <v>0</v>
      </c>
    </row>
    <row r="25" spans="1:8">
      <c r="A25" s="344">
        <v>10</v>
      </c>
      <c r="B25" s="322" t="s">
        <v>764</v>
      </c>
      <c r="C25" s="307">
        <v>646893</v>
      </c>
      <c r="D25" s="307">
        <v>0</v>
      </c>
      <c r="E25" s="307">
        <v>646893</v>
      </c>
      <c r="F25" s="307">
        <v>1475235</v>
      </c>
      <c r="G25" s="307">
        <v>0</v>
      </c>
      <c r="H25" s="307">
        <v>1475235</v>
      </c>
    </row>
    <row r="26" spans="1:8" ht="27" customHeight="1">
      <c r="A26" s="344">
        <v>11</v>
      </c>
      <c r="B26" s="324" t="s">
        <v>765</v>
      </c>
      <c r="C26" s="504">
        <v>19574.288474660971</v>
      </c>
      <c r="D26" s="307">
        <v>0</v>
      </c>
      <c r="E26" s="307">
        <v>19574.288474660971</v>
      </c>
      <c r="F26" s="307">
        <v>269401.24785203114</v>
      </c>
      <c r="G26" s="307">
        <v>0</v>
      </c>
      <c r="H26" s="307">
        <v>269401.24785203114</v>
      </c>
    </row>
    <row r="27" spans="1:8">
      <c r="A27" s="344">
        <v>12</v>
      </c>
      <c r="B27" s="322" t="s">
        <v>766</v>
      </c>
      <c r="C27" s="307">
        <v>338725.76</v>
      </c>
      <c r="D27" s="307">
        <v>282675.64</v>
      </c>
      <c r="E27" s="307">
        <v>621401.4</v>
      </c>
      <c r="F27" s="307">
        <v>70117.02</v>
      </c>
      <c r="G27" s="307">
        <v>119597.75</v>
      </c>
      <c r="H27" s="307">
        <v>189714.77000000002</v>
      </c>
    </row>
    <row r="28" spans="1:8">
      <c r="A28" s="344">
        <v>13</v>
      </c>
      <c r="B28" s="325" t="s">
        <v>767</v>
      </c>
      <c r="C28" s="307">
        <v>-2705725.0593394171</v>
      </c>
      <c r="D28" s="307">
        <v>-7245.72</v>
      </c>
      <c r="E28" s="307">
        <v>-2712970.7793394173</v>
      </c>
      <c r="F28" s="307">
        <v>-2130502.7583833095</v>
      </c>
      <c r="G28" s="307">
        <v>-4672.6900000000005</v>
      </c>
      <c r="H28" s="307">
        <v>-2135175.4483833094</v>
      </c>
    </row>
    <row r="29" spans="1:8">
      <c r="A29" s="344">
        <v>14</v>
      </c>
      <c r="B29" s="326" t="s">
        <v>768</v>
      </c>
      <c r="C29" s="307">
        <v>-8558133.2400000002</v>
      </c>
      <c r="D29" s="307">
        <v>-41375.19</v>
      </c>
      <c r="E29" s="307">
        <v>-8599508.4299999997</v>
      </c>
      <c r="F29" s="307">
        <v>-7571810.1499999994</v>
      </c>
      <c r="G29" s="307">
        <v>-41737.369999999995</v>
      </c>
      <c r="H29" s="307">
        <v>-7613547.5199999996</v>
      </c>
    </row>
    <row r="30" spans="1:8">
      <c r="A30" s="344">
        <v>14.1</v>
      </c>
      <c r="B30" s="302" t="s">
        <v>769</v>
      </c>
      <c r="C30" s="307">
        <v>-7925294.3300000001</v>
      </c>
      <c r="D30" s="307">
        <v>0</v>
      </c>
      <c r="E30" s="307">
        <v>-7925294.3300000001</v>
      </c>
      <c r="F30" s="307">
        <v>-6859957.1799999997</v>
      </c>
      <c r="G30" s="307">
        <v>0</v>
      </c>
      <c r="H30" s="307">
        <v>-6859957.1799999997</v>
      </c>
    </row>
    <row r="31" spans="1:8">
      <c r="A31" s="344">
        <v>14.2</v>
      </c>
      <c r="B31" s="302" t="s">
        <v>770</v>
      </c>
      <c r="C31" s="307">
        <v>-632838.91</v>
      </c>
      <c r="D31" s="307">
        <v>-41375.19</v>
      </c>
      <c r="E31" s="307">
        <v>-674214.10000000009</v>
      </c>
      <c r="F31" s="307">
        <v>-711852.97</v>
      </c>
      <c r="G31" s="307">
        <v>-41737.369999999995</v>
      </c>
      <c r="H31" s="307">
        <v>-753590.34</v>
      </c>
    </row>
    <row r="32" spans="1:8">
      <c r="A32" s="344">
        <v>15</v>
      </c>
      <c r="B32" s="327" t="s">
        <v>771</v>
      </c>
      <c r="C32" s="307">
        <v>-1839320</v>
      </c>
      <c r="D32" s="307">
        <v>0</v>
      </c>
      <c r="E32" s="307">
        <v>-1839320</v>
      </c>
      <c r="F32" s="307">
        <v>-1363061</v>
      </c>
      <c r="G32" s="307">
        <v>0</v>
      </c>
      <c r="H32" s="307">
        <v>-1363061</v>
      </c>
    </row>
    <row r="33" spans="1:8" ht="22.5" customHeight="1">
      <c r="A33" s="344">
        <v>16</v>
      </c>
      <c r="B33" s="298" t="s">
        <v>772</v>
      </c>
      <c r="C33" s="307">
        <v>0</v>
      </c>
      <c r="D33" s="307">
        <v>0</v>
      </c>
      <c r="E33" s="307">
        <v>0</v>
      </c>
      <c r="F33" s="307">
        <v>0</v>
      </c>
      <c r="G33" s="307">
        <v>0</v>
      </c>
      <c r="H33" s="307">
        <v>0</v>
      </c>
    </row>
    <row r="34" spans="1:8">
      <c r="A34" s="344">
        <v>17</v>
      </c>
      <c r="B34" s="322" t="s">
        <v>773</v>
      </c>
      <c r="C34" s="307">
        <v>-91846.719135244348</v>
      </c>
      <c r="D34" s="307">
        <v>0</v>
      </c>
      <c r="E34" s="307">
        <v>-91846.719135244348</v>
      </c>
      <c r="F34" s="307">
        <v>135267.33889127499</v>
      </c>
      <c r="G34" s="307">
        <v>0</v>
      </c>
      <c r="H34" s="307">
        <v>135267.33889127499</v>
      </c>
    </row>
    <row r="35" spans="1:8">
      <c r="A35" s="344">
        <v>17.100000000000001</v>
      </c>
      <c r="B35" s="328" t="s">
        <v>774</v>
      </c>
      <c r="C35" s="511">
        <v>-80514.261370672582</v>
      </c>
      <c r="D35" s="307">
        <v>0</v>
      </c>
      <c r="E35" s="307">
        <v>-80514.261370672582</v>
      </c>
      <c r="F35" s="307">
        <v>135267.33889127499</v>
      </c>
      <c r="G35" s="307">
        <v>0</v>
      </c>
      <c r="H35" s="307">
        <v>135267.33889127499</v>
      </c>
    </row>
    <row r="36" spans="1:8">
      <c r="A36" s="344">
        <v>17.2</v>
      </c>
      <c r="B36" s="302" t="s">
        <v>775</v>
      </c>
      <c r="C36" s="307">
        <v>-11332.457764571764</v>
      </c>
      <c r="D36" s="307">
        <v>0</v>
      </c>
      <c r="E36" s="307">
        <v>-11332.457764571764</v>
      </c>
      <c r="F36" s="307">
        <v>0</v>
      </c>
      <c r="G36" s="307">
        <v>0</v>
      </c>
      <c r="H36" s="307">
        <v>0</v>
      </c>
    </row>
    <row r="37" spans="1:8" ht="41.4" customHeight="1">
      <c r="A37" s="344">
        <v>18</v>
      </c>
      <c r="B37" s="329" t="s">
        <v>776</v>
      </c>
      <c r="C37" s="307">
        <v>-1637240.2644593837</v>
      </c>
      <c r="D37" s="307">
        <v>523271.14399999939</v>
      </c>
      <c r="E37" s="307">
        <v>-1113969.1204593843</v>
      </c>
      <c r="F37" s="307">
        <v>-2136944.1396551668</v>
      </c>
      <c r="G37" s="307">
        <v>886791.400214831</v>
      </c>
      <c r="H37" s="307">
        <v>-1250152.7394403359</v>
      </c>
    </row>
    <row r="38" spans="1:8" ht="20.399999999999999">
      <c r="A38" s="344">
        <v>18.100000000000001</v>
      </c>
      <c r="B38" s="311" t="s">
        <v>777</v>
      </c>
      <c r="C38" s="307">
        <v>0</v>
      </c>
      <c r="D38" s="307">
        <v>0</v>
      </c>
      <c r="E38" s="307">
        <v>0</v>
      </c>
      <c r="F38" s="307">
        <v>0</v>
      </c>
      <c r="G38" s="307">
        <v>0</v>
      </c>
      <c r="H38" s="307">
        <v>0</v>
      </c>
    </row>
    <row r="39" spans="1:8">
      <c r="A39" s="344">
        <v>18.2</v>
      </c>
      <c r="B39" s="311" t="s">
        <v>778</v>
      </c>
      <c r="C39" s="307">
        <v>-1637240.2644593837</v>
      </c>
      <c r="D39" s="307">
        <v>523271.14399999939</v>
      </c>
      <c r="E39" s="307">
        <v>-1113969.1204593843</v>
      </c>
      <c r="F39" s="307">
        <v>-2136944.1396551668</v>
      </c>
      <c r="G39" s="307">
        <v>886791.400214831</v>
      </c>
      <c r="H39" s="307">
        <v>-1250152.7394403359</v>
      </c>
    </row>
    <row r="40" spans="1:8" ht="24.6" customHeight="1">
      <c r="A40" s="344">
        <v>19</v>
      </c>
      <c r="B40" s="329" t="s">
        <v>779</v>
      </c>
      <c r="C40" s="307">
        <v>0</v>
      </c>
      <c r="D40" s="307">
        <v>0</v>
      </c>
      <c r="E40" s="307">
        <v>0</v>
      </c>
      <c r="F40" s="307">
        <v>0</v>
      </c>
      <c r="G40" s="307">
        <v>0</v>
      </c>
      <c r="H40" s="307">
        <v>0</v>
      </c>
    </row>
    <row r="41" spans="1:8" ht="24.9" customHeight="1">
      <c r="A41" s="344">
        <v>20</v>
      </c>
      <c r="B41" s="329" t="s">
        <v>780</v>
      </c>
      <c r="C41" s="504">
        <v>0</v>
      </c>
      <c r="D41" s="307">
        <v>0</v>
      </c>
      <c r="E41" s="307">
        <v>0</v>
      </c>
      <c r="F41" s="307">
        <v>0</v>
      </c>
      <c r="G41" s="307">
        <v>0</v>
      </c>
      <c r="H41" s="307">
        <v>0</v>
      </c>
    </row>
    <row r="42" spans="1:8" ht="33" customHeight="1">
      <c r="A42" s="344">
        <v>21</v>
      </c>
      <c r="B42" s="330" t="s">
        <v>781</v>
      </c>
      <c r="C42" s="307">
        <v>0</v>
      </c>
      <c r="D42" s="307">
        <v>0</v>
      </c>
      <c r="E42" s="307">
        <v>0</v>
      </c>
      <c r="F42" s="307">
        <v>0</v>
      </c>
      <c r="G42" s="307">
        <v>0</v>
      </c>
      <c r="H42" s="307">
        <v>0</v>
      </c>
    </row>
    <row r="43" spans="1:8">
      <c r="A43" s="344">
        <v>22</v>
      </c>
      <c r="B43" s="331" t="s">
        <v>782</v>
      </c>
      <c r="C43" s="307">
        <v>2015660.4393024538</v>
      </c>
      <c r="D43" s="307">
        <v>6366929.8486997867</v>
      </c>
      <c r="E43" s="307">
        <v>8382590.2880022405</v>
      </c>
      <c r="F43" s="307">
        <v>1427629.1318019475</v>
      </c>
      <c r="G43" s="307">
        <v>7822078.3871177072</v>
      </c>
      <c r="H43" s="307">
        <v>9249707.5189196542</v>
      </c>
    </row>
    <row r="44" spans="1:8">
      <c r="A44" s="344">
        <v>23</v>
      </c>
      <c r="B44" s="331" t="s">
        <v>783</v>
      </c>
      <c r="C44" s="307">
        <v>-1909362</v>
      </c>
      <c r="D44" s="307">
        <v>0</v>
      </c>
      <c r="E44" s="307">
        <v>-1909362</v>
      </c>
      <c r="F44" s="307">
        <v>-1562802</v>
      </c>
      <c r="G44" s="307">
        <v>0</v>
      </c>
      <c r="H44" s="307">
        <v>-1562802</v>
      </c>
    </row>
    <row r="45" spans="1:8">
      <c r="A45" s="344">
        <v>24</v>
      </c>
      <c r="B45" s="331" t="s">
        <v>784</v>
      </c>
      <c r="C45" s="307">
        <v>106298.43930245377</v>
      </c>
      <c r="D45" s="307">
        <v>6366929.8486997867</v>
      </c>
      <c r="E45" s="307">
        <v>6473228.2880022405</v>
      </c>
      <c r="F45" s="307">
        <v>-135172.86819805251</v>
      </c>
      <c r="G45" s="307">
        <v>7822078.3871177072</v>
      </c>
      <c r="H45" s="307">
        <v>7686905.5189196542</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H47"/>
  <sheetViews>
    <sheetView zoomScale="70" zoomScaleNormal="70" workbookViewId="0"/>
  </sheetViews>
  <sheetFormatPr defaultRowHeight="14.4"/>
  <cols>
    <col min="1" max="1" width="8.6640625" style="342"/>
    <col min="2" max="2" width="87.5546875" bestFit="1" customWidth="1"/>
    <col min="3" max="8" width="12.6640625" customWidth="1"/>
  </cols>
  <sheetData>
    <row r="1" spans="1:8">
      <c r="A1" s="13" t="s">
        <v>97</v>
      </c>
      <c r="B1" s="219" t="str">
        <f>Info!C2</f>
        <v>სს ტერაბანკი</v>
      </c>
      <c r="C1" s="12"/>
      <c r="D1" s="1"/>
      <c r="E1" s="1"/>
      <c r="F1" s="1"/>
      <c r="G1" s="1"/>
    </row>
    <row r="2" spans="1:8">
      <c r="A2" s="13" t="s">
        <v>98</v>
      </c>
      <c r="B2" s="243">
        <f>'1. key ratios'!B2</f>
        <v>45747</v>
      </c>
      <c r="C2" s="12"/>
      <c r="D2" s="1"/>
      <c r="E2" s="1"/>
      <c r="F2" s="1"/>
      <c r="G2" s="1"/>
    </row>
    <row r="3" spans="1:8">
      <c r="A3" s="13"/>
      <c r="B3" s="12"/>
      <c r="C3" s="12"/>
      <c r="D3" s="1"/>
      <c r="E3" s="1"/>
      <c r="F3" s="1"/>
      <c r="G3" s="1"/>
    </row>
    <row r="4" spans="1:8">
      <c r="A4" s="643" t="s">
        <v>25</v>
      </c>
      <c r="B4" s="655" t="s">
        <v>140</v>
      </c>
      <c r="C4" s="656" t="s">
        <v>103</v>
      </c>
      <c r="D4" s="656"/>
      <c r="E4" s="656"/>
      <c r="F4" s="656" t="s">
        <v>104</v>
      </c>
      <c r="G4" s="656"/>
      <c r="H4" s="657"/>
    </row>
    <row r="5" spans="1:8">
      <c r="A5" s="643"/>
      <c r="B5" s="655"/>
      <c r="C5" s="319" t="s">
        <v>26</v>
      </c>
      <c r="D5" s="319" t="s">
        <v>77</v>
      </c>
      <c r="E5" s="319" t="s">
        <v>66</v>
      </c>
      <c r="F5" s="319" t="s">
        <v>26</v>
      </c>
      <c r="G5" s="319" t="s">
        <v>77</v>
      </c>
      <c r="H5" s="332" t="s">
        <v>66</v>
      </c>
    </row>
    <row r="6" spans="1:8">
      <c r="A6" s="333">
        <v>1</v>
      </c>
      <c r="B6" s="335" t="s">
        <v>785</v>
      </c>
      <c r="C6" s="334">
        <v>0</v>
      </c>
      <c r="D6" s="334">
        <v>0</v>
      </c>
      <c r="E6" s="334">
        <v>0</v>
      </c>
      <c r="F6" s="334">
        <v>0</v>
      </c>
      <c r="G6" s="334">
        <v>0</v>
      </c>
      <c r="H6" s="334">
        <v>0</v>
      </c>
    </row>
    <row r="7" spans="1:8">
      <c r="A7" s="333">
        <v>2</v>
      </c>
      <c r="B7" s="335" t="s">
        <v>166</v>
      </c>
      <c r="C7" s="334">
        <v>0</v>
      </c>
      <c r="D7" s="334">
        <v>0</v>
      </c>
      <c r="E7" s="334">
        <v>0</v>
      </c>
      <c r="F7" s="334">
        <v>0</v>
      </c>
      <c r="G7" s="334">
        <v>0</v>
      </c>
      <c r="H7" s="334">
        <v>0</v>
      </c>
    </row>
    <row r="8" spans="1:8">
      <c r="A8" s="333">
        <v>3</v>
      </c>
      <c r="B8" s="335" t="s">
        <v>168</v>
      </c>
      <c r="C8" s="334">
        <v>281682674.95999944</v>
      </c>
      <c r="D8" s="334">
        <v>457798483.07999969</v>
      </c>
      <c r="E8" s="334">
        <v>739481158.03999913</v>
      </c>
      <c r="F8" s="334">
        <v>244321506.64000031</v>
      </c>
      <c r="G8" s="334">
        <v>415048799.63000005</v>
      </c>
      <c r="H8" s="334">
        <v>659370306.27000034</v>
      </c>
    </row>
    <row r="9" spans="1:8">
      <c r="A9" s="333">
        <v>3.1</v>
      </c>
      <c r="B9" s="336" t="s">
        <v>786</v>
      </c>
      <c r="C9" s="334">
        <v>173275587.3799994</v>
      </c>
      <c r="D9" s="334">
        <v>457798483.07999969</v>
      </c>
      <c r="E9" s="334">
        <v>631074070.45999908</v>
      </c>
      <c r="F9" s="334">
        <v>174729235.36000034</v>
      </c>
      <c r="G9" s="334">
        <v>415048799.63000005</v>
      </c>
      <c r="H9" s="334">
        <v>589778034.99000037</v>
      </c>
    </row>
    <row r="10" spans="1:8">
      <c r="A10" s="333">
        <v>3.2</v>
      </c>
      <c r="B10" s="336" t="s">
        <v>787</v>
      </c>
      <c r="C10" s="334">
        <v>108407087.58000003</v>
      </c>
      <c r="D10" s="334">
        <v>0</v>
      </c>
      <c r="E10" s="334">
        <v>108407087.58000003</v>
      </c>
      <c r="F10" s="334">
        <v>69592271.279999971</v>
      </c>
      <c r="G10" s="334">
        <v>0</v>
      </c>
      <c r="H10" s="334">
        <v>69592271.279999971</v>
      </c>
    </row>
    <row r="11" spans="1:8" ht="27.6">
      <c r="A11" s="333">
        <v>4</v>
      </c>
      <c r="B11" s="335" t="s">
        <v>167</v>
      </c>
      <c r="C11" s="334">
        <v>0</v>
      </c>
      <c r="D11" s="334">
        <v>0</v>
      </c>
      <c r="E11" s="334">
        <v>0</v>
      </c>
      <c r="F11" s="334">
        <v>0</v>
      </c>
      <c r="G11" s="334">
        <v>0</v>
      </c>
      <c r="H11" s="334">
        <v>0</v>
      </c>
    </row>
    <row r="12" spans="1:8">
      <c r="A12" s="333">
        <v>4.0999999999999996</v>
      </c>
      <c r="B12" s="336" t="s">
        <v>788</v>
      </c>
      <c r="C12" s="334">
        <v>0</v>
      </c>
      <c r="D12" s="334">
        <v>0</v>
      </c>
      <c r="E12" s="334">
        <v>0</v>
      </c>
      <c r="F12" s="334">
        <v>0</v>
      </c>
      <c r="G12" s="334">
        <v>0</v>
      </c>
      <c r="H12" s="334">
        <v>0</v>
      </c>
    </row>
    <row r="13" spans="1:8">
      <c r="A13" s="333">
        <v>4.2</v>
      </c>
      <c r="B13" s="336" t="s">
        <v>789</v>
      </c>
      <c r="C13" s="334">
        <v>0</v>
      </c>
      <c r="D13" s="334">
        <v>0</v>
      </c>
      <c r="E13" s="334">
        <v>0</v>
      </c>
      <c r="F13" s="334">
        <v>0</v>
      </c>
      <c r="G13" s="334">
        <v>0</v>
      </c>
      <c r="H13" s="334">
        <v>0</v>
      </c>
    </row>
    <row r="14" spans="1:8">
      <c r="A14" s="333">
        <v>5</v>
      </c>
      <c r="B14" s="337" t="s">
        <v>790</v>
      </c>
      <c r="C14" s="334">
        <v>1535368161.0347989</v>
      </c>
      <c r="D14" s="334">
        <v>1426802171.3063996</v>
      </c>
      <c r="E14" s="334">
        <v>2962170332.3411984</v>
      </c>
      <c r="F14" s="334">
        <v>1489273466.7190855</v>
      </c>
      <c r="G14" s="334">
        <v>1267232950.6342857</v>
      </c>
      <c r="H14" s="334">
        <v>2756506417.3533711</v>
      </c>
    </row>
    <row r="15" spans="1:8">
      <c r="A15" s="333">
        <v>5.0999999999999996</v>
      </c>
      <c r="B15" s="338" t="s">
        <v>791</v>
      </c>
      <c r="C15" s="334">
        <v>16979608.550000004</v>
      </c>
      <c r="D15" s="334">
        <v>36637151.690000013</v>
      </c>
      <c r="E15" s="334">
        <v>53616760.240000017</v>
      </c>
      <c r="F15" s="334">
        <v>12729352.590000004</v>
      </c>
      <c r="G15" s="334">
        <v>23572794.670000002</v>
      </c>
      <c r="H15" s="334">
        <v>36302147.260000005</v>
      </c>
    </row>
    <row r="16" spans="1:8">
      <c r="A16" s="333">
        <v>5.2</v>
      </c>
      <c r="B16" s="338" t="s">
        <v>792</v>
      </c>
      <c r="C16" s="334">
        <v>114443681.81</v>
      </c>
      <c r="D16" s="334">
        <v>3264337.9000000004</v>
      </c>
      <c r="E16" s="334">
        <v>117708019.71000001</v>
      </c>
      <c r="F16" s="334">
        <v>62303321.539999999</v>
      </c>
      <c r="G16" s="334">
        <v>2869207.3300000005</v>
      </c>
      <c r="H16" s="334">
        <v>65172528.869999997</v>
      </c>
    </row>
    <row r="17" spans="1:8">
      <c r="A17" s="333">
        <v>5.3</v>
      </c>
      <c r="B17" s="338" t="s">
        <v>793</v>
      </c>
      <c r="C17" s="334">
        <v>1164422017.8599989</v>
      </c>
      <c r="D17" s="334">
        <v>1346316837.0599997</v>
      </c>
      <c r="E17" s="334">
        <v>2510738854.9199986</v>
      </c>
      <c r="F17" s="334">
        <v>1206629053.5299983</v>
      </c>
      <c r="G17" s="334">
        <v>1182578107.1600001</v>
      </c>
      <c r="H17" s="334">
        <v>2389207160.6899986</v>
      </c>
    </row>
    <row r="18" spans="1:8">
      <c r="A18" s="333" t="s">
        <v>169</v>
      </c>
      <c r="B18" s="339" t="s">
        <v>794</v>
      </c>
      <c r="C18" s="334">
        <v>676721316.26999867</v>
      </c>
      <c r="D18" s="334">
        <v>481174557.89999998</v>
      </c>
      <c r="E18" s="334">
        <v>1157895874.1699986</v>
      </c>
      <c r="F18" s="334">
        <v>785443560.7799983</v>
      </c>
      <c r="G18" s="334">
        <v>440071853.29999983</v>
      </c>
      <c r="H18" s="334">
        <v>1225515414.079998</v>
      </c>
    </row>
    <row r="19" spans="1:8">
      <c r="A19" s="333" t="s">
        <v>170</v>
      </c>
      <c r="B19" s="340" t="s">
        <v>795</v>
      </c>
      <c r="C19" s="334">
        <v>214304095.87000006</v>
      </c>
      <c r="D19" s="334">
        <v>512499186.66999984</v>
      </c>
      <c r="E19" s="334">
        <v>726803282.53999996</v>
      </c>
      <c r="F19" s="334">
        <v>193568486.50000006</v>
      </c>
      <c r="G19" s="334">
        <v>407412295.98000008</v>
      </c>
      <c r="H19" s="334">
        <v>600980782.48000014</v>
      </c>
    </row>
    <row r="20" spans="1:8">
      <c r="A20" s="333" t="s">
        <v>171</v>
      </c>
      <c r="B20" s="340" t="s">
        <v>796</v>
      </c>
      <c r="C20" s="334">
        <v>27817423.230000008</v>
      </c>
      <c r="D20" s="334">
        <v>70978692.939999983</v>
      </c>
      <c r="E20" s="334">
        <v>98796116.169999987</v>
      </c>
      <c r="F20" s="334">
        <v>24467671.729999989</v>
      </c>
      <c r="G20" s="334">
        <v>71888605.229999989</v>
      </c>
      <c r="H20" s="334">
        <v>96356276.959999979</v>
      </c>
    </row>
    <row r="21" spans="1:8">
      <c r="A21" s="333" t="s">
        <v>172</v>
      </c>
      <c r="B21" s="340" t="s">
        <v>797</v>
      </c>
      <c r="C21" s="334">
        <v>197512004.1100001</v>
      </c>
      <c r="D21" s="334">
        <v>181021864.77000004</v>
      </c>
      <c r="E21" s="334">
        <v>378533868.88000011</v>
      </c>
      <c r="F21" s="334">
        <v>162266724.87</v>
      </c>
      <c r="G21" s="334">
        <v>138116762.70999998</v>
      </c>
      <c r="H21" s="334">
        <v>300383487.57999998</v>
      </c>
    </row>
    <row r="22" spans="1:8">
      <c r="A22" s="333" t="s">
        <v>173</v>
      </c>
      <c r="B22" s="340" t="s">
        <v>515</v>
      </c>
      <c r="C22" s="334">
        <v>48067178.380000062</v>
      </c>
      <c r="D22" s="334">
        <v>100642534.78000005</v>
      </c>
      <c r="E22" s="334">
        <v>148709713.16000012</v>
      </c>
      <c r="F22" s="334">
        <v>40882609.650000006</v>
      </c>
      <c r="G22" s="334">
        <v>125088589.94000004</v>
      </c>
      <c r="H22" s="334">
        <v>165971199.59000003</v>
      </c>
    </row>
    <row r="23" spans="1:8">
      <c r="A23" s="333">
        <v>5.4</v>
      </c>
      <c r="B23" s="338" t="s">
        <v>798</v>
      </c>
      <c r="C23" s="334">
        <v>150985724.76190001</v>
      </c>
      <c r="D23" s="334">
        <v>16169706.506100006</v>
      </c>
      <c r="E23" s="334">
        <v>167155431.26800001</v>
      </c>
      <c r="F23" s="334">
        <v>131057869.09684984</v>
      </c>
      <c r="G23" s="334">
        <v>24787670.341660012</v>
      </c>
      <c r="H23" s="334">
        <v>155845539.43850985</v>
      </c>
    </row>
    <row r="24" spans="1:8">
      <c r="A24" s="333">
        <v>5.5</v>
      </c>
      <c r="B24" s="338" t="s">
        <v>799</v>
      </c>
      <c r="C24" s="334">
        <v>0</v>
      </c>
      <c r="D24" s="334">
        <v>0</v>
      </c>
      <c r="E24" s="334">
        <v>0</v>
      </c>
      <c r="F24" s="334">
        <v>0</v>
      </c>
      <c r="G24" s="334">
        <v>0</v>
      </c>
      <c r="H24" s="334">
        <v>0</v>
      </c>
    </row>
    <row r="25" spans="1:8">
      <c r="A25" s="333">
        <v>5.6</v>
      </c>
      <c r="B25" s="338" t="s">
        <v>800</v>
      </c>
      <c r="C25" s="334">
        <v>0</v>
      </c>
      <c r="D25" s="334">
        <v>0</v>
      </c>
      <c r="E25" s="334">
        <v>0</v>
      </c>
      <c r="F25" s="334">
        <v>0</v>
      </c>
      <c r="G25" s="334">
        <v>0</v>
      </c>
      <c r="H25" s="334">
        <v>0</v>
      </c>
    </row>
    <row r="26" spans="1:8">
      <c r="A26" s="333">
        <v>5.7</v>
      </c>
      <c r="B26" s="338" t="s">
        <v>515</v>
      </c>
      <c r="C26" s="334">
        <v>88537128.052900001</v>
      </c>
      <c r="D26" s="334">
        <v>24414138.150299996</v>
      </c>
      <c r="E26" s="334">
        <v>112951266.2032</v>
      </c>
      <c r="F26" s="334">
        <v>76553869.962237015</v>
      </c>
      <c r="G26" s="334">
        <v>33425171.132625554</v>
      </c>
      <c r="H26" s="334">
        <v>109979041.09486257</v>
      </c>
    </row>
    <row r="27" spans="1:8">
      <c r="A27" s="333">
        <v>6</v>
      </c>
      <c r="B27" s="337" t="s">
        <v>801</v>
      </c>
      <c r="C27" s="334">
        <v>33939216.719999954</v>
      </c>
      <c r="D27" s="334">
        <v>31999773.929999996</v>
      </c>
      <c r="E27" s="334">
        <v>65938990.649999946</v>
      </c>
      <c r="F27" s="334">
        <v>21246147.319999978</v>
      </c>
      <c r="G27" s="334">
        <v>28776932.540000007</v>
      </c>
      <c r="H27" s="334">
        <v>50023079.859999985</v>
      </c>
    </row>
    <row r="28" spans="1:8">
      <c r="A28" s="333">
        <v>7</v>
      </c>
      <c r="B28" s="337" t="s">
        <v>802</v>
      </c>
      <c r="C28" s="334">
        <v>37998016.220000006</v>
      </c>
      <c r="D28" s="334">
        <v>15276503.93</v>
      </c>
      <c r="E28" s="334">
        <v>53274520.150000006</v>
      </c>
      <c r="F28" s="334">
        <v>33838620.45000001</v>
      </c>
      <c r="G28" s="334">
        <v>11520795.199999999</v>
      </c>
      <c r="H28" s="334">
        <v>45359415.650000006</v>
      </c>
    </row>
    <row r="29" spans="1:8">
      <c r="A29" s="333">
        <v>8</v>
      </c>
      <c r="B29" s="337" t="s">
        <v>803</v>
      </c>
      <c r="C29" s="334">
        <v>0</v>
      </c>
      <c r="D29" s="334">
        <v>0</v>
      </c>
      <c r="E29" s="334">
        <v>0</v>
      </c>
      <c r="F29" s="334">
        <v>0</v>
      </c>
      <c r="G29" s="334">
        <v>0</v>
      </c>
      <c r="H29" s="334">
        <v>0</v>
      </c>
    </row>
    <row r="30" spans="1:8">
      <c r="A30" s="333">
        <v>9</v>
      </c>
      <c r="B30" s="335" t="s">
        <v>174</v>
      </c>
      <c r="C30" s="334">
        <v>49461250</v>
      </c>
      <c r="D30" s="334">
        <v>92267768.640000001</v>
      </c>
      <c r="E30" s="334">
        <v>141729018.63999999</v>
      </c>
      <c r="F30" s="334">
        <v>53269500</v>
      </c>
      <c r="G30" s="334">
        <v>136577900</v>
      </c>
      <c r="H30" s="334">
        <v>189847400</v>
      </c>
    </row>
    <row r="31" spans="1:8" ht="27.6">
      <c r="A31" s="333">
        <v>9.1</v>
      </c>
      <c r="B31" s="336" t="s">
        <v>804</v>
      </c>
      <c r="C31" s="334">
        <v>40994450</v>
      </c>
      <c r="D31" s="334">
        <v>29870059.32</v>
      </c>
      <c r="E31" s="334">
        <v>70864509.319999993</v>
      </c>
      <c r="F31" s="334">
        <v>53269500</v>
      </c>
      <c r="G31" s="334">
        <v>41654200</v>
      </c>
      <c r="H31" s="334">
        <v>94923700</v>
      </c>
    </row>
    <row r="32" spans="1:8" ht="27.6">
      <c r="A32" s="333">
        <v>9.1999999999999993</v>
      </c>
      <c r="B32" s="336" t="s">
        <v>805</v>
      </c>
      <c r="C32" s="334">
        <v>8466800</v>
      </c>
      <c r="D32" s="334">
        <v>62397709.32</v>
      </c>
      <c r="E32" s="334">
        <v>70864509.319999993</v>
      </c>
      <c r="F32" s="334">
        <v>0</v>
      </c>
      <c r="G32" s="334">
        <v>94923700</v>
      </c>
      <c r="H32" s="334">
        <v>94923700</v>
      </c>
    </row>
    <row r="33" spans="1:8" ht="27.6">
      <c r="A33" s="333">
        <v>9.3000000000000007</v>
      </c>
      <c r="B33" s="336" t="s">
        <v>806</v>
      </c>
      <c r="C33" s="334">
        <v>0</v>
      </c>
      <c r="D33" s="334">
        <v>0</v>
      </c>
      <c r="E33" s="334">
        <v>0</v>
      </c>
      <c r="F33" s="334">
        <v>0</v>
      </c>
      <c r="G33" s="334">
        <v>0</v>
      </c>
      <c r="H33" s="334">
        <v>0</v>
      </c>
    </row>
    <row r="34" spans="1:8">
      <c r="A34" s="333">
        <v>9.4</v>
      </c>
      <c r="B34" s="336" t="s">
        <v>807</v>
      </c>
      <c r="C34" s="334">
        <v>0</v>
      </c>
      <c r="D34" s="334">
        <v>0</v>
      </c>
      <c r="E34" s="334">
        <v>0</v>
      </c>
      <c r="F34" s="334">
        <v>0</v>
      </c>
      <c r="G34" s="334">
        <v>0</v>
      </c>
      <c r="H34" s="334">
        <v>0</v>
      </c>
    </row>
    <row r="35" spans="1:8">
      <c r="A35" s="333">
        <v>9.5</v>
      </c>
      <c r="B35" s="336" t="s">
        <v>808</v>
      </c>
      <c r="C35" s="334">
        <v>0</v>
      </c>
      <c r="D35" s="334">
        <v>0</v>
      </c>
      <c r="E35" s="334">
        <v>0</v>
      </c>
      <c r="F35" s="334">
        <v>0</v>
      </c>
      <c r="G35" s="334">
        <v>0</v>
      </c>
      <c r="H35" s="334">
        <v>0</v>
      </c>
    </row>
    <row r="36" spans="1:8" ht="27.6">
      <c r="A36" s="333">
        <v>9.6</v>
      </c>
      <c r="B36" s="336" t="s">
        <v>809</v>
      </c>
      <c r="C36" s="334">
        <v>0</v>
      </c>
      <c r="D36" s="334">
        <v>0</v>
      </c>
      <c r="E36" s="334">
        <v>0</v>
      </c>
      <c r="F36" s="334">
        <v>0</v>
      </c>
      <c r="G36" s="334">
        <v>0</v>
      </c>
      <c r="H36" s="334">
        <v>0</v>
      </c>
    </row>
    <row r="37" spans="1:8" ht="27.6">
      <c r="A37" s="333">
        <v>9.6999999999999993</v>
      </c>
      <c r="B37" s="336" t="s">
        <v>810</v>
      </c>
      <c r="C37" s="334">
        <v>0</v>
      </c>
      <c r="D37" s="334">
        <v>0</v>
      </c>
      <c r="E37" s="334">
        <v>0</v>
      </c>
      <c r="F37" s="334">
        <v>0</v>
      </c>
      <c r="G37" s="334">
        <v>0</v>
      </c>
      <c r="H37" s="334">
        <v>0</v>
      </c>
    </row>
    <row r="38" spans="1:8">
      <c r="A38" s="333">
        <v>10</v>
      </c>
      <c r="B38" s="337" t="s">
        <v>811</v>
      </c>
      <c r="C38" s="334">
        <v>15984062.760000002</v>
      </c>
      <c r="D38" s="334">
        <v>5107332.7600000007</v>
      </c>
      <c r="E38" s="334">
        <v>21091395.520000003</v>
      </c>
      <c r="F38" s="334">
        <v>14316479.529999996</v>
      </c>
      <c r="G38" s="334">
        <v>7104408.1800000006</v>
      </c>
      <c r="H38" s="334">
        <v>21420887.709999997</v>
      </c>
    </row>
    <row r="39" spans="1:8">
      <c r="A39" s="333">
        <v>10.1</v>
      </c>
      <c r="B39" s="336" t="s">
        <v>812</v>
      </c>
      <c r="C39" s="334">
        <v>724000.42000000027</v>
      </c>
      <c r="D39" s="334">
        <v>0</v>
      </c>
      <c r="E39" s="334">
        <v>724000.42000000027</v>
      </c>
      <c r="F39" s="334">
        <v>846001.01000000013</v>
      </c>
      <c r="G39" s="334">
        <v>50093.58</v>
      </c>
      <c r="H39" s="334">
        <v>896094.59000000008</v>
      </c>
    </row>
    <row r="40" spans="1:8" ht="27.6">
      <c r="A40" s="333">
        <v>10.199999999999999</v>
      </c>
      <c r="B40" s="336" t="s">
        <v>813</v>
      </c>
      <c r="C40" s="334">
        <v>554420.47</v>
      </c>
      <c r="D40" s="334">
        <v>0</v>
      </c>
      <c r="E40" s="334">
        <v>554420.47</v>
      </c>
      <c r="F40" s="334">
        <v>713470.07000000007</v>
      </c>
      <c r="G40" s="334">
        <v>75723.92</v>
      </c>
      <c r="H40" s="334">
        <v>789193.99000000011</v>
      </c>
    </row>
    <row r="41" spans="1:8" ht="27.6">
      <c r="A41" s="333">
        <v>10.3</v>
      </c>
      <c r="B41" s="336" t="s">
        <v>814</v>
      </c>
      <c r="C41" s="334">
        <v>9166326.8200000022</v>
      </c>
      <c r="D41" s="334">
        <v>3272316.9500000007</v>
      </c>
      <c r="E41" s="334">
        <v>12438643.770000003</v>
      </c>
      <c r="F41" s="334">
        <v>7523140.8599999938</v>
      </c>
      <c r="G41" s="334">
        <v>4122037.7400000007</v>
      </c>
      <c r="H41" s="334">
        <v>11645178.599999994</v>
      </c>
    </row>
    <row r="42" spans="1:8" ht="27.6">
      <c r="A42" s="333">
        <v>10.4</v>
      </c>
      <c r="B42" s="336" t="s">
        <v>815</v>
      </c>
      <c r="C42" s="334">
        <v>6817735.9399999995</v>
      </c>
      <c r="D42" s="334">
        <v>1835015.81</v>
      </c>
      <c r="E42" s="334">
        <v>8652751.75</v>
      </c>
      <c r="F42" s="334">
        <v>6793338.6700000018</v>
      </c>
      <c r="G42" s="334">
        <v>2982370.44</v>
      </c>
      <c r="H42" s="334">
        <v>9775709.1100000013</v>
      </c>
    </row>
    <row r="43" spans="1:8">
      <c r="A43" s="333">
        <v>11</v>
      </c>
      <c r="B43" s="341" t="s">
        <v>175</v>
      </c>
      <c r="C43" s="334">
        <v>0</v>
      </c>
      <c r="D43" s="334">
        <v>0</v>
      </c>
      <c r="E43" s="334">
        <v>0</v>
      </c>
      <c r="F43" s="334">
        <v>0</v>
      </c>
      <c r="G43" s="334">
        <v>0</v>
      </c>
      <c r="H43" s="334">
        <v>0</v>
      </c>
    </row>
    <row r="44" spans="1:8">
      <c r="C44" s="343"/>
      <c r="D44" s="343"/>
      <c r="E44" s="343"/>
      <c r="F44" s="343"/>
      <c r="G44" s="343"/>
      <c r="H44" s="343"/>
    </row>
    <row r="45" spans="1:8">
      <c r="C45" s="343"/>
      <c r="D45" s="343"/>
      <c r="E45" s="343"/>
      <c r="F45" s="343"/>
      <c r="G45" s="343"/>
      <c r="H45" s="343"/>
    </row>
    <row r="46" spans="1:8">
      <c r="C46" s="343"/>
      <c r="D46" s="343"/>
      <c r="E46" s="343"/>
      <c r="F46" s="343"/>
      <c r="G46" s="343"/>
      <c r="H46" s="343"/>
    </row>
    <row r="47" spans="1:8">
      <c r="C47" s="343"/>
      <c r="D47" s="343"/>
      <c r="E47" s="343"/>
      <c r="F47" s="343"/>
      <c r="G47" s="343"/>
      <c r="H47" s="343"/>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2" tint="-9.9978637043366805E-2"/>
  </sheetPr>
  <dimension ref="A1:G18"/>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G7" sqref="G7"/>
    </sheetView>
  </sheetViews>
  <sheetFormatPr defaultColWidth="9.109375" defaultRowHeight="13.8"/>
  <cols>
    <col min="1" max="1" width="9.5546875" style="1" bestFit="1" customWidth="1"/>
    <col min="2" max="2" width="93.5546875" style="1" customWidth="1"/>
    <col min="3" max="4" width="12.33203125" style="1" bestFit="1" customWidth="1"/>
    <col min="5" max="7" width="12.33203125" style="8" bestFit="1" customWidth="1"/>
    <col min="8" max="11" width="9.6640625" style="8" customWidth="1"/>
    <col min="12" max="16384" width="9.109375" style="8"/>
  </cols>
  <sheetData>
    <row r="1" spans="1:7">
      <c r="A1" s="13" t="s">
        <v>97</v>
      </c>
      <c r="B1" s="12" t="str">
        <f>Info!C2</f>
        <v>სს ტერაბანკი</v>
      </c>
      <c r="C1" s="12"/>
    </row>
    <row r="2" spans="1:7">
      <c r="A2" s="13" t="s">
        <v>98</v>
      </c>
      <c r="B2" s="243">
        <f>'1. key ratios'!B2</f>
        <v>45747</v>
      </c>
      <c r="C2" s="12"/>
    </row>
    <row r="3" spans="1:7">
      <c r="A3" s="13"/>
      <c r="B3" s="12"/>
      <c r="C3" s="12"/>
    </row>
    <row r="4" spans="1:7" ht="15" customHeight="1" thickBot="1">
      <c r="A4" s="118" t="s">
        <v>242</v>
      </c>
      <c r="B4" s="119" t="s">
        <v>96</v>
      </c>
      <c r="C4" s="120" t="s">
        <v>76</v>
      </c>
    </row>
    <row r="5" spans="1:7" ht="15" customHeight="1">
      <c r="A5" s="116" t="s">
        <v>25</v>
      </c>
      <c r="B5" s="117"/>
      <c r="C5" s="232" t="str">
        <f>INT((MONTH($B$2))/3)&amp;"Q"&amp;"-"&amp;YEAR($B$2)</f>
        <v>1Q-2025</v>
      </c>
      <c r="D5" s="232" t="str">
        <f>IF(INT(MONTH($B$2))=3, "4"&amp;"Q"&amp;"-"&amp;YEAR($B$2)-1, IF(INT(MONTH($B$2))=6, "1"&amp;"Q"&amp;"-"&amp;YEAR($B$2), IF(INT(MONTH($B$2))=9, "2"&amp;"Q"&amp;"-"&amp;YEAR($B$2),IF(INT(MONTH($B$2))=12, "3"&amp;"Q"&amp;"-"&amp;YEAR($B$2), 0))))</f>
        <v>4Q-2024</v>
      </c>
      <c r="E5" s="232" t="str">
        <f>IF(INT(MONTH($B$2))=3, "3"&amp;"Q"&amp;"-"&amp;YEAR($B$2)-1, IF(INT(MONTH($B$2))=6, "4"&amp;"Q"&amp;"-"&amp;YEAR($B$2)-1, IF(INT(MONTH($B$2))=9, "1"&amp;"Q"&amp;"-"&amp;YEAR($B$2),IF(INT(MONTH($B$2))=12, "2"&amp;"Q"&amp;"-"&amp;YEAR($B$2), 0))))</f>
        <v>3Q-2024</v>
      </c>
      <c r="F5" s="232" t="str">
        <f>IF(INT(MONTH($B$2))=3, "2"&amp;"Q"&amp;"-"&amp;YEAR($B$2)-1, IF(INT(MONTH($B$2))=6, "3"&amp;"Q"&amp;"-"&amp;YEAR($B$2)-1, IF(INT(MONTH($B$2))=9, "4"&amp;"Q"&amp;"-"&amp;YEAR($B$2)-1,IF(INT(MONTH($B$2))=12, "1"&amp;"Q"&amp;"-"&amp;YEAR($B$2), 0))))</f>
        <v>2Q-2024</v>
      </c>
      <c r="G5" s="232" t="str">
        <f>IF(INT(MONTH($B$2))=3, "1"&amp;"Q"&amp;"-"&amp;YEAR($B$2)-1, IF(INT(MONTH($B$2))=6, "2"&amp;"Q"&amp;"-"&amp;YEAR($B$2)-1, IF(INT(MONTH($B$2))=9, "3"&amp;"Q"&amp;"-"&amp;YEAR($B$2)-1,IF(INT(MONTH($B$2))=12, "4"&amp;"Q"&amp;"-"&amp;YEAR($B$2)-1, 0))))</f>
        <v>1Q-2024</v>
      </c>
    </row>
    <row r="6" spans="1:7" ht="15" customHeight="1">
      <c r="A6" s="201">
        <v>1</v>
      </c>
      <c r="B6" s="225" t="s">
        <v>101</v>
      </c>
      <c r="C6" s="202">
        <v>1510848837.3731191</v>
      </c>
      <c r="D6" s="202">
        <v>1459724959.0767858</v>
      </c>
      <c r="E6" s="202">
        <v>1389765334.2910295</v>
      </c>
      <c r="F6" s="202">
        <v>1380007632.4720359</v>
      </c>
      <c r="G6" s="202">
        <v>1270071428.1039405</v>
      </c>
    </row>
    <row r="7" spans="1:7" ht="15" customHeight="1">
      <c r="A7" s="201">
        <v>1.1000000000000001</v>
      </c>
      <c r="B7" s="203" t="s">
        <v>414</v>
      </c>
      <c r="C7" s="204">
        <v>1457036903.2033718</v>
      </c>
      <c r="D7" s="204">
        <v>1412148426.376039</v>
      </c>
      <c r="E7" s="204">
        <v>1345042861.6652462</v>
      </c>
      <c r="F7" s="204">
        <v>1334052852.1587818</v>
      </c>
      <c r="G7" s="204">
        <v>1226104856.814033</v>
      </c>
    </row>
    <row r="8" spans="1:7" ht="27.6">
      <c r="A8" s="201" t="s">
        <v>146</v>
      </c>
      <c r="B8" s="205" t="s">
        <v>239</v>
      </c>
      <c r="C8" s="204">
        <v>5500000</v>
      </c>
      <c r="D8" s="204">
        <v>0</v>
      </c>
      <c r="E8" s="204">
        <v>0</v>
      </c>
      <c r="F8" s="204">
        <v>0</v>
      </c>
      <c r="G8" s="204">
        <v>0</v>
      </c>
    </row>
    <row r="9" spans="1:7" ht="15" customHeight="1">
      <c r="A9" s="201">
        <v>1.2</v>
      </c>
      <c r="B9" s="203" t="s">
        <v>21</v>
      </c>
      <c r="C9" s="204">
        <v>51382316.75637757</v>
      </c>
      <c r="D9" s="204">
        <v>46231386.300746784</v>
      </c>
      <c r="E9" s="204">
        <v>43528736.62578328</v>
      </c>
      <c r="F9" s="204">
        <v>43696948.668454148</v>
      </c>
      <c r="G9" s="204">
        <v>40966727.429907568</v>
      </c>
    </row>
    <row r="10" spans="1:7" ht="15" customHeight="1">
      <c r="A10" s="201">
        <v>1.3</v>
      </c>
      <c r="B10" s="226" t="s">
        <v>73</v>
      </c>
      <c r="C10" s="204">
        <v>2429617.4133699997</v>
      </c>
      <c r="D10" s="204">
        <v>1345146.4000000001</v>
      </c>
      <c r="E10" s="204">
        <v>1193736</v>
      </c>
      <c r="F10" s="204">
        <v>2257831.6447999999</v>
      </c>
      <c r="G10" s="204">
        <v>2999843.86</v>
      </c>
    </row>
    <row r="11" spans="1:7" ht="15" customHeight="1">
      <c r="A11" s="201">
        <v>2</v>
      </c>
      <c r="B11" s="225" t="s">
        <v>102</v>
      </c>
      <c r="C11" s="204">
        <v>2984096.385061149</v>
      </c>
      <c r="D11" s="204">
        <v>794752.09463778266</v>
      </c>
      <c r="E11" s="204">
        <v>3577157.4302716758</v>
      </c>
      <c r="F11" s="204">
        <v>2317289.9530450967</v>
      </c>
      <c r="G11" s="204">
        <v>10106858.62886098</v>
      </c>
    </row>
    <row r="12" spans="1:7" ht="15" customHeight="1">
      <c r="A12" s="201">
        <v>3</v>
      </c>
      <c r="B12" s="225" t="s">
        <v>100</v>
      </c>
      <c r="C12" s="204">
        <v>148245985</v>
      </c>
      <c r="D12" s="204">
        <v>148245985</v>
      </c>
      <c r="E12" s="204">
        <v>128535367</v>
      </c>
      <c r="F12" s="204">
        <v>128535367</v>
      </c>
      <c r="G12" s="204">
        <v>128535367</v>
      </c>
    </row>
    <row r="13" spans="1:7" ht="15" customHeight="1" thickBot="1">
      <c r="A13" s="62">
        <v>4</v>
      </c>
      <c r="B13" s="227" t="s">
        <v>147</v>
      </c>
      <c r="C13" s="136">
        <v>1662078918.7581804</v>
      </c>
      <c r="D13" s="136">
        <v>1608765696.1714237</v>
      </c>
      <c r="E13" s="136">
        <v>1521877858.7213011</v>
      </c>
      <c r="F13" s="136">
        <v>1510860289.425081</v>
      </c>
      <c r="G13" s="136">
        <v>1408713653.7328014</v>
      </c>
    </row>
    <row r="14" spans="1:7">
      <c r="B14" s="17"/>
    </row>
    <row r="15" spans="1:7">
      <c r="B15" s="17"/>
    </row>
    <row r="16" spans="1:7">
      <c r="B16" s="17"/>
    </row>
    <row r="17" spans="2:2">
      <c r="B17" s="17"/>
    </row>
    <row r="18" spans="2:2">
      <c r="B18" s="1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2" tint="-9.9978637043366805E-2"/>
  </sheetPr>
  <dimension ref="A1:H31"/>
  <sheetViews>
    <sheetView showGridLines="0" zoomScaleNormal="100" workbookViewId="0">
      <pane xSplit="1" ySplit="4" topLeftCell="B5" activePane="bottomRight" state="frozen"/>
      <selection activeCell="B36" sqref="B36:C36"/>
      <selection pane="topRight" activeCell="B36" sqref="B36:C36"/>
      <selection pane="bottomLeft" activeCell="B36" sqref="B36:C36"/>
      <selection pane="bottomRight" activeCell="B5" sqref="B5"/>
    </sheetView>
  </sheetViews>
  <sheetFormatPr defaultRowHeight="14.4"/>
  <cols>
    <col min="1" max="1" width="9.5546875" style="1" bestFit="1" customWidth="1"/>
    <col min="2" max="2" width="58.88671875" style="1" customWidth="1"/>
    <col min="3" max="3" width="34.33203125" style="1" customWidth="1"/>
  </cols>
  <sheetData>
    <row r="1" spans="1:8">
      <c r="A1" s="1" t="s">
        <v>97</v>
      </c>
      <c r="B1" s="1" t="str">
        <f>Info!C2</f>
        <v>სს ტერაბანკი</v>
      </c>
    </row>
    <row r="2" spans="1:8">
      <c r="A2" s="1" t="s">
        <v>98</v>
      </c>
      <c r="B2" s="243">
        <f>'1. key ratios'!B2</f>
        <v>45747</v>
      </c>
    </row>
    <row r="4" spans="1:8" ht="25.5" customHeight="1" thickBot="1">
      <c r="A4" s="130" t="s">
        <v>243</v>
      </c>
      <c r="B4" s="23" t="s">
        <v>80</v>
      </c>
      <c r="C4" s="9"/>
    </row>
    <row r="5" spans="1:8">
      <c r="A5" s="7"/>
      <c r="B5" s="221" t="s">
        <v>81</v>
      </c>
      <c r="C5" s="230" t="s">
        <v>424</v>
      </c>
    </row>
    <row r="6" spans="1:8" ht="15">
      <c r="A6" s="10">
        <v>1</v>
      </c>
      <c r="B6" s="24" t="s">
        <v>1006</v>
      </c>
      <c r="C6" s="228" t="s">
        <v>1007</v>
      </c>
    </row>
    <row r="7" spans="1:8" ht="15">
      <c r="A7" s="10">
        <v>2</v>
      </c>
      <c r="B7" s="24" t="s">
        <v>1008</v>
      </c>
      <c r="C7" s="228" t="s">
        <v>1009</v>
      </c>
    </row>
    <row r="8" spans="1:8" ht="15">
      <c r="A8" s="10">
        <v>3</v>
      </c>
      <c r="B8" s="24" t="s">
        <v>1010</v>
      </c>
      <c r="C8" s="228" t="s">
        <v>1011</v>
      </c>
    </row>
    <row r="9" spans="1:8" ht="15">
      <c r="A9" s="10">
        <v>4</v>
      </c>
      <c r="B9" s="24" t="s">
        <v>1012</v>
      </c>
      <c r="C9" s="228" t="s">
        <v>1011</v>
      </c>
    </row>
    <row r="10" spans="1:8" ht="15">
      <c r="A10" s="10">
        <v>5</v>
      </c>
      <c r="B10" s="24" t="s">
        <v>1013</v>
      </c>
      <c r="C10" s="228" t="s">
        <v>1014</v>
      </c>
    </row>
    <row r="11" spans="1:8" ht="15">
      <c r="A11" s="10">
        <v>6</v>
      </c>
      <c r="B11" s="24" t="s">
        <v>1015</v>
      </c>
      <c r="C11" s="228" t="s">
        <v>1011</v>
      </c>
    </row>
    <row r="12" spans="1:8" ht="15">
      <c r="A12" s="10"/>
      <c r="B12" s="24"/>
      <c r="C12" s="228"/>
      <c r="H12" s="2"/>
    </row>
    <row r="13" spans="1:8" ht="15">
      <c r="A13" s="10"/>
      <c r="B13" s="24"/>
      <c r="C13" s="228"/>
      <c r="H13" s="2"/>
    </row>
    <row r="14" spans="1:8" ht="55.2">
      <c r="A14" s="10"/>
      <c r="B14" s="222" t="s">
        <v>82</v>
      </c>
      <c r="C14" s="231" t="s">
        <v>425</v>
      </c>
    </row>
    <row r="15" spans="1:8">
      <c r="A15" s="10">
        <v>1</v>
      </c>
      <c r="B15" s="20" t="s">
        <v>1016</v>
      </c>
      <c r="C15" s="229" t="s">
        <v>1017</v>
      </c>
    </row>
    <row r="16" spans="1:8">
      <c r="A16" s="10">
        <v>2</v>
      </c>
      <c r="B16" s="20" t="s">
        <v>1018</v>
      </c>
      <c r="C16" s="229" t="s">
        <v>1019</v>
      </c>
    </row>
    <row r="17" spans="1:3">
      <c r="A17" s="10">
        <v>3</v>
      </c>
      <c r="B17" s="20" t="s">
        <v>1020</v>
      </c>
      <c r="C17" s="229" t="s">
        <v>1021</v>
      </c>
    </row>
    <row r="18" spans="1:3">
      <c r="A18" s="10">
        <v>4</v>
      </c>
      <c r="B18" s="20" t="s">
        <v>1022</v>
      </c>
      <c r="C18" s="229" t="s">
        <v>1023</v>
      </c>
    </row>
    <row r="19" spans="1:3">
      <c r="A19" s="10">
        <v>5</v>
      </c>
      <c r="B19" s="20" t="s">
        <v>1024</v>
      </c>
      <c r="C19" s="229" t="s">
        <v>1025</v>
      </c>
    </row>
    <row r="20" spans="1:3" ht="15.75" customHeight="1">
      <c r="A20" s="10"/>
      <c r="B20" s="20"/>
      <c r="C20" s="21"/>
    </row>
    <row r="21" spans="1:3" ht="30" customHeight="1">
      <c r="A21" s="10"/>
      <c r="B21" s="658" t="s">
        <v>83</v>
      </c>
      <c r="C21" s="659"/>
    </row>
    <row r="22" spans="1:3" ht="15">
      <c r="A22" s="10">
        <v>1</v>
      </c>
      <c r="B22" s="24" t="s">
        <v>1026</v>
      </c>
      <c r="C22" s="489">
        <v>0.8</v>
      </c>
    </row>
    <row r="23" spans="1:3" ht="15">
      <c r="A23" s="488">
        <v>2</v>
      </c>
      <c r="B23" s="24" t="s">
        <v>1027</v>
      </c>
      <c r="C23" s="489">
        <v>0.15</v>
      </c>
    </row>
    <row r="24" spans="1:3" ht="15">
      <c r="A24" s="488">
        <v>3</v>
      </c>
      <c r="B24" s="24" t="s">
        <v>1028</v>
      </c>
      <c r="C24" s="489">
        <v>0.05</v>
      </c>
    </row>
    <row r="25" spans="1:3" ht="15">
      <c r="A25" s="488"/>
      <c r="B25" s="24"/>
      <c r="C25" s="489"/>
    </row>
    <row r="26" spans="1:3" ht="15.75" customHeight="1">
      <c r="A26" s="10"/>
      <c r="B26" s="24"/>
      <c r="C26" s="25"/>
    </row>
    <row r="27" spans="1:3" ht="29.25" customHeight="1">
      <c r="A27" s="10"/>
      <c r="B27" s="658" t="s">
        <v>163</v>
      </c>
      <c r="C27" s="659"/>
    </row>
    <row r="28" spans="1:3" ht="15">
      <c r="A28" s="10">
        <v>1</v>
      </c>
      <c r="B28" s="24" t="s">
        <v>1026</v>
      </c>
      <c r="C28" s="491">
        <v>0.8</v>
      </c>
    </row>
    <row r="29" spans="1:3" ht="15">
      <c r="A29" s="490">
        <v>2</v>
      </c>
      <c r="B29" s="24" t="s">
        <v>1027</v>
      </c>
      <c r="C29" s="491">
        <v>0.15</v>
      </c>
    </row>
    <row r="30" spans="1:3" ht="15">
      <c r="A30" s="490">
        <v>3</v>
      </c>
      <c r="B30" s="24" t="s">
        <v>1028</v>
      </c>
      <c r="C30" s="491">
        <v>0.05</v>
      </c>
    </row>
    <row r="31" spans="1:3" ht="15.6" thickBot="1">
      <c r="A31" s="11"/>
      <c r="B31" s="512"/>
      <c r="C31" s="513"/>
    </row>
  </sheetData>
  <mergeCells count="2">
    <mergeCell ref="B27:C27"/>
    <mergeCell ref="B21:C21"/>
  </mergeCells>
  <dataValidations disablePrompts="1" count="1">
    <dataValidation type="list" allowBlank="1" showInputMessage="1" showErrorMessage="1" sqref="C6:C13"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G53"/>
  <sheetViews>
    <sheetView zoomScale="80" zoomScaleNormal="80" workbookViewId="0">
      <pane xSplit="1" ySplit="5" topLeftCell="B6" activePane="bottomRight" state="frozen"/>
      <selection activeCell="B36" sqref="B36:C36"/>
      <selection pane="topRight" activeCell="B36" sqref="B36:C36"/>
      <selection pane="bottomLeft" activeCell="B36" sqref="B36:C36"/>
      <selection pane="bottomRight" activeCell="B6" sqref="B6:B7"/>
    </sheetView>
  </sheetViews>
  <sheetFormatPr defaultRowHeight="14.4"/>
  <cols>
    <col min="1" max="1" width="9.5546875" style="1" bestFit="1" customWidth="1"/>
    <col min="2" max="2" width="47.5546875" style="1" customWidth="1"/>
    <col min="3" max="3" width="28" style="1" customWidth="1"/>
    <col min="4" max="4" width="25.5546875" style="1" customWidth="1"/>
    <col min="5" max="5" width="18.88671875" style="1" customWidth="1"/>
    <col min="6" max="6" width="12" bestFit="1" customWidth="1"/>
    <col min="7" max="7" width="12.5546875" bestFit="1" customWidth="1"/>
  </cols>
  <sheetData>
    <row r="1" spans="1:5">
      <c r="A1" s="13" t="s">
        <v>97</v>
      </c>
      <c r="B1" s="12" t="str">
        <f>Info!C2</f>
        <v>სს ტერაბანკი</v>
      </c>
    </row>
    <row r="2" spans="1:5" s="13" customFormat="1" ht="15.75" customHeight="1">
      <c r="A2" s="13" t="s">
        <v>98</v>
      </c>
      <c r="B2" s="243">
        <f>'1. key ratios'!B2</f>
        <v>45747</v>
      </c>
    </row>
    <row r="3" spans="1:5" s="13" customFormat="1" ht="15.75" customHeight="1"/>
    <row r="4" spans="1:5" s="13" customFormat="1" ht="15.75" customHeight="1" thickBot="1">
      <c r="A4" s="131" t="s">
        <v>244</v>
      </c>
      <c r="B4" s="132" t="s">
        <v>157</v>
      </c>
      <c r="C4" s="98"/>
      <c r="D4" s="98"/>
      <c r="E4" s="99" t="s">
        <v>76</v>
      </c>
    </row>
    <row r="5" spans="1:5" s="58" customFormat="1" ht="17.399999999999999" customHeight="1">
      <c r="A5" s="179"/>
      <c r="B5" s="180"/>
      <c r="C5" s="97" t="s">
        <v>0</v>
      </c>
      <c r="D5" s="97" t="s">
        <v>1</v>
      </c>
      <c r="E5" s="181" t="s">
        <v>2</v>
      </c>
    </row>
    <row r="6" spans="1:5" ht="14.4" customHeight="1">
      <c r="A6" s="182"/>
      <c r="B6" s="660" t="s">
        <v>133</v>
      </c>
      <c r="C6" s="660" t="s">
        <v>829</v>
      </c>
      <c r="D6" s="661" t="s">
        <v>132</v>
      </c>
      <c r="E6" s="662"/>
    </row>
    <row r="7" spans="1:5" ht="99.6" customHeight="1">
      <c r="A7" s="182"/>
      <c r="B7" s="660"/>
      <c r="C7" s="660"/>
      <c r="D7" s="177" t="s">
        <v>131</v>
      </c>
      <c r="E7" s="178" t="s">
        <v>341</v>
      </c>
    </row>
    <row r="8" spans="1:5" ht="22.5" customHeight="1">
      <c r="A8" s="344">
        <v>1</v>
      </c>
      <c r="B8" s="293" t="s">
        <v>816</v>
      </c>
      <c r="C8" s="345">
        <v>232840380.61999997</v>
      </c>
      <c r="D8" s="345">
        <v>0</v>
      </c>
      <c r="E8" s="345">
        <v>232840380.61999997</v>
      </c>
    </row>
    <row r="9" spans="1:5">
      <c r="A9" s="344">
        <v>1.1000000000000001</v>
      </c>
      <c r="B9" s="294" t="s">
        <v>85</v>
      </c>
      <c r="C9" s="345">
        <v>49455261.600000001</v>
      </c>
      <c r="D9" s="345">
        <v>0</v>
      </c>
      <c r="E9" s="345">
        <v>49455261.600000001</v>
      </c>
    </row>
    <row r="10" spans="1:5">
      <c r="A10" s="344">
        <v>1.2</v>
      </c>
      <c r="B10" s="294" t="s">
        <v>86</v>
      </c>
      <c r="C10" s="345">
        <v>169991935.83999997</v>
      </c>
      <c r="D10" s="345">
        <v>0</v>
      </c>
      <c r="E10" s="345">
        <v>169991935.83999997</v>
      </c>
    </row>
    <row r="11" spans="1:5">
      <c r="A11" s="344">
        <v>1.3</v>
      </c>
      <c r="B11" s="294" t="s">
        <v>87</v>
      </c>
      <c r="C11" s="345">
        <v>13393183.18</v>
      </c>
      <c r="D11" s="345">
        <v>0</v>
      </c>
      <c r="E11" s="345">
        <v>13393183.18</v>
      </c>
    </row>
    <row r="12" spans="1:5">
      <c r="A12" s="344">
        <v>2</v>
      </c>
      <c r="B12" s="295" t="s">
        <v>703</v>
      </c>
      <c r="C12" s="345">
        <v>280255.28000000003</v>
      </c>
      <c r="D12" s="345">
        <v>0</v>
      </c>
      <c r="E12" s="345">
        <v>280255.28000000003</v>
      </c>
    </row>
    <row r="13" spans="1:5">
      <c r="A13" s="344">
        <v>2.1</v>
      </c>
      <c r="B13" s="296" t="s">
        <v>704</v>
      </c>
      <c r="C13" s="345">
        <v>280255.28000000003</v>
      </c>
      <c r="D13" s="345">
        <v>0</v>
      </c>
      <c r="E13" s="345">
        <v>280255.28000000003</v>
      </c>
    </row>
    <row r="14" spans="1:5" ht="33.9" customHeight="1">
      <c r="A14" s="344">
        <v>3</v>
      </c>
      <c r="B14" s="297" t="s">
        <v>705</v>
      </c>
      <c r="C14" s="345">
        <v>0</v>
      </c>
      <c r="D14" s="345">
        <v>0</v>
      </c>
      <c r="E14" s="345">
        <v>0</v>
      </c>
    </row>
    <row r="15" spans="1:5" ht="32.4" customHeight="1">
      <c r="A15" s="344">
        <v>4</v>
      </c>
      <c r="B15" s="298" t="s">
        <v>706</v>
      </c>
      <c r="C15" s="345">
        <v>0</v>
      </c>
      <c r="D15" s="345">
        <v>0</v>
      </c>
      <c r="E15" s="345">
        <v>0</v>
      </c>
    </row>
    <row r="16" spans="1:5" ht="23.1" customHeight="1">
      <c r="A16" s="344">
        <v>5</v>
      </c>
      <c r="B16" s="298" t="s">
        <v>707</v>
      </c>
      <c r="C16" s="345">
        <v>0</v>
      </c>
      <c r="D16" s="345">
        <v>0</v>
      </c>
      <c r="E16" s="345">
        <v>0</v>
      </c>
    </row>
    <row r="17" spans="1:5">
      <c r="A17" s="344">
        <v>5.0999999999999996</v>
      </c>
      <c r="B17" s="299" t="s">
        <v>708</v>
      </c>
      <c r="C17" s="345">
        <v>0</v>
      </c>
      <c r="D17" s="345">
        <v>0</v>
      </c>
      <c r="E17" s="345">
        <v>0</v>
      </c>
    </row>
    <row r="18" spans="1:5">
      <c r="A18" s="344">
        <v>5.2</v>
      </c>
      <c r="B18" s="299" t="s">
        <v>543</v>
      </c>
      <c r="C18" s="345">
        <v>0</v>
      </c>
      <c r="D18" s="345">
        <v>0</v>
      </c>
      <c r="E18" s="345">
        <v>0</v>
      </c>
    </row>
    <row r="19" spans="1:5">
      <c r="A19" s="344">
        <v>5.3</v>
      </c>
      <c r="B19" s="299" t="s">
        <v>709</v>
      </c>
      <c r="C19" s="345">
        <v>0</v>
      </c>
      <c r="D19" s="345">
        <v>0</v>
      </c>
      <c r="E19" s="345">
        <v>0</v>
      </c>
    </row>
    <row r="20" spans="1:5" ht="20.399999999999999">
      <c r="A20" s="344">
        <v>6</v>
      </c>
      <c r="B20" s="297" t="s">
        <v>710</v>
      </c>
      <c r="C20" s="345">
        <v>1649234345.0589805</v>
      </c>
      <c r="D20" s="345">
        <v>0</v>
      </c>
      <c r="E20" s="345">
        <v>1649234345.0589805</v>
      </c>
    </row>
    <row r="21" spans="1:5">
      <c r="A21" s="344">
        <v>6.1</v>
      </c>
      <c r="B21" s="299" t="s">
        <v>543</v>
      </c>
      <c r="C21" s="345">
        <v>182692603.32722402</v>
      </c>
      <c r="D21" s="345">
        <v>0</v>
      </c>
      <c r="E21" s="345">
        <v>182692603.32722402</v>
      </c>
    </row>
    <row r="22" spans="1:5">
      <c r="A22" s="344">
        <v>6.2</v>
      </c>
      <c r="B22" s="299" t="s">
        <v>709</v>
      </c>
      <c r="C22" s="345">
        <v>1466541741.7317564</v>
      </c>
      <c r="D22" s="345">
        <v>0</v>
      </c>
      <c r="E22" s="345">
        <v>1466541741.7317564</v>
      </c>
    </row>
    <row r="23" spans="1:5" ht="20.399999999999999">
      <c r="A23" s="344">
        <v>7</v>
      </c>
      <c r="B23" s="300" t="s">
        <v>711</v>
      </c>
      <c r="C23" s="345">
        <v>5502538</v>
      </c>
      <c r="D23" s="345">
        <v>0</v>
      </c>
      <c r="E23" s="345">
        <v>5502538</v>
      </c>
    </row>
    <row r="24" spans="1:5" ht="20.399999999999999">
      <c r="A24" s="344">
        <v>8</v>
      </c>
      <c r="B24" s="301" t="s">
        <v>712</v>
      </c>
      <c r="C24" s="345">
        <v>0</v>
      </c>
      <c r="D24" s="345">
        <v>0</v>
      </c>
      <c r="E24" s="345">
        <v>0</v>
      </c>
    </row>
    <row r="25" spans="1:5">
      <c r="A25" s="344">
        <v>9</v>
      </c>
      <c r="B25" s="298" t="s">
        <v>713</v>
      </c>
      <c r="C25" s="345">
        <v>29233447</v>
      </c>
      <c r="D25" s="345">
        <v>0</v>
      </c>
      <c r="E25" s="345">
        <v>29233447</v>
      </c>
    </row>
    <row r="26" spans="1:5">
      <c r="A26" s="344">
        <v>9.1</v>
      </c>
      <c r="B26" s="302" t="s">
        <v>714</v>
      </c>
      <c r="C26" s="345">
        <v>29233447</v>
      </c>
      <c r="D26" s="345">
        <v>0</v>
      </c>
      <c r="E26" s="345">
        <v>29233447</v>
      </c>
    </row>
    <row r="27" spans="1:5">
      <c r="A27" s="344">
        <v>9.1999999999999993</v>
      </c>
      <c r="B27" s="302" t="s">
        <v>715</v>
      </c>
      <c r="C27" s="345">
        <v>0</v>
      </c>
      <c r="D27" s="345">
        <v>0</v>
      </c>
      <c r="E27" s="345">
        <v>0</v>
      </c>
    </row>
    <row r="28" spans="1:5">
      <c r="A28" s="344">
        <v>10</v>
      </c>
      <c r="B28" s="298" t="s">
        <v>36</v>
      </c>
      <c r="C28" s="345">
        <v>32025215</v>
      </c>
      <c r="D28" s="345">
        <v>32025215</v>
      </c>
      <c r="E28" s="345">
        <v>0</v>
      </c>
    </row>
    <row r="29" spans="1:5">
      <c r="A29" s="344">
        <v>10.1</v>
      </c>
      <c r="B29" s="302" t="s">
        <v>716</v>
      </c>
      <c r="C29" s="345">
        <v>20374000</v>
      </c>
      <c r="D29" s="345">
        <v>20374000</v>
      </c>
      <c r="E29" s="345">
        <v>0</v>
      </c>
    </row>
    <row r="30" spans="1:5">
      <c r="A30" s="344">
        <v>10.199999999999999</v>
      </c>
      <c r="B30" s="302" t="s">
        <v>717</v>
      </c>
      <c r="C30" s="345">
        <v>11651215</v>
      </c>
      <c r="D30" s="345">
        <v>11651215</v>
      </c>
      <c r="E30" s="345">
        <v>0</v>
      </c>
    </row>
    <row r="31" spans="1:5">
      <c r="A31" s="344">
        <v>11</v>
      </c>
      <c r="B31" s="298" t="s">
        <v>718</v>
      </c>
      <c r="C31" s="345">
        <v>4360935.8520758953</v>
      </c>
      <c r="D31" s="345">
        <v>0</v>
      </c>
      <c r="E31" s="345">
        <v>4360935.8520758953</v>
      </c>
    </row>
    <row r="32" spans="1:5">
      <c r="A32" s="344">
        <v>11.1</v>
      </c>
      <c r="B32" s="302" t="s">
        <v>719</v>
      </c>
      <c r="C32" s="345">
        <v>4360935.8520758953</v>
      </c>
      <c r="D32" s="345">
        <v>0</v>
      </c>
      <c r="E32" s="345">
        <v>4360935.8520758953</v>
      </c>
    </row>
    <row r="33" spans="1:7">
      <c r="A33" s="344">
        <v>11.2</v>
      </c>
      <c r="B33" s="302" t="s">
        <v>720</v>
      </c>
      <c r="C33" s="345">
        <v>0</v>
      </c>
      <c r="D33" s="345">
        <v>0</v>
      </c>
      <c r="E33" s="345">
        <v>0</v>
      </c>
    </row>
    <row r="34" spans="1:7">
      <c r="A34" s="344">
        <v>13</v>
      </c>
      <c r="B34" s="298" t="s">
        <v>88</v>
      </c>
      <c r="C34" s="345">
        <v>45789526.718448512</v>
      </c>
      <c r="D34" s="345">
        <v>0</v>
      </c>
      <c r="E34" s="345">
        <v>45789526.718448512</v>
      </c>
    </row>
    <row r="35" spans="1:7">
      <c r="A35" s="344">
        <v>13.1</v>
      </c>
      <c r="B35" s="303" t="s">
        <v>721</v>
      </c>
      <c r="C35" s="345">
        <v>37785057</v>
      </c>
      <c r="D35" s="345">
        <v>0</v>
      </c>
      <c r="E35" s="345">
        <v>37785057</v>
      </c>
    </row>
    <row r="36" spans="1:7">
      <c r="A36" s="344">
        <v>13.2</v>
      </c>
      <c r="B36" s="303" t="s">
        <v>722</v>
      </c>
      <c r="C36" s="345">
        <v>0</v>
      </c>
      <c r="D36" s="345">
        <v>0</v>
      </c>
      <c r="E36" s="345">
        <v>0</v>
      </c>
    </row>
    <row r="37" spans="1:7" ht="42" thickBot="1">
      <c r="A37" s="183"/>
      <c r="B37" s="184" t="s">
        <v>308</v>
      </c>
      <c r="C37" s="345">
        <v>1999266643.5295048</v>
      </c>
      <c r="D37" s="345">
        <v>32025215</v>
      </c>
      <c r="E37" s="345">
        <v>1967241428.5295048</v>
      </c>
    </row>
    <row r="38" spans="1:7">
      <c r="A38"/>
      <c r="B38"/>
      <c r="C38"/>
      <c r="D38"/>
      <c r="E38"/>
    </row>
    <row r="39" spans="1:7">
      <c r="A39"/>
      <c r="B39"/>
      <c r="C39"/>
      <c r="D39"/>
      <c r="E39"/>
    </row>
    <row r="41" spans="1:7" s="1" customFormat="1">
      <c r="B41" s="27"/>
      <c r="F41"/>
      <c r="G41"/>
    </row>
    <row r="42" spans="1:7" s="1" customFormat="1">
      <c r="B42" s="28"/>
      <c r="F42"/>
      <c r="G42"/>
    </row>
    <row r="43" spans="1:7" s="1" customFormat="1">
      <c r="B43" s="27"/>
      <c r="F43"/>
      <c r="G43"/>
    </row>
    <row r="44" spans="1:7" s="1" customFormat="1">
      <c r="B44" s="27"/>
      <c r="F44"/>
      <c r="G44"/>
    </row>
    <row r="45" spans="1:7" s="1" customFormat="1">
      <c r="B45" s="27"/>
      <c r="F45"/>
      <c r="G45"/>
    </row>
    <row r="46" spans="1:7" s="1" customFormat="1">
      <c r="B46" s="27"/>
      <c r="F46"/>
      <c r="G46"/>
    </row>
    <row r="47" spans="1:7" s="1" customFormat="1">
      <c r="B47" s="27"/>
      <c r="F47"/>
      <c r="G47"/>
    </row>
    <row r="48" spans="1:7" s="1" customFormat="1">
      <c r="B48" s="28"/>
      <c r="F48"/>
      <c r="G48"/>
    </row>
    <row r="49" spans="2:7" s="1" customFormat="1">
      <c r="B49" s="28"/>
      <c r="F49"/>
      <c r="G49"/>
    </row>
    <row r="50" spans="2:7" s="1" customFormat="1">
      <c r="B50" s="28"/>
      <c r="F50"/>
      <c r="G50"/>
    </row>
    <row r="51" spans="2:7" s="1" customFormat="1">
      <c r="B51" s="28"/>
      <c r="F51"/>
      <c r="G51"/>
    </row>
    <row r="52" spans="2:7" s="1" customFormat="1">
      <c r="B52" s="28"/>
      <c r="F52"/>
      <c r="G52"/>
    </row>
    <row r="53" spans="2:7" s="1" customFormat="1">
      <c r="B53" s="28"/>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2" tint="-9.9978637043366805E-2"/>
  </sheetPr>
  <dimension ref="A1:I33"/>
  <sheetViews>
    <sheetView zoomScaleNormal="100" workbookViewId="0">
      <pane xSplit="1" ySplit="4" topLeftCell="B5" activePane="bottomRight" state="frozen"/>
      <selection activeCell="B36" sqref="B36:C36"/>
      <selection pane="topRight" activeCell="B36" sqref="B36:C36"/>
      <selection pane="bottomLeft" activeCell="B36" sqref="B36:C36"/>
      <selection pane="bottomRight" activeCell="B15" sqref="B15"/>
    </sheetView>
  </sheetViews>
  <sheetFormatPr defaultRowHeight="14.4" outlineLevelRow="1"/>
  <cols>
    <col min="1" max="1" width="9.5546875" style="1" bestFit="1" customWidth="1"/>
    <col min="2" max="2" width="114.33203125" style="1" customWidth="1"/>
    <col min="3" max="3" width="18.88671875" customWidth="1"/>
    <col min="4" max="4" width="25.44140625" customWidth="1"/>
    <col min="5" max="5" width="24.33203125" customWidth="1"/>
    <col min="6" max="6" width="24" customWidth="1"/>
    <col min="7" max="7" width="10" bestFit="1" customWidth="1"/>
    <col min="8" max="8" width="12" bestFit="1" customWidth="1"/>
    <col min="9" max="9" width="12.5546875" bestFit="1" customWidth="1"/>
  </cols>
  <sheetData>
    <row r="1" spans="1:6">
      <c r="A1" s="13" t="s">
        <v>97</v>
      </c>
      <c r="B1" s="12" t="str">
        <f>Info!C2</f>
        <v>სს ტერაბანკი</v>
      </c>
    </row>
    <row r="2" spans="1:6" s="13" customFormat="1" ht="15.75" customHeight="1">
      <c r="A2" s="13" t="s">
        <v>98</v>
      </c>
      <c r="B2" s="243">
        <f>'1. key ratios'!B2</f>
        <v>45747</v>
      </c>
      <c r="C2"/>
      <c r="D2"/>
      <c r="E2"/>
      <c r="F2"/>
    </row>
    <row r="3" spans="1:6" s="13" customFormat="1" ht="15.75" customHeight="1">
      <c r="C3"/>
      <c r="D3"/>
      <c r="E3"/>
      <c r="F3"/>
    </row>
    <row r="4" spans="1:6" s="13" customFormat="1" ht="28.2" thickBot="1">
      <c r="A4" s="13" t="s">
        <v>245</v>
      </c>
      <c r="B4" s="105" t="s">
        <v>160</v>
      </c>
      <c r="C4" s="99" t="s">
        <v>76</v>
      </c>
      <c r="D4"/>
      <c r="E4"/>
      <c r="F4"/>
    </row>
    <row r="5" spans="1:6" ht="15" thickBot="1">
      <c r="A5" s="100">
        <v>1</v>
      </c>
      <c r="B5" s="101" t="s">
        <v>700</v>
      </c>
      <c r="C5" s="492">
        <v>1967241428.5295048</v>
      </c>
    </row>
    <row r="6" spans="1:6" ht="15" thickBot="1">
      <c r="A6" s="57">
        <v>2.1</v>
      </c>
      <c r="B6" s="107" t="s">
        <v>834</v>
      </c>
      <c r="C6" s="493">
        <v>118799886.76125732</v>
      </c>
    </row>
    <row r="7" spans="1:6" s="2" customFormat="1" ht="28.2" outlineLevel="1" thickBot="1">
      <c r="A7" s="106">
        <v>2.2000000000000002</v>
      </c>
      <c r="B7" s="102" t="s">
        <v>835</v>
      </c>
      <c r="C7" s="493">
        <v>0</v>
      </c>
    </row>
    <row r="8" spans="1:6" s="2" customFormat="1" ht="28.2" thickBot="1">
      <c r="A8" s="106">
        <v>3</v>
      </c>
      <c r="B8" s="103" t="s">
        <v>701</v>
      </c>
      <c r="C8" s="492">
        <v>2086041315.2907622</v>
      </c>
    </row>
    <row r="9" spans="1:6" ht="15" thickBot="1">
      <c r="A9" s="57">
        <v>4</v>
      </c>
      <c r="B9" s="110" t="s">
        <v>158</v>
      </c>
      <c r="C9" s="493">
        <v>0</v>
      </c>
    </row>
    <row r="10" spans="1:6" s="2" customFormat="1" ht="28.2" outlineLevel="1" thickBot="1">
      <c r="A10" s="106">
        <v>5.0999999999999996</v>
      </c>
      <c r="B10" s="102" t="s">
        <v>164</v>
      </c>
      <c r="C10" s="493">
        <v>-60416606.735160038</v>
      </c>
    </row>
    <row r="11" spans="1:6" s="2" customFormat="1" ht="28.2" outlineLevel="1" thickBot="1">
      <c r="A11" s="106">
        <v>5.2</v>
      </c>
      <c r="B11" s="102" t="s">
        <v>165</v>
      </c>
      <c r="C11" s="493">
        <v>0</v>
      </c>
    </row>
    <row r="12" spans="1:6" s="2" customFormat="1" ht="15" thickBot="1">
      <c r="A12" s="106">
        <v>6</v>
      </c>
      <c r="B12" s="108" t="s">
        <v>415</v>
      </c>
      <c r="C12" s="493">
        <v>0</v>
      </c>
    </row>
    <row r="13" spans="1:6" s="2" customFormat="1" ht="15" thickBot="1">
      <c r="A13" s="109">
        <v>7</v>
      </c>
      <c r="B13" s="104" t="s">
        <v>159</v>
      </c>
      <c r="C13" s="492">
        <v>2025624708.5556021</v>
      </c>
    </row>
    <row r="15" spans="1:6">
      <c r="B15" s="17"/>
    </row>
    <row r="17" spans="2:9" s="1" customFormat="1">
      <c r="B17" s="29"/>
      <c r="C17"/>
      <c r="D17"/>
      <c r="E17"/>
      <c r="F17"/>
      <c r="G17"/>
      <c r="H17"/>
      <c r="I17"/>
    </row>
    <row r="18" spans="2:9" s="1" customFormat="1">
      <c r="B18" s="26"/>
      <c r="C18"/>
      <c r="D18"/>
      <c r="E18"/>
      <c r="F18"/>
      <c r="G18"/>
      <c r="H18"/>
      <c r="I18"/>
    </row>
    <row r="19" spans="2:9" s="1" customFormat="1">
      <c r="B19" s="26"/>
      <c r="C19"/>
      <c r="D19"/>
      <c r="E19"/>
      <c r="F19"/>
      <c r="G19"/>
      <c r="H19"/>
      <c r="I19"/>
    </row>
    <row r="20" spans="2:9" s="1" customFormat="1">
      <c r="B20" s="28"/>
      <c r="C20"/>
      <c r="D20"/>
      <c r="E20"/>
      <c r="F20"/>
      <c r="G20"/>
      <c r="H20"/>
      <c r="I20"/>
    </row>
    <row r="21" spans="2:9" s="1" customFormat="1">
      <c r="B21" s="27"/>
      <c r="C21"/>
      <c r="D21"/>
      <c r="E21"/>
      <c r="F21"/>
      <c r="G21"/>
      <c r="H21"/>
      <c r="I21"/>
    </row>
    <row r="22" spans="2:9" s="1" customFormat="1">
      <c r="B22" s="28"/>
      <c r="C22"/>
      <c r="D22"/>
      <c r="E22"/>
      <c r="F22"/>
      <c r="G22"/>
      <c r="H22"/>
      <c r="I22"/>
    </row>
    <row r="23" spans="2:9" s="1" customFormat="1">
      <c r="B23" s="27"/>
      <c r="C23"/>
      <c r="D23"/>
      <c r="E23"/>
      <c r="F23"/>
      <c r="G23"/>
      <c r="H23"/>
      <c r="I23"/>
    </row>
    <row r="24" spans="2:9" s="1" customFormat="1">
      <c r="B24" s="27"/>
      <c r="C24"/>
      <c r="D24"/>
      <c r="E24"/>
      <c r="F24"/>
      <c r="G24"/>
      <c r="H24"/>
      <c r="I24"/>
    </row>
    <row r="25" spans="2:9" s="1" customFormat="1">
      <c r="B25" s="27"/>
      <c r="C25"/>
      <c r="D25"/>
      <c r="E25"/>
      <c r="F25"/>
      <c r="G25"/>
      <c r="H25"/>
      <c r="I25"/>
    </row>
    <row r="26" spans="2:9" s="1" customFormat="1">
      <c r="B26" s="27"/>
      <c r="C26"/>
      <c r="D26"/>
      <c r="E26"/>
      <c r="F26"/>
      <c r="G26"/>
      <c r="H26"/>
      <c r="I26"/>
    </row>
    <row r="27" spans="2:9" s="1" customFormat="1">
      <c r="B27" s="27"/>
      <c r="C27"/>
      <c r="D27"/>
      <c r="E27"/>
      <c r="F27"/>
      <c r="G27"/>
      <c r="H27"/>
      <c r="I27"/>
    </row>
    <row r="28" spans="2:9" s="1" customFormat="1">
      <c r="B28" s="28"/>
      <c r="C28"/>
      <c r="D28"/>
      <c r="E28"/>
      <c r="F28"/>
      <c r="G28"/>
      <c r="H28"/>
      <c r="I28"/>
    </row>
    <row r="29" spans="2:9" s="1" customFormat="1">
      <c r="B29" s="28"/>
      <c r="C29"/>
      <c r="D29"/>
      <c r="E29"/>
      <c r="F29"/>
      <c r="G29"/>
      <c r="H29"/>
      <c r="I29"/>
    </row>
    <row r="30" spans="2:9" s="1" customFormat="1">
      <c r="B30" s="28"/>
      <c r="C30"/>
      <c r="D30"/>
      <c r="E30"/>
      <c r="F30"/>
      <c r="G30"/>
      <c r="H30"/>
      <c r="I30"/>
    </row>
    <row r="31" spans="2:9" s="1" customFormat="1">
      <c r="B31" s="28"/>
      <c r="C31"/>
      <c r="D31"/>
      <c r="E31"/>
      <c r="F31"/>
      <c r="G31"/>
      <c r="H31"/>
      <c r="I31"/>
    </row>
    <row r="32" spans="2:9" s="1" customFormat="1">
      <c r="B32" s="28"/>
      <c r="C32"/>
      <c r="D32"/>
      <c r="E32"/>
      <c r="F32"/>
      <c r="G32"/>
      <c r="H32"/>
      <c r="I32"/>
    </row>
    <row r="33" spans="2:9" s="1" customFormat="1">
      <c r="B33" s="2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MqtNAhlpONGagNFQLutNqJO918wLxUqckR1J6JEHCOU=</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4q6kNO5v2CwVFTIa6KSeKkGXpiOv72I+mpsoxeNxoC8=</DigestValue>
    </Reference>
  </SignedInfo>
  <SignatureValue>2BPZIznrrvbN45PoWCyVMoW9SIrnAlUJ57Xyg8B8MN/3ExRQ93PyWCMnmsVeOJJ4Kq03TOxR7sDg
u2IQbcVs8Pqs93c1blhRLbRz3UnWAfJHEnhMqZLdbhEOuPVM9KiEHqA+W6lkOtVsRls2IDTqK06p
n47zFfEbE7r/o1G4HkrHS+7Zeu+m9RbeCNZlXX0WQG1W4VpnC6fUdquTbiHanV5d7s9DQYcyA/Sk
30F78OkhmrCU1a9J+8ZUN/mUv0UAHFd98tooOf/nMkmT0FlLJt1HZREZnd0hgf1y9Bg06cSfn8Rc
1Gg/a+2LyNzz0u1WD/ZmcWUvOR947+VVX8q17A==</SignatureValue>
  <KeyInfo>
    <X509Data>
      <X509Certificate>MIIGOzCCBSOgAwIBAgIKcs1tNQADAAJDHDANBgkqhkiG9w0BAQsFADBKMRIwEAYKCZImiZPyLGQBGRYCZ2UxEzARBgoJkiaJk/IsZAEZFgNuYmcxHzAdBgNVBAMTFk5CRyBDbGFzcyAyIElOVCBTdWIgQ0EwHhcNMjMxMTAxMTIzNjQzWhcNMjUxMDMxMTIzNjQzWjA5MRUwEwYDVQQKEwxKU0MgVEVSQUJBTksxIDAeBgNVBAMTF0JLUyAtIEFuYSBTaGFyYXNoZW5pZHplMIIBIjANBgkqhkiG9w0BAQEFAAOCAQ8AMIIBCgKCAQEA7iUiBLd5AQTKDuw/rMPj1c6RND7TxKTqPwQqsCT+4KWL8UR6Ws7VoYfKSdHP2U1lav8V9vDdoVC6zRJdGhPgTaXKRWtZ7NH8PlsnW0Gj1uMKDsrJpJEur5ZwW64uD0WM2J3kjs4SDwPSSxrdviiZ4C76RQV0xA3b5pRmXKSfKPsAZ2hoLXrL4xWBhiXPMcBOGTW8s0sUrbUjjt7avEQuPARcWrDeRMRcRuQ9LFnMKmFcLyeqc0ysEENjMiZvw3seuvjTHunJ/98o/a9g2tQVWBxql/t1wAww5yU9VFWm6sQ1Js8hWeeEQALaWs7271GEF7IEThiRystTKw1VBjmGxwIDAQABo4IDMjCCAy4wPAYJKwYBBAGCNxUHBC8wLQYlKwYBBAGCNxUI5rJgg431RIaBmQmDuKFKg76EcQSDxJEzhIOIXQIBZAIBIzAdBgNVHSUEFjAUBggrBgEFBQcDAgYIKwYBBQUHAwQwCwYDVR0PBAQDAgeAMCcGCSsGAQQBgjcVCgQaMBgwCgYIKwYBBQUHAwIwCgYIKwYBBQUHAwQwHQYDVR0OBBYEFEOlLpmYjVlndkKTZyT4y1tkdAXK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AetVywpVO0KlK5TTzuUGJDiP55NYUJPR6vdu/fe0jCuFSb0N6Z3tUpxV6LFkzxzbmc26Q9zBDbrPq0rbpNOB4jjWU9gpP8tIVkuwGxz9lIrgOxxiVsq4mtqcDk849yqod8bVMEvJtRQCiazUjp51P9oVDYanZ8I5591Sw/+kTH3etlSrhB65kiL0HMzmJuAAUq1CM5+q9BDW66m8dnGeagQoFnS6NKNOZq1IrrUYe0xcrNKcax/Aea3gjIlSwxi4jrKVKE3yY8I00iNAcQR0vB/GzeLPJrzLipB4nRjdZP2kcVhA9NfEwVupnBHKTBkytmMyN+0OoCRSbHSmVbHuE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jO4+Vya4CZrC5YOURGOSlhh9E/kpFHpmg1orDTwXf9o=</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ToSELF7ChQaiCeOspLDzkFEgFLingizRJoW6KYRMAdI=</DigestValue>
      </Reference>
      <Reference URI="/xl/styles.xml?ContentType=application/vnd.openxmlformats-officedocument.spreadsheetml.styles+xml">
        <DigestMethod Algorithm="http://www.w3.org/2001/04/xmlenc#sha256"/>
        <DigestValue>cnWb8rQWBNZy8IO9zGUQNjp4hgLujkHhsO8AcUarwKQ=</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j6c9WSUU/IuL6QW67noDaTBBl1LUCu8iIH7w8c8oaK0=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5K45KWeT7fdvk3m7AxR1zUHdNmydvbI09ZIyUSVNR74=</DigestValue>
      </Reference>
      <Reference URI="/xl/worksheets/sheet10.xml?ContentType=application/vnd.openxmlformats-officedocument.spreadsheetml.worksheet+xml">
        <DigestMethod Algorithm="http://www.w3.org/2001/04/xmlenc#sha256"/>
        <DigestValue>LXs/GsY+YTeWuCri0sVMsJczdXpIFl295xmm+dE+lgM=</DigestValue>
      </Reference>
      <Reference URI="/xl/worksheets/sheet11.xml?ContentType=application/vnd.openxmlformats-officedocument.spreadsheetml.worksheet+xml">
        <DigestMethod Algorithm="http://www.w3.org/2001/04/xmlenc#sha256"/>
        <DigestValue>eglw/IsC1qv7dc7e3zhGyCEsaEkYD093DDum56NvlHg=</DigestValue>
      </Reference>
      <Reference URI="/xl/worksheets/sheet12.xml?ContentType=application/vnd.openxmlformats-officedocument.spreadsheetml.worksheet+xml">
        <DigestMethod Algorithm="http://www.w3.org/2001/04/xmlenc#sha256"/>
        <DigestValue>6VKjsKGePT2q9CVlvqi2ymscHD4iLFAVimhRt6+WbSI=</DigestValue>
      </Reference>
      <Reference URI="/xl/worksheets/sheet13.xml?ContentType=application/vnd.openxmlformats-officedocument.spreadsheetml.worksheet+xml">
        <DigestMethod Algorithm="http://www.w3.org/2001/04/xmlenc#sha256"/>
        <DigestValue>+VdFzjU2tZXJ15/oArRs2ZMBzIifrH/kn2EAD1If+P0=</DigestValue>
      </Reference>
      <Reference URI="/xl/worksheets/sheet14.xml?ContentType=application/vnd.openxmlformats-officedocument.spreadsheetml.worksheet+xml">
        <DigestMethod Algorithm="http://www.w3.org/2001/04/xmlenc#sha256"/>
        <DigestValue>G70nRrzu7lUrbHPzCG7foProM5nnW1ZIjdOzlgL8+MQ=</DigestValue>
      </Reference>
      <Reference URI="/xl/worksheets/sheet15.xml?ContentType=application/vnd.openxmlformats-officedocument.spreadsheetml.worksheet+xml">
        <DigestMethod Algorithm="http://www.w3.org/2001/04/xmlenc#sha256"/>
        <DigestValue>IxaUyeETQG/pi440HEHqx3IznQ1Ne6AE55XkVWfSGn8=</DigestValue>
      </Reference>
      <Reference URI="/xl/worksheets/sheet16.xml?ContentType=application/vnd.openxmlformats-officedocument.spreadsheetml.worksheet+xml">
        <DigestMethod Algorithm="http://www.w3.org/2001/04/xmlenc#sha256"/>
        <DigestValue>7HjFJWVsjuvaLe+YQZMChvUfhr9aG+tUbIJjyzeri5w=</DigestValue>
      </Reference>
      <Reference URI="/xl/worksheets/sheet17.xml?ContentType=application/vnd.openxmlformats-officedocument.spreadsheetml.worksheet+xml">
        <DigestMethod Algorithm="http://www.w3.org/2001/04/xmlenc#sha256"/>
        <DigestValue>PclUKSRtzyM3ZFr1AXmn9Ewwy7Hzb2wh0I7l3JRwhzI=</DigestValue>
      </Reference>
      <Reference URI="/xl/worksheets/sheet18.xml?ContentType=application/vnd.openxmlformats-officedocument.spreadsheetml.worksheet+xml">
        <DigestMethod Algorithm="http://www.w3.org/2001/04/xmlenc#sha256"/>
        <DigestValue>FkJjXeqtg2MNKY5NhkI2B3U/47tZNmS63AQVoOlwwks=</DigestValue>
      </Reference>
      <Reference URI="/xl/worksheets/sheet19.xml?ContentType=application/vnd.openxmlformats-officedocument.spreadsheetml.worksheet+xml">
        <DigestMethod Algorithm="http://www.w3.org/2001/04/xmlenc#sha256"/>
        <DigestValue>vjtpILqFHLgGhcIGMJS08H4ns4Bc8KO6LUdyUFPf+AY=</DigestValue>
      </Reference>
      <Reference URI="/xl/worksheets/sheet2.xml?ContentType=application/vnd.openxmlformats-officedocument.spreadsheetml.worksheet+xml">
        <DigestMethod Algorithm="http://www.w3.org/2001/04/xmlenc#sha256"/>
        <DigestValue>+EwFKpEQaKqWtoT57oH0bbindiOGDpxTNBdcBPRytDo=</DigestValue>
      </Reference>
      <Reference URI="/xl/worksheets/sheet20.xml?ContentType=application/vnd.openxmlformats-officedocument.spreadsheetml.worksheet+xml">
        <DigestMethod Algorithm="http://www.w3.org/2001/04/xmlenc#sha256"/>
        <DigestValue>J3QaIg+dFxFnDmbWq0Kf3qgxdJZ29MRQXG2GkV6P+hs=</DigestValue>
      </Reference>
      <Reference URI="/xl/worksheets/sheet21.xml?ContentType=application/vnd.openxmlformats-officedocument.spreadsheetml.worksheet+xml">
        <DigestMethod Algorithm="http://www.w3.org/2001/04/xmlenc#sha256"/>
        <DigestValue>1VFddLW9j7tSUfoBOV2nmss2AzXeG/0gOsVSjWyD2zA=</DigestValue>
      </Reference>
      <Reference URI="/xl/worksheets/sheet22.xml?ContentType=application/vnd.openxmlformats-officedocument.spreadsheetml.worksheet+xml">
        <DigestMethod Algorithm="http://www.w3.org/2001/04/xmlenc#sha256"/>
        <DigestValue>aWJxP6LqTZj3oxz1INvHup6HSm23hN9zljCl2LVQ2XY=</DigestValue>
      </Reference>
      <Reference URI="/xl/worksheets/sheet23.xml?ContentType=application/vnd.openxmlformats-officedocument.spreadsheetml.worksheet+xml">
        <DigestMethod Algorithm="http://www.w3.org/2001/04/xmlenc#sha256"/>
        <DigestValue>6K0IE1owVOVnoE03VSRvbzSUjQDVxqKjJZZ8m/pbyDc=</DigestValue>
      </Reference>
      <Reference URI="/xl/worksheets/sheet24.xml?ContentType=application/vnd.openxmlformats-officedocument.spreadsheetml.worksheet+xml">
        <DigestMethod Algorithm="http://www.w3.org/2001/04/xmlenc#sha256"/>
        <DigestValue>Kioc5vimtHthJODRVjev7Uo4GTh5juFcSHVQTB2T08k=</DigestValue>
      </Reference>
      <Reference URI="/xl/worksheets/sheet25.xml?ContentType=application/vnd.openxmlformats-officedocument.spreadsheetml.worksheet+xml">
        <DigestMethod Algorithm="http://www.w3.org/2001/04/xmlenc#sha256"/>
        <DigestValue>0cXN1PbdRpj0+jvuu/pWA2BN13WkROU+pZRPKDgWbP0=</DigestValue>
      </Reference>
      <Reference URI="/xl/worksheets/sheet26.xml?ContentType=application/vnd.openxmlformats-officedocument.spreadsheetml.worksheet+xml">
        <DigestMethod Algorithm="http://www.w3.org/2001/04/xmlenc#sha256"/>
        <DigestValue>j5itSW4cNYuzqnJ0AaPPTDG0UZhcA66D5DBadYBrCew=</DigestValue>
      </Reference>
      <Reference URI="/xl/worksheets/sheet27.xml?ContentType=application/vnd.openxmlformats-officedocument.spreadsheetml.worksheet+xml">
        <DigestMethod Algorithm="http://www.w3.org/2001/04/xmlenc#sha256"/>
        <DigestValue>ZpbvgCz9Eau9bYZqqHie+IGBz0uWxYD9mKmmWeq9Nls=</DigestValue>
      </Reference>
      <Reference URI="/xl/worksheets/sheet28.xml?ContentType=application/vnd.openxmlformats-officedocument.spreadsheetml.worksheet+xml">
        <DigestMethod Algorithm="http://www.w3.org/2001/04/xmlenc#sha256"/>
        <DigestValue>ceR+1H/eE1IboV4OQv0WKPCHtq7yx98vS+B7XrDLZ5Y=</DigestValue>
      </Reference>
      <Reference URI="/xl/worksheets/sheet29.xml?ContentType=application/vnd.openxmlformats-officedocument.spreadsheetml.worksheet+xml">
        <DigestMethod Algorithm="http://www.w3.org/2001/04/xmlenc#sha256"/>
        <DigestValue>Jmat59XVggc1yHmsJV6Kc2AGJtnG7Rr7qT3wWFWPWNE=</DigestValue>
      </Reference>
      <Reference URI="/xl/worksheets/sheet3.xml?ContentType=application/vnd.openxmlformats-officedocument.spreadsheetml.worksheet+xml">
        <DigestMethod Algorithm="http://www.w3.org/2001/04/xmlenc#sha256"/>
        <DigestValue>TYNOhzOVV+N/pmH8T2gDGbze879Hmn4MpOP5tRcHHTA=</DigestValue>
      </Reference>
      <Reference URI="/xl/worksheets/sheet30.xml?ContentType=application/vnd.openxmlformats-officedocument.spreadsheetml.worksheet+xml">
        <DigestMethod Algorithm="http://www.w3.org/2001/04/xmlenc#sha256"/>
        <DigestValue>jZZZOuWqjxYTqp8r2bl6Ororj7p9T1HP98NtF0PQP68=</DigestValue>
      </Reference>
      <Reference URI="/xl/worksheets/sheet31.xml?ContentType=application/vnd.openxmlformats-officedocument.spreadsheetml.worksheet+xml">
        <DigestMethod Algorithm="http://www.w3.org/2001/04/xmlenc#sha256"/>
        <DigestValue>Upg4qUHWOslRJY7SgjD5J6TAW4BrHSHt43og3KtVxoQ=</DigestValue>
      </Reference>
      <Reference URI="/xl/worksheets/sheet32.xml?ContentType=application/vnd.openxmlformats-officedocument.spreadsheetml.worksheet+xml">
        <DigestMethod Algorithm="http://www.w3.org/2001/04/xmlenc#sha256"/>
        <DigestValue>IcRGboeb9CVMAJCntCK0nLcSbluGXViUzT05JgwxWAg=</DigestValue>
      </Reference>
      <Reference URI="/xl/worksheets/sheet33.xml?ContentType=application/vnd.openxmlformats-officedocument.spreadsheetml.worksheet+xml">
        <DigestMethod Algorithm="http://www.w3.org/2001/04/xmlenc#sha256"/>
        <DigestValue>g9v7z2Nz5jKld4DzERvS3k6orBQL+cRyOSIrg9Px6T8=</DigestValue>
      </Reference>
      <Reference URI="/xl/worksheets/sheet4.xml?ContentType=application/vnd.openxmlformats-officedocument.spreadsheetml.worksheet+xml">
        <DigestMethod Algorithm="http://www.w3.org/2001/04/xmlenc#sha256"/>
        <DigestValue>A11RnuT3ydTV7OHCXavr3iCCQa0WGzh/qfuBbzG/XiQ=</DigestValue>
      </Reference>
      <Reference URI="/xl/worksheets/sheet5.xml?ContentType=application/vnd.openxmlformats-officedocument.spreadsheetml.worksheet+xml">
        <DigestMethod Algorithm="http://www.w3.org/2001/04/xmlenc#sha256"/>
        <DigestValue>WzhYahK9LPQY621x2lxt2I5Ln3/QhylteKBqOVS4HG0=</DigestValue>
      </Reference>
      <Reference URI="/xl/worksheets/sheet6.xml?ContentType=application/vnd.openxmlformats-officedocument.spreadsheetml.worksheet+xml">
        <DigestMethod Algorithm="http://www.w3.org/2001/04/xmlenc#sha256"/>
        <DigestValue>lQ3YpmH51C7GNAfXe9+ihbb1GCJTIWBamPFpAxMWxuU=</DigestValue>
      </Reference>
      <Reference URI="/xl/worksheets/sheet7.xml?ContentType=application/vnd.openxmlformats-officedocument.spreadsheetml.worksheet+xml">
        <DigestMethod Algorithm="http://www.w3.org/2001/04/xmlenc#sha256"/>
        <DigestValue>xQPyMVCa/UfXj6AHvZGM92nEKrc5Boe/JWgyHNZbe4s=</DigestValue>
      </Reference>
      <Reference URI="/xl/worksheets/sheet8.xml?ContentType=application/vnd.openxmlformats-officedocument.spreadsheetml.worksheet+xml">
        <DigestMethod Algorithm="http://www.w3.org/2001/04/xmlenc#sha256"/>
        <DigestValue>QDByHssXceLDJJcVhJa1+rdmo7UIAgIz/DGbXxl2IWw=</DigestValue>
      </Reference>
      <Reference URI="/xl/worksheets/sheet9.xml?ContentType=application/vnd.openxmlformats-officedocument.spreadsheetml.worksheet+xml">
        <DigestMethod Algorithm="http://www.w3.org/2001/04/xmlenc#sha256"/>
        <DigestValue>qMywnI2PWSyTuwHBxPlLJSAx+AVv0+iPALY6+BOGqVg=</DigestValue>
      </Reference>
    </Manifest>
    <SignatureProperties>
      <SignatureProperty Id="idSignatureTime" Target="#idPackageSignature">
        <mdssi:SignatureTime xmlns:mdssi="http://schemas.openxmlformats.org/package/2006/digital-signature">
          <mdssi:Format>YYYY-MM-DDThh:mm:ssTZD</mdssi:Format>
          <mdssi:Value>2025-04-30T14:54:36Z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2025-04-30T14:54:36Z</xd:SigningTime>
          <xd:SigningCertificate>
            <xd:Cert>
              <xd:CertDigest>
                <DigestMethod Algorithm="http://www.w3.org/2001/04/xmlenc#sha256"/>
                <DigestValue>8vNnZSEpz1qzed/2UP41dQPjtndOjlqOMaN3jhZLJ1g=</DigestValue>
              </xd:CertDigest>
              <xd:IssuerSerial>
                <X509IssuerName>CN=NBG Class 2 INT Sub CA, DC=nbg, DC=ge</X509IssuerName>
                <X509SerialNumber>542139230778186797302556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J1S+/cUO1QzURfxApmgQkKOp1hF0j784D6AEcme2lo8=</DigestValue>
    </Reference>
    <Reference Type="http://www.w3.org/2000/09/xmldsig#Object" URI="#idOfficeObject">
      <DigestMethod Algorithm="http://www.w3.org/2001/04/xmlenc#sha256"/>
      <DigestValue>QQ4yLkGGYKrSRO4GVqboJEZkvxIGcPPg4nd+raIq2Xg=</DigestValue>
    </Reference>
    <Reference Type="http://uri.etsi.org/01903#SignedProperties" URI="#idSignedProperties">
      <Transforms>
        <Transform Algorithm="http://www.w3.org/TR/2001/REC-xml-c14n-20010315"/>
      </Transforms>
      <DigestMethod Algorithm="http://www.w3.org/2001/04/xmlenc#sha256"/>
      <DigestValue>MR8aBvWLBzggH7bAbV24kp07gSJDCvM2FZELjmHmpI8=</DigestValue>
    </Reference>
  </SignedInfo>
  <SignatureValue>1rSmxc12CZ8L8Fzrybzt+5Mzg8Fx6bu6XlLh6ZBamyt3ySnVCHIDc0NPorpmLfQ6Kw5XZ0xAUIOF
8UhAhk4ij8woxZKPVIpW9TrnlptkWuCoQse5bXe8ZTXXSi0QuuU2Xf+h8srFN31BM00SRPAr971L
MimbRyUrgqof8LoOd0Pq3EmNh8EpDHLX82GjuH1RnzgkUbHEh0gTHtm77/ZV6ZfKjvriknjzqCko
ID9yQxr4EtNxGg64Twe4UYdH1D61dAxuC+vjWU3bZq5/1FQbHWqt3jWYW3DE/vL7PKUtmxe5QTsH
hkD0ZFpUU48LdkRuJjTKOMOrzU49z5sw5/s6vg==</SignatureValue>
  <KeyInfo>
    <X509Data>
      <X509Certificate>MIIGNzCCBR+gAwIBAgIKcs+IQwADAAJDHTANBgkqhkiG9w0BAQsFADBKMRIwEAYKCZImiZPyLGQBGRYCZ2UxEzARBgoJkiaJk/IsZAEZFgNuYmcxHzAdBgNVBAMTFk5CRyBDbGFzcyAyIElOVCBTdWIgQ0EwHhcNMjMxMTAxMTIzOTAxWhcNMjUxMDMxMTIzOTAxWjA1MRUwEwYDVQQKEwxKU0MgVGVyYWJhbmsxHDAaBgNVBAMTE0JLUyAtIFNvcGhpZSBKdWdlbGkwggEiMA0GCSqGSIb3DQEBAQUAA4IBDwAwggEKAoIBAQDxbRsz2ynsdoXVMCZU4ARg7xoxUAvLwKKnmvchu44rJxkrSGXuZ9whJUI2tevVLbRC61nTfMioi0WHhDsnBxcr4BKx+m194T8p91AZaTN35uOLrLTK1Zh5IF6Oa2Dr9n9eMXsUZKwsDLZpQvrELwr0Ewm83k+eDQurtzuQ8lD03VXtURAGEE75UPbCIZFUmapHa6GY44pRyZA51T8aDlNCVCFHpkFE/YMoRc/+eLZdwMlWKcGVvpXcjSC8KWSHvt22Sm3BCBedCrLuVwEAcfrGbZW6ISn93LVHqet8IkFb65YgOjHmdJ+nmJw3RgfMW76iXvqxfF5wz0brWbh7I91pAgMBAAGjggMyMIIDLjA8BgkrBgEEAYI3FQcELzAtBiUrBgEEAYI3FQjmsmCDjfVEhoGZCYO4oUqDvoRxBIPEkTOEg4hdAgFkAgEjMB0GA1UdJQQWMBQGCCsGAQUFBwMCBggrBgEFBQcDBDALBgNVHQ8EBAMCB4AwJwYJKwYBBAGCNxUKBBowGDAKBggrBgEFBQcDAjAKBggrBgEFBQcDBDAdBgNVHQ4EFgQUbLpZHuiGohEKf/kogeChsj/9U9k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zKS5jcnQwDQYJKoZIhvcNAQELBQADggEBAG/INm21sgQFbphLve0CNJ172o3/ifGVOHlDL/ryWi3xh24hL5lv5nIAQzhGvlkzmhTz4LUXW/VrdjI6a/zeG3TtdU9j/6iOOC/gQ7D9oFwFmV6MmzaZBsPleiVhdnAhbqmhpwcZ3cxXjkZp0Lbs8xOgmfIpr4oqsNJoWNNNrYvyrFo4YeW+2JYTlrljUMIfy49UO85FsL2L2lgqQX8WgNtJJZx/yJ4VUZUEB3+3O09Lzdh46RTb1Fusprp9568w4jLxHlc48jtp19+NM6eOQxVBpLWzu9rHnjPOBs5f1wR8QnZ7FsMQNWM3FAeHN0ZnoThh5zxU3wPyvY/zEsCuFm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Transform>
          <Transform Algorithm="http://www.w3.org/TR/2001/REC-xml-c14n-20010315"/>
        </Transforms>
        <DigestMethod Algorithm="http://www.w3.org/2001/04/xmlenc#sha256"/>
        <DigestValue>L6f6GQ7Kj/dnv+3LwAqgXZgmm/kw+AC0/+bQV/Sa0o4=</DigestValue>
      </Reference>
      <Reference URI="/xl/calcChain.xml?ContentType=application/vnd.openxmlformats-officedocument.spreadsheetml.calcChain+xml">
        <DigestMethod Algorithm="http://www.w3.org/2001/04/xmlenc#sha256"/>
        <DigestValue>jO4+Vya4CZrC5YOURGOSlhh9E/kpFHpmg1orDTwXf9o=</DigestValue>
      </Reference>
      <Reference URI="/xl/comments1.xml?ContentType=application/vnd.openxmlformats-officedocument.spreadsheetml.comments+xml">
        <DigestMethod Algorithm="http://www.w3.org/2001/04/xmlenc#sha256"/>
        <DigestValue>K8ZTfSneO7wJDt3c2lZsIwii1wqp/PNBLIHUYjitu3A=</DigestValue>
      </Reference>
      <Reference URI="/xl/drawings/drawing1.xml?ContentType=application/vnd.openxmlformats-officedocument.drawing+xml">
        <DigestMethod Algorithm="http://www.w3.org/2001/04/xmlenc#sha256"/>
        <DigestValue>zUMwFaDZsFdlZu2ihqSvTSAfvXIHeFO0bBz+FhEuCGk=</DigestValue>
      </Reference>
      <Reference URI="/xl/drawings/vmlDrawing1.vml?ContentType=application/vnd.openxmlformats-officedocument.vmlDrawing">
        <DigestMethod Algorithm="http://www.w3.org/2001/04/xmlenc#sha256"/>
        <DigestValue>Gh9LBjE26qnL5ciiV5MDtJ+WsVWhQkTx1blxScpoVKU=</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16nRtTkTNfAdSTF0Lg1CT4t8t5VLf2B9wJs/PWFk54A=</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2m6CW85rBYKpJKifjkFVt0n58BwBksWMXfva2VqaA+I=</DigestValue>
      </Reference>
      <Reference URI="/xl/printerSettings/printerSettings14.bin?ContentType=application/vnd.openxmlformats-officedocument.spreadsheetml.printerSettings">
        <DigestMethod Algorithm="http://www.w3.org/2001/04/xmlenc#sha256"/>
        <DigestValue>ze+MZOtihPj9dKeV/Dz5QESpeY6Fdwmnkxhrh69STxA=</DigestValue>
      </Reference>
      <Reference URI="/xl/printerSettings/printerSettings15.bin?ContentType=application/vnd.openxmlformats-officedocument.spreadsheetml.printerSettings">
        <DigestMethod Algorithm="http://www.w3.org/2001/04/xmlenc#sha256"/>
        <DigestValue>zxLIGjiJ19gUsPtQr72salfkFKrVFBCr1X8320JEcsQ=</DigestValue>
      </Reference>
      <Reference URI="/xl/printerSettings/printerSettings16.bin?ContentType=application/vnd.openxmlformats-officedocument.spreadsheetml.printerSettings">
        <DigestMethod Algorithm="http://www.w3.org/2001/04/xmlenc#sha256"/>
        <DigestValue>iE26OokMEnQMYiWgMfFhVXzSbn0Dmk333xx6Y+G1iUw=</DigestValue>
      </Reference>
      <Reference URI="/xl/printerSettings/printerSettings17.bin?ContentType=application/vnd.openxmlformats-officedocument.spreadsheetml.printerSettings">
        <DigestMethod Algorithm="http://www.w3.org/2001/04/xmlenc#sha256"/>
        <DigestValue>nkR1lu9OLM1UMxWiPa7wm3YcnQOlFOICy95qYiodDz0=</DigestValue>
      </Reference>
      <Reference URI="/xl/printerSettings/printerSettings18.bin?ContentType=application/vnd.openxmlformats-officedocument.spreadsheetml.printerSettings">
        <DigestMethod Algorithm="http://www.w3.org/2001/04/xmlenc#sha256"/>
        <DigestValue>2bvX94YA3UVSaKlpfCjo157kRTaGD9ZFW7t96/Nk1uk=</DigestValue>
      </Reference>
      <Reference URI="/xl/printerSettings/printerSettings19.bin?ContentType=application/vnd.openxmlformats-officedocument.spreadsheetml.printerSettings">
        <DigestMethod Algorithm="http://www.w3.org/2001/04/xmlenc#sha256"/>
        <DigestValue>SWiohiWSuPjjcblZxueyphOzVidWJvXmdfCiNQW6SiY=</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iE26OokMEnQMYiWgMfFhVXzSbn0Dmk333xx6Y+G1iUw=</DigestValue>
      </Reference>
      <Reference URI="/xl/printerSettings/printerSettings21.bin?ContentType=application/vnd.openxmlformats-officedocument.spreadsheetml.printerSettings">
        <DigestMethod Algorithm="http://www.w3.org/2001/04/xmlenc#sha256"/>
        <DigestValue>qqKz7UtelGHdfiWdqNc1EvL8LqlQ7O4MTpeoyQcgyv0=</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atch5grUSpRh5Izoe3jniMCotyRj7X6wtFDbY0d2wmM=</DigestValue>
      </Reference>
      <Reference URI="/xl/printerSettings/printerSettings24.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L+CxbXS3yzcVLTJTz50kMb6T4gEHhM4qLfUzzpiwfWw=</DigestValue>
      </Reference>
      <Reference URI="/xl/printerSettings/printerSettings5.bin?ContentType=application/vnd.openxmlformats-officedocument.spreadsheetml.printerSettings">
        <DigestMethod Algorithm="http://www.w3.org/2001/04/xmlenc#sha256"/>
        <DigestValue>9mG81PytrHkYioZI1LP0ksiI7i+szuT1Vsy2GarE5gg=</DigestValue>
      </Reference>
      <Reference URI="/xl/printerSettings/printerSettings6.bin?ContentType=application/vnd.openxmlformats-officedocument.spreadsheetml.printerSettings">
        <DigestMethod Algorithm="http://www.w3.org/2001/04/xmlenc#sha256"/>
        <DigestValue>p15fOjzmBTLGI8Klf+TI4woTVTHX8Q0l14vNf+jwiuE=</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2m6CW85rBYKpJKifjkFVt0n58BwBksWMXfva2VqaA+I=</DigestValue>
      </Reference>
      <Reference URI="/xl/printerSettings/printerSettings9.bin?ContentType=application/vnd.openxmlformats-officedocument.spreadsheetml.printerSettings">
        <DigestMethod Algorithm="http://www.w3.org/2001/04/xmlenc#sha256"/>
        <DigestValue>yMi8stU5bqFShuh1MUNAff1/atoh6+i0/ROVy9FQsKk=</DigestValue>
      </Reference>
      <Reference URI="/xl/sharedStrings.xml?ContentType=application/vnd.openxmlformats-officedocument.spreadsheetml.sharedStrings+xml">
        <DigestMethod Algorithm="http://www.w3.org/2001/04/xmlenc#sha256"/>
        <DigestValue>ToSELF7ChQaiCeOspLDzkFEgFLingizRJoW6KYRMAdI=</DigestValue>
      </Reference>
      <Reference URI="/xl/styles.xml?ContentType=application/vnd.openxmlformats-officedocument.spreadsheetml.styles+xml">
        <DigestMethod Algorithm="http://www.w3.org/2001/04/xmlenc#sha256"/>
        <DigestValue>cnWb8rQWBNZy8IO9zGUQNjp4hgLujkHhsO8AcUarwKQ=</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j6c9WSUU/IuL6QW67noDaTBBl1LUCu8iIH7w8c8oaK0=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Qlz+TYF3IS7uydyv/hsUnNVAX98JB7SJ6/qjCx4fw0o=</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sheet1.xml?ContentType=application/vnd.openxmlformats-officedocument.spreadsheetml.worksheet+xml">
        <DigestMethod Algorithm="http://www.w3.org/2001/04/xmlenc#sha256"/>
        <DigestValue>5K45KWeT7fdvk3m7AxR1zUHdNmydvbI09ZIyUSVNR74=</DigestValue>
      </Reference>
      <Reference URI="/xl/worksheets/sheet10.xml?ContentType=application/vnd.openxmlformats-officedocument.spreadsheetml.worksheet+xml">
        <DigestMethod Algorithm="http://www.w3.org/2001/04/xmlenc#sha256"/>
        <DigestValue>LXs/GsY+YTeWuCri0sVMsJczdXpIFl295xmm+dE+lgM=</DigestValue>
      </Reference>
      <Reference URI="/xl/worksheets/sheet11.xml?ContentType=application/vnd.openxmlformats-officedocument.spreadsheetml.worksheet+xml">
        <DigestMethod Algorithm="http://www.w3.org/2001/04/xmlenc#sha256"/>
        <DigestValue>eglw/IsC1qv7dc7e3zhGyCEsaEkYD093DDum56NvlHg=</DigestValue>
      </Reference>
      <Reference URI="/xl/worksheets/sheet12.xml?ContentType=application/vnd.openxmlformats-officedocument.spreadsheetml.worksheet+xml">
        <DigestMethod Algorithm="http://www.w3.org/2001/04/xmlenc#sha256"/>
        <DigestValue>6VKjsKGePT2q9CVlvqi2ymscHD4iLFAVimhRt6+WbSI=</DigestValue>
      </Reference>
      <Reference URI="/xl/worksheets/sheet13.xml?ContentType=application/vnd.openxmlformats-officedocument.spreadsheetml.worksheet+xml">
        <DigestMethod Algorithm="http://www.w3.org/2001/04/xmlenc#sha256"/>
        <DigestValue>+VdFzjU2tZXJ15/oArRs2ZMBzIifrH/kn2EAD1If+P0=</DigestValue>
      </Reference>
      <Reference URI="/xl/worksheets/sheet14.xml?ContentType=application/vnd.openxmlformats-officedocument.spreadsheetml.worksheet+xml">
        <DigestMethod Algorithm="http://www.w3.org/2001/04/xmlenc#sha256"/>
        <DigestValue>G70nRrzu7lUrbHPzCG7foProM5nnW1ZIjdOzlgL8+MQ=</DigestValue>
      </Reference>
      <Reference URI="/xl/worksheets/sheet15.xml?ContentType=application/vnd.openxmlformats-officedocument.spreadsheetml.worksheet+xml">
        <DigestMethod Algorithm="http://www.w3.org/2001/04/xmlenc#sha256"/>
        <DigestValue>IxaUyeETQG/pi440HEHqx3IznQ1Ne6AE55XkVWfSGn8=</DigestValue>
      </Reference>
      <Reference URI="/xl/worksheets/sheet16.xml?ContentType=application/vnd.openxmlformats-officedocument.spreadsheetml.worksheet+xml">
        <DigestMethod Algorithm="http://www.w3.org/2001/04/xmlenc#sha256"/>
        <DigestValue>7HjFJWVsjuvaLe+YQZMChvUfhr9aG+tUbIJjyzeri5w=</DigestValue>
      </Reference>
      <Reference URI="/xl/worksheets/sheet17.xml?ContentType=application/vnd.openxmlformats-officedocument.spreadsheetml.worksheet+xml">
        <DigestMethod Algorithm="http://www.w3.org/2001/04/xmlenc#sha256"/>
        <DigestValue>PclUKSRtzyM3ZFr1AXmn9Ewwy7Hzb2wh0I7l3JRwhzI=</DigestValue>
      </Reference>
      <Reference URI="/xl/worksheets/sheet18.xml?ContentType=application/vnd.openxmlformats-officedocument.spreadsheetml.worksheet+xml">
        <DigestMethod Algorithm="http://www.w3.org/2001/04/xmlenc#sha256"/>
        <DigestValue>FkJjXeqtg2MNKY5NhkI2B3U/47tZNmS63AQVoOlwwks=</DigestValue>
      </Reference>
      <Reference URI="/xl/worksheets/sheet19.xml?ContentType=application/vnd.openxmlformats-officedocument.spreadsheetml.worksheet+xml">
        <DigestMethod Algorithm="http://www.w3.org/2001/04/xmlenc#sha256"/>
        <DigestValue>vjtpILqFHLgGhcIGMJS08H4ns4Bc8KO6LUdyUFPf+AY=</DigestValue>
      </Reference>
      <Reference URI="/xl/worksheets/sheet2.xml?ContentType=application/vnd.openxmlformats-officedocument.spreadsheetml.worksheet+xml">
        <DigestMethod Algorithm="http://www.w3.org/2001/04/xmlenc#sha256"/>
        <DigestValue>+EwFKpEQaKqWtoT57oH0bbindiOGDpxTNBdcBPRytDo=</DigestValue>
      </Reference>
      <Reference URI="/xl/worksheets/sheet20.xml?ContentType=application/vnd.openxmlformats-officedocument.spreadsheetml.worksheet+xml">
        <DigestMethod Algorithm="http://www.w3.org/2001/04/xmlenc#sha256"/>
        <DigestValue>J3QaIg+dFxFnDmbWq0Kf3qgxdJZ29MRQXG2GkV6P+hs=</DigestValue>
      </Reference>
      <Reference URI="/xl/worksheets/sheet21.xml?ContentType=application/vnd.openxmlformats-officedocument.spreadsheetml.worksheet+xml">
        <DigestMethod Algorithm="http://www.w3.org/2001/04/xmlenc#sha256"/>
        <DigestValue>1VFddLW9j7tSUfoBOV2nmss2AzXeG/0gOsVSjWyD2zA=</DigestValue>
      </Reference>
      <Reference URI="/xl/worksheets/sheet22.xml?ContentType=application/vnd.openxmlformats-officedocument.spreadsheetml.worksheet+xml">
        <DigestMethod Algorithm="http://www.w3.org/2001/04/xmlenc#sha256"/>
        <DigestValue>aWJxP6LqTZj3oxz1INvHup6HSm23hN9zljCl2LVQ2XY=</DigestValue>
      </Reference>
      <Reference URI="/xl/worksheets/sheet23.xml?ContentType=application/vnd.openxmlformats-officedocument.spreadsheetml.worksheet+xml">
        <DigestMethod Algorithm="http://www.w3.org/2001/04/xmlenc#sha256"/>
        <DigestValue>6K0IE1owVOVnoE03VSRvbzSUjQDVxqKjJZZ8m/pbyDc=</DigestValue>
      </Reference>
      <Reference URI="/xl/worksheets/sheet24.xml?ContentType=application/vnd.openxmlformats-officedocument.spreadsheetml.worksheet+xml">
        <DigestMethod Algorithm="http://www.w3.org/2001/04/xmlenc#sha256"/>
        <DigestValue>Kioc5vimtHthJODRVjev7Uo4GTh5juFcSHVQTB2T08k=</DigestValue>
      </Reference>
      <Reference URI="/xl/worksheets/sheet25.xml?ContentType=application/vnd.openxmlformats-officedocument.spreadsheetml.worksheet+xml">
        <DigestMethod Algorithm="http://www.w3.org/2001/04/xmlenc#sha256"/>
        <DigestValue>0cXN1PbdRpj0+jvuu/pWA2BN13WkROU+pZRPKDgWbP0=</DigestValue>
      </Reference>
      <Reference URI="/xl/worksheets/sheet26.xml?ContentType=application/vnd.openxmlformats-officedocument.spreadsheetml.worksheet+xml">
        <DigestMethod Algorithm="http://www.w3.org/2001/04/xmlenc#sha256"/>
        <DigestValue>j5itSW4cNYuzqnJ0AaPPTDG0UZhcA66D5DBadYBrCew=</DigestValue>
      </Reference>
      <Reference URI="/xl/worksheets/sheet27.xml?ContentType=application/vnd.openxmlformats-officedocument.spreadsheetml.worksheet+xml">
        <DigestMethod Algorithm="http://www.w3.org/2001/04/xmlenc#sha256"/>
        <DigestValue>ZpbvgCz9Eau9bYZqqHie+IGBz0uWxYD9mKmmWeq9Nls=</DigestValue>
      </Reference>
      <Reference URI="/xl/worksheets/sheet28.xml?ContentType=application/vnd.openxmlformats-officedocument.spreadsheetml.worksheet+xml">
        <DigestMethod Algorithm="http://www.w3.org/2001/04/xmlenc#sha256"/>
        <DigestValue>ceR+1H/eE1IboV4OQv0WKPCHtq7yx98vS+B7XrDLZ5Y=</DigestValue>
      </Reference>
      <Reference URI="/xl/worksheets/sheet29.xml?ContentType=application/vnd.openxmlformats-officedocument.spreadsheetml.worksheet+xml">
        <DigestMethod Algorithm="http://www.w3.org/2001/04/xmlenc#sha256"/>
        <DigestValue>Jmat59XVggc1yHmsJV6Kc2AGJtnG7Rr7qT3wWFWPWNE=</DigestValue>
      </Reference>
      <Reference URI="/xl/worksheets/sheet3.xml?ContentType=application/vnd.openxmlformats-officedocument.spreadsheetml.worksheet+xml">
        <DigestMethod Algorithm="http://www.w3.org/2001/04/xmlenc#sha256"/>
        <DigestValue>TYNOhzOVV+N/pmH8T2gDGbze879Hmn4MpOP5tRcHHTA=</DigestValue>
      </Reference>
      <Reference URI="/xl/worksheets/sheet30.xml?ContentType=application/vnd.openxmlformats-officedocument.spreadsheetml.worksheet+xml">
        <DigestMethod Algorithm="http://www.w3.org/2001/04/xmlenc#sha256"/>
        <DigestValue>jZZZOuWqjxYTqp8r2bl6Ororj7p9T1HP98NtF0PQP68=</DigestValue>
      </Reference>
      <Reference URI="/xl/worksheets/sheet31.xml?ContentType=application/vnd.openxmlformats-officedocument.spreadsheetml.worksheet+xml">
        <DigestMethod Algorithm="http://www.w3.org/2001/04/xmlenc#sha256"/>
        <DigestValue>Upg4qUHWOslRJY7SgjD5J6TAW4BrHSHt43og3KtVxoQ=</DigestValue>
      </Reference>
      <Reference URI="/xl/worksheets/sheet32.xml?ContentType=application/vnd.openxmlformats-officedocument.spreadsheetml.worksheet+xml">
        <DigestMethod Algorithm="http://www.w3.org/2001/04/xmlenc#sha256"/>
        <DigestValue>IcRGboeb9CVMAJCntCK0nLcSbluGXViUzT05JgwxWAg=</DigestValue>
      </Reference>
      <Reference URI="/xl/worksheets/sheet33.xml?ContentType=application/vnd.openxmlformats-officedocument.spreadsheetml.worksheet+xml">
        <DigestMethod Algorithm="http://www.w3.org/2001/04/xmlenc#sha256"/>
        <DigestValue>g9v7z2Nz5jKld4DzERvS3k6orBQL+cRyOSIrg9Px6T8=</DigestValue>
      </Reference>
      <Reference URI="/xl/worksheets/sheet4.xml?ContentType=application/vnd.openxmlformats-officedocument.spreadsheetml.worksheet+xml">
        <DigestMethod Algorithm="http://www.w3.org/2001/04/xmlenc#sha256"/>
        <DigestValue>A11RnuT3ydTV7OHCXavr3iCCQa0WGzh/qfuBbzG/XiQ=</DigestValue>
      </Reference>
      <Reference URI="/xl/worksheets/sheet5.xml?ContentType=application/vnd.openxmlformats-officedocument.spreadsheetml.worksheet+xml">
        <DigestMethod Algorithm="http://www.w3.org/2001/04/xmlenc#sha256"/>
        <DigestValue>WzhYahK9LPQY621x2lxt2I5Ln3/QhylteKBqOVS4HG0=</DigestValue>
      </Reference>
      <Reference URI="/xl/worksheets/sheet6.xml?ContentType=application/vnd.openxmlformats-officedocument.spreadsheetml.worksheet+xml">
        <DigestMethod Algorithm="http://www.w3.org/2001/04/xmlenc#sha256"/>
        <DigestValue>lQ3YpmH51C7GNAfXe9+ihbb1GCJTIWBamPFpAxMWxuU=</DigestValue>
      </Reference>
      <Reference URI="/xl/worksheets/sheet7.xml?ContentType=application/vnd.openxmlformats-officedocument.spreadsheetml.worksheet+xml">
        <DigestMethod Algorithm="http://www.w3.org/2001/04/xmlenc#sha256"/>
        <DigestValue>xQPyMVCa/UfXj6AHvZGM92nEKrc5Boe/JWgyHNZbe4s=</DigestValue>
      </Reference>
      <Reference URI="/xl/worksheets/sheet8.xml?ContentType=application/vnd.openxmlformats-officedocument.spreadsheetml.worksheet+xml">
        <DigestMethod Algorithm="http://www.w3.org/2001/04/xmlenc#sha256"/>
        <DigestValue>QDByHssXceLDJJcVhJa1+rdmo7UIAgIz/DGbXxl2IWw=</DigestValue>
      </Reference>
      <Reference URI="/xl/worksheets/sheet9.xml?ContentType=application/vnd.openxmlformats-officedocument.spreadsheetml.worksheet+xml">
        <DigestMethod Algorithm="http://www.w3.org/2001/04/xmlenc#sha256"/>
        <DigestValue>qMywnI2PWSyTuwHBxPlLJSAx+AVv0+iPALY6+BOGqVg=</DigestValue>
      </Reference>
    </Manifest>
    <SignatureProperties>
      <SignatureProperty Id="idSignatureTime" Target="#idPackageSignature">
        <mdssi:SignatureTime xmlns:mdssi="http://schemas.openxmlformats.org/package/2006/digital-signature">
          <mdssi:Format>YYYY-MM-DDThh:mm:ssTZD</mdssi:Format>
          <mdssi:Value>2025-04-30T14:55:15Z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2025-04-30T14:55:15Z</xd:SigningTime>
          <xd:SigningCertificate>
            <xd:Cert>
              <xd:CertDigest>
                <DigestMethod Algorithm="http://www.w3.org/2001/04/xmlenc#sha256"/>
                <DigestValue>qpKkEN+TOcrV+Oka/a3GJ+gnGAfM+vHvRMlmUjNiFfQ=</DigestValue>
              </xd:CertDigest>
              <xd:IssuerSerial>
                <X509IssuerName>CN=NBG Class 2 INT Sub CA, DC=nbg, DC=ge</X509IssuerName>
                <X509SerialNumber>542178073762022914409245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YbTEEAAAAAAAoTANBgkqhkiG9w0BAQsFADBHMRIwEAYKCZImiZPyLGQBGRYCZ2UxEzARBgoJkiaJk/IsZAEZFgNuYmcxHDAaBgNVBAMTE05CRyBDbGFzcyAxIFJvb3QgQ0EwHhcNMjEwMzIxMDYzNzI5WhcNMjUxMTI0MjI0OTMz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DMCMGCSsGAQQBgjcVAgQWBBTr5fKvHKd0Pip0sxFeH2mviCb3Kj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AVMBf6sJWsuH4cEqVr/vLVjY4BtCNZ/y45iiB8oesuSBxB8PzpEpauUgkwFcXrqrrGYxmDQVxU1s6hKLYH6xtnGaOPcV5DESkWcnBed7GqXrGcTOF8HFezmDRKDWXhad6pEwxNTk3KfDNQg/Qt7iELbontj9Ao2gIfqi+YVunxXADsO32sqsDz9iw9+3GJsLhWRF/P4d+dVAoT5dY8GAhgjyQTvAo9DxSK895byMVyZzWMWbLMtdCSjuavghy75JIK2OY9TYDoMv4H/fcEysQr14hnKC7oyluRE6UFgiGsWRzCdt3TcI/1BqHKZcFiSKG4gacIF4GyCXHdzd/gYLy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419A14A9-7483-4D4D-A05E-6C685D988F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Aleksandre Khakhanashvili</dc:creator>
  <cp:lastModifiedBy>Aleksandre Khakhanashvili</cp:lastModifiedBy>
  <dcterms:created xsi:type="dcterms:W3CDTF">2006-09-16T00:00:00Z</dcterms:created>
  <dcterms:modified xsi:type="dcterms:W3CDTF">2025-04-30T12:34:39Z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