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630\To_Send&amp;Upload\"/>
    </mc:Choice>
  </mc:AlternateContent>
  <xr:revisionPtr revIDLastSave="0" documentId="13_ncr:201_{FF20B4D6-1B92-4F11-B13B-762B4A5E955E}" xr6:coauthVersionLast="47" xr6:coauthVersionMax="47" xr10:uidLastSave="{00000000-0000-0000-0000-000000000000}"/>
  <bookViews>
    <workbookView xWindow="-108" yWindow="-108" windowWidth="23256" windowHeight="12576" tabRatio="919"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79" l="1"/>
  <c r="C13" i="79"/>
  <c r="B1" i="107"/>
  <c r="C14" i="79"/>
  <c r="C22" i="79" l="1"/>
  <c r="C8" i="79"/>
  <c r="C31" i="79"/>
  <c r="B2" i="107"/>
  <c r="C32" i="79" l="1"/>
  <c r="C34" i="79" s="1"/>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<sst xmlns="http://schemas.openxmlformats.org/spreadsheetml/2006/main" count="1661" uniqueCount="1031">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</sst>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2">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45838</v>
      </c>
    </row>
    <row r="3" spans="1:6" s="13" customFormat="1" ht="15.75" customHeight="1"/>
    <row r="4" spans="1:6" ht="15" thickBot="1">
      <c r="A4" s="1" t="s">
        <v>246</v>
      </c>
      <c r="B4" s="22" t="s">
        <v>74</v>
      </c>
    </row>
    <row r="5" spans="1:6">
      <c r="A5" s="64" t="s">
        <v>25</v>
      </c>
      <c r="B5" s="65"/>
      <c r="C5" s="66" t="s">
        <v>26</v>
      </c>
    </row>
    <row r="6" spans="1:6">
      <c r="A6" s="67">
        <v>1</v>
      </c>
      <c r="B6" s="41" t="s">
        <v>27</v>
      </c>
      <c r="C6" s="137">
        <v>296773602</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175401602</v>
      </c>
    </row>
    <row r="12" spans="1:6" s="2" customFormat="1">
      <c r="A12" s="67">
        <v>7</v>
      </c>
      <c r="B12" s="41" t="s">
        <v>33</v>
      </c>
      <c r="C12" s="137">
        <v>34346178.234341614</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33636153</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710025.2343416143</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262427423.76565838</v>
      </c>
    </row>
    <row r="30" spans="1:3" s="2" customFormat="1">
      <c r="A30" s="69"/>
      <c r="B30" s="37"/>
      <c r="C30" s="494">
        <v>0</v>
      </c>
    </row>
    <row r="31" spans="1:3" s="2" customFormat="1">
      <c r="A31" s="69">
        <v>25</v>
      </c>
      <c r="B31" s="42" t="s">
        <v>49</v>
      </c>
      <c r="C31" s="137">
        <v>35406800</v>
      </c>
    </row>
    <row r="32" spans="1:3" s="2" customFormat="1">
      <c r="A32" s="69">
        <v>26</v>
      </c>
      <c r="B32" s="33" t="s">
        <v>50</v>
      </c>
      <c r="C32" s="494">
        <v>35406800</v>
      </c>
    </row>
    <row r="33" spans="1:3" s="2" customFormat="1">
      <c r="A33" s="69">
        <v>27</v>
      </c>
      <c r="B33" s="88" t="s">
        <v>51</v>
      </c>
      <c r="C33" s="494">
        <v>0</v>
      </c>
    </row>
    <row r="34" spans="1:3" s="2" customFormat="1">
      <c r="A34" s="69">
        <v>28</v>
      </c>
      <c r="B34" s="88" t="s">
        <v>52</v>
      </c>
      <c r="C34" s="494">
        <v>35406800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35406800</v>
      </c>
    </row>
    <row r="43" spans="1:3" s="2" customFormat="1">
      <c r="A43" s="69"/>
      <c r="B43" s="37"/>
      <c r="C43" s="494">
        <v>0</v>
      </c>
    </row>
    <row r="44" spans="1:3" s="2" customFormat="1">
      <c r="A44" s="69">
        <v>37</v>
      </c>
      <c r="B44" s="43" t="s">
        <v>59</v>
      </c>
      <c r="C44" s="137">
        <v>38881580.960000001</v>
      </c>
    </row>
    <row r="45" spans="1:3" s="2" customFormat="1">
      <c r="A45" s="69">
        <v>38</v>
      </c>
      <c r="B45" s="33" t="s">
        <v>60</v>
      </c>
      <c r="C45" s="494">
        <v>38881580.960000001</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38881580.960000001</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45838</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76300097.943035617</v>
      </c>
    </row>
    <row r="8" spans="1:4" s="197" customFormat="1">
      <c r="A8" s="191" t="s">
        <v>353</v>
      </c>
      <c r="B8" s="192" t="s">
        <v>354</v>
      </c>
      <c r="C8" s="216">
        <v>0.06</v>
      </c>
      <c r="D8" s="214">
        <v>101733463.9240475</v>
      </c>
    </row>
    <row r="9" spans="1:4" s="197" customFormat="1">
      <c r="A9" s="191" t="s">
        <v>355</v>
      </c>
      <c r="B9" s="192" t="s">
        <v>356</v>
      </c>
      <c r="C9" s="216">
        <v>0.08</v>
      </c>
      <c r="D9" s="214">
        <v>135644618.56539667</v>
      </c>
    </row>
    <row r="10" spans="1:4" s="197" customFormat="1">
      <c r="A10" s="188" t="s">
        <v>357</v>
      </c>
      <c r="B10" s="189" t="s">
        <v>358</v>
      </c>
      <c r="C10" s="189"/>
      <c r="D10" s="190"/>
    </row>
    <row r="11" spans="1:4" s="198" customFormat="1">
      <c r="A11" s="193" t="s">
        <v>359</v>
      </c>
      <c r="B11" s="194" t="s">
        <v>411</v>
      </c>
      <c r="C11" s="216">
        <v>2.5000000000000001E-2</v>
      </c>
      <c r="D11" s="214">
        <v>42388943.301686466</v>
      </c>
    </row>
    <row r="12" spans="1:4" s="198" customFormat="1">
      <c r="A12" s="193" t="s">
        <v>360</v>
      </c>
      <c r="B12" s="194" t="s">
        <v>361</v>
      </c>
      <c r="C12" s="216">
        <v>5.0000000000000001E-3</v>
      </c>
      <c r="D12" s="214">
        <v>8477788.6603372917</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5.8691843205896266E-2</v>
      </c>
      <c r="D15" s="214">
        <v>99515408.557048336</v>
      </c>
    </row>
    <row r="16" spans="1:4" s="197" customFormat="1">
      <c r="A16" s="207" t="s">
        <v>368</v>
      </c>
      <c r="B16" s="194" t="s">
        <v>370</v>
      </c>
      <c r="C16" s="216">
        <v>6.792129202283248E-2</v>
      </c>
      <c r="D16" s="214">
        <v>115164471.8613254</v>
      </c>
    </row>
    <row r="17" spans="1:4" s="197" customFormat="1">
      <c r="A17" s="207" t="s">
        <v>369</v>
      </c>
      <c r="B17" s="194" t="s">
        <v>407</v>
      </c>
      <c r="C17" s="216">
        <v>8.0065303624064332E-2</v>
      </c>
      <c r="D17" s="214">
        <v>135755344.63011098</v>
      </c>
    </row>
    <row r="18" spans="1:4" s="29" customFormat="1">
      <c r="A18" s="665" t="s">
        <v>408</v>
      </c>
      <c r="B18" s="666"/>
      <c r="C18" s="218" t="s">
        <v>348</v>
      </c>
      <c r="D18" s="215" t="s">
        <v>349</v>
      </c>
    </row>
    <row r="19" spans="1:4" s="197" customFormat="1">
      <c r="A19" s="195">
        <v>4</v>
      </c>
      <c r="B19" s="194" t="s">
        <v>22</v>
      </c>
      <c r="C19" s="217">
        <v>0.13369184320589628</v>
      </c>
      <c r="D19" s="214">
        <v>226682238.46210775</v>
      </c>
    </row>
    <row r="20" spans="1:4" s="197" customFormat="1">
      <c r="A20" s="195">
        <v>5</v>
      </c>
      <c r="B20" s="194" t="s">
        <v>75</v>
      </c>
      <c r="C20" s="217">
        <v>0.15792129202283248</v>
      </c>
      <c r="D20" s="214">
        <v>267764667.74739665</v>
      </c>
    </row>
    <row r="21" spans="1:4" s="197" customFormat="1" ht="14.4" thickBot="1">
      <c r="A21" s="199" t="s">
        <v>365</v>
      </c>
      <c r="B21" s="200" t="s">
        <v>74</v>
      </c>
      <c r="C21" s="217">
        <v>0.19006530362406435</v>
      </c>
      <c r="D21" s="214">
        <v>322266695.15753144</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45838</v>
      </c>
    </row>
    <row r="3" spans="1:2">
      <c r="A3" s="524" t="s">
        <v>934</v>
      </c>
      <c r="B3" s="525" t="s">
        <v>935</v>
      </c>
    </row>
    <row r="4" spans="1:2" ht="15" thickBot="1"/>
    <row r="5" spans="1:2">
      <c r="A5" s="526"/>
      <c r="B5" s="527" t="s">
        <v>936</v>
      </c>
    </row>
    <row r="6" spans="1:2">
      <c r="A6" s="528" t="s">
        <v>937</v>
      </c>
      <c r="B6" s="529">
        <f>SUM(B7,B11)</f>
        <v>336715804.72565836</v>
      </c>
    </row>
    <row r="7" spans="1:2" ht="15.6">
      <c r="A7" s="528" t="s">
        <v>938</v>
      </c>
      <c r="B7" s="529">
        <f>SUM(B8:B10)</f>
        <v>336715804.72565836</v>
      </c>
    </row>
    <row r="8" spans="1:2">
      <c r="A8" s="530" t="s">
        <v>939</v>
      </c>
      <c r="B8" s="531">
        <v>262427423.76565838</v>
      </c>
    </row>
    <row r="9" spans="1:2">
      <c r="A9" s="530" t="s">
        <v>940</v>
      </c>
      <c r="B9" s="531">
        <v>35406800</v>
      </c>
    </row>
    <row r="10" spans="1:2">
      <c r="A10" s="530" t="s">
        <v>941</v>
      </c>
      <c r="B10" s="531">
        <v>38881580.960000001</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336715804.72565836</v>
      </c>
    </row>
    <row r="15" spans="1:2">
      <c r="A15" s="532" t="s">
        <v>946</v>
      </c>
      <c r="B15" s="531">
        <v>0</v>
      </c>
    </row>
    <row r="16" spans="1:2">
      <c r="A16" s="532" t="s">
        <v>74</v>
      </c>
      <c r="B16" s="531">
        <v>336715804.72565836</v>
      </c>
    </row>
    <row r="17" spans="1:5">
      <c r="A17" s="528" t="s">
        <v>947</v>
      </c>
      <c r="B17" s="529"/>
    </row>
    <row r="18" spans="1:5">
      <c r="A18" s="532" t="s">
        <v>948</v>
      </c>
      <c r="B18" s="531">
        <v>1695557732.0674584</v>
      </c>
    </row>
    <row r="19" spans="1:5">
      <c r="A19" s="532" t="s">
        <v>949</v>
      </c>
      <c r="B19" s="531">
        <v>0</v>
      </c>
    </row>
    <row r="20" spans="1:5">
      <c r="A20" s="528" t="s">
        <v>950</v>
      </c>
      <c r="B20" s="529"/>
    </row>
    <row r="21" spans="1:5">
      <c r="A21" s="533" t="s">
        <v>951</v>
      </c>
      <c r="B21" s="534">
        <f>IFERROR(B6/B18,0)</f>
        <v>0.19858704800047586</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45838</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45838</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277477298.72000003</v>
      </c>
      <c r="D6" s="71"/>
      <c r="E6" s="4"/>
    </row>
    <row r="7" spans="1:6">
      <c r="A7" s="333">
        <v>1.1000000000000001</v>
      </c>
      <c r="B7" s="294" t="s">
        <v>85</v>
      </c>
      <c r="C7" s="356">
        <v>60696943.549999997</v>
      </c>
      <c r="D7" s="72"/>
      <c r="E7" s="4"/>
    </row>
    <row r="8" spans="1:6">
      <c r="A8" s="333">
        <v>1.2</v>
      </c>
      <c r="B8" s="294" t="s">
        <v>86</v>
      </c>
      <c r="C8" s="356">
        <v>133598081.46000001</v>
      </c>
      <c r="D8" s="72"/>
      <c r="E8" s="4"/>
    </row>
    <row r="9" spans="1:6">
      <c r="A9" s="333">
        <v>1.3</v>
      </c>
      <c r="B9" s="294" t="s">
        <v>87</v>
      </c>
      <c r="C9" s="356">
        <v>83182273.710000008</v>
      </c>
      <c r="D9" s="72"/>
      <c r="E9" s="4"/>
    </row>
    <row r="10" spans="1:6">
      <c r="A10" s="333">
        <v>2</v>
      </c>
      <c r="B10" s="295" t="s">
        <v>703</v>
      </c>
      <c r="C10" s="356">
        <v>0</v>
      </c>
      <c r="D10" s="72"/>
      <c r="E10" s="4"/>
    </row>
    <row r="11" spans="1:6">
      <c r="A11" s="333">
        <v>2.1</v>
      </c>
      <c r="B11" s="296" t="s">
        <v>704</v>
      </c>
      <c r="C11" s="356">
        <v>0</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1764669999.0401711</v>
      </c>
      <c r="D18" s="72"/>
      <c r="E18" s="4"/>
    </row>
    <row r="19" spans="1:5">
      <c r="A19" s="333">
        <v>6.1</v>
      </c>
      <c r="B19" s="299" t="s">
        <v>543</v>
      </c>
      <c r="C19" s="356">
        <v>201493410.88513526</v>
      </c>
      <c r="D19" s="72"/>
      <c r="E19" s="4"/>
    </row>
    <row r="20" spans="1:5">
      <c r="A20" s="333">
        <v>6.2</v>
      </c>
      <c r="B20" s="299" t="s">
        <v>709</v>
      </c>
      <c r="C20" s="356">
        <v>1563176588.155036</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30673204</v>
      </c>
      <c r="D23" s="355"/>
      <c r="E23" s="4"/>
    </row>
    <row r="24" spans="1:5">
      <c r="A24" s="333">
        <v>9.1</v>
      </c>
      <c r="B24" s="302" t="s">
        <v>714</v>
      </c>
      <c r="C24" s="356">
        <v>30673204</v>
      </c>
      <c r="D24" s="74"/>
      <c r="E24" s="4"/>
    </row>
    <row r="25" spans="1:5">
      <c r="A25" s="333">
        <v>9.1999999999999993</v>
      </c>
      <c r="B25" s="302" t="s">
        <v>715</v>
      </c>
      <c r="C25" s="356">
        <v>0</v>
      </c>
      <c r="D25" s="354"/>
      <c r="E25" s="3"/>
    </row>
    <row r="26" spans="1:5">
      <c r="A26" s="333">
        <v>10</v>
      </c>
      <c r="B26" s="298" t="s">
        <v>36</v>
      </c>
      <c r="C26" s="356">
        <v>33636153</v>
      </c>
      <c r="D26" s="483" t="s">
        <v>908</v>
      </c>
      <c r="E26" s="4"/>
    </row>
    <row r="27" spans="1:5">
      <c r="A27" s="333">
        <v>10.1</v>
      </c>
      <c r="B27" s="302" t="s">
        <v>716</v>
      </c>
      <c r="C27" s="356">
        <v>20374000</v>
      </c>
      <c r="D27" s="72"/>
      <c r="E27" s="4"/>
    </row>
    <row r="28" spans="1:5">
      <c r="A28" s="333">
        <v>10.199999999999999</v>
      </c>
      <c r="B28" s="302" t="s">
        <v>717</v>
      </c>
      <c r="C28" s="356">
        <v>13262153</v>
      </c>
      <c r="D28" s="72"/>
      <c r="E28" s="4"/>
    </row>
    <row r="29" spans="1:5">
      <c r="A29" s="333">
        <v>11</v>
      </c>
      <c r="B29" s="298" t="s">
        <v>718</v>
      </c>
      <c r="C29" s="356">
        <v>2046640.4802407476</v>
      </c>
      <c r="D29" s="72"/>
      <c r="E29" s="4"/>
    </row>
    <row r="30" spans="1:5">
      <c r="A30" s="333">
        <v>11.1</v>
      </c>
      <c r="B30" s="302" t="s">
        <v>719</v>
      </c>
      <c r="C30" s="356">
        <v>2046640.4802407476</v>
      </c>
      <c r="D30" s="72"/>
      <c r="E30" s="4"/>
    </row>
    <row r="31" spans="1:5">
      <c r="A31" s="333">
        <v>11.2</v>
      </c>
      <c r="B31" s="302" t="s">
        <v>720</v>
      </c>
      <c r="C31" s="356">
        <v>0</v>
      </c>
      <c r="D31" s="72"/>
      <c r="E31" s="4"/>
    </row>
    <row r="32" spans="1:5">
      <c r="A32" s="333">
        <v>13</v>
      </c>
      <c r="B32" s="298" t="s">
        <v>88</v>
      </c>
      <c r="C32" s="356">
        <v>55570696.59844853</v>
      </c>
      <c r="D32" s="72"/>
      <c r="E32" s="4"/>
    </row>
    <row r="33" spans="1:5">
      <c r="A33" s="333">
        <v>13.1</v>
      </c>
      <c r="B33" s="303" t="s">
        <v>721</v>
      </c>
      <c r="C33" s="356">
        <v>39593883</v>
      </c>
      <c r="D33" s="72"/>
      <c r="E33" s="4"/>
    </row>
    <row r="34" spans="1:5">
      <c r="A34" s="333">
        <v>13.2</v>
      </c>
      <c r="B34" s="303" t="s">
        <v>722</v>
      </c>
      <c r="C34" s="356">
        <v>0</v>
      </c>
      <c r="D34" s="74"/>
      <c r="E34" s="4"/>
    </row>
    <row r="35" spans="1:5">
      <c r="A35" s="333">
        <v>14</v>
      </c>
      <c r="B35" s="304" t="s">
        <v>723</v>
      </c>
      <c r="C35" s="356">
        <v>2169576529.8388605</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1169470.9500000002</v>
      </c>
      <c r="D39" s="72"/>
      <c r="E39" s="4"/>
    </row>
    <row r="40" spans="1:5">
      <c r="A40" s="333">
        <v>17</v>
      </c>
      <c r="B40" s="300" t="s">
        <v>726</v>
      </c>
      <c r="C40" s="356">
        <v>1774833012.7157693</v>
      </c>
      <c r="D40" s="72"/>
      <c r="E40" s="4"/>
    </row>
    <row r="41" spans="1:5">
      <c r="A41" s="333">
        <v>17.100000000000001</v>
      </c>
      <c r="B41" s="309" t="s">
        <v>727</v>
      </c>
      <c r="C41" s="356">
        <v>1310576993.870029</v>
      </c>
      <c r="D41" s="72"/>
      <c r="E41" s="4"/>
    </row>
    <row r="42" spans="1:5">
      <c r="A42" s="346">
        <v>17.2</v>
      </c>
      <c r="B42" s="347" t="s">
        <v>89</v>
      </c>
      <c r="C42" s="356">
        <v>434673798.19000006</v>
      </c>
      <c r="D42" s="74"/>
      <c r="E42" s="4"/>
    </row>
    <row r="43" spans="1:5">
      <c r="A43" s="333">
        <v>17.3</v>
      </c>
      <c r="B43" s="348" t="s">
        <v>728</v>
      </c>
      <c r="C43" s="356">
        <v>0</v>
      </c>
      <c r="D43" s="349"/>
      <c r="E43" s="4"/>
    </row>
    <row r="44" spans="1:5">
      <c r="A44" s="333">
        <v>17.399999999999999</v>
      </c>
      <c r="B44" s="348" t="s">
        <v>729</v>
      </c>
      <c r="C44" s="356">
        <v>29582220.655740459</v>
      </c>
      <c r="D44" s="349"/>
      <c r="E44" s="4"/>
    </row>
    <row r="45" spans="1:5">
      <c r="A45" s="333">
        <v>18</v>
      </c>
      <c r="B45" s="317" t="s">
        <v>730</v>
      </c>
      <c r="C45" s="356">
        <v>417019.59889244009</v>
      </c>
      <c r="D45" s="349"/>
      <c r="E45" s="3"/>
    </row>
    <row r="46" spans="1:5">
      <c r="A46" s="333">
        <v>19</v>
      </c>
      <c r="B46" s="317" t="s">
        <v>731</v>
      </c>
      <c r="C46" s="356">
        <v>3413790</v>
      </c>
      <c r="D46" s="350"/>
    </row>
    <row r="47" spans="1:5">
      <c r="A47" s="333">
        <v>19.100000000000001</v>
      </c>
      <c r="B47" s="351" t="s">
        <v>732</v>
      </c>
      <c r="C47" s="356">
        <v>0</v>
      </c>
      <c r="D47" s="350"/>
    </row>
    <row r="48" spans="1:5">
      <c r="A48" s="333">
        <v>19.2</v>
      </c>
      <c r="B48" s="351" t="s">
        <v>733</v>
      </c>
      <c r="C48" s="356">
        <v>3413790</v>
      </c>
      <c r="D48" s="350"/>
    </row>
    <row r="49" spans="1:4">
      <c r="A49" s="333">
        <v>20</v>
      </c>
      <c r="B49" s="313" t="s">
        <v>90</v>
      </c>
      <c r="C49" s="356">
        <v>92907552.909999996</v>
      </c>
      <c r="D49" s="483" t="s">
        <v>927</v>
      </c>
    </row>
    <row r="50" spans="1:4">
      <c r="A50" s="333">
        <v>21</v>
      </c>
      <c r="B50" s="314" t="s">
        <v>78</v>
      </c>
      <c r="C50" s="356">
        <v>62082.230000000367</v>
      </c>
      <c r="D50" s="350"/>
    </row>
    <row r="51" spans="1:4">
      <c r="A51" s="333">
        <v>21.1</v>
      </c>
      <c r="B51" s="310" t="s">
        <v>734</v>
      </c>
      <c r="C51" s="356">
        <v>0</v>
      </c>
      <c r="D51" s="350"/>
    </row>
    <row r="52" spans="1:4">
      <c r="A52" s="333">
        <v>22</v>
      </c>
      <c r="B52" s="313" t="s">
        <v>735</v>
      </c>
      <c r="C52" s="356">
        <v>1872802928.4046617</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175401602</v>
      </c>
      <c r="D66" s="483" t="s">
        <v>929</v>
      </c>
    </row>
    <row r="67" spans="1:4">
      <c r="A67" s="333">
        <v>31</v>
      </c>
      <c r="B67" s="316" t="s">
        <v>747</v>
      </c>
      <c r="C67" s="356">
        <v>296773602</v>
      </c>
      <c r="D67" s="350"/>
    </row>
    <row r="68" spans="1:4">
      <c r="A68" s="333">
        <v>32</v>
      </c>
      <c r="B68" s="317" t="s">
        <v>748</v>
      </c>
      <c r="C68" s="356">
        <v>2169576530.4046621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45838</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191726361.3197867</v>
      </c>
      <c r="D8" s="138">
        <v>0</v>
      </c>
      <c r="E8" s="138">
        <v>0</v>
      </c>
      <c r="F8" s="138">
        <v>0</v>
      </c>
      <c r="G8" s="138">
        <v>0</v>
      </c>
      <c r="H8" s="138">
        <v>0</v>
      </c>
      <c r="I8" s="138">
        <v>0</v>
      </c>
      <c r="J8" s="138">
        <v>0</v>
      </c>
      <c r="K8" s="138">
        <v>0</v>
      </c>
      <c r="L8" s="138">
        <v>0</v>
      </c>
      <c r="M8" s="138">
        <v>112365233.37</v>
      </c>
      <c r="N8" s="138">
        <v>0</v>
      </c>
      <c r="O8" s="138">
        <v>0</v>
      </c>
      <c r="P8" s="138">
        <v>0</v>
      </c>
      <c r="Q8" s="138">
        <v>0</v>
      </c>
      <c r="R8" s="138">
        <v>0</v>
      </c>
      <c r="S8" s="138">
        <v>112365233.37</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59983104.659999996</v>
      </c>
      <c r="F13" s="138">
        <v>0</v>
      </c>
      <c r="G13" s="138">
        <v>0</v>
      </c>
      <c r="H13" s="138">
        <v>0</v>
      </c>
      <c r="I13" s="138">
        <v>23764444.040000003</v>
      </c>
      <c r="J13" s="138">
        <v>0</v>
      </c>
      <c r="K13" s="138">
        <v>0</v>
      </c>
      <c r="L13" s="138">
        <v>0</v>
      </c>
      <c r="M13" s="138">
        <v>933021.10000000009</v>
      </c>
      <c r="N13" s="138">
        <v>0</v>
      </c>
      <c r="O13" s="138">
        <v>0</v>
      </c>
      <c r="P13" s="138">
        <v>0</v>
      </c>
      <c r="Q13" s="138">
        <v>0</v>
      </c>
      <c r="R13" s="138">
        <v>0</v>
      </c>
      <c r="S13" s="138">
        <v>24811864.052000001</v>
      </c>
    </row>
    <row r="14" spans="1:19">
      <c r="A14" s="59">
        <v>7</v>
      </c>
      <c r="B14" s="87" t="s">
        <v>71</v>
      </c>
      <c r="C14" s="138">
        <v>0</v>
      </c>
      <c r="D14" s="138">
        <v>0</v>
      </c>
      <c r="E14" s="138">
        <v>0</v>
      </c>
      <c r="F14" s="138">
        <v>0</v>
      </c>
      <c r="G14" s="138">
        <v>0</v>
      </c>
      <c r="H14" s="138">
        <v>0</v>
      </c>
      <c r="I14" s="138">
        <v>0</v>
      </c>
      <c r="J14" s="138">
        <v>0</v>
      </c>
      <c r="K14" s="138">
        <v>0</v>
      </c>
      <c r="L14" s="138">
        <v>0</v>
      </c>
      <c r="M14" s="138">
        <v>705749124.23715091</v>
      </c>
      <c r="N14" s="138">
        <v>53871373.754160203</v>
      </c>
      <c r="O14" s="138">
        <v>0</v>
      </c>
      <c r="P14" s="138">
        <v>0</v>
      </c>
      <c r="Q14" s="138">
        <v>0</v>
      </c>
      <c r="R14" s="138">
        <v>0</v>
      </c>
      <c r="S14" s="138">
        <v>759620497.99131107</v>
      </c>
    </row>
    <row r="15" spans="1:19">
      <c r="A15" s="59">
        <v>8</v>
      </c>
      <c r="B15" s="87" t="s">
        <v>72</v>
      </c>
      <c r="C15" s="138">
        <v>0</v>
      </c>
      <c r="D15" s="138">
        <v>0</v>
      </c>
      <c r="E15" s="138">
        <v>0</v>
      </c>
      <c r="F15" s="138">
        <v>0</v>
      </c>
      <c r="G15" s="138">
        <v>0</v>
      </c>
      <c r="H15" s="138">
        <v>0</v>
      </c>
      <c r="I15" s="138">
        <v>0</v>
      </c>
      <c r="J15" s="138">
        <v>0</v>
      </c>
      <c r="K15" s="138">
        <v>679591073.75114751</v>
      </c>
      <c r="L15" s="138">
        <v>6011348.1350999987</v>
      </c>
      <c r="M15" s="138">
        <v>0</v>
      </c>
      <c r="N15" s="138">
        <v>0</v>
      </c>
      <c r="O15" s="138">
        <v>0</v>
      </c>
      <c r="P15" s="138">
        <v>0</v>
      </c>
      <c r="Q15" s="138">
        <v>0</v>
      </c>
      <c r="R15" s="138">
        <v>0</v>
      </c>
      <c r="S15" s="138">
        <v>514201816.41468561</v>
      </c>
    </row>
    <row r="16" spans="1:19">
      <c r="A16" s="59">
        <v>9</v>
      </c>
      <c r="B16" s="87" t="s">
        <v>921</v>
      </c>
      <c r="C16" s="138">
        <v>0</v>
      </c>
      <c r="D16" s="138">
        <v>0</v>
      </c>
      <c r="E16" s="138">
        <v>0</v>
      </c>
      <c r="F16" s="138">
        <v>0</v>
      </c>
      <c r="G16" s="138">
        <v>179049904.389617</v>
      </c>
      <c r="H16" s="138">
        <v>838736.56640000001</v>
      </c>
      <c r="I16" s="138">
        <v>0</v>
      </c>
      <c r="J16" s="138">
        <v>0</v>
      </c>
      <c r="K16" s="138">
        <v>0</v>
      </c>
      <c r="L16" s="138">
        <v>0</v>
      </c>
      <c r="M16" s="138">
        <v>0</v>
      </c>
      <c r="N16" s="138">
        <v>0</v>
      </c>
      <c r="O16" s="138">
        <v>0</v>
      </c>
      <c r="P16" s="138">
        <v>0</v>
      </c>
      <c r="Q16" s="138">
        <v>0</v>
      </c>
      <c r="R16" s="138">
        <v>0</v>
      </c>
      <c r="S16" s="138">
        <v>62961024.33460594</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29786391.301151995</v>
      </c>
      <c r="P17" s="138">
        <v>0</v>
      </c>
      <c r="Q17" s="138">
        <v>0</v>
      </c>
      <c r="R17" s="138">
        <v>0</v>
      </c>
      <c r="S17" s="138">
        <v>44679586.951727994</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60683542.290000007</v>
      </c>
      <c r="D21" s="138">
        <v>0</v>
      </c>
      <c r="E21" s="138">
        <v>13401.26</v>
      </c>
      <c r="F21" s="138">
        <v>0</v>
      </c>
      <c r="G21" s="138">
        <v>0</v>
      </c>
      <c r="H21" s="138">
        <v>0</v>
      </c>
      <c r="I21" s="138">
        <v>0</v>
      </c>
      <c r="J21" s="138">
        <v>0</v>
      </c>
      <c r="K21" s="138">
        <v>0</v>
      </c>
      <c r="L21" s="138">
        <v>0</v>
      </c>
      <c r="M21" s="138">
        <v>86794775.675959125</v>
      </c>
      <c r="N21" s="138">
        <v>0</v>
      </c>
      <c r="O21" s="138">
        <v>0</v>
      </c>
      <c r="P21" s="138">
        <v>0</v>
      </c>
      <c r="Q21" s="138">
        <v>5500000</v>
      </c>
      <c r="R21" s="138">
        <v>0</v>
      </c>
      <c r="S21" s="138">
        <v>100547455.92795913</v>
      </c>
    </row>
    <row r="22" spans="1:19" ht="14.4" thickBot="1">
      <c r="A22" s="53"/>
      <c r="B22" s="83" t="s">
        <v>66</v>
      </c>
      <c r="C22" s="138">
        <v>252409903.60978669</v>
      </c>
      <c r="D22" s="138">
        <v>0</v>
      </c>
      <c r="E22" s="138">
        <v>59996505.919999994</v>
      </c>
      <c r="F22" s="138">
        <v>0</v>
      </c>
      <c r="G22" s="138">
        <v>179049904.389617</v>
      </c>
      <c r="H22" s="138">
        <v>838736.56640000001</v>
      </c>
      <c r="I22" s="138">
        <v>23764444.040000003</v>
      </c>
      <c r="J22" s="138">
        <v>0</v>
      </c>
      <c r="K22" s="138">
        <v>679591073.75114751</v>
      </c>
      <c r="L22" s="138">
        <v>6011348.1350999987</v>
      </c>
      <c r="M22" s="138">
        <v>905842154.38311005</v>
      </c>
      <c r="N22" s="138">
        <v>53871373.754160203</v>
      </c>
      <c r="O22" s="138">
        <v>29786391.301151995</v>
      </c>
      <c r="P22" s="138">
        <v>0</v>
      </c>
      <c r="Q22" s="138">
        <v>5500000</v>
      </c>
      <c r="R22" s="138">
        <v>0</v>
      </c>
      <c r="S22" s="138">
        <v>1619187479.04229</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45838</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28150201.052500006</v>
      </c>
      <c r="E13" s="139">
        <v>0</v>
      </c>
      <c r="F13" s="139">
        <v>0</v>
      </c>
      <c r="G13" s="139">
        <v>0</v>
      </c>
      <c r="H13" s="139">
        <v>0</v>
      </c>
      <c r="I13" s="139">
        <v>0</v>
      </c>
      <c r="J13" s="139">
        <v>0</v>
      </c>
      <c r="K13" s="139">
        <v>0</v>
      </c>
      <c r="L13" s="139">
        <v>0</v>
      </c>
      <c r="M13" s="139">
        <v>18545446.383552816</v>
      </c>
      <c r="N13" s="139">
        <v>0</v>
      </c>
      <c r="O13" s="139">
        <v>438104.26</v>
      </c>
      <c r="P13" s="139">
        <v>0</v>
      </c>
      <c r="Q13" s="139">
        <v>0</v>
      </c>
      <c r="R13" s="139">
        <v>0</v>
      </c>
      <c r="S13" s="139">
        <v>0</v>
      </c>
      <c r="T13" s="139">
        <v>44888922.698052824</v>
      </c>
      <c r="U13" s="139">
        <v>2244828.9980000001</v>
      </c>
      <c r="V13" s="139">
        <v>47133751.696052819</v>
      </c>
    </row>
    <row r="14" spans="1:22">
      <c r="A14" s="82">
        <v>8</v>
      </c>
      <c r="B14" s="87" t="s">
        <v>72</v>
      </c>
      <c r="C14" s="139">
        <v>0</v>
      </c>
      <c r="D14" s="139">
        <v>4443156.043250002</v>
      </c>
      <c r="E14" s="139">
        <v>0</v>
      </c>
      <c r="F14" s="139">
        <v>0</v>
      </c>
      <c r="G14" s="139">
        <v>0</v>
      </c>
      <c r="H14" s="139">
        <v>0</v>
      </c>
      <c r="I14" s="139">
        <v>0</v>
      </c>
      <c r="J14" s="139">
        <v>0</v>
      </c>
      <c r="K14" s="139">
        <v>0</v>
      </c>
      <c r="L14" s="139">
        <v>0</v>
      </c>
      <c r="M14" s="139">
        <v>7212988.0284897964</v>
      </c>
      <c r="N14" s="139">
        <v>0</v>
      </c>
      <c r="O14" s="139">
        <v>18227109.857624143</v>
      </c>
      <c r="P14" s="139">
        <v>0</v>
      </c>
      <c r="Q14" s="139">
        <v>0</v>
      </c>
      <c r="R14" s="139">
        <v>0</v>
      </c>
      <c r="S14" s="139">
        <v>0</v>
      </c>
      <c r="T14" s="139">
        <v>29202791.118813943</v>
      </c>
      <c r="U14" s="139">
        <v>680462.81055000017</v>
      </c>
      <c r="V14" s="139">
        <v>29883253.929363944</v>
      </c>
    </row>
    <row r="15" spans="1:22">
      <c r="A15" s="82">
        <v>9</v>
      </c>
      <c r="B15" s="87" t="s">
        <v>921</v>
      </c>
      <c r="C15" s="139">
        <v>0</v>
      </c>
      <c r="D15" s="139">
        <v>0</v>
      </c>
      <c r="E15" s="139">
        <v>0</v>
      </c>
      <c r="F15" s="139">
        <v>0</v>
      </c>
      <c r="G15" s="139">
        <v>0</v>
      </c>
      <c r="H15" s="139">
        <v>0</v>
      </c>
      <c r="I15" s="139">
        <v>0</v>
      </c>
      <c r="J15" s="139">
        <v>0</v>
      </c>
      <c r="K15" s="139">
        <v>0</v>
      </c>
      <c r="L15" s="139">
        <v>0</v>
      </c>
      <c r="M15" s="139">
        <v>220431.66850354895</v>
      </c>
      <c r="N15" s="139">
        <v>0</v>
      </c>
      <c r="O15" s="139">
        <v>588635.70727540401</v>
      </c>
      <c r="P15" s="139">
        <v>0</v>
      </c>
      <c r="Q15" s="139">
        <v>0</v>
      </c>
      <c r="R15" s="139">
        <v>0</v>
      </c>
      <c r="S15" s="139">
        <v>0</v>
      </c>
      <c r="T15" s="139">
        <v>809067.37577895296</v>
      </c>
      <c r="U15" s="139">
        <v>0</v>
      </c>
      <c r="V15" s="139">
        <v>809067.37577895296</v>
      </c>
    </row>
    <row r="16" spans="1:22">
      <c r="A16" s="82">
        <v>10</v>
      </c>
      <c r="B16" s="87" t="s">
        <v>67</v>
      </c>
      <c r="C16" s="139">
        <v>0</v>
      </c>
      <c r="D16" s="139">
        <v>0</v>
      </c>
      <c r="E16" s="139">
        <v>0</v>
      </c>
      <c r="F16" s="139">
        <v>0</v>
      </c>
      <c r="G16" s="139">
        <v>0</v>
      </c>
      <c r="H16" s="139">
        <v>0</v>
      </c>
      <c r="I16" s="139">
        <v>0</v>
      </c>
      <c r="J16" s="139">
        <v>0</v>
      </c>
      <c r="K16" s="139">
        <v>0</v>
      </c>
      <c r="L16" s="139">
        <v>0</v>
      </c>
      <c r="M16" s="139">
        <v>2419564.5139296539</v>
      </c>
      <c r="N16" s="139">
        <v>0</v>
      </c>
      <c r="O16" s="139">
        <v>626751.56999999995</v>
      </c>
      <c r="P16" s="139">
        <v>0</v>
      </c>
      <c r="Q16" s="139">
        <v>0</v>
      </c>
      <c r="R16" s="139">
        <v>0</v>
      </c>
      <c r="S16" s="139">
        <v>0</v>
      </c>
      <c r="T16" s="139">
        <v>3046316.0839296537</v>
      </c>
      <c r="U16" s="139">
        <v>0</v>
      </c>
      <c r="V16" s="139">
        <v>3046316.0839296537</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32593357.095750008</v>
      </c>
      <c r="E21" s="139">
        <v>0</v>
      </c>
      <c r="F21" s="139">
        <v>0</v>
      </c>
      <c r="G21" s="139">
        <v>0</v>
      </c>
      <c r="H21" s="139">
        <v>0</v>
      </c>
      <c r="I21" s="139">
        <v>0</v>
      </c>
      <c r="J21" s="139">
        <v>0</v>
      </c>
      <c r="K21" s="139">
        <v>0</v>
      </c>
      <c r="L21" s="139">
        <v>0</v>
      </c>
      <c r="M21" s="139">
        <v>28398430.594475813</v>
      </c>
      <c r="N21" s="139">
        <v>0</v>
      </c>
      <c r="O21" s="139">
        <v>19880601.394899551</v>
      </c>
      <c r="P21" s="139">
        <v>0</v>
      </c>
      <c r="Q21" s="139">
        <v>0</v>
      </c>
      <c r="R21" s="139">
        <v>0</v>
      </c>
      <c r="S21" s="139">
        <v>0</v>
      </c>
      <c r="T21" s="139">
        <v>77947097.276575387</v>
      </c>
      <c r="U21" s="139">
        <v>2925291.8085500002</v>
      </c>
      <c r="V21" s="139">
        <v>80872389.085125372</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B8" activePane="bottomRight" state="frozen"/>
      <selection activeCell="B36" sqref="B36:C36"/>
      <selection pane="topRight" activeCell="B36" sqref="B36:C36"/>
      <selection pane="bottomLeft" activeCell="B36" sqref="B36:C36"/>
      <selection pane="bottomRight" activeCell="B8" sqref="B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45838</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304091594.68978667</v>
      </c>
      <c r="D8" s="138">
        <v>0</v>
      </c>
      <c r="E8" s="138">
        <v>0</v>
      </c>
      <c r="F8" s="138">
        <v>112365233.37</v>
      </c>
      <c r="G8" s="138">
        <v>112365233.37</v>
      </c>
      <c r="H8" s="495">
        <v>0.36951114510293281</v>
      </c>
    </row>
    <row r="9" spans="1:9" ht="15" customHeight="1">
      <c r="A9" s="44">
        <v>2</v>
      </c>
      <c r="B9" s="87" t="s">
        <v>124</v>
      </c>
      <c r="C9" s="138">
        <v>0</v>
      </c>
      <c r="D9" s="138">
        <v>0</v>
      </c>
      <c r="E9" s="138">
        <v>0</v>
      </c>
      <c r="F9" s="138">
        <v>0</v>
      </c>
      <c r="G9" s="138">
        <v>0</v>
      </c>
      <c r="H9" s="495" t="s">
        <v>1028</v>
      </c>
    </row>
    <row r="10" spans="1:9">
      <c r="A10" s="44">
        <v>3</v>
      </c>
      <c r="B10" s="87" t="s">
        <v>125</v>
      </c>
      <c r="C10" s="138">
        <v>0</v>
      </c>
      <c r="D10" s="138">
        <v>0</v>
      </c>
      <c r="E10" s="138">
        <v>0</v>
      </c>
      <c r="F10" s="138">
        <v>0</v>
      </c>
      <c r="G10" s="138">
        <v>0</v>
      </c>
      <c r="H10" s="495" t="s">
        <v>1028</v>
      </c>
    </row>
    <row r="11" spans="1:9">
      <c r="A11" s="44">
        <v>4</v>
      </c>
      <c r="B11" s="87" t="s">
        <v>126</v>
      </c>
      <c r="C11" s="138">
        <v>0</v>
      </c>
      <c r="D11" s="138">
        <v>0</v>
      </c>
      <c r="E11" s="138">
        <v>0</v>
      </c>
      <c r="F11" s="138">
        <v>0</v>
      </c>
      <c r="G11" s="138">
        <v>0</v>
      </c>
      <c r="H11" s="495" t="s">
        <v>1028</v>
      </c>
    </row>
    <row r="12" spans="1:9">
      <c r="A12" s="44">
        <v>5</v>
      </c>
      <c r="B12" s="87" t="s">
        <v>920</v>
      </c>
      <c r="C12" s="138">
        <v>0</v>
      </c>
      <c r="D12" s="138">
        <v>0</v>
      </c>
      <c r="E12" s="138">
        <v>0</v>
      </c>
      <c r="F12" s="138">
        <v>0</v>
      </c>
      <c r="G12" s="138">
        <v>0</v>
      </c>
      <c r="H12" s="495" t="s">
        <v>1028</v>
      </c>
    </row>
    <row r="13" spans="1:9">
      <c r="A13" s="44">
        <v>6</v>
      </c>
      <c r="B13" s="87" t="s">
        <v>127</v>
      </c>
      <c r="C13" s="138">
        <v>84680569.799999997</v>
      </c>
      <c r="D13" s="138">
        <v>0</v>
      </c>
      <c r="E13" s="138">
        <v>0</v>
      </c>
      <c r="F13" s="138">
        <v>24811864.052000001</v>
      </c>
      <c r="G13" s="138">
        <v>24811864.052000001</v>
      </c>
      <c r="H13" s="495">
        <v>0.29300539793958735</v>
      </c>
    </row>
    <row r="14" spans="1:9">
      <c r="A14" s="44">
        <v>7</v>
      </c>
      <c r="B14" s="87" t="s">
        <v>71</v>
      </c>
      <c r="C14" s="138">
        <v>705749124.23715091</v>
      </c>
      <c r="D14" s="138">
        <v>110546893.97384259</v>
      </c>
      <c r="E14" s="138">
        <v>53871373.754160203</v>
      </c>
      <c r="F14" s="138">
        <v>759620497.99131107</v>
      </c>
      <c r="G14" s="138">
        <v>712486746.29525828</v>
      </c>
      <c r="H14" s="495">
        <v>0.93795092178174488</v>
      </c>
    </row>
    <row r="15" spans="1:9">
      <c r="A15" s="44">
        <v>8</v>
      </c>
      <c r="B15" s="87" t="s">
        <v>72</v>
      </c>
      <c r="C15" s="138">
        <v>679591073.75114751</v>
      </c>
      <c r="D15" s="138">
        <v>10979530.059</v>
      </c>
      <c r="E15" s="138">
        <v>6011348.1350999987</v>
      </c>
      <c r="F15" s="138">
        <v>514201816.41468561</v>
      </c>
      <c r="G15" s="138">
        <v>484318562.48532164</v>
      </c>
      <c r="H15" s="495">
        <v>0.70641314415554657</v>
      </c>
    </row>
    <row r="16" spans="1:9">
      <c r="A16" s="44">
        <v>9</v>
      </c>
      <c r="B16" s="87" t="s">
        <v>921</v>
      </c>
      <c r="C16" s="138">
        <v>179049904.389617</v>
      </c>
      <c r="D16" s="138">
        <v>1672254.4986</v>
      </c>
      <c r="E16" s="138">
        <v>838736.56640000001</v>
      </c>
      <c r="F16" s="138">
        <v>62961024.33460594</v>
      </c>
      <c r="G16" s="138">
        <v>62151956.958826989</v>
      </c>
      <c r="H16" s="495">
        <v>0.34550239875358901</v>
      </c>
    </row>
    <row r="17" spans="1:8">
      <c r="A17" s="44">
        <v>10</v>
      </c>
      <c r="B17" s="87" t="s">
        <v>67</v>
      </c>
      <c r="C17" s="138">
        <v>29786391.301151995</v>
      </c>
      <c r="D17" s="138">
        <v>0</v>
      </c>
      <c r="E17" s="138">
        <v>0</v>
      </c>
      <c r="F17" s="138">
        <v>44679586.951727994</v>
      </c>
      <c r="G17" s="138">
        <v>41633270.867798343</v>
      </c>
      <c r="H17" s="495">
        <v>1.3977279236974292</v>
      </c>
    </row>
    <row r="18" spans="1:8">
      <c r="A18" s="44">
        <v>11</v>
      </c>
      <c r="B18" s="87" t="s">
        <v>68</v>
      </c>
      <c r="C18" s="138">
        <v>0</v>
      </c>
      <c r="D18" s="138">
        <v>0</v>
      </c>
      <c r="E18" s="138">
        <v>0</v>
      </c>
      <c r="F18" s="138">
        <v>0</v>
      </c>
      <c r="G18" s="138">
        <v>0</v>
      </c>
      <c r="H18" s="495" t="s">
        <v>1028</v>
      </c>
    </row>
    <row r="19" spans="1:8">
      <c r="A19" s="44">
        <v>12</v>
      </c>
      <c r="B19" s="87" t="s">
        <v>69</v>
      </c>
      <c r="C19" s="138">
        <v>0</v>
      </c>
      <c r="D19" s="138">
        <v>0</v>
      </c>
      <c r="E19" s="138">
        <v>0</v>
      </c>
      <c r="F19" s="138">
        <v>0</v>
      </c>
      <c r="G19" s="138">
        <v>0</v>
      </c>
      <c r="H19" s="495" t="s">
        <v>1028</v>
      </c>
    </row>
    <row r="20" spans="1:8">
      <c r="A20" s="44">
        <v>13</v>
      </c>
      <c r="B20" s="87" t="s">
        <v>70</v>
      </c>
      <c r="C20" s="138">
        <v>0</v>
      </c>
      <c r="D20" s="138">
        <v>0</v>
      </c>
      <c r="E20" s="138">
        <v>0</v>
      </c>
      <c r="F20" s="138">
        <v>0</v>
      </c>
      <c r="G20" s="138">
        <v>0</v>
      </c>
      <c r="H20" s="495" t="s">
        <v>1028</v>
      </c>
    </row>
    <row r="21" spans="1:8">
      <c r="A21" s="44">
        <v>14</v>
      </c>
      <c r="B21" s="87" t="s">
        <v>143</v>
      </c>
      <c r="C21" s="138">
        <v>152991719.22595912</v>
      </c>
      <c r="D21" s="138">
        <v>0</v>
      </c>
      <c r="E21" s="138">
        <v>0</v>
      </c>
      <c r="F21" s="138">
        <v>100547455.92795913</v>
      </c>
      <c r="G21" s="138">
        <v>100547455.92795913</v>
      </c>
      <c r="H21" s="495">
        <v>0.65720848446350799</v>
      </c>
    </row>
    <row r="22" spans="1:8" ht="14.4" thickBot="1">
      <c r="A22" s="81"/>
      <c r="B22" s="86" t="s">
        <v>66</v>
      </c>
      <c r="C22" s="138">
        <v>2135940377.3948131</v>
      </c>
      <c r="D22" s="138">
        <v>123198678.5314426</v>
      </c>
      <c r="E22" s="138">
        <v>60721458.455660202</v>
      </c>
      <c r="F22" s="138">
        <v>1619187479.04229</v>
      </c>
      <c r="G22" s="138">
        <v>1538315089.9571645</v>
      </c>
      <c r="H22" s="495">
        <v>0.70029672517234809</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45838</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99194249.818585992</v>
      </c>
      <c r="G8" s="150">
        <v>164408426.43820605</v>
      </c>
      <c r="H8" s="150">
        <v>263602676.25679201</v>
      </c>
      <c r="I8" s="150">
        <v>90428194.348465443</v>
      </c>
      <c r="J8" s="150">
        <v>151919410.08955348</v>
      </c>
      <c r="K8" s="150">
        <v>242347604.43801892</v>
      </c>
    </row>
    <row r="9" spans="1:11">
      <c r="A9" s="172" t="s">
        <v>311</v>
      </c>
      <c r="B9" s="167"/>
      <c r="C9" s="167"/>
      <c r="D9" s="167"/>
      <c r="E9" s="167"/>
      <c r="F9" s="167"/>
      <c r="G9" s="167"/>
      <c r="H9" s="167"/>
      <c r="I9" s="167"/>
      <c r="J9" s="167"/>
      <c r="K9" s="173"/>
    </row>
    <row r="10" spans="1:11">
      <c r="A10" s="174">
        <v>2</v>
      </c>
      <c r="B10" s="151" t="s">
        <v>312</v>
      </c>
      <c r="C10" s="151">
        <v>173987409.95959499</v>
      </c>
      <c r="D10" s="151">
        <v>339532025.58979034</v>
      </c>
      <c r="E10" s="151">
        <v>513519435.54938531</v>
      </c>
      <c r="F10" s="151">
        <v>27342279.268592164</v>
      </c>
      <c r="G10" s="151">
        <v>55849469.90751607</v>
      </c>
      <c r="H10" s="151">
        <v>83191749.176108241</v>
      </c>
      <c r="I10" s="151">
        <v>5703819.5836894102</v>
      </c>
      <c r="J10" s="151">
        <v>11374981.039838828</v>
      </c>
      <c r="K10" s="151">
        <v>17078800.623528238</v>
      </c>
    </row>
    <row r="11" spans="1:11">
      <c r="A11" s="174">
        <v>3</v>
      </c>
      <c r="B11" s="151" t="s">
        <v>313</v>
      </c>
      <c r="C11" s="151">
        <v>524580638.72090244</v>
      </c>
      <c r="D11" s="505">
        <v>435156022.03638244</v>
      </c>
      <c r="E11" s="151">
        <v>959736660.75728488</v>
      </c>
      <c r="F11" s="151">
        <v>102434315.50936441</v>
      </c>
      <c r="G11" s="151">
        <v>42581746.410686009</v>
      </c>
      <c r="H11" s="151">
        <v>145016061.92005041</v>
      </c>
      <c r="I11" s="151">
        <v>89280892.726763114</v>
      </c>
      <c r="J11" s="151">
        <v>37284261.402815074</v>
      </c>
      <c r="K11" s="151">
        <v>126565154.12957819</v>
      </c>
    </row>
    <row r="12" spans="1:11">
      <c r="A12" s="174">
        <v>4</v>
      </c>
      <c r="B12" s="151" t="s">
        <v>314</v>
      </c>
      <c r="C12" s="151">
        <v>159550438.59649122</v>
      </c>
      <c r="D12" s="151">
        <v>0</v>
      </c>
      <c r="E12" s="151">
        <v>159550438.59649122</v>
      </c>
      <c r="F12" s="151">
        <v>0</v>
      </c>
      <c r="G12" s="151">
        <v>0</v>
      </c>
      <c r="H12" s="151">
        <v>0</v>
      </c>
      <c r="I12" s="151">
        <v>0</v>
      </c>
      <c r="J12" s="151">
        <v>0</v>
      </c>
      <c r="K12" s="151">
        <v>0</v>
      </c>
    </row>
    <row r="13" spans="1:11">
      <c r="A13" s="174">
        <v>5</v>
      </c>
      <c r="B13" s="151" t="s">
        <v>315</v>
      </c>
      <c r="C13" s="151">
        <v>81155505.388552874</v>
      </c>
      <c r="D13" s="151">
        <v>109881914.87716533</v>
      </c>
      <c r="E13" s="151">
        <v>191037420.26571822</v>
      </c>
      <c r="F13" s="151">
        <v>17813333.811568808</v>
      </c>
      <c r="G13" s="151">
        <v>59459498.285868362</v>
      </c>
      <c r="H13" s="151">
        <v>77272832.097437173</v>
      </c>
      <c r="I13" s="151">
        <v>7852114.937688861</v>
      </c>
      <c r="J13" s="151">
        <v>53119227.777310863</v>
      </c>
      <c r="K13" s="151">
        <v>60971342.71499972</v>
      </c>
    </row>
    <row r="14" spans="1:11">
      <c r="A14" s="174">
        <v>6</v>
      </c>
      <c r="B14" s="151" t="s">
        <v>330</v>
      </c>
      <c r="C14" s="151">
        <v>23312326.390949711</v>
      </c>
      <c r="D14" s="151">
        <v>13222264.041417833</v>
      </c>
      <c r="E14" s="151">
        <v>36534590.432367548</v>
      </c>
      <c r="F14" s="151">
        <v>0</v>
      </c>
      <c r="G14" s="151">
        <v>0</v>
      </c>
      <c r="H14" s="151">
        <v>0</v>
      </c>
      <c r="I14" s="151">
        <v>0</v>
      </c>
      <c r="J14" s="151">
        <v>0</v>
      </c>
      <c r="K14" s="151">
        <v>0</v>
      </c>
    </row>
    <row r="15" spans="1:11">
      <c r="A15" s="174">
        <v>7</v>
      </c>
      <c r="B15" s="151" t="s">
        <v>317</v>
      </c>
      <c r="C15" s="151">
        <v>20208230.347675044</v>
      </c>
      <c r="D15" s="151">
        <v>5200920.951953114</v>
      </c>
      <c r="E15" s="151">
        <v>25409151.299628157</v>
      </c>
      <c r="F15" s="151">
        <v>11545108.560738053</v>
      </c>
      <c r="G15" s="151">
        <v>3561382.7241843594</v>
      </c>
      <c r="H15" s="151">
        <v>15106491.284922414</v>
      </c>
      <c r="I15" s="151">
        <v>11545108.560738053</v>
      </c>
      <c r="J15" s="151">
        <v>3561382.7241843594</v>
      </c>
      <c r="K15" s="151">
        <v>15106491.284922414</v>
      </c>
    </row>
    <row r="16" spans="1:11">
      <c r="A16" s="174">
        <v>8</v>
      </c>
      <c r="B16" s="152" t="s">
        <v>318</v>
      </c>
      <c r="C16" s="151">
        <v>982794549.40416634</v>
      </c>
      <c r="D16" s="151">
        <v>902993147.49670911</v>
      </c>
      <c r="E16" s="151">
        <v>1885787696.9008756</v>
      </c>
      <c r="F16" s="151">
        <v>159135037.15026343</v>
      </c>
      <c r="G16" s="151">
        <v>161452097.32825479</v>
      </c>
      <c r="H16" s="151">
        <v>320587134.47851825</v>
      </c>
      <c r="I16" s="151">
        <v>114381935.80887944</v>
      </c>
      <c r="J16" s="151">
        <v>105339852.94414914</v>
      </c>
      <c r="K16" s="151">
        <v>219721788.75302857</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727275637.77145839</v>
      </c>
      <c r="D19" s="151">
        <v>654968095.54376328</v>
      </c>
      <c r="E19" s="151">
        <v>1382243733.3152218</v>
      </c>
      <c r="F19" s="151">
        <v>35281524.252499759</v>
      </c>
      <c r="G19" s="151">
        <v>7432479.7152722031</v>
      </c>
      <c r="H19" s="151">
        <v>42714003.967771962</v>
      </c>
      <c r="I19" s="151">
        <v>44047579.722620308</v>
      </c>
      <c r="J19" s="151">
        <v>20012708.113805477</v>
      </c>
      <c r="K19" s="151">
        <v>64060287.836425781</v>
      </c>
    </row>
    <row r="20" spans="1:11">
      <c r="A20" s="174">
        <v>11</v>
      </c>
      <c r="B20" s="151" t="s">
        <v>322</v>
      </c>
      <c r="C20" s="151">
        <v>87576114.177935407</v>
      </c>
      <c r="D20" s="151">
        <v>26881608.717115827</v>
      </c>
      <c r="E20" s="151">
        <v>114457722.89505124</v>
      </c>
      <c r="F20" s="151">
        <v>42008105.148893476</v>
      </c>
      <c r="G20" s="151">
        <v>14874847.625254523</v>
      </c>
      <c r="H20" s="151">
        <v>56882952.774148002</v>
      </c>
      <c r="I20" s="151">
        <v>42008105.148893476</v>
      </c>
      <c r="J20" s="151">
        <v>14874847.625254523</v>
      </c>
      <c r="K20" s="151">
        <v>56882952.774148002</v>
      </c>
    </row>
    <row r="21" spans="1:11" ht="14.4" thickBot="1">
      <c r="A21" s="121">
        <v>12</v>
      </c>
      <c r="B21" s="175" t="s">
        <v>323</v>
      </c>
      <c r="C21" s="151">
        <v>814851751.94939375</v>
      </c>
      <c r="D21" s="151">
        <v>681849704.26087916</v>
      </c>
      <c r="E21" s="151">
        <v>1496701456.2102728</v>
      </c>
      <c r="F21" s="151">
        <v>77289629.401393235</v>
      </c>
      <c r="G21" s="151">
        <v>22307327.340526726</v>
      </c>
      <c r="H21" s="151">
        <v>99596956.741919965</v>
      </c>
      <c r="I21" s="151">
        <v>86055684.871513784</v>
      </c>
      <c r="J21" s="151">
        <v>34887555.73906</v>
      </c>
      <c r="K21" s="151">
        <v>120943240.61057378</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99194249.818585992</v>
      </c>
      <c r="G23" s="154">
        <v>164408426.43820605</v>
      </c>
      <c r="H23" s="154">
        <v>263602676.25679201</v>
      </c>
      <c r="I23" s="154">
        <v>90428194.348465443</v>
      </c>
      <c r="J23" s="154">
        <v>151919410.08955348</v>
      </c>
      <c r="K23" s="154">
        <v>242347604.43801892</v>
      </c>
    </row>
    <row r="24" spans="1:11" ht="14.4" thickBot="1">
      <c r="A24" s="158">
        <v>14</v>
      </c>
      <c r="B24" s="155" t="s">
        <v>326</v>
      </c>
      <c r="C24" s="176"/>
      <c r="D24" s="161"/>
      <c r="E24" s="162"/>
      <c r="F24" s="154">
        <v>81845407.748870194</v>
      </c>
      <c r="G24" s="154">
        <v>139144769.98772806</v>
      </c>
      <c r="H24" s="154">
        <v>220990177.73659828</v>
      </c>
      <c r="I24" s="154">
        <v>28595483.952219859</v>
      </c>
      <c r="J24" s="154">
        <v>70452297.205089137</v>
      </c>
      <c r="K24" s="154">
        <v>98778548.142454788</v>
      </c>
    </row>
    <row r="25" spans="1:11" ht="14.4" thickBot="1">
      <c r="A25" s="159">
        <v>15</v>
      </c>
      <c r="B25" s="156" t="s">
        <v>327</v>
      </c>
      <c r="C25" s="160"/>
      <c r="D25" s="160"/>
      <c r="E25" s="160"/>
      <c r="F25" s="496">
        <v>1.2119708673570055</v>
      </c>
      <c r="G25" s="496">
        <v>1.1815638234387547</v>
      </c>
      <c r="H25" s="496">
        <v>1.1928253054349964</v>
      </c>
      <c r="I25" s="496">
        <v>3.1623243201465567</v>
      </c>
      <c r="J25" s="496">
        <v>2.1563443083667049</v>
      </c>
      <c r="K25" s="496">
        <v>2.4534436777559652</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45838</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97823165.349999994</v>
      </c>
      <c r="D6" s="590" t="b">
        <v>0</v>
      </c>
      <c r="E6" s="590" t="b">
        <v>0</v>
      </c>
      <c r="F6" s="590">
        <v>76983.796800000011</v>
      </c>
      <c r="G6" s="590">
        <v>3911089.912</v>
      </c>
      <c r="H6" s="590">
        <v>0</v>
      </c>
      <c r="I6" s="590">
        <v>5583303.1923199994</v>
      </c>
      <c r="J6" s="590" t="b">
        <v>0</v>
      </c>
      <c r="K6" s="590" t="b">
        <v>0</v>
      </c>
      <c r="L6" s="590" t="b">
        <v>0</v>
      </c>
      <c r="M6" s="590">
        <v>3161849.5999999996</v>
      </c>
      <c r="N6" s="590" t="b">
        <v>0</v>
      </c>
      <c r="O6" s="590" t="b">
        <v>0</v>
      </c>
      <c r="P6" s="590">
        <v>2421453.5923199998</v>
      </c>
      <c r="Q6" s="590">
        <v>5213105.1884799991</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97823165.349999994</v>
      </c>
      <c r="D9" s="590">
        <v>-1165645.1926</v>
      </c>
      <c r="E9" s="590">
        <v>0</v>
      </c>
      <c r="F9" s="590">
        <v>76983.796800000011</v>
      </c>
      <c r="G9" s="590">
        <v>3911089.912</v>
      </c>
      <c r="H9" s="592">
        <v>1.4</v>
      </c>
      <c r="I9" s="593">
        <v>5583303.1923199994</v>
      </c>
      <c r="J9" s="590">
        <v>0</v>
      </c>
      <c r="K9" s="590">
        <v>0</v>
      </c>
      <c r="L9" s="590">
        <v>0</v>
      </c>
      <c r="M9" s="590">
        <v>3161849.5999999996</v>
      </c>
      <c r="N9" s="590">
        <v>0</v>
      </c>
      <c r="O9" s="590">
        <v>0</v>
      </c>
      <c r="P9" s="590">
        <v>2421453.5923199998</v>
      </c>
      <c r="Q9" s="590">
        <v>5213105.1884799991</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1580924.7999999998</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56436584.109999999</v>
      </c>
      <c r="D21" s="595">
        <v>-1134806.7079</v>
      </c>
      <c r="E21" s="595">
        <v>0</v>
      </c>
      <c r="F21" s="595">
        <v>0</v>
      </c>
      <c r="G21" s="595">
        <v>2258464</v>
      </c>
      <c r="H21" s="592">
        <v>1.4</v>
      </c>
      <c r="I21" s="593">
        <v>3161849.5999999996</v>
      </c>
      <c r="J21" s="596">
        <v>0</v>
      </c>
      <c r="K21" s="596">
        <v>0</v>
      </c>
      <c r="L21" s="596">
        <v>0</v>
      </c>
      <c r="M21" s="598">
        <v>3161849.5999999996</v>
      </c>
      <c r="N21" s="596">
        <v>0</v>
      </c>
      <c r="O21" s="596">
        <v>0</v>
      </c>
      <c r="P21" s="598">
        <v>0</v>
      </c>
      <c r="Q21" s="590">
        <v>1580924.7999999998</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3632180.3884799997</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41386581.240000002</v>
      </c>
      <c r="D25" s="595">
        <v>-30838.484699999994</v>
      </c>
      <c r="E25" s="595">
        <v>0</v>
      </c>
      <c r="F25" s="595">
        <v>76983.796800000011</v>
      </c>
      <c r="G25" s="595">
        <v>1652625.912</v>
      </c>
      <c r="H25" s="592">
        <v>1.4</v>
      </c>
      <c r="I25" s="593">
        <v>2421453.5923199998</v>
      </c>
      <c r="J25" s="596">
        <v>0</v>
      </c>
      <c r="K25" s="596">
        <v>0</v>
      </c>
      <c r="L25" s="596">
        <v>0</v>
      </c>
      <c r="M25" s="596">
        <v>0</v>
      </c>
      <c r="N25" s="596">
        <v>0</v>
      </c>
      <c r="O25" s="596">
        <v>0</v>
      </c>
      <c r="P25" s="598">
        <v>2421453.5923199998</v>
      </c>
      <c r="Q25" s="590">
        <v>3632180.3884799997</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97823165.349999994</v>
      </c>
      <c r="D34" s="601" t="b">
        <v>0</v>
      </c>
      <c r="E34" s="601" t="b">
        <v>0</v>
      </c>
      <c r="F34" s="601">
        <v>76983.796800000011</v>
      </c>
      <c r="G34" s="601">
        <v>3911089.912</v>
      </c>
      <c r="H34" s="592">
        <v>1.4</v>
      </c>
      <c r="I34" s="593">
        <v>5583303.1923199994</v>
      </c>
      <c r="J34" s="601" t="b">
        <v>0</v>
      </c>
      <c r="K34" s="601" t="b">
        <v>0</v>
      </c>
      <c r="L34" s="601" t="b">
        <v>0</v>
      </c>
      <c r="M34" s="601">
        <v>3161849.5999999996</v>
      </c>
      <c r="N34" s="601" t="b">
        <v>0</v>
      </c>
      <c r="O34" s="601" t="b">
        <v>0</v>
      </c>
      <c r="P34" s="601">
        <v>2421453.5923199998</v>
      </c>
      <c r="Q34" s="601">
        <v>5213105.1884799991</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G51"/>
  <sheetViews>
    <sheetView tabSelected="1" zoomScale="85" zoomScaleNormal="85" workbookViewId="0">
      <pane xSplit="1" ySplit="5" topLeftCell="B26" activePane="bottomRight" state="frozen"/>
      <selection activeCell="B36" sqref="B36:C36"/>
      <selection pane="topRight" activeCell="B36" sqref="B36:C36"/>
      <selection pane="bottomLeft" activeCell="B36" sqref="B36:C36"/>
      <selection pane="bottomRight" activeCell="C36" sqref="C36:E3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7">
      <c r="A1" s="13" t="s">
        <v>97</v>
      </c>
      <c r="B1" s="219" t="str">
        <f>Info!C2</f>
        <v>სს ტერაბანკი</v>
      </c>
    </row>
    <row r="2" spans="1:7">
      <c r="A2" s="13" t="s">
        <v>98</v>
      </c>
      <c r="B2" s="243">
        <v>45838</v>
      </c>
    </row>
    <row r="3" spans="1:7" ht="15" thickBot="1">
      <c r="A3" s="13"/>
    </row>
    <row r="4" spans="1:7" ht="15" customHeight="1" thickBot="1">
      <c r="A4" s="31" t="s">
        <v>241</v>
      </c>
      <c r="B4" s="114" t="s">
        <v>128</v>
      </c>
      <c r="C4" s="115"/>
      <c r="D4" s="634" t="s">
        <v>909</v>
      </c>
      <c r="E4" s="635"/>
      <c r="F4" s="635"/>
      <c r="G4" s="636"/>
    </row>
    <row r="5" spans="1:7">
      <c r="A5" s="145" t="s">
        <v>25</v>
      </c>
      <c r="B5" s="146"/>
      <c r="C5" s="232" t="str">
        <f>INT((MONTH($B$2))/3)&amp;"Q"&amp;"-"&amp;YEAR($B$2)</f>
        <v>2Q-2025</v>
      </c>
      <c r="D5" s="232" t="str">
        <f>IF(INT(MONTH($B$2))=3, "4"&amp;"Q"&amp;"-"&amp;YEAR($B$2)-1, IF(INT(MONTH($B$2))=6, "1"&amp;"Q"&amp;"-"&amp;YEAR($B$2), IF(INT(MONTH($B$2))=9, "2"&amp;"Q"&amp;"-"&amp;YEAR($B$2),IF(INT(MONTH($B$2))=12, "3"&amp;"Q"&amp;"-"&amp;YEAR($B$2), 0))))</f>
        <v>1Q-2025</v>
      </c>
      <c r="E5" s="232" t="str">
        <f>IF(INT(MONTH($B$2))=3, "3"&amp;"Q"&amp;"-"&amp;YEAR($B$2)-1, IF(INT(MONTH($B$2))=6, "4"&amp;"Q"&amp;"-"&amp;YEAR($B$2)-1, IF(INT(MONTH($B$2))=9, "1"&amp;"Q"&amp;"-"&amp;YEAR($B$2),IF(INT(MONTH($B$2))=12, "2"&amp;"Q"&amp;"-"&amp;YEAR($B$2), 0))))</f>
        <v>4Q-2024</v>
      </c>
      <c r="F5" s="232" t="str">
        <f>IF(INT(MONTH($B$2))=3, "2"&amp;"Q"&amp;"-"&amp;YEAR($B$2)-1, IF(INT(MONTH($B$2))=6, "3"&amp;"Q"&amp;"-"&amp;YEAR($B$2)-1, IF(INT(MONTH($B$2))=9, "4"&amp;"Q"&amp;"-"&amp;YEAR($B$2)-1,IF(INT(MONTH($B$2))=12, "1"&amp;"Q"&amp;"-"&amp;YEAR($B$2), 0))))</f>
        <v>3Q-2024</v>
      </c>
      <c r="G5" s="233" t="str">
        <f>IF(INT(MONTH($B$2))=3, "1"&amp;"Q"&amp;"-"&amp;YEAR($B$2)-1, IF(INT(MONTH($B$2))=6, "2"&amp;"Q"&amp;"-"&amp;YEAR($B$2)-1, IF(INT(MONTH($B$2))=9, "3"&amp;"Q"&amp;"-"&amp;YEAR($B$2)-1,IF(INT(MONTH($B$2))=12, "4"&amp;"Q"&amp;"-"&amp;YEAR($B$2)-1, 0))))</f>
        <v>2Q-2024</v>
      </c>
    </row>
    <row r="6" spans="1:7">
      <c r="A6" s="234"/>
      <c r="B6" s="235" t="s">
        <v>95</v>
      </c>
      <c r="C6" s="147"/>
      <c r="D6" s="147"/>
      <c r="E6" s="147"/>
      <c r="F6" s="147"/>
      <c r="G6" s="148"/>
    </row>
    <row r="7" spans="1:7">
      <c r="A7" s="234"/>
      <c r="B7" s="236" t="s">
        <v>99</v>
      </c>
      <c r="C7" s="147"/>
      <c r="D7" s="147"/>
      <c r="E7" s="147"/>
      <c r="F7" s="147"/>
      <c r="G7" s="148"/>
    </row>
    <row r="8" spans="1:7">
      <c r="A8" s="223">
        <v>1</v>
      </c>
      <c r="B8" s="224" t="s">
        <v>22</v>
      </c>
      <c r="C8" s="237">
        <v>262427423.76565838</v>
      </c>
      <c r="D8" s="237">
        <v>256803573</v>
      </c>
      <c r="E8" s="237">
        <v>250548216</v>
      </c>
      <c r="F8" s="237">
        <v>244633525</v>
      </c>
      <c r="G8" s="514">
        <v>239736975</v>
      </c>
    </row>
    <row r="9" spans="1:7">
      <c r="A9" s="223">
        <v>2</v>
      </c>
      <c r="B9" s="224" t="s">
        <v>75</v>
      </c>
      <c r="C9" s="237">
        <v>297834223.76565838</v>
      </c>
      <c r="D9" s="237">
        <v>292778473</v>
      </c>
      <c r="E9" s="237">
        <v>287036616</v>
      </c>
      <c r="F9" s="237">
        <v>280119625</v>
      </c>
      <c r="G9" s="514">
        <v>276268275</v>
      </c>
    </row>
    <row r="10" spans="1:7">
      <c r="A10" s="223">
        <v>3</v>
      </c>
      <c r="B10" s="224" t="s">
        <v>74</v>
      </c>
      <c r="C10" s="237">
        <v>336715804.72565836</v>
      </c>
      <c r="D10" s="237">
        <v>333946551.94</v>
      </c>
      <c r="E10" s="237">
        <v>329476452.01999998</v>
      </c>
      <c r="F10" s="237">
        <v>323314010.62</v>
      </c>
      <c r="G10" s="514">
        <v>320778584.84000003</v>
      </c>
    </row>
    <row r="11" spans="1:7">
      <c r="A11" s="223">
        <v>4</v>
      </c>
      <c r="B11" s="224" t="s">
        <v>419</v>
      </c>
      <c r="C11" s="237">
        <v>226682238.46210775</v>
      </c>
      <c r="D11" s="237">
        <v>212819438.56240204</v>
      </c>
      <c r="E11" s="237">
        <v>199587233.00076327</v>
      </c>
      <c r="F11" s="237">
        <v>194269523.88297677</v>
      </c>
      <c r="G11" s="514">
        <v>190114068.06041417</v>
      </c>
    </row>
    <row r="12" spans="1:7">
      <c r="A12" s="223">
        <v>5</v>
      </c>
      <c r="B12" s="224" t="s">
        <v>420</v>
      </c>
      <c r="C12" s="237">
        <v>267764667.74739665</v>
      </c>
      <c r="D12" s="237">
        <v>253054016.98503163</v>
      </c>
      <c r="E12" s="237">
        <v>238699064.86055708</v>
      </c>
      <c r="F12" s="237">
        <v>232225153.17339414</v>
      </c>
      <c r="G12" s="514">
        <v>228158195.27350238</v>
      </c>
    </row>
    <row r="13" spans="1:7">
      <c r="A13" s="223">
        <v>6</v>
      </c>
      <c r="B13" s="224" t="s">
        <v>421</v>
      </c>
      <c r="C13" s="237">
        <v>322266695.15753138</v>
      </c>
      <c r="D13" s="237">
        <v>306431640.94079649</v>
      </c>
      <c r="E13" s="237">
        <v>290585360.91190982</v>
      </c>
      <c r="F13" s="237">
        <v>282567264.83413309</v>
      </c>
      <c r="G13" s="514">
        <v>278613852.20899355</v>
      </c>
    </row>
    <row r="14" spans="1:7">
      <c r="A14" s="234"/>
      <c r="B14" s="235" t="s">
        <v>423</v>
      </c>
      <c r="C14" s="147"/>
      <c r="D14" s="147"/>
      <c r="E14" s="147"/>
      <c r="F14" s="147"/>
      <c r="G14" s="148"/>
    </row>
    <row r="15" spans="1:7" ht="21.9" customHeight="1">
      <c r="A15" s="223">
        <v>7</v>
      </c>
      <c r="B15" s="224" t="s">
        <v>422</v>
      </c>
      <c r="C15" s="238">
        <v>1695557732.0674584</v>
      </c>
      <c r="D15" s="238">
        <v>1662078918.7581804</v>
      </c>
      <c r="E15" s="238">
        <v>1608765696.1714237</v>
      </c>
      <c r="F15" s="238">
        <v>1521877858.7213011</v>
      </c>
      <c r="G15" s="515">
        <v>1510860289.425081</v>
      </c>
    </row>
    <row r="16" spans="1:7">
      <c r="A16" s="234"/>
      <c r="B16" s="235" t="s">
        <v>426</v>
      </c>
      <c r="C16" s="147"/>
      <c r="D16" s="147"/>
      <c r="E16" s="147"/>
      <c r="F16" s="147"/>
      <c r="G16" s="148"/>
    </row>
    <row r="17" spans="1:7">
      <c r="A17" s="223"/>
      <c r="B17" s="236" t="s">
        <v>413</v>
      </c>
      <c r="C17" s="147"/>
      <c r="D17" s="147"/>
      <c r="E17" s="147"/>
      <c r="F17" s="147"/>
      <c r="G17" s="148"/>
    </row>
    <row r="18" spans="1:7">
      <c r="A18" s="223">
        <v>8</v>
      </c>
      <c r="B18" s="224" t="s">
        <v>417</v>
      </c>
      <c r="C18" s="244">
        <v>0.15477351127741937</v>
      </c>
      <c r="D18" s="244">
        <v>0.15450744853431531</v>
      </c>
      <c r="E18" s="244">
        <v>0.1557394072960781</v>
      </c>
      <c r="F18" s="244">
        <v>0.16074451940942477</v>
      </c>
      <c r="G18" s="516">
        <v>0.15867580654411517</v>
      </c>
    </row>
    <row r="19" spans="1:7" ht="15" customHeight="1">
      <c r="A19" s="223">
        <v>9</v>
      </c>
      <c r="B19" s="224" t="s">
        <v>416</v>
      </c>
      <c r="C19" s="244">
        <v>0.1756556076698714</v>
      </c>
      <c r="D19" s="244">
        <v>0.17615196829447122</v>
      </c>
      <c r="E19" s="244">
        <v>0.17842039812453492</v>
      </c>
      <c r="F19" s="244">
        <v>0.18406183084584704</v>
      </c>
      <c r="G19" s="516">
        <v>0.18285494491692994</v>
      </c>
    </row>
    <row r="20" spans="1:7">
      <c r="A20" s="223">
        <v>10</v>
      </c>
      <c r="B20" s="224" t="s">
        <v>418</v>
      </c>
      <c r="C20" s="244">
        <v>0.19858704800047586</v>
      </c>
      <c r="D20" s="244">
        <v>0.20092099609175457</v>
      </c>
      <c r="E20" s="244">
        <v>0.20480076918851225</v>
      </c>
      <c r="F20" s="244">
        <v>0.21244412537261834</v>
      </c>
      <c r="G20" s="516">
        <v>0.212315186973419</v>
      </c>
    </row>
    <row r="21" spans="1:7">
      <c r="A21" s="223">
        <v>11</v>
      </c>
      <c r="B21" s="224" t="s">
        <v>419</v>
      </c>
      <c r="C21" s="244">
        <v>0.13369184320589628</v>
      </c>
      <c r="D21" s="244">
        <v>0.12804412363367784</v>
      </c>
      <c r="E21" s="244">
        <v>0.12406233765162036</v>
      </c>
      <c r="F21" s="244">
        <v>0.12765119274828285</v>
      </c>
      <c r="G21" s="516">
        <v>0.12583166649562097</v>
      </c>
    </row>
    <row r="22" spans="1:7">
      <c r="A22" s="223">
        <v>12</v>
      </c>
      <c r="B22" s="224" t="s">
        <v>420</v>
      </c>
      <c r="C22" s="244">
        <v>0.15792129202283248</v>
      </c>
      <c r="D22" s="244">
        <v>0.15225150510548593</v>
      </c>
      <c r="E22" s="244">
        <v>0.14837403944441283</v>
      </c>
      <c r="F22" s="244">
        <v>0.15259118978740668</v>
      </c>
      <c r="G22" s="516">
        <v>0.15101210672518378</v>
      </c>
    </row>
    <row r="23" spans="1:7">
      <c r="A23" s="223">
        <v>13</v>
      </c>
      <c r="B23" s="224" t="s">
        <v>421</v>
      </c>
      <c r="C23" s="244">
        <v>0.19006530362406432</v>
      </c>
      <c r="D23" s="244">
        <v>0.18436648072628609</v>
      </c>
      <c r="E23" s="244">
        <v>0.18062627864545552</v>
      </c>
      <c r="F23" s="244">
        <v>0.185670133259938</v>
      </c>
      <c r="G23" s="516">
        <v>0.18440742281671382</v>
      </c>
    </row>
    <row r="24" spans="1:7">
      <c r="A24" s="234"/>
      <c r="B24" s="235" t="s">
        <v>6</v>
      </c>
      <c r="C24" s="147"/>
      <c r="D24" s="147"/>
      <c r="E24" s="147"/>
      <c r="F24" s="147"/>
      <c r="G24" s="148"/>
    </row>
    <row r="25" spans="1:7" ht="15" customHeight="1">
      <c r="A25" s="239">
        <v>14</v>
      </c>
      <c r="B25" s="240" t="s">
        <v>7</v>
      </c>
      <c r="C25" s="244">
        <v>9.9666431552975165E-2</v>
      </c>
      <c r="D25" s="244">
        <v>9.9875883716726066E-2</v>
      </c>
      <c r="E25" s="244">
        <v>0.10454735609402838</v>
      </c>
      <c r="F25" s="244">
        <v>0.10516213074970174</v>
      </c>
      <c r="G25" s="516">
        <v>0.10649896993107021</v>
      </c>
    </row>
    <row r="26" spans="1:7">
      <c r="A26" s="239">
        <v>15</v>
      </c>
      <c r="B26" s="240" t="s">
        <v>8</v>
      </c>
      <c r="C26" s="244">
        <v>5.9040814437411979E-2</v>
      </c>
      <c r="D26" s="244">
        <v>5.8280286844606038E-2</v>
      </c>
      <c r="E26" s="244">
        <v>6.2191834197445638E-2</v>
      </c>
      <c r="F26" s="244">
        <v>6.2894716580858268E-2</v>
      </c>
      <c r="G26" s="516">
        <v>6.2959847234215272E-2</v>
      </c>
    </row>
    <row r="27" spans="1:7">
      <c r="A27" s="239">
        <v>16</v>
      </c>
      <c r="B27" s="240" t="s">
        <v>9</v>
      </c>
      <c r="C27" s="244">
        <v>1.5276805351150842E-2</v>
      </c>
      <c r="D27" s="244">
        <v>1.7911666342078282E-2</v>
      </c>
      <c r="E27" s="244">
        <v>2.2533421041035503E-2</v>
      </c>
      <c r="F27" s="244">
        <v>2.2344399587762624E-2</v>
      </c>
      <c r="G27" s="516">
        <v>2.3989419694298814E-2</v>
      </c>
    </row>
    <row r="28" spans="1:7">
      <c r="A28" s="239">
        <v>17</v>
      </c>
      <c r="B28" s="240" t="s">
        <v>129</v>
      </c>
      <c r="C28" s="244">
        <v>4.0625617115563187E-2</v>
      </c>
      <c r="D28" s="244">
        <v>4.1595596872120028E-2</v>
      </c>
      <c r="E28" s="244">
        <v>4.2355521896582739E-2</v>
      </c>
      <c r="F28" s="244">
        <v>4.226741416884347E-2</v>
      </c>
      <c r="G28" s="516">
        <v>4.3539122696854934E-2</v>
      </c>
    </row>
    <row r="29" spans="1:7">
      <c r="A29" s="239">
        <v>18</v>
      </c>
      <c r="B29" s="240" t="s">
        <v>10</v>
      </c>
      <c r="C29" s="244">
        <v>1.3988373130934526E-2</v>
      </c>
      <c r="D29" s="244">
        <v>1.3085596966036648E-2</v>
      </c>
      <c r="E29" s="244">
        <v>1.6926263024213118E-2</v>
      </c>
      <c r="F29" s="244">
        <v>1.7296181641659816E-2</v>
      </c>
      <c r="G29" s="516">
        <v>1.8614427492666917E-2</v>
      </c>
    </row>
    <row r="30" spans="1:7">
      <c r="A30" s="239">
        <v>19</v>
      </c>
      <c r="B30" s="240" t="s">
        <v>11</v>
      </c>
      <c r="C30" s="244">
        <v>9.8217117149002844E-2</v>
      </c>
      <c r="D30" s="244">
        <v>9.0320737178363905E-2</v>
      </c>
      <c r="E30" s="244">
        <v>0.11469220458486735</v>
      </c>
      <c r="F30" s="244">
        <v>0.11656725982274914</v>
      </c>
      <c r="G30" s="516">
        <v>0.12463413184114855</v>
      </c>
    </row>
    <row r="31" spans="1:7">
      <c r="A31" s="234"/>
      <c r="B31" s="235" t="s">
        <v>12</v>
      </c>
      <c r="C31" s="147"/>
      <c r="D31" s="147"/>
      <c r="E31" s="147"/>
      <c r="F31" s="147"/>
      <c r="G31" s="148"/>
    </row>
    <row r="32" spans="1:7">
      <c r="A32" s="239">
        <v>20</v>
      </c>
      <c r="B32" s="240" t="s">
        <v>13</v>
      </c>
      <c r="C32" s="244">
        <v>4.8098615668396273E-2</v>
      </c>
      <c r="D32" s="244">
        <v>4.0596514786080923E-2</v>
      </c>
      <c r="E32" s="244">
        <v>3.9621333438005814E-2</v>
      </c>
      <c r="F32" s="244">
        <v>4.7431779008702414E-2</v>
      </c>
      <c r="G32" s="516">
        <v>3.912571731443109E-2</v>
      </c>
    </row>
    <row r="33" spans="1:7" ht="15" customHeight="1">
      <c r="A33" s="239">
        <v>21</v>
      </c>
      <c r="B33" s="240" t="s">
        <v>925</v>
      </c>
      <c r="C33" s="244">
        <v>2.1835849663842E-2</v>
      </c>
      <c r="D33" s="244">
        <v>2.2321580665048996E-2</v>
      </c>
      <c r="E33" s="244">
        <v>2.2439243100297331E-2</v>
      </c>
      <c r="F33" s="244">
        <v>2.2727438459850903E-2</v>
      </c>
      <c r="G33" s="516">
        <v>2.324962916881116E-2</v>
      </c>
    </row>
    <row r="34" spans="1:7">
      <c r="A34" s="239">
        <v>22</v>
      </c>
      <c r="B34" s="240" t="s">
        <v>14</v>
      </c>
      <c r="C34" s="244">
        <v>0.45701841711722641</v>
      </c>
      <c r="D34" s="244">
        <v>0.45994750002063484</v>
      </c>
      <c r="E34" s="244">
        <v>0.46296873109812192</v>
      </c>
      <c r="F34" s="244">
        <v>0.46723657943948821</v>
      </c>
      <c r="G34" s="516">
        <v>0.49327288527319241</v>
      </c>
    </row>
    <row r="35" spans="1:7" ht="15" customHeight="1">
      <c r="A35" s="239">
        <v>23</v>
      </c>
      <c r="B35" s="240" t="s">
        <v>15</v>
      </c>
      <c r="C35" s="244">
        <v>0.4121992646610852</v>
      </c>
      <c r="D35" s="244">
        <v>0.42917314428001618</v>
      </c>
      <c r="E35" s="244">
        <v>0.44235424617310637</v>
      </c>
      <c r="F35" s="244">
        <v>0.43006740449741332</v>
      </c>
      <c r="G35" s="516">
        <v>0.45791183173677646</v>
      </c>
    </row>
    <row r="36" spans="1:7">
      <c r="A36" s="239">
        <v>24</v>
      </c>
      <c r="B36" s="240" t="s">
        <v>16</v>
      </c>
      <c r="C36" s="244">
        <v>0.11073906675694589</v>
      </c>
      <c r="D36" s="244">
        <v>4.2591420461057572E-2</v>
      </c>
      <c r="E36" s="244">
        <v>9.9541644240654037E-2</v>
      </c>
      <c r="F36" s="244">
        <v>7.8088335696799627E-2</v>
      </c>
      <c r="G36" s="516">
        <v>8.2460514850536404E-2</v>
      </c>
    </row>
    <row r="37" spans="1:7" ht="15" customHeight="1">
      <c r="A37" s="234"/>
      <c r="B37" s="235" t="s">
        <v>17</v>
      </c>
      <c r="C37" s="147"/>
      <c r="D37" s="147"/>
      <c r="E37" s="147"/>
      <c r="F37" s="147"/>
      <c r="G37" s="148"/>
    </row>
    <row r="38" spans="1:7" ht="15" customHeight="1">
      <c r="A38" s="239">
        <v>25</v>
      </c>
      <c r="B38" s="240" t="s">
        <v>18</v>
      </c>
      <c r="C38" s="244">
        <v>0.14894884029811178</v>
      </c>
      <c r="D38" s="244">
        <v>0.15045243503836855</v>
      </c>
      <c r="E38" s="244">
        <v>0.18017602336038863</v>
      </c>
      <c r="F38" s="244">
        <v>0.20412188718774452</v>
      </c>
      <c r="G38" s="516">
        <v>0.17764611849943018</v>
      </c>
    </row>
    <row r="39" spans="1:7" ht="15" customHeight="1">
      <c r="A39" s="239">
        <v>26</v>
      </c>
      <c r="B39" s="240" t="s">
        <v>19</v>
      </c>
      <c r="C39" s="244">
        <v>0.44331142581907007</v>
      </c>
      <c r="D39" s="244">
        <v>0.48158372147503814</v>
      </c>
      <c r="E39" s="244">
        <v>0.50410323328582241</v>
      </c>
      <c r="F39" s="244">
        <v>0.4843465766635231</v>
      </c>
      <c r="G39" s="516">
        <v>0.47594818206769574</v>
      </c>
    </row>
    <row r="40" spans="1:7" ht="15" customHeight="1">
      <c r="A40" s="239">
        <v>27</v>
      </c>
      <c r="B40" s="241" t="s">
        <v>20</v>
      </c>
      <c r="C40" s="244">
        <v>0.22126905252826268</v>
      </c>
      <c r="D40" s="244">
        <v>0.21843157602481877</v>
      </c>
      <c r="E40" s="244">
        <v>0.23486600272147179</v>
      </c>
      <c r="F40" s="244">
        <v>0.25292697533864589</v>
      </c>
      <c r="G40" s="516">
        <v>0.26729111984435372</v>
      </c>
    </row>
    <row r="41" spans="1:7" ht="15" customHeight="1">
      <c r="A41" s="242"/>
      <c r="B41" s="235" t="s">
        <v>344</v>
      </c>
      <c r="C41" s="147"/>
      <c r="D41" s="147"/>
      <c r="E41" s="147"/>
      <c r="F41" s="147"/>
      <c r="G41" s="148"/>
    </row>
    <row r="42" spans="1:7" ht="15" customHeight="1">
      <c r="A42" s="239">
        <v>28</v>
      </c>
      <c r="B42" s="278" t="s">
        <v>328</v>
      </c>
      <c r="C42" s="241">
        <v>263602676.25679201</v>
      </c>
      <c r="D42" s="241">
        <v>301106025.62794673</v>
      </c>
      <c r="E42" s="241">
        <v>367928031.09379369</v>
      </c>
      <c r="F42" s="241">
        <v>368976452.15504378</v>
      </c>
      <c r="G42" s="517">
        <v>341430761.29778546</v>
      </c>
    </row>
    <row r="43" spans="1:7">
      <c r="A43" s="239">
        <v>29</v>
      </c>
      <c r="B43" s="240" t="s">
        <v>329</v>
      </c>
      <c r="C43" s="241">
        <v>220990177.73659828</v>
      </c>
      <c r="D43" s="241">
        <v>243166049.38853681</v>
      </c>
      <c r="E43" s="241">
        <v>300227842.38145125</v>
      </c>
      <c r="F43" s="241">
        <v>296311324.16954505</v>
      </c>
      <c r="G43" s="517">
        <v>292111831.5486002</v>
      </c>
    </row>
    <row r="44" spans="1:7">
      <c r="A44" s="275">
        <v>30</v>
      </c>
      <c r="B44" s="276" t="s">
        <v>327</v>
      </c>
      <c r="C44" s="244">
        <v>1.1928253054349964</v>
      </c>
      <c r="D44" s="244">
        <v>1.2382732967250374</v>
      </c>
      <c r="E44" s="244">
        <v>1.2254960371940677</v>
      </c>
      <c r="F44" s="244">
        <v>1.245232368992826</v>
      </c>
      <c r="G44" s="516">
        <v>1.1688357828155269</v>
      </c>
    </row>
    <row r="45" spans="1:7">
      <c r="A45" s="275"/>
      <c r="B45" s="235" t="s">
        <v>427</v>
      </c>
      <c r="C45" s="147"/>
      <c r="D45" s="147"/>
      <c r="E45" s="147"/>
      <c r="F45" s="147"/>
      <c r="G45" s="148"/>
    </row>
    <row r="46" spans="1:7">
      <c r="A46" s="275">
        <v>31</v>
      </c>
      <c r="B46" s="276" t="s">
        <v>434</v>
      </c>
      <c r="C46" s="277">
        <v>1397938569.1561573</v>
      </c>
      <c r="D46" s="277">
        <v>1395875594.1459999</v>
      </c>
      <c r="E46" s="277">
        <v>1384189480.7755005</v>
      </c>
      <c r="F46" s="277">
        <v>1386848862.0314991</v>
      </c>
      <c r="G46" s="518">
        <v>1316177425.1894994</v>
      </c>
    </row>
    <row r="47" spans="1:7">
      <c r="A47" s="275">
        <v>32</v>
      </c>
      <c r="B47" s="276" t="s">
        <v>447</v>
      </c>
      <c r="C47" s="277">
        <v>1241846029.3485625</v>
      </c>
      <c r="D47" s="277">
        <v>1161846406.4106998</v>
      </c>
      <c r="E47" s="277">
        <v>1115529545.7729547</v>
      </c>
      <c r="F47" s="277">
        <v>1096045744.4341028</v>
      </c>
      <c r="G47" s="518">
        <v>1100211719.7118375</v>
      </c>
    </row>
    <row r="48" spans="1:7" ht="15" thickBot="1">
      <c r="A48" s="60">
        <v>33</v>
      </c>
      <c r="B48" s="135" t="s">
        <v>461</v>
      </c>
      <c r="C48" s="519">
        <v>1.1256939557067929</v>
      </c>
      <c r="D48" s="519">
        <v>1.2014286797669651</v>
      </c>
      <c r="E48" s="519">
        <v>1.2408362342535628</v>
      </c>
      <c r="F48" s="519">
        <v>1.2653202378405659</v>
      </c>
      <c r="G48" s="520">
        <v>1.1962946782045065</v>
      </c>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45838</v>
      </c>
    </row>
    <row r="3" spans="1:3">
      <c r="A3" s="1"/>
      <c r="B3"/>
    </row>
    <row r="4" spans="1:3">
      <c r="A4" s="1" t="s">
        <v>406</v>
      </c>
      <c r="B4" t="s">
        <v>375</v>
      </c>
    </row>
    <row r="5" spans="1:3">
      <c r="A5" s="602"/>
      <c r="B5" s="602" t="s">
        <v>376</v>
      </c>
      <c r="C5" s="603"/>
    </row>
    <row r="6" spans="1:3">
      <c r="A6" s="604">
        <v>1</v>
      </c>
      <c r="B6" s="605" t="s">
        <v>376</v>
      </c>
      <c r="C6" s="606">
        <v>2169576530.4248133</v>
      </c>
    </row>
    <row r="7" spans="1:3">
      <c r="A7" s="604">
        <v>2</v>
      </c>
      <c r="B7" s="605" t="s">
        <v>377</v>
      </c>
      <c r="C7" s="606">
        <v>-34346178.234341614</v>
      </c>
    </row>
    <row r="8" spans="1:3">
      <c r="A8" s="607">
        <v>3</v>
      </c>
      <c r="B8" s="608" t="s">
        <v>378</v>
      </c>
      <c r="C8" s="609">
        <f>C6+C7</f>
        <v>2135230352.1904716</v>
      </c>
    </row>
    <row r="9" spans="1:3">
      <c r="A9" s="610"/>
      <c r="B9" s="610" t="s">
        <v>379</v>
      </c>
      <c r="C9" s="611"/>
    </row>
    <row r="10" spans="1:3">
      <c r="A10" s="612">
        <v>4</v>
      </c>
      <c r="B10" s="613" t="s">
        <v>380</v>
      </c>
      <c r="C10" s="606">
        <v>76983.796800000011</v>
      </c>
    </row>
    <row r="11" spans="1:3">
      <c r="A11" s="612">
        <v>5</v>
      </c>
      <c r="B11" s="614" t="s">
        <v>381</v>
      </c>
      <c r="C11" s="606">
        <v>3911089.912</v>
      </c>
    </row>
    <row r="12" spans="1:3">
      <c r="A12" s="612">
        <v>6</v>
      </c>
      <c r="B12" s="615" t="s">
        <v>1000</v>
      </c>
      <c r="C12" s="609">
        <v>5583303.1923199994</v>
      </c>
    </row>
    <row r="13" spans="1:3">
      <c r="A13" s="616">
        <v>7</v>
      </c>
      <c r="B13" s="617" t="s">
        <v>382</v>
      </c>
      <c r="C13" s="606" t="b">
        <f>'15. CCR'!E34</f>
        <v>0</v>
      </c>
    </row>
    <row r="14" spans="1:3">
      <c r="A14" s="618">
        <v>8</v>
      </c>
      <c r="B14" s="619" t="s">
        <v>383</v>
      </c>
      <c r="C14" s="609">
        <f>C12</f>
        <v>5583303.1923199994</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60721458.455660157</v>
      </c>
    </row>
    <row r="25" spans="1:3">
      <c r="A25" s="612">
        <v>17</v>
      </c>
      <c r="B25" s="605" t="s">
        <v>394</v>
      </c>
      <c r="C25" s="606">
        <v>0</v>
      </c>
    </row>
    <row r="26" spans="1:3">
      <c r="A26" s="618">
        <v>18</v>
      </c>
      <c r="B26" s="619" t="s">
        <v>395</v>
      </c>
      <c r="C26" s="609">
        <f>C24+C25</f>
        <v>60721458.455660157</v>
      </c>
    </row>
    <row r="27" spans="1:3">
      <c r="A27" s="610"/>
      <c r="B27" s="610" t="s">
        <v>396</v>
      </c>
      <c r="C27" s="620"/>
    </row>
    <row r="28" spans="1:3">
      <c r="A28" s="612">
        <v>19</v>
      </c>
      <c r="B28" s="605" t="s">
        <v>397</v>
      </c>
      <c r="C28" s="606">
        <v>0</v>
      </c>
    </row>
    <row r="29" spans="1:3">
      <c r="A29" s="612">
        <v>20</v>
      </c>
      <c r="B29" s="605" t="s">
        <v>398</v>
      </c>
      <c r="C29" s="606">
        <v>297834223.76565838</v>
      </c>
    </row>
    <row r="30" spans="1:3">
      <c r="A30" s="610"/>
      <c r="B30" s="610" t="s">
        <v>399</v>
      </c>
      <c r="C30" s="611"/>
    </row>
    <row r="31" spans="1:3">
      <c r="A31" s="618">
        <v>21</v>
      </c>
      <c r="B31" s="619" t="s">
        <v>75</v>
      </c>
      <c r="C31" s="609">
        <f>'1. key ratios'!C9</f>
        <v>297834223.76565838</v>
      </c>
    </row>
    <row r="32" spans="1:3">
      <c r="A32" s="618">
        <v>22</v>
      </c>
      <c r="B32" s="619" t="s">
        <v>400</v>
      </c>
      <c r="C32" s="609">
        <f>C8+C14+C22+C26</f>
        <v>2201535113.8384519</v>
      </c>
    </row>
    <row r="33" spans="1:3">
      <c r="A33" s="622"/>
      <c r="B33" s="622" t="s">
        <v>375</v>
      </c>
      <c r="C33" s="611"/>
    </row>
    <row r="34" spans="1:3">
      <c r="A34" s="618">
        <v>23</v>
      </c>
      <c r="B34" s="619" t="s">
        <v>375</v>
      </c>
      <c r="C34" s="623">
        <f>IFERROR(C31/C32,0)</f>
        <v>0.13528479373030494</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45838</v>
      </c>
    </row>
    <row r="3" spans="1:6">
      <c r="A3" s="1"/>
      <c r="B3"/>
    </row>
    <row r="4" spans="1:6">
      <c r="A4" s="627" t="s">
        <v>1001</v>
      </c>
    </row>
    <row r="5" spans="1:6" ht="86.4">
      <c r="B5" s="596"/>
      <c r="C5" s="628" t="s">
        <v>1002</v>
      </c>
      <c r="D5" s="628" t="s">
        <v>1003</v>
      </c>
      <c r="E5" s="628" t="s">
        <v>1004</v>
      </c>
      <c r="F5" s="628" t="s">
        <v>1005</v>
      </c>
    </row>
    <row r="6" spans="1:6">
      <c r="B6" s="629" t="s">
        <v>980</v>
      </c>
      <c r="C6" s="590">
        <v>5562246.1353465617</v>
      </c>
      <c r="D6" s="590">
        <v>56655.206245828849</v>
      </c>
      <c r="E6" s="590" t="b">
        <v>0</v>
      </c>
      <c r="F6" s="590">
        <v>708190.0780728606</v>
      </c>
    </row>
    <row r="7" spans="1:6">
      <c r="B7" s="630" t="s">
        <v>991</v>
      </c>
      <c r="C7" s="631">
        <v>0</v>
      </c>
      <c r="D7" s="631">
        <v>0</v>
      </c>
      <c r="E7" s="631">
        <v>0</v>
      </c>
      <c r="F7" s="631">
        <v>0</v>
      </c>
    </row>
    <row r="8" spans="1:6">
      <c r="B8" s="630" t="s">
        <v>992</v>
      </c>
      <c r="C8" s="631">
        <v>0</v>
      </c>
      <c r="D8" s="631">
        <v>0</v>
      </c>
      <c r="E8" s="631">
        <v>0</v>
      </c>
      <c r="F8" s="631">
        <v>0</v>
      </c>
    </row>
    <row r="9" spans="1:6">
      <c r="B9" s="630" t="s">
        <v>993</v>
      </c>
      <c r="C9" s="631">
        <v>5562246.1353465617</v>
      </c>
      <c r="D9" s="631">
        <v>56655.206245828849</v>
      </c>
      <c r="E9" s="631">
        <v>0</v>
      </c>
      <c r="F9" s="631">
        <v>708190.0780728606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45838</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297834223.76565838</v>
      </c>
      <c r="D8" s="256">
        <v>0</v>
      </c>
      <c r="E8" s="256">
        <v>0</v>
      </c>
      <c r="F8" s="256">
        <v>318932001.80599999</v>
      </c>
      <c r="G8" s="256">
        <v>616766225.57165837</v>
      </c>
    </row>
    <row r="9" spans="1:7">
      <c r="A9" s="254">
        <v>2</v>
      </c>
      <c r="B9" s="257" t="s">
        <v>74</v>
      </c>
      <c r="C9" s="256">
        <v>297834223.76565838</v>
      </c>
      <c r="D9" s="256">
        <v>0</v>
      </c>
      <c r="E9" s="256">
        <v>0</v>
      </c>
      <c r="F9" s="256">
        <v>38881580.960000001</v>
      </c>
      <c r="G9" s="256">
        <v>336715804.72565836</v>
      </c>
    </row>
    <row r="10" spans="1:7">
      <c r="A10" s="254">
        <v>3</v>
      </c>
      <c r="B10" s="257" t="s">
        <v>436</v>
      </c>
      <c r="C10" s="258"/>
      <c r="D10" s="258"/>
      <c r="E10" s="258"/>
      <c r="F10" s="256">
        <v>280050420.84600002</v>
      </c>
      <c r="G10" s="256">
        <v>280050420.84600002</v>
      </c>
    </row>
    <row r="11" spans="1:7" ht="27.6">
      <c r="A11" s="254">
        <v>4</v>
      </c>
      <c r="B11" s="255" t="s">
        <v>437</v>
      </c>
      <c r="C11" s="256">
        <v>189173856.81999874</v>
      </c>
      <c r="D11" s="256">
        <v>200398112.28000009</v>
      </c>
      <c r="E11" s="256">
        <v>129855403.55000013</v>
      </c>
      <c r="F11" s="256">
        <v>7750717.6500000022</v>
      </c>
      <c r="G11" s="256">
        <v>480359438.089499</v>
      </c>
    </row>
    <row r="12" spans="1:7">
      <c r="A12" s="254">
        <v>5</v>
      </c>
      <c r="B12" s="257" t="s">
        <v>438</v>
      </c>
      <c r="C12" s="256">
        <v>169501451.32999873</v>
      </c>
      <c r="D12" s="256">
        <v>181872636.5200001</v>
      </c>
      <c r="E12" s="256">
        <v>123136986.49000013</v>
      </c>
      <c r="F12" s="256">
        <v>7200909.9700000025</v>
      </c>
      <c r="G12" s="256">
        <v>457626385.09449899</v>
      </c>
    </row>
    <row r="13" spans="1:7">
      <c r="A13" s="254">
        <v>6</v>
      </c>
      <c r="B13" s="257" t="s">
        <v>439</v>
      </c>
      <c r="C13" s="256">
        <v>19672405.490000002</v>
      </c>
      <c r="D13" s="256">
        <v>18525475.759999994</v>
      </c>
      <c r="E13" s="256">
        <v>6718417.0599999987</v>
      </c>
      <c r="F13" s="256">
        <v>549807.67999999993</v>
      </c>
      <c r="G13" s="256">
        <v>22733052.995000001</v>
      </c>
    </row>
    <row r="14" spans="1:7">
      <c r="A14" s="254">
        <v>7</v>
      </c>
      <c r="B14" s="255" t="s">
        <v>440</v>
      </c>
      <c r="C14" s="256">
        <v>254907117.58649993</v>
      </c>
      <c r="D14" s="256">
        <v>451126197.00999993</v>
      </c>
      <c r="E14" s="256">
        <v>232596888.90999997</v>
      </c>
      <c r="F14" s="256">
        <v>6010050</v>
      </c>
      <c r="G14" s="256">
        <v>300812905.49499995</v>
      </c>
    </row>
    <row r="15" spans="1:7" ht="55.2">
      <c r="A15" s="254">
        <v>8</v>
      </c>
      <c r="B15" s="257" t="s">
        <v>441</v>
      </c>
      <c r="C15" s="256">
        <v>231363675.38999993</v>
      </c>
      <c r="D15" s="256">
        <v>131648241.08999999</v>
      </c>
      <c r="E15" s="256">
        <v>135177302.38</v>
      </c>
      <c r="F15" s="256">
        <v>6010050</v>
      </c>
      <c r="G15" s="256">
        <v>252099634.42999995</v>
      </c>
    </row>
    <row r="16" spans="1:7" ht="27.6">
      <c r="A16" s="254">
        <v>9</v>
      </c>
      <c r="B16" s="257" t="s">
        <v>442</v>
      </c>
      <c r="C16" s="256">
        <v>23543442.196499996</v>
      </c>
      <c r="D16" s="256">
        <v>319477955.91999996</v>
      </c>
      <c r="E16" s="256">
        <v>97419586.529999971</v>
      </c>
      <c r="F16" s="256">
        <v>0</v>
      </c>
      <c r="G16" s="256">
        <v>48713271.064999983</v>
      </c>
    </row>
    <row r="17" spans="1:7">
      <c r="A17" s="254">
        <v>10</v>
      </c>
      <c r="B17" s="255" t="s">
        <v>443</v>
      </c>
      <c r="C17" s="256">
        <v>0</v>
      </c>
      <c r="D17" s="256">
        <v>0</v>
      </c>
      <c r="E17" s="256">
        <v>0</v>
      </c>
      <c r="F17" s="256">
        <v>0</v>
      </c>
      <c r="G17" s="256">
        <v>0</v>
      </c>
    </row>
    <row r="18" spans="1:7">
      <c r="A18" s="254">
        <v>11</v>
      </c>
      <c r="B18" s="255" t="s">
        <v>78</v>
      </c>
      <c r="C18" s="256">
        <v>0</v>
      </c>
      <c r="D18" s="256">
        <v>31660819.993694544</v>
      </c>
      <c r="E18" s="256">
        <v>5213066.4554842282</v>
      </c>
      <c r="F18" s="256">
        <v>10481921.868956022</v>
      </c>
      <c r="G18" s="256">
        <v>0</v>
      </c>
    </row>
    <row r="19" spans="1:7">
      <c r="A19" s="254">
        <v>12</v>
      </c>
      <c r="B19" s="257" t="s">
        <v>444</v>
      </c>
      <c r="C19" s="256">
        <v>0</v>
      </c>
      <c r="D19" s="256">
        <v>0</v>
      </c>
      <c r="E19" s="256">
        <v>0</v>
      </c>
      <c r="F19" s="256">
        <v>0</v>
      </c>
      <c r="G19" s="256">
        <v>0</v>
      </c>
    </row>
    <row r="20" spans="1:7" ht="27.6">
      <c r="A20" s="254">
        <v>13</v>
      </c>
      <c r="B20" s="257" t="s">
        <v>445</v>
      </c>
      <c r="C20" s="256">
        <v>0</v>
      </c>
      <c r="D20" s="256">
        <v>31660819.993694544</v>
      </c>
      <c r="E20" s="256">
        <v>5213066.4554842282</v>
      </c>
      <c r="F20" s="256">
        <v>10481921.868956022</v>
      </c>
      <c r="G20" s="256">
        <v>0</v>
      </c>
    </row>
    <row r="21" spans="1:7">
      <c r="A21" s="259">
        <v>14</v>
      </c>
      <c r="B21" s="260" t="s">
        <v>446</v>
      </c>
      <c r="C21" s="258"/>
      <c r="D21" s="258"/>
      <c r="E21" s="258"/>
      <c r="F21" s="258"/>
      <c r="G21" s="261">
        <f>SUM(G8,G11,G14,G17,G18)</f>
        <v>1397938569.1561573</v>
      </c>
    </row>
    <row r="22" spans="1:7">
      <c r="A22" s="262"/>
      <c r="B22" s="279" t="s">
        <v>447</v>
      </c>
      <c r="C22" s="263"/>
      <c r="D22" s="264"/>
      <c r="E22" s="263"/>
      <c r="F22" s="263"/>
      <c r="G22" s="265"/>
    </row>
    <row r="23" spans="1:7">
      <c r="A23" s="254">
        <v>15</v>
      </c>
      <c r="B23" s="255" t="s">
        <v>310</v>
      </c>
      <c r="C23" s="266">
        <v>333302618.81059998</v>
      </c>
      <c r="D23" s="266">
        <v>175879701.28249997</v>
      </c>
      <c r="E23" s="266">
        <v>0</v>
      </c>
      <c r="F23" s="266">
        <v>1496729.08</v>
      </c>
      <c r="G23" s="266">
        <v>17241093.834155001</v>
      </c>
    </row>
    <row r="24" spans="1:7">
      <c r="A24" s="254">
        <v>16</v>
      </c>
      <c r="B24" s="255" t="s">
        <v>448</v>
      </c>
      <c r="C24" s="266">
        <v>76657.967400019639</v>
      </c>
      <c r="D24" s="266">
        <v>269105597.43483531</v>
      </c>
      <c r="E24" s="266">
        <v>152879350.88359979</v>
      </c>
      <c r="F24" s="266">
        <v>983355242.35839915</v>
      </c>
      <c r="G24" s="266">
        <v>1009952402.131038</v>
      </c>
    </row>
    <row r="25" spans="1:7" ht="27.6">
      <c r="A25" s="254">
        <v>17</v>
      </c>
      <c r="B25" s="257" t="s">
        <v>449</v>
      </c>
      <c r="C25" s="266" t="s">
        <v>1029</v>
      </c>
      <c r="D25" s="266">
        <v>0</v>
      </c>
      <c r="E25" s="266">
        <v>0</v>
      </c>
      <c r="F25" s="266">
        <v>0</v>
      </c>
      <c r="G25" s="266">
        <v>0</v>
      </c>
    </row>
    <row r="26" spans="1:7" ht="27.6">
      <c r="A26" s="254">
        <v>18</v>
      </c>
      <c r="B26" s="257" t="s">
        <v>450</v>
      </c>
      <c r="C26" s="266">
        <v>76657.967400019639</v>
      </c>
      <c r="D26" s="266">
        <v>39002060.976199999</v>
      </c>
      <c r="E26" s="266">
        <v>6463456.5008999994</v>
      </c>
      <c r="F26" s="266">
        <v>5964315.3661000002</v>
      </c>
      <c r="G26" s="266">
        <v>15057851.458090002</v>
      </c>
    </row>
    <row r="27" spans="1:7">
      <c r="A27" s="254">
        <v>19</v>
      </c>
      <c r="B27" s="257" t="s">
        <v>451</v>
      </c>
      <c r="C27" s="266" t="s">
        <v>1029</v>
      </c>
      <c r="D27" s="266">
        <v>179917502.93910009</v>
      </c>
      <c r="E27" s="266">
        <v>114297193.93459982</v>
      </c>
      <c r="F27" s="266">
        <v>719682693.7818985</v>
      </c>
      <c r="G27" s="266">
        <v>758837638.15146363</v>
      </c>
    </row>
    <row r="28" spans="1:7">
      <c r="A28" s="254">
        <v>20</v>
      </c>
      <c r="B28" s="267" t="s">
        <v>452</v>
      </c>
      <c r="C28" s="266">
        <v>0</v>
      </c>
      <c r="D28" s="266">
        <v>0</v>
      </c>
      <c r="E28" s="266">
        <v>0</v>
      </c>
      <c r="F28" s="266">
        <v>0</v>
      </c>
      <c r="G28" s="266">
        <v>0</v>
      </c>
    </row>
    <row r="29" spans="1:7">
      <c r="A29" s="254">
        <v>21</v>
      </c>
      <c r="B29" s="257" t="s">
        <v>453</v>
      </c>
      <c r="C29" s="266" t="s">
        <v>1029</v>
      </c>
      <c r="D29" s="266">
        <v>39913674.674899995</v>
      </c>
      <c r="E29" s="266">
        <v>32118700.448099982</v>
      </c>
      <c r="F29" s="266">
        <v>252350181.16040081</v>
      </c>
      <c r="G29" s="266">
        <v>226366388.85666674</v>
      </c>
    </row>
    <row r="30" spans="1:7">
      <c r="A30" s="254">
        <v>22</v>
      </c>
      <c r="B30" s="267" t="s">
        <v>452</v>
      </c>
      <c r="C30" s="266">
        <v>0</v>
      </c>
      <c r="D30" s="266">
        <v>16117511.195592824</v>
      </c>
      <c r="E30" s="266">
        <v>13243081.326072883</v>
      </c>
      <c r="F30" s="266">
        <v>120737263.45586976</v>
      </c>
      <c r="G30" s="266">
        <v>93159517.507148206</v>
      </c>
    </row>
    <row r="31" spans="1:7" ht="27.6">
      <c r="A31" s="254">
        <v>23</v>
      </c>
      <c r="B31" s="257" t="s">
        <v>454</v>
      </c>
      <c r="C31" s="266" t="s">
        <v>1029</v>
      </c>
      <c r="D31" s="266">
        <v>10272358.844635263</v>
      </c>
      <c r="E31" s="266">
        <v>0</v>
      </c>
      <c r="F31" s="266">
        <v>5358052.05</v>
      </c>
      <c r="G31" s="266">
        <v>9690523.6648176312</v>
      </c>
    </row>
    <row r="32" spans="1:7">
      <c r="A32" s="254">
        <v>24</v>
      </c>
      <c r="B32" s="255" t="s">
        <v>455</v>
      </c>
      <c r="C32" s="266">
        <v>0</v>
      </c>
      <c r="D32" s="266">
        <v>0</v>
      </c>
      <c r="E32" s="266">
        <v>0</v>
      </c>
      <c r="F32" s="266">
        <v>0</v>
      </c>
      <c r="G32" s="266">
        <v>0</v>
      </c>
    </row>
    <row r="33" spans="1:7">
      <c r="A33" s="254">
        <v>25</v>
      </c>
      <c r="B33" s="255" t="s">
        <v>88</v>
      </c>
      <c r="C33" s="266">
        <v>72313727.738077775</v>
      </c>
      <c r="D33" s="266">
        <v>16573791.244800003</v>
      </c>
      <c r="E33" s="266">
        <v>12774882.879000006</v>
      </c>
      <c r="F33" s="266">
        <v>118182094.1696381</v>
      </c>
      <c r="G33" s="266">
        <v>205170167.46961588</v>
      </c>
    </row>
    <row r="34" spans="1:7">
      <c r="A34" s="254">
        <v>26</v>
      </c>
      <c r="B34" s="257" t="s">
        <v>456</v>
      </c>
      <c r="C34" s="266">
        <v>0</v>
      </c>
      <c r="D34" s="266">
        <v>17</v>
      </c>
      <c r="E34" s="266">
        <v>0</v>
      </c>
      <c r="F34" s="266">
        <v>0</v>
      </c>
      <c r="G34" s="266">
        <v>17</v>
      </c>
    </row>
    <row r="35" spans="1:7">
      <c r="A35" s="254">
        <v>27</v>
      </c>
      <c r="B35" s="257" t="s">
        <v>457</v>
      </c>
      <c r="C35" s="266">
        <v>72313727.738077775</v>
      </c>
      <c r="D35" s="266">
        <v>16573774.244800003</v>
      </c>
      <c r="E35" s="266">
        <v>12774882.879000006</v>
      </c>
      <c r="F35" s="266">
        <v>118182094.1696381</v>
      </c>
      <c r="G35" s="266">
        <v>205170150.46961588</v>
      </c>
    </row>
    <row r="36" spans="1:7">
      <c r="A36" s="254">
        <v>28</v>
      </c>
      <c r="B36" s="255" t="s">
        <v>458</v>
      </c>
      <c r="C36" s="266">
        <v>0</v>
      </c>
      <c r="D36" s="266">
        <v>24115082.142205458</v>
      </c>
      <c r="E36" s="266">
        <v>39431598.662315756</v>
      </c>
      <c r="F36" s="266">
        <v>59826538.084443934</v>
      </c>
      <c r="G36" s="266">
        <v>9482365.91375372</v>
      </c>
    </row>
    <row r="37" spans="1:7">
      <c r="A37" s="259">
        <v>29</v>
      </c>
      <c r="B37" s="260" t="s">
        <v>459</v>
      </c>
      <c r="C37" s="258"/>
      <c r="D37" s="258"/>
      <c r="E37" s="258"/>
      <c r="F37" s="258"/>
      <c r="G37" s="261">
        <f>SUM(G23:G24,G32:G33,G36)</f>
        <v>1241846029.3485625</v>
      </c>
    </row>
    <row r="38" spans="1:7">
      <c r="A38" s="250"/>
      <c r="B38" s="268"/>
      <c r="C38" s="269"/>
      <c r="D38" s="269"/>
      <c r="E38" s="269"/>
      <c r="F38" s="269"/>
      <c r="G38" s="270"/>
    </row>
    <row r="39" spans="1:7" ht="15" thickBot="1">
      <c r="A39" s="271">
        <v>30</v>
      </c>
      <c r="B39" s="272" t="s">
        <v>427</v>
      </c>
      <c r="C39" s="176"/>
      <c r="D39" s="161"/>
      <c r="E39" s="161"/>
      <c r="F39" s="273"/>
      <c r="G39" s="274">
        <f>IFERROR(G21/G37,0)</f>
        <v>1.1256939557067929</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45838</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133598081.46000001</v>
      </c>
      <c r="D8" s="497">
        <v>128149774.95</v>
      </c>
      <c r="E8" s="497">
        <v>37349720.739586711</v>
      </c>
      <c r="F8" s="497">
        <v>4994017.5401999997</v>
      </c>
      <c r="G8" s="497">
        <v>0</v>
      </c>
      <c r="H8" s="497">
        <v>304091594.68978673</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83182273.719999999</v>
      </c>
      <c r="E13" s="497">
        <v>0</v>
      </c>
      <c r="F13" s="497">
        <v>1498296.08</v>
      </c>
      <c r="G13" s="497">
        <v>0</v>
      </c>
      <c r="H13" s="497">
        <v>84680569.799999997</v>
      </c>
    </row>
    <row r="14" spans="1:8">
      <c r="A14" s="360">
        <v>7</v>
      </c>
      <c r="B14" s="359" t="s">
        <v>71</v>
      </c>
      <c r="C14" s="497">
        <v>0</v>
      </c>
      <c r="D14" s="497">
        <v>76171787.306003556</v>
      </c>
      <c r="E14" s="497">
        <v>210781300.11765894</v>
      </c>
      <c r="F14" s="497">
        <v>422000661.60234177</v>
      </c>
      <c r="G14" s="497">
        <v>0</v>
      </c>
      <c r="H14" s="497">
        <v>708953749.02600431</v>
      </c>
    </row>
    <row r="15" spans="1:8">
      <c r="A15" s="360">
        <v>8</v>
      </c>
      <c r="B15" s="361" t="s">
        <v>72</v>
      </c>
      <c r="C15" s="497">
        <v>0</v>
      </c>
      <c r="D15" s="497">
        <v>32383302.041733023</v>
      </c>
      <c r="E15" s="497">
        <v>204017530.35538557</v>
      </c>
      <c r="F15" s="497">
        <v>466908162.16609025</v>
      </c>
      <c r="G15" s="497" t="s">
        <v>1030</v>
      </c>
      <c r="H15" s="497">
        <v>703308994.56320882</v>
      </c>
    </row>
    <row r="16" spans="1:8">
      <c r="A16" s="360">
        <v>9</v>
      </c>
      <c r="B16" s="359" t="s">
        <v>921</v>
      </c>
      <c r="C16" s="497">
        <v>0</v>
      </c>
      <c r="D16" s="497">
        <v>4223958.4200100005</v>
      </c>
      <c r="E16" s="497">
        <v>20893798.742725018</v>
      </c>
      <c r="F16" s="497">
        <v>156795992.92710906</v>
      </c>
      <c r="G16" s="497">
        <v>0</v>
      </c>
      <c r="H16" s="497">
        <v>181913750.08984408</v>
      </c>
    </row>
    <row r="17" spans="1:8">
      <c r="A17" s="360">
        <v>10</v>
      </c>
      <c r="B17" s="363" t="s">
        <v>488</v>
      </c>
      <c r="C17" s="497">
        <v>0</v>
      </c>
      <c r="D17" s="497">
        <v>616751.75769799971</v>
      </c>
      <c r="E17" s="497">
        <v>7737655.7291650046</v>
      </c>
      <c r="F17" s="497">
        <v>21431983.814288996</v>
      </c>
      <c r="G17" s="497">
        <v>0</v>
      </c>
      <c r="H17" s="497">
        <v>29786391.301151998</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75709646.338689283</v>
      </c>
      <c r="D21" s="497">
        <v>0</v>
      </c>
      <c r="E21" s="497">
        <v>0</v>
      </c>
      <c r="F21" s="497">
        <v>110918233.21000002</v>
      </c>
      <c r="G21" s="497">
        <v>0</v>
      </c>
      <c r="H21" s="497">
        <v>186627879.54868931</v>
      </c>
    </row>
    <row r="22" spans="1:8">
      <c r="A22" s="358">
        <v>15</v>
      </c>
      <c r="B22" s="357" t="s">
        <v>66</v>
      </c>
      <c r="C22" s="497">
        <v>209307727.79868931</v>
      </c>
      <c r="D22" s="497">
        <v>324111096.43774664</v>
      </c>
      <c r="E22" s="497">
        <v>473042349.95535624</v>
      </c>
      <c r="F22" s="497">
        <v>1163115363.5257411</v>
      </c>
      <c r="G22" s="497">
        <v>0</v>
      </c>
      <c r="H22" s="497">
        <v>2169576537.7175331</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45838</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304181408.46000004</v>
      </c>
      <c r="E7" s="366">
        <v>89813.770213285592</v>
      </c>
      <c r="F7" s="366">
        <v>0</v>
      </c>
      <c r="G7" s="366">
        <v>0</v>
      </c>
      <c r="H7" s="365">
        <f t="shared" ref="H7:H20" si="0">C7+D7-E7-F7</f>
        <v>304091594.68978673</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84680569.800000012</v>
      </c>
      <c r="E12" s="366">
        <v>0</v>
      </c>
      <c r="F12" s="366">
        <v>0</v>
      </c>
      <c r="G12" s="366">
        <v>0</v>
      </c>
      <c r="H12" s="365">
        <f t="shared" si="0"/>
        <v>84680569.800000012</v>
      </c>
    </row>
    <row r="13" spans="1:8">
      <c r="A13" s="371">
        <v>7</v>
      </c>
      <c r="B13" s="359" t="s">
        <v>71</v>
      </c>
      <c r="C13" s="366">
        <v>11828455.3266</v>
      </c>
      <c r="D13" s="366">
        <v>701825148.60029995</v>
      </c>
      <c r="E13" s="366">
        <v>4699854.9008964514</v>
      </c>
      <c r="F13" s="366">
        <v>0</v>
      </c>
      <c r="G13" s="366">
        <v>0</v>
      </c>
      <c r="H13" s="365">
        <f t="shared" si="0"/>
        <v>708953749.02600348</v>
      </c>
    </row>
    <row r="14" spans="1:8">
      <c r="A14" s="371">
        <v>8</v>
      </c>
      <c r="B14" s="361" t="s">
        <v>72</v>
      </c>
      <c r="C14" s="366">
        <v>58639818.60139998</v>
      </c>
      <c r="D14" s="366">
        <v>672211339.5969038</v>
      </c>
      <c r="E14" s="366">
        <v>27542163.63509059</v>
      </c>
      <c r="F14" s="366">
        <v>0</v>
      </c>
      <c r="G14" s="366">
        <v>1116279.4130111835</v>
      </c>
      <c r="H14" s="365">
        <f t="shared" si="0"/>
        <v>703308994.56321323</v>
      </c>
    </row>
    <row r="15" spans="1:8">
      <c r="A15" s="371">
        <v>9</v>
      </c>
      <c r="B15" s="359" t="s">
        <v>921</v>
      </c>
      <c r="C15" s="366">
        <v>6396769.5411000028</v>
      </c>
      <c r="D15" s="366">
        <v>178290225.45180014</v>
      </c>
      <c r="E15" s="366">
        <v>2773244.9030560032</v>
      </c>
      <c r="F15" s="366">
        <v>0</v>
      </c>
      <c r="G15" s="366">
        <v>0</v>
      </c>
      <c r="H15" s="365">
        <f t="shared" si="0"/>
        <v>181913750.08984414</v>
      </c>
    </row>
    <row r="16" spans="1:8">
      <c r="A16" s="371">
        <v>10</v>
      </c>
      <c r="B16" s="363" t="s">
        <v>488</v>
      </c>
      <c r="C16" s="366">
        <v>45475466.169300035</v>
      </c>
      <c r="D16" s="366">
        <v>0</v>
      </c>
      <c r="E16" s="366">
        <v>15689074.868148029</v>
      </c>
      <c r="F16" s="366">
        <v>0</v>
      </c>
      <c r="G16" s="366">
        <v>1104760.5030111836</v>
      </c>
      <c r="H16" s="365">
        <f t="shared" si="0"/>
        <v>29786391.301152006</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39593882.798320003</v>
      </c>
      <c r="D20" s="366">
        <v>180670149.78036931</v>
      </c>
      <c r="E20" s="366">
        <v>0</v>
      </c>
      <c r="F20" s="366">
        <v>0</v>
      </c>
      <c r="G20" s="366">
        <v>0</v>
      </c>
      <c r="H20" s="365">
        <f t="shared" si="0"/>
        <v>220264032.57868931</v>
      </c>
    </row>
    <row r="21" spans="1:8" s="285" customFormat="1">
      <c r="A21" s="370">
        <v>15</v>
      </c>
      <c r="B21" s="369" t="s">
        <v>66</v>
      </c>
      <c r="C21" s="369">
        <f t="shared" ref="C21:H21" si="1">SUM(C7:C15)+SUM(C17:C20)</f>
        <v>116458926.26741996</v>
      </c>
      <c r="D21" s="369">
        <f t="shared" si="1"/>
        <v>2121858841.6893733</v>
      </c>
      <c r="E21" s="369">
        <f t="shared" si="1"/>
        <v>35105077.209256329</v>
      </c>
      <c r="F21" s="369">
        <f t="shared" si="1"/>
        <v>0</v>
      </c>
      <c r="G21" s="369">
        <f t="shared" si="1"/>
        <v>1116279.4130111835</v>
      </c>
      <c r="H21" s="365">
        <f t="shared" si="1"/>
        <v>2203212690.7475367</v>
      </c>
    </row>
    <row r="22" spans="1:8">
      <c r="A22" s="368">
        <v>16</v>
      </c>
      <c r="B22" s="367" t="s">
        <v>489</v>
      </c>
      <c r="C22" s="366">
        <v>76865043.469099969</v>
      </c>
      <c r="D22" s="366">
        <v>1521206801.2390037</v>
      </c>
      <c r="E22" s="366">
        <v>34895256.555299811</v>
      </c>
      <c r="F22" s="366">
        <v>0</v>
      </c>
      <c r="G22" s="366">
        <v>1116279.4130111835</v>
      </c>
      <c r="H22" s="365">
        <f>C22+D22-E22-F22</f>
        <v>1563176588.1528039</v>
      </c>
    </row>
    <row r="23" spans="1:8">
      <c r="A23" s="368">
        <v>17</v>
      </c>
      <c r="B23" s="367" t="s">
        <v>490</v>
      </c>
      <c r="C23" s="508">
        <v>0</v>
      </c>
      <c r="D23" s="366">
        <v>201703239.41000003</v>
      </c>
      <c r="E23" s="366">
        <v>209828.52486473887</v>
      </c>
      <c r="F23" s="366">
        <v>0</v>
      </c>
      <c r="G23" s="366">
        <v>0</v>
      </c>
      <c r="H23" s="365">
        <f>C23+D23-E23-F23</f>
        <v>201493410.88513529</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45838</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688902.26639999973</v>
      </c>
      <c r="D7" s="366">
        <v>381107140.49139988</v>
      </c>
      <c r="E7" s="366">
        <v>994989.37001328403</v>
      </c>
      <c r="F7" s="366">
        <v>0</v>
      </c>
      <c r="G7" s="366">
        <v>0</v>
      </c>
      <c r="H7" s="365">
        <f t="shared" ref="H7:H34" si="0">C7+D7-E7-F7</f>
        <v>380801053.38778657</v>
      </c>
    </row>
    <row r="8" spans="1:8">
      <c r="A8" s="366">
        <v>2</v>
      </c>
      <c r="B8" s="379" t="s">
        <v>493</v>
      </c>
      <c r="C8" s="366">
        <v>1016042.4876000001</v>
      </c>
      <c r="D8" s="366">
        <v>144342034.36110002</v>
      </c>
      <c r="E8" s="366">
        <v>634494.15901280975</v>
      </c>
      <c r="F8" s="366">
        <v>0</v>
      </c>
      <c r="G8" s="366">
        <v>0</v>
      </c>
      <c r="H8" s="365">
        <f t="shared" si="0"/>
        <v>144723582.68968719</v>
      </c>
    </row>
    <row r="9" spans="1:8">
      <c r="A9" s="366">
        <v>3</v>
      </c>
      <c r="B9" s="379" t="s">
        <v>841</v>
      </c>
      <c r="C9" s="366">
        <v>0</v>
      </c>
      <c r="D9" s="366">
        <v>39755755.418800004</v>
      </c>
      <c r="E9" s="366">
        <v>67.945899999999995</v>
      </c>
      <c r="F9" s="366">
        <v>0</v>
      </c>
      <c r="G9" s="366">
        <v>0</v>
      </c>
      <c r="H9" s="365">
        <f t="shared" si="0"/>
        <v>39755687.472900003</v>
      </c>
    </row>
    <row r="10" spans="1:8">
      <c r="A10" s="366">
        <v>4</v>
      </c>
      <c r="B10" s="379" t="s">
        <v>494</v>
      </c>
      <c r="C10" s="366">
        <v>9323158.3410999998</v>
      </c>
      <c r="D10" s="366">
        <v>146830594.37299994</v>
      </c>
      <c r="E10" s="366">
        <v>2403535.6642999998</v>
      </c>
      <c r="F10" s="366">
        <v>0</v>
      </c>
      <c r="G10" s="366">
        <v>0</v>
      </c>
      <c r="H10" s="365">
        <f t="shared" si="0"/>
        <v>153750217.04979995</v>
      </c>
    </row>
    <row r="11" spans="1:8">
      <c r="A11" s="366">
        <v>5</v>
      </c>
      <c r="B11" s="379" t="s">
        <v>495</v>
      </c>
      <c r="C11" s="366">
        <v>6471747.2365999995</v>
      </c>
      <c r="D11" s="366">
        <v>95692306.360500067</v>
      </c>
      <c r="E11" s="366">
        <v>1460647.7027999996</v>
      </c>
      <c r="F11" s="366">
        <v>0</v>
      </c>
      <c r="G11" s="366">
        <v>0</v>
      </c>
      <c r="H11" s="365">
        <f t="shared" si="0"/>
        <v>100703405.89430006</v>
      </c>
    </row>
    <row r="12" spans="1:8">
      <c r="A12" s="366">
        <v>6</v>
      </c>
      <c r="B12" s="379" t="s">
        <v>496</v>
      </c>
      <c r="C12" s="366">
        <v>2978916.7928000004</v>
      </c>
      <c r="D12" s="366">
        <v>37136261.166199997</v>
      </c>
      <c r="E12" s="366">
        <v>676806.77230000007</v>
      </c>
      <c r="F12" s="366">
        <v>0</v>
      </c>
      <c r="G12" s="366">
        <v>0</v>
      </c>
      <c r="H12" s="365">
        <f t="shared" si="0"/>
        <v>39438371.186700001</v>
      </c>
    </row>
    <row r="13" spans="1:8">
      <c r="A13" s="366">
        <v>7</v>
      </c>
      <c r="B13" s="379" t="s">
        <v>497</v>
      </c>
      <c r="C13" s="366">
        <v>2279717.4257999999</v>
      </c>
      <c r="D13" s="366">
        <v>102749076.50420003</v>
      </c>
      <c r="E13" s="366">
        <v>1054430.3108999997</v>
      </c>
      <c r="F13" s="366">
        <v>0</v>
      </c>
      <c r="G13" s="366">
        <v>0</v>
      </c>
      <c r="H13" s="365">
        <f t="shared" si="0"/>
        <v>103974363.61910002</v>
      </c>
    </row>
    <row r="14" spans="1:8">
      <c r="A14" s="366">
        <v>8</v>
      </c>
      <c r="B14" s="379" t="s">
        <v>498</v>
      </c>
      <c r="C14" s="366">
        <v>2034186.7008000002</v>
      </c>
      <c r="D14" s="366">
        <v>69187182.982600018</v>
      </c>
      <c r="E14" s="366">
        <v>1061150.1612000009</v>
      </c>
      <c r="F14" s="366">
        <v>0</v>
      </c>
      <c r="G14" s="366">
        <v>0</v>
      </c>
      <c r="H14" s="365">
        <f t="shared" si="0"/>
        <v>70160219.522200018</v>
      </c>
    </row>
    <row r="15" spans="1:8">
      <c r="A15" s="366">
        <v>9</v>
      </c>
      <c r="B15" s="379" t="s">
        <v>499</v>
      </c>
      <c r="C15" s="366">
        <v>1553002.13</v>
      </c>
      <c r="D15" s="366">
        <v>52197081.931699991</v>
      </c>
      <c r="E15" s="366">
        <v>532699.23599999992</v>
      </c>
      <c r="F15" s="366">
        <v>0</v>
      </c>
      <c r="G15" s="366">
        <v>0</v>
      </c>
      <c r="H15" s="365">
        <f t="shared" si="0"/>
        <v>53217384.825699992</v>
      </c>
    </row>
    <row r="16" spans="1:8">
      <c r="A16" s="366">
        <v>10</v>
      </c>
      <c r="B16" s="379" t="s">
        <v>500</v>
      </c>
      <c r="C16" s="366">
        <v>757167.01199999999</v>
      </c>
      <c r="D16" s="366">
        <v>30274106.774100006</v>
      </c>
      <c r="E16" s="366">
        <v>569239.3049000001</v>
      </c>
      <c r="F16" s="366">
        <v>0</v>
      </c>
      <c r="G16" s="366">
        <v>0</v>
      </c>
      <c r="H16" s="365">
        <f t="shared" si="0"/>
        <v>30462034.481200002</v>
      </c>
    </row>
    <row r="17" spans="1:8">
      <c r="A17" s="366">
        <v>11</v>
      </c>
      <c r="B17" s="379" t="s">
        <v>501</v>
      </c>
      <c r="C17" s="366">
        <v>966761.93110000016</v>
      </c>
      <c r="D17" s="366">
        <v>11429592.935500002</v>
      </c>
      <c r="E17" s="366">
        <v>411924.72739999974</v>
      </c>
      <c r="F17" s="366">
        <v>0</v>
      </c>
      <c r="G17" s="366">
        <v>0</v>
      </c>
      <c r="H17" s="365">
        <f t="shared" si="0"/>
        <v>11984430.139200002</v>
      </c>
    </row>
    <row r="18" spans="1:8">
      <c r="A18" s="366">
        <v>12</v>
      </c>
      <c r="B18" s="379" t="s">
        <v>502</v>
      </c>
      <c r="C18" s="366">
        <v>6026978.8829999985</v>
      </c>
      <c r="D18" s="366">
        <v>79984673.946499825</v>
      </c>
      <c r="E18" s="366">
        <v>2597429.4123386513</v>
      </c>
      <c r="F18" s="366">
        <v>0</v>
      </c>
      <c r="G18" s="366">
        <v>0</v>
      </c>
      <c r="H18" s="365">
        <f t="shared" si="0"/>
        <v>83414223.417161182</v>
      </c>
    </row>
    <row r="19" spans="1:8">
      <c r="A19" s="366">
        <v>13</v>
      </c>
      <c r="B19" s="379" t="s">
        <v>503</v>
      </c>
      <c r="C19" s="366">
        <v>1366217.71</v>
      </c>
      <c r="D19" s="366">
        <v>19838773.080300011</v>
      </c>
      <c r="E19" s="366">
        <v>544263.73520000023</v>
      </c>
      <c r="F19" s="366">
        <v>0</v>
      </c>
      <c r="G19" s="366">
        <v>0</v>
      </c>
      <c r="H19" s="365">
        <f t="shared" si="0"/>
        <v>20660727.055100013</v>
      </c>
    </row>
    <row r="20" spans="1:8">
      <c r="A20" s="366">
        <v>14</v>
      </c>
      <c r="B20" s="379" t="s">
        <v>504</v>
      </c>
      <c r="C20" s="366">
        <v>8181942.3119000001</v>
      </c>
      <c r="D20" s="366">
        <v>148132820.66870019</v>
      </c>
      <c r="E20" s="366">
        <v>2781920.0347999968</v>
      </c>
      <c r="F20" s="366">
        <v>0</v>
      </c>
      <c r="G20" s="366">
        <v>0</v>
      </c>
      <c r="H20" s="365">
        <f t="shared" si="0"/>
        <v>153532842.94580019</v>
      </c>
    </row>
    <row r="21" spans="1:8">
      <c r="A21" s="366">
        <v>15</v>
      </c>
      <c r="B21" s="379" t="s">
        <v>505</v>
      </c>
      <c r="C21" s="366">
        <v>567897.69000000006</v>
      </c>
      <c r="D21" s="366">
        <v>51615179.342499979</v>
      </c>
      <c r="E21" s="366">
        <v>713388.41150000016</v>
      </c>
      <c r="F21" s="366">
        <v>0</v>
      </c>
      <c r="G21" s="366">
        <v>0</v>
      </c>
      <c r="H21" s="365">
        <f t="shared" si="0"/>
        <v>51469688.620999977</v>
      </c>
    </row>
    <row r="22" spans="1:8">
      <c r="A22" s="366">
        <v>16</v>
      </c>
      <c r="B22" s="379" t="s">
        <v>506</v>
      </c>
      <c r="C22" s="366">
        <v>0</v>
      </c>
      <c r="D22" s="366">
        <v>152659.76359999998</v>
      </c>
      <c r="E22" s="366">
        <v>249.2296</v>
      </c>
      <c r="F22" s="366">
        <v>0</v>
      </c>
      <c r="G22" s="366">
        <v>0</v>
      </c>
      <c r="H22" s="365">
        <f t="shared" si="0"/>
        <v>152410.53399999999</v>
      </c>
    </row>
    <row r="23" spans="1:8">
      <c r="A23" s="366">
        <v>17</v>
      </c>
      <c r="B23" s="379" t="s">
        <v>507</v>
      </c>
      <c r="C23" s="366">
        <v>12027.87</v>
      </c>
      <c r="D23" s="366">
        <v>3029885.9860999994</v>
      </c>
      <c r="E23" s="366">
        <v>266142.00199999998</v>
      </c>
      <c r="F23" s="366">
        <v>0</v>
      </c>
      <c r="G23" s="366">
        <v>0</v>
      </c>
      <c r="H23" s="365">
        <f t="shared" si="0"/>
        <v>2775771.8540999996</v>
      </c>
    </row>
    <row r="24" spans="1:8">
      <c r="A24" s="366">
        <v>18</v>
      </c>
      <c r="B24" s="379" t="s">
        <v>508</v>
      </c>
      <c r="C24" s="366">
        <v>0</v>
      </c>
      <c r="D24" s="366">
        <v>3092492.6576</v>
      </c>
      <c r="E24" s="366">
        <v>12508.834500000001</v>
      </c>
      <c r="F24" s="366">
        <v>0</v>
      </c>
      <c r="G24" s="366">
        <v>0</v>
      </c>
      <c r="H24" s="365">
        <f t="shared" si="0"/>
        <v>3079983.8231000002</v>
      </c>
    </row>
    <row r="25" spans="1:8">
      <c r="A25" s="366">
        <v>19</v>
      </c>
      <c r="B25" s="379" t="s">
        <v>509</v>
      </c>
      <c r="C25" s="366">
        <v>13467.23</v>
      </c>
      <c r="D25" s="366">
        <v>4346609.4243999999</v>
      </c>
      <c r="E25" s="366">
        <v>29599.741600000005</v>
      </c>
      <c r="F25" s="366">
        <v>0</v>
      </c>
      <c r="G25" s="366">
        <v>0</v>
      </c>
      <c r="H25" s="365">
        <f t="shared" si="0"/>
        <v>4330476.9128</v>
      </c>
    </row>
    <row r="26" spans="1:8">
      <c r="A26" s="366">
        <v>20</v>
      </c>
      <c r="B26" s="379" t="s">
        <v>510</v>
      </c>
      <c r="C26" s="366">
        <v>2767963.3755999999</v>
      </c>
      <c r="D26" s="366">
        <v>38128438.8653</v>
      </c>
      <c r="E26" s="366">
        <v>755518.36829999974</v>
      </c>
      <c r="F26" s="366">
        <v>0</v>
      </c>
      <c r="G26" s="366">
        <v>0</v>
      </c>
      <c r="H26" s="365">
        <f t="shared" si="0"/>
        <v>40140883.872600004</v>
      </c>
    </row>
    <row r="27" spans="1:8">
      <c r="A27" s="366">
        <v>21</v>
      </c>
      <c r="B27" s="379" t="s">
        <v>511</v>
      </c>
      <c r="C27" s="366">
        <v>238603.66999999998</v>
      </c>
      <c r="D27" s="366">
        <v>2355519.4622999998</v>
      </c>
      <c r="E27" s="366">
        <v>78198.646399999983</v>
      </c>
      <c r="F27" s="366">
        <v>0</v>
      </c>
      <c r="G27" s="366">
        <v>0</v>
      </c>
      <c r="H27" s="365">
        <f t="shared" si="0"/>
        <v>2515924.4858999997</v>
      </c>
    </row>
    <row r="28" spans="1:8">
      <c r="A28" s="366">
        <v>22</v>
      </c>
      <c r="B28" s="379" t="s">
        <v>512</v>
      </c>
      <c r="C28" s="366">
        <v>475158.85360000003</v>
      </c>
      <c r="D28" s="366">
        <v>1549171.3900000004</v>
      </c>
      <c r="E28" s="366">
        <v>24469.278900000005</v>
      </c>
      <c r="F28" s="366">
        <v>0</v>
      </c>
      <c r="G28" s="366">
        <v>0</v>
      </c>
      <c r="H28" s="365">
        <f t="shared" si="0"/>
        <v>1999860.9647000004</v>
      </c>
    </row>
    <row r="29" spans="1:8">
      <c r="A29" s="366">
        <v>23</v>
      </c>
      <c r="B29" s="379" t="s">
        <v>513</v>
      </c>
      <c r="C29" s="366">
        <v>9834991.0749000087</v>
      </c>
      <c r="D29" s="366">
        <v>213757086.17159963</v>
      </c>
      <c r="E29" s="366">
        <v>5424104.0291000316</v>
      </c>
      <c r="F29" s="366">
        <v>0</v>
      </c>
      <c r="G29" s="366">
        <v>0</v>
      </c>
      <c r="H29" s="365">
        <f t="shared" si="0"/>
        <v>218167973.2173996</v>
      </c>
    </row>
    <row r="30" spans="1:8">
      <c r="A30" s="366">
        <v>24</v>
      </c>
      <c r="B30" s="379" t="s">
        <v>514</v>
      </c>
      <c r="C30" s="366">
        <v>11058405.211999999</v>
      </c>
      <c r="D30" s="366">
        <v>139556085.06590015</v>
      </c>
      <c r="E30" s="366">
        <v>6644588.7641000096</v>
      </c>
      <c r="F30" s="366">
        <v>0</v>
      </c>
      <c r="G30" s="366">
        <v>0</v>
      </c>
      <c r="H30" s="365">
        <f t="shared" si="0"/>
        <v>143969901.51380014</v>
      </c>
    </row>
    <row r="31" spans="1:8">
      <c r="A31" s="366">
        <v>25</v>
      </c>
      <c r="B31" s="379" t="s">
        <v>515</v>
      </c>
      <c r="C31" s="366">
        <v>3569465.8434000001</v>
      </c>
      <c r="D31" s="366">
        <v>76570432.11999996</v>
      </c>
      <c r="E31" s="366">
        <v>1764841.5634000003</v>
      </c>
      <c r="F31" s="366">
        <v>0</v>
      </c>
      <c r="G31" s="366">
        <v>0</v>
      </c>
      <c r="H31" s="365">
        <f t="shared" si="0"/>
        <v>78375056.399999961</v>
      </c>
    </row>
    <row r="32" spans="1:8">
      <c r="A32" s="366">
        <v>26</v>
      </c>
      <c r="B32" s="379" t="s">
        <v>516</v>
      </c>
      <c r="C32" s="366">
        <v>4682321.4205000009</v>
      </c>
      <c r="D32" s="366">
        <v>48377730.665099978</v>
      </c>
      <c r="E32" s="366">
        <v>3667877.6736999792</v>
      </c>
      <c r="F32" s="366">
        <v>0</v>
      </c>
      <c r="G32" s="366">
        <v>1135945.3930111835</v>
      </c>
      <c r="H32" s="365">
        <f t="shared" si="0"/>
        <v>49392174.411899999</v>
      </c>
    </row>
    <row r="33" spans="1:8">
      <c r="A33" s="366">
        <v>27</v>
      </c>
      <c r="B33" s="366" t="s">
        <v>88</v>
      </c>
      <c r="C33" s="366">
        <v>39593882.798320003</v>
      </c>
      <c r="D33" s="366">
        <v>180670149.78036931</v>
      </c>
      <c r="E33" s="366">
        <v>0</v>
      </c>
      <c r="F33" s="366">
        <v>0</v>
      </c>
      <c r="G33" s="366">
        <v>0</v>
      </c>
      <c r="H33" s="365">
        <f t="shared" si="0"/>
        <v>220264032.57868931</v>
      </c>
    </row>
    <row r="34" spans="1:8">
      <c r="A34" s="366">
        <v>28</v>
      </c>
      <c r="B34" s="369" t="s">
        <v>66</v>
      </c>
      <c r="C34" s="369">
        <f>SUM(C7:C33)</f>
        <v>116458926.26741999</v>
      </c>
      <c r="D34" s="369">
        <f>SUM(D7:D33)</f>
        <v>2121858841.6893692</v>
      </c>
      <c r="E34" s="369">
        <f>SUM(E7:E33)</f>
        <v>35105085.080164768</v>
      </c>
      <c r="F34" s="369">
        <f>SUM(F7:F33)</f>
        <v>0</v>
      </c>
      <c r="G34" s="369">
        <f>SUM(G7:G33)</f>
        <v>1135945.3930111835</v>
      </c>
      <c r="H34" s="365">
        <f t="shared" si="0"/>
        <v>2203212682.8766241</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45838</v>
      </c>
    </row>
    <row r="3" spans="1:4">
      <c r="A3" s="282" t="s">
        <v>517</v>
      </c>
    </row>
    <row r="5" spans="1:4">
      <c r="A5" s="714" t="s">
        <v>853</v>
      </c>
      <c r="B5" s="714"/>
      <c r="C5" s="389" t="s">
        <v>536</v>
      </c>
      <c r="D5" s="389" t="s">
        <v>852</v>
      </c>
    </row>
    <row r="6" spans="1:4">
      <c r="A6" s="388">
        <v>1</v>
      </c>
      <c r="B6" s="381" t="s">
        <v>851</v>
      </c>
      <c r="C6" s="383">
        <v>33482906.565099999</v>
      </c>
      <c r="D6" s="383">
        <v>0</v>
      </c>
    </row>
    <row r="7" spans="1:4">
      <c r="A7" s="385">
        <v>2</v>
      </c>
      <c r="B7" s="381" t="s">
        <v>850</v>
      </c>
      <c r="C7" s="383">
        <v>10139976.435383441</v>
      </c>
      <c r="D7" s="383">
        <v>0</v>
      </c>
    </row>
    <row r="8" spans="1:4">
      <c r="A8" s="387">
        <v>2.1</v>
      </c>
      <c r="B8" s="386" t="s">
        <v>849</v>
      </c>
      <c r="C8" s="383">
        <v>2516424.6981999995</v>
      </c>
      <c r="D8" s="383">
        <v>0</v>
      </c>
    </row>
    <row r="9" spans="1:4">
      <c r="A9" s="387">
        <v>2.2000000000000002</v>
      </c>
      <c r="B9" s="386" t="s">
        <v>848</v>
      </c>
      <c r="C9" s="383">
        <v>7623551.7371834414</v>
      </c>
      <c r="D9" s="383">
        <v>0</v>
      </c>
    </row>
    <row r="10" spans="1:4">
      <c r="A10" s="388">
        <v>3</v>
      </c>
      <c r="B10" s="381" t="s">
        <v>847</v>
      </c>
      <c r="C10" s="383">
        <v>8853459.4877865128</v>
      </c>
      <c r="D10" s="383">
        <v>0</v>
      </c>
    </row>
    <row r="11" spans="1:4">
      <c r="A11" s="387">
        <v>3.1</v>
      </c>
      <c r="B11" s="386" t="s">
        <v>518</v>
      </c>
      <c r="C11" s="383">
        <v>1183869.2913166173</v>
      </c>
      <c r="D11" s="383">
        <v>0</v>
      </c>
    </row>
    <row r="12" spans="1:4">
      <c r="A12" s="387">
        <v>3.2</v>
      </c>
      <c r="B12" s="386" t="s">
        <v>846</v>
      </c>
      <c r="C12" s="383">
        <v>3246370.8512331331</v>
      </c>
      <c r="D12" s="383">
        <v>0</v>
      </c>
    </row>
    <row r="13" spans="1:4">
      <c r="A13" s="387">
        <v>3.3</v>
      </c>
      <c r="B13" s="386" t="s">
        <v>845</v>
      </c>
      <c r="C13" s="383">
        <v>4423219.3452367615</v>
      </c>
      <c r="D13" s="383">
        <v>0</v>
      </c>
    </row>
    <row r="14" spans="1:4">
      <c r="A14" s="385">
        <v>4</v>
      </c>
      <c r="B14" s="384" t="s">
        <v>844</v>
      </c>
      <c r="C14" s="383">
        <v>125850.94681000002</v>
      </c>
      <c r="D14" s="383">
        <v>0</v>
      </c>
    </row>
    <row r="15" spans="1:4">
      <c r="A15" s="382">
        <v>5</v>
      </c>
      <c r="B15" s="381" t="s">
        <v>843</v>
      </c>
      <c r="C15" s="380">
        <f>C6+C7-C10+C14</f>
        <v>34895274.459506921</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45838</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61514268.601200014</v>
      </c>
      <c r="D7" s="390"/>
    </row>
    <row r="8" spans="1:4">
      <c r="A8" s="366">
        <v>2</v>
      </c>
      <c r="B8" s="366" t="s">
        <v>524</v>
      </c>
      <c r="C8" s="366">
        <v>24841996.635902971</v>
      </c>
      <c r="D8" s="390"/>
    </row>
    <row r="9" spans="1:4">
      <c r="A9" s="366">
        <v>3</v>
      </c>
      <c r="B9" s="393" t="s">
        <v>525</v>
      </c>
      <c r="C9" s="366">
        <v>589065.27020628052</v>
      </c>
      <c r="D9" s="390"/>
    </row>
    <row r="10" spans="1:4">
      <c r="A10" s="366">
        <v>4</v>
      </c>
      <c r="B10" s="366" t="s">
        <v>526</v>
      </c>
      <c r="C10" s="366">
        <v>10073165.168209223</v>
      </c>
      <c r="D10" s="390"/>
    </row>
    <row r="11" spans="1:4">
      <c r="A11" s="366">
        <v>5</v>
      </c>
      <c r="B11" s="392" t="s">
        <v>854</v>
      </c>
      <c r="C11" s="366">
        <v>2554527.39158552</v>
      </c>
      <c r="D11" s="390"/>
    </row>
    <row r="12" spans="1:4">
      <c r="A12" s="366">
        <v>6</v>
      </c>
      <c r="B12" s="392" t="s">
        <v>527</v>
      </c>
      <c r="C12" s="366">
        <v>5884553.239462385</v>
      </c>
      <c r="D12" s="390"/>
    </row>
    <row r="13" spans="1:4">
      <c r="A13" s="366">
        <v>7</v>
      </c>
      <c r="B13" s="392" t="s">
        <v>530</v>
      </c>
      <c r="C13" s="366">
        <v>1406421.1900000004</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227663.34716132103</v>
      </c>
      <c r="D17" s="390"/>
    </row>
    <row r="18" spans="1:4">
      <c r="A18" s="369">
        <v>12</v>
      </c>
      <c r="B18" s="391" t="s">
        <v>533</v>
      </c>
      <c r="C18" s="369">
        <f>C7+C8+C9-C10</f>
        <v>76872165.339100048</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45838</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1598071844.7081022</v>
      </c>
      <c r="D8" s="498">
        <v>1440725487.1138053</v>
      </c>
      <c r="E8" s="498">
        <v>58723161.836300023</v>
      </c>
      <c r="F8" s="498">
        <v>0</v>
      </c>
      <c r="G8" s="498">
        <v>0</v>
      </c>
      <c r="H8" s="498">
        <v>80481314.125200018</v>
      </c>
      <c r="I8" s="498">
        <v>15838664.787700005</v>
      </c>
      <c r="J8" s="498">
        <v>12610669.664299995</v>
      </c>
      <c r="K8" s="498">
        <v>0</v>
      </c>
      <c r="L8" s="498">
        <v>76865043.469100043</v>
      </c>
      <c r="M8" s="498">
        <v>4284126.8347999994</v>
      </c>
      <c r="N8" s="498">
        <v>7726784.6826000009</v>
      </c>
      <c r="O8" s="498">
        <v>17092070.912299998</v>
      </c>
      <c r="P8" s="498">
        <v>14104109.953300005</v>
      </c>
      <c r="Q8" s="498">
        <v>8548494.1539999992</v>
      </c>
      <c r="R8" s="498">
        <v>3757796.6538999993</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57002309.574400008</v>
      </c>
      <c r="D12" s="385">
        <v>56119541.734400004</v>
      </c>
      <c r="E12" s="385">
        <v>0</v>
      </c>
      <c r="F12" s="385">
        <v>0</v>
      </c>
      <c r="G12" s="385">
        <v>0</v>
      </c>
      <c r="H12" s="385">
        <v>0</v>
      </c>
      <c r="I12" s="385">
        <v>0</v>
      </c>
      <c r="J12" s="385">
        <v>0</v>
      </c>
      <c r="K12" s="385">
        <v>0</v>
      </c>
      <c r="L12" s="385">
        <v>882767.84000000008</v>
      </c>
      <c r="M12" s="385">
        <v>0</v>
      </c>
      <c r="N12" s="385">
        <v>836179.18</v>
      </c>
      <c r="O12" s="385">
        <v>0</v>
      </c>
      <c r="P12" s="385">
        <v>0</v>
      </c>
      <c r="Q12" s="385">
        <v>0</v>
      </c>
      <c r="R12" s="385">
        <v>0</v>
      </c>
      <c r="S12" s="385">
        <v>0</v>
      </c>
      <c r="T12" s="366"/>
      <c r="U12" s="366">
        <v>0</v>
      </c>
      <c r="V12" s="366">
        <v>0</v>
      </c>
      <c r="W12" s="366">
        <v>0</v>
      </c>
      <c r="X12" s="366">
        <v>0</v>
      </c>
      <c r="Y12" s="366">
        <v>0</v>
      </c>
      <c r="Z12" s="366">
        <v>0</v>
      </c>
      <c r="AA12" s="366">
        <v>0</v>
      </c>
    </row>
    <row r="13" spans="1:28">
      <c r="A13" s="366">
        <v>1.5</v>
      </c>
      <c r="B13" s="385" t="s">
        <v>541</v>
      </c>
      <c r="C13" s="385">
        <v>709787920.48789954</v>
      </c>
      <c r="D13" s="385">
        <v>628099307.8737998</v>
      </c>
      <c r="E13" s="385">
        <v>44651261.152800009</v>
      </c>
      <c r="F13" s="385">
        <v>0</v>
      </c>
      <c r="G13" s="385">
        <v>0</v>
      </c>
      <c r="H13" s="385">
        <v>47290783.806500003</v>
      </c>
      <c r="I13" s="385">
        <v>8589299.0523000006</v>
      </c>
      <c r="J13" s="385">
        <v>6824497.0065000001</v>
      </c>
      <c r="K13" s="385">
        <v>0</v>
      </c>
      <c r="L13" s="385">
        <v>34397828.807600006</v>
      </c>
      <c r="M13" s="385">
        <v>2078727.5745000001</v>
      </c>
      <c r="N13" s="385">
        <v>1893855.4014999997</v>
      </c>
      <c r="O13" s="385">
        <v>9101005.3290999997</v>
      </c>
      <c r="P13" s="385">
        <v>3786359.4693</v>
      </c>
      <c r="Q13" s="385">
        <v>3753210.3544000001</v>
      </c>
      <c r="R13" s="385">
        <v>2193625.6839000001</v>
      </c>
      <c r="S13" s="385">
        <v>0</v>
      </c>
      <c r="T13" s="366"/>
      <c r="U13" s="366">
        <v>0</v>
      </c>
      <c r="V13" s="366">
        <v>0</v>
      </c>
      <c r="W13" s="366">
        <v>0</v>
      </c>
      <c r="X13" s="366">
        <v>0</v>
      </c>
      <c r="Y13" s="366">
        <v>0</v>
      </c>
      <c r="Z13" s="366">
        <v>0</v>
      </c>
      <c r="AA13" s="366">
        <v>0</v>
      </c>
    </row>
    <row r="14" spans="1:28">
      <c r="A14" s="366">
        <v>1.6</v>
      </c>
      <c r="B14" s="385" t="s">
        <v>542</v>
      </c>
      <c r="C14" s="385">
        <v>831281614.64580286</v>
      </c>
      <c r="D14" s="385">
        <v>756506637.50560534</v>
      </c>
      <c r="E14" s="385">
        <v>14071900.683500016</v>
      </c>
      <c r="F14" s="385">
        <v>0</v>
      </c>
      <c r="G14" s="385">
        <v>0</v>
      </c>
      <c r="H14" s="385">
        <v>33190530.318700019</v>
      </c>
      <c r="I14" s="385">
        <v>7249365.7354000034</v>
      </c>
      <c r="J14" s="385">
        <v>5786172.6577999955</v>
      </c>
      <c r="K14" s="385">
        <v>0</v>
      </c>
      <c r="L14" s="385">
        <v>41584446.821500033</v>
      </c>
      <c r="M14" s="385">
        <v>2205399.2602999997</v>
      </c>
      <c r="N14" s="385">
        <v>4996750.1011000006</v>
      </c>
      <c r="O14" s="385">
        <v>7991065.5832000002</v>
      </c>
      <c r="P14" s="385">
        <v>10317750.484000005</v>
      </c>
      <c r="Q14" s="385">
        <v>4795283.7995999986</v>
      </c>
      <c r="R14" s="385">
        <v>1564170.9699999995</v>
      </c>
      <c r="S14" s="385">
        <v>0</v>
      </c>
      <c r="T14" s="366"/>
      <c r="U14" s="366">
        <v>0</v>
      </c>
      <c r="V14" s="366">
        <v>0</v>
      </c>
      <c r="W14" s="366">
        <v>0</v>
      </c>
      <c r="X14" s="366">
        <v>0</v>
      </c>
      <c r="Y14" s="366">
        <v>0</v>
      </c>
      <c r="Z14" s="366">
        <v>0</v>
      </c>
      <c r="AA14" s="366">
        <v>0</v>
      </c>
    </row>
    <row r="15" spans="1:28">
      <c r="A15" s="395">
        <v>2</v>
      </c>
      <c r="B15" s="369" t="s">
        <v>543</v>
      </c>
      <c r="C15" s="369">
        <v>201703239.41</v>
      </c>
      <c r="D15" s="369">
        <v>201703239.41</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9868134.6799999997</v>
      </c>
      <c r="D16" s="385">
        <v>9868134.6799999997</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62364766.579999998</v>
      </c>
      <c r="D17" s="385">
        <v>62364766.579999998</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98350425.74000001</v>
      </c>
      <c r="D18" s="385">
        <v>98350425.74000001</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31119912.41</v>
      </c>
      <c r="D19" s="385">
        <v>31119912.41</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49607954.789999999</v>
      </c>
      <c r="D22" s="369">
        <v>49505329.279999994</v>
      </c>
      <c r="E22" s="394"/>
      <c r="F22" s="394"/>
      <c r="G22" s="394"/>
      <c r="H22" s="369">
        <v>102625.51</v>
      </c>
      <c r="I22" s="394"/>
      <c r="J22" s="394"/>
      <c r="K22" s="394"/>
      <c r="L22" s="369">
        <v>0</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70000</v>
      </c>
      <c r="D26" s="369">
        <v>70000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49537954.789999999</v>
      </c>
      <c r="D27" s="369">
        <v>49435329.279999994</v>
      </c>
      <c r="E27" s="394"/>
      <c r="F27" s="394"/>
      <c r="G27" s="394"/>
      <c r="H27" s="369">
        <v>102625.51</v>
      </c>
      <c r="I27" s="394"/>
      <c r="J27" s="394"/>
      <c r="K27" s="394"/>
      <c r="L27" s="369">
        <v>0</v>
      </c>
      <c r="M27" s="394"/>
      <c r="N27" s="394"/>
      <c r="O27" s="394"/>
      <c r="P27" s="394"/>
      <c r="Q27" s="394"/>
      <c r="R27" s="394"/>
      <c r="S27" s="394"/>
      <c r="T27" s="369"/>
      <c r="U27" s="394"/>
      <c r="V27" s="394"/>
      <c r="W27" s="394"/>
      <c r="X27" s="394"/>
      <c r="Y27" s="394"/>
      <c r="Z27" s="394"/>
      <c r="AA27" s="394"/>
    </row>
    <row r="28" spans="1:27">
      <c r="A28" s="366">
        <v>3.6</v>
      </c>
      <c r="B28" s="385" t="s">
        <v>542</v>
      </c>
      <c r="C28" s="369">
        <v>0</v>
      </c>
      <c r="D28" s="369">
        <v>0</v>
      </c>
      <c r="E28" s="394"/>
      <c r="F28" s="394"/>
      <c r="G28" s="394"/>
      <c r="H28" s="369">
        <v>0</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45838</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1598071844.7080917</v>
      </c>
      <c r="D8" s="366">
        <v>1440725487.113786</v>
      </c>
      <c r="E8" s="366">
        <v>58723161.836299986</v>
      </c>
      <c r="F8" s="366">
        <v>0</v>
      </c>
      <c r="G8" s="366">
        <v>0</v>
      </c>
      <c r="H8" s="366">
        <v>80481314.125200003</v>
      </c>
      <c r="I8" s="366">
        <v>15838664.787699999</v>
      </c>
      <c r="J8" s="366">
        <v>12610669.664299998</v>
      </c>
      <c r="K8" s="366">
        <v>0</v>
      </c>
      <c r="L8" s="366">
        <v>76865043.469099939</v>
      </c>
      <c r="M8" s="366">
        <v>4284126.8348000022</v>
      </c>
      <c r="N8" s="366">
        <v>7726784.682599999</v>
      </c>
      <c r="O8" s="366">
        <v>17092070.912300002</v>
      </c>
      <c r="P8" s="366">
        <v>14104109.953300003</v>
      </c>
      <c r="Q8" s="366">
        <v>8548494.154000001</v>
      </c>
      <c r="R8" s="366">
        <v>3757796.6539000007</v>
      </c>
      <c r="S8" s="366">
        <v>0</v>
      </c>
      <c r="T8" s="366">
        <v>0</v>
      </c>
      <c r="U8" s="366">
        <v>0</v>
      </c>
      <c r="V8" s="366">
        <v>0</v>
      </c>
      <c r="W8" s="366">
        <v>0</v>
      </c>
      <c r="X8" s="366">
        <v>0</v>
      </c>
      <c r="Y8" s="366">
        <v>0</v>
      </c>
      <c r="Z8" s="366">
        <v>0</v>
      </c>
      <c r="AA8" s="366">
        <v>0</v>
      </c>
    </row>
    <row r="9" spans="1:27">
      <c r="A9" s="418">
        <v>1.1000000000000001</v>
      </c>
      <c r="B9" s="424" t="s">
        <v>547</v>
      </c>
      <c r="C9" s="425">
        <v>1511292107.8184938</v>
      </c>
      <c r="D9" s="366">
        <v>1358015607.4145913</v>
      </c>
      <c r="E9" s="366">
        <v>1358015607.4145913</v>
      </c>
      <c r="F9" s="366">
        <v>0</v>
      </c>
      <c r="G9" s="366">
        <v>0</v>
      </c>
      <c r="H9" s="366">
        <v>79213652.185200036</v>
      </c>
      <c r="I9" s="366">
        <v>67165604.510900021</v>
      </c>
      <c r="J9" s="366">
        <v>12048047.674299996</v>
      </c>
      <c r="K9" s="366">
        <v>0</v>
      </c>
      <c r="L9" s="366">
        <v>74062848.218699962</v>
      </c>
      <c r="M9" s="366">
        <v>25135807.59080001</v>
      </c>
      <c r="N9" s="366">
        <v>7624910.302600001</v>
      </c>
      <c r="O9" s="366">
        <v>16240719.194099994</v>
      </c>
      <c r="P9" s="366">
        <v>12818524.293300003</v>
      </c>
      <c r="Q9" s="366">
        <v>8486510.1340000015</v>
      </c>
      <c r="R9" s="366">
        <v>3756376.703900001</v>
      </c>
      <c r="S9" s="366">
        <v>0</v>
      </c>
      <c r="T9" s="366">
        <v>0</v>
      </c>
      <c r="U9" s="366">
        <v>0</v>
      </c>
      <c r="V9" s="366">
        <v>0</v>
      </c>
      <c r="W9" s="366">
        <v>0</v>
      </c>
      <c r="X9" s="366">
        <v>0</v>
      </c>
      <c r="Y9" s="366">
        <v>0</v>
      </c>
      <c r="Z9" s="366">
        <v>0</v>
      </c>
      <c r="AA9" s="366">
        <v>0</v>
      </c>
    </row>
    <row r="10" spans="1:27">
      <c r="A10" s="422" t="s">
        <v>146</v>
      </c>
      <c r="B10" s="423" t="s">
        <v>548</v>
      </c>
      <c r="C10" s="425">
        <v>1352805475.2785962</v>
      </c>
      <c r="D10" s="366">
        <v>1215313652.9994974</v>
      </c>
      <c r="E10" s="366">
        <v>1215313652.9994974</v>
      </c>
      <c r="F10" s="366">
        <v>0</v>
      </c>
      <c r="G10" s="366">
        <v>0</v>
      </c>
      <c r="H10" s="366">
        <v>74660443.065200061</v>
      </c>
      <c r="I10" s="366">
        <v>64229094.05090005</v>
      </c>
      <c r="J10" s="366">
        <v>10431349.014299998</v>
      </c>
      <c r="K10" s="366">
        <v>0</v>
      </c>
      <c r="L10" s="366">
        <v>62831379.213899992</v>
      </c>
      <c r="M10" s="366">
        <v>22970738.411600009</v>
      </c>
      <c r="N10" s="366">
        <v>6897833.6869999999</v>
      </c>
      <c r="O10" s="366">
        <v>14143207.864099996</v>
      </c>
      <c r="P10" s="366">
        <v>10133321.503299998</v>
      </c>
      <c r="Q10" s="366">
        <v>5269384.6640000008</v>
      </c>
      <c r="R10" s="366">
        <v>3416893.0839000004</v>
      </c>
      <c r="S10" s="366">
        <v>0</v>
      </c>
      <c r="T10" s="366">
        <v>0</v>
      </c>
      <c r="U10" s="366">
        <v>0</v>
      </c>
      <c r="V10" s="366">
        <v>0</v>
      </c>
      <c r="W10" s="366">
        <v>0</v>
      </c>
      <c r="X10" s="366">
        <v>0</v>
      </c>
      <c r="Y10" s="366">
        <v>0</v>
      </c>
      <c r="Z10" s="366">
        <v>0</v>
      </c>
      <c r="AA10" s="366">
        <v>0</v>
      </c>
    </row>
    <row r="11" spans="1:27">
      <c r="A11" s="420" t="s">
        <v>549</v>
      </c>
      <c r="B11" s="421" t="s">
        <v>550</v>
      </c>
      <c r="C11" s="425">
        <v>752528784.82300174</v>
      </c>
      <c r="D11" s="366">
        <v>678593276.92130196</v>
      </c>
      <c r="E11" s="366">
        <v>678593276.92130196</v>
      </c>
      <c r="F11" s="366">
        <v>0</v>
      </c>
      <c r="G11" s="366">
        <v>0</v>
      </c>
      <c r="H11" s="366">
        <v>34957319.657099985</v>
      </c>
      <c r="I11" s="366">
        <v>29926039.272799984</v>
      </c>
      <c r="J11" s="366">
        <v>5031280.384300001</v>
      </c>
      <c r="K11" s="366">
        <v>0</v>
      </c>
      <c r="L11" s="366">
        <v>38978188.244599961</v>
      </c>
      <c r="M11" s="366">
        <v>14940439.2448</v>
      </c>
      <c r="N11" s="366">
        <v>5736638.8656000001</v>
      </c>
      <c r="O11" s="366">
        <v>9869988.781200001</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227103748.80039987</v>
      </c>
      <c r="D12" s="366">
        <v>215647432.12819988</v>
      </c>
      <c r="E12" s="366">
        <v>215647432.12819988</v>
      </c>
      <c r="F12" s="366">
        <v>0</v>
      </c>
      <c r="G12" s="366">
        <v>0</v>
      </c>
      <c r="H12" s="366">
        <v>5075291.9445999982</v>
      </c>
      <c r="I12" s="366">
        <v>4325490.4745999994</v>
      </c>
      <c r="J12" s="366">
        <v>749801.47000000009</v>
      </c>
      <c r="K12" s="366">
        <v>0</v>
      </c>
      <c r="L12" s="366">
        <v>6381024.7276000017</v>
      </c>
      <c r="M12" s="366">
        <v>1344304.7407999998</v>
      </c>
      <c r="N12" s="366">
        <v>357853.69999999995</v>
      </c>
      <c r="O12" s="366">
        <v>1539462.7138999999</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149834169.00490019</v>
      </c>
      <c r="D13" s="366">
        <v>123646542.65720008</v>
      </c>
      <c r="E13" s="366">
        <v>123646542.65720008</v>
      </c>
      <c r="F13" s="366">
        <v>0</v>
      </c>
      <c r="G13" s="366">
        <v>0</v>
      </c>
      <c r="H13" s="366">
        <v>20867261.541999999</v>
      </c>
      <c r="I13" s="366">
        <v>20792395.041999999</v>
      </c>
      <c r="J13" s="366">
        <v>74866.5</v>
      </c>
      <c r="K13" s="366">
        <v>0</v>
      </c>
      <c r="L13" s="366">
        <v>5320364.8057000004</v>
      </c>
      <c r="M13" s="366">
        <v>3440640.3613</v>
      </c>
      <c r="N13" s="366">
        <v>304645.78000000003</v>
      </c>
      <c r="O13" s="366">
        <v>403826.91000000003</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223338772.65029994</v>
      </c>
      <c r="D14" s="366">
        <v>197426401.29280001</v>
      </c>
      <c r="E14" s="366">
        <v>197426401.29280001</v>
      </c>
      <c r="F14" s="366">
        <v>0</v>
      </c>
      <c r="G14" s="366">
        <v>0</v>
      </c>
      <c r="H14" s="366">
        <v>13760569.921499997</v>
      </c>
      <c r="I14" s="366">
        <v>9185169.261500001</v>
      </c>
      <c r="J14" s="366">
        <v>4575400.6599999992</v>
      </c>
      <c r="K14" s="366">
        <v>0</v>
      </c>
      <c r="L14" s="366">
        <v>12151801.436000001</v>
      </c>
      <c r="M14" s="366">
        <v>3245354.0646999995</v>
      </c>
      <c r="N14" s="366">
        <v>498695.34139999998</v>
      </c>
      <c r="O14" s="366">
        <v>2329929.4590000003</v>
      </c>
      <c r="P14" s="366">
        <v>2991524.2209000005</v>
      </c>
      <c r="Q14" s="366">
        <v>2521844.8899999997</v>
      </c>
      <c r="R14" s="366">
        <v>564453.46</v>
      </c>
      <c r="S14" s="366">
        <v>0</v>
      </c>
      <c r="T14" s="366">
        <v>0</v>
      </c>
      <c r="U14" s="366">
        <v>0</v>
      </c>
      <c r="V14" s="366">
        <v>0</v>
      </c>
      <c r="W14" s="366">
        <v>0</v>
      </c>
      <c r="X14" s="366">
        <v>0</v>
      </c>
      <c r="Y14" s="366">
        <v>0</v>
      </c>
      <c r="Z14" s="366">
        <v>0</v>
      </c>
      <c r="AA14" s="366">
        <v>0</v>
      </c>
    </row>
    <row r="15" spans="1:27">
      <c r="A15" s="419">
        <v>1.2</v>
      </c>
      <c r="B15" s="417" t="s">
        <v>868</v>
      </c>
      <c r="C15" s="425">
        <v>31513091.446599837</v>
      </c>
      <c r="D15" s="366">
        <v>5475290.0732000191</v>
      </c>
      <c r="E15" s="366">
        <v>5475290.0732000191</v>
      </c>
      <c r="F15" s="366">
        <v>0</v>
      </c>
      <c r="G15" s="366">
        <v>0</v>
      </c>
      <c r="H15" s="366">
        <v>4718169.2456999971</v>
      </c>
      <c r="I15" s="366">
        <v>3378471.607599996</v>
      </c>
      <c r="J15" s="366">
        <v>1339697.6380999994</v>
      </c>
      <c r="K15" s="366">
        <v>0</v>
      </c>
      <c r="L15" s="366">
        <v>21319632.127699986</v>
      </c>
      <c r="M15" s="366">
        <v>6452086.6265000012</v>
      </c>
      <c r="N15" s="366">
        <v>1995375.8557</v>
      </c>
      <c r="O15" s="366">
        <v>3929771.2958999993</v>
      </c>
      <c r="P15" s="366">
        <v>4219389.6365999999</v>
      </c>
      <c r="Q15" s="366">
        <v>3460158.3587999996</v>
      </c>
      <c r="R15" s="366">
        <v>1262850.3542000002</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1483587963.4799943</v>
      </c>
      <c r="D17" s="366">
        <v>1333206456.9299905</v>
      </c>
      <c r="E17" s="366">
        <v>1333206456.9299905</v>
      </c>
      <c r="F17" s="366">
        <v>0</v>
      </c>
      <c r="G17" s="366">
        <v>0</v>
      </c>
      <c r="H17" s="366">
        <v>78289578.280000046</v>
      </c>
      <c r="I17" s="366">
        <v>66361835.050000027</v>
      </c>
      <c r="J17" s="366">
        <v>11927743.229999995</v>
      </c>
      <c r="K17" s="366">
        <v>0</v>
      </c>
      <c r="L17" s="366">
        <v>72091928.269999936</v>
      </c>
      <c r="M17" s="366">
        <v>24876768.290000007</v>
      </c>
      <c r="N17" s="366">
        <v>7574612.2200000007</v>
      </c>
      <c r="O17" s="366">
        <v>15651881.009999994</v>
      </c>
      <c r="P17" s="366">
        <v>12399361.510000002</v>
      </c>
      <c r="Q17" s="366">
        <v>7896751.7699999977</v>
      </c>
      <c r="R17" s="366">
        <v>3692553.4700000007</v>
      </c>
      <c r="S17" s="366">
        <v>0</v>
      </c>
      <c r="T17" s="366">
        <v>0</v>
      </c>
      <c r="U17" s="366">
        <v>0</v>
      </c>
      <c r="V17" s="366">
        <v>0</v>
      </c>
      <c r="W17" s="366">
        <v>0</v>
      </c>
      <c r="X17" s="366">
        <v>0</v>
      </c>
      <c r="Y17" s="366">
        <v>0</v>
      </c>
      <c r="Z17" s="366">
        <v>0</v>
      </c>
      <c r="AA17" s="366">
        <v>0</v>
      </c>
    </row>
    <row r="18" spans="1:27" ht="24">
      <c r="A18" s="409" t="s">
        <v>560</v>
      </c>
      <c r="B18" s="410" t="s">
        <v>561</v>
      </c>
      <c r="C18" s="425">
        <v>1235545520.3599954</v>
      </c>
      <c r="D18" s="366">
        <v>1110630096.9099975</v>
      </c>
      <c r="E18" s="366">
        <v>1110630096.9099975</v>
      </c>
      <c r="F18" s="366">
        <v>0</v>
      </c>
      <c r="G18" s="366">
        <v>0</v>
      </c>
      <c r="H18" s="366">
        <v>68472377.38000007</v>
      </c>
      <c r="I18" s="366">
        <v>60128105.89000003</v>
      </c>
      <c r="J18" s="366">
        <v>8344271.4900000002</v>
      </c>
      <c r="K18" s="366">
        <v>0</v>
      </c>
      <c r="L18" s="366">
        <v>56443046.069999941</v>
      </c>
      <c r="M18" s="366">
        <v>20945273.760000002</v>
      </c>
      <c r="N18" s="366">
        <v>6557094.629999999</v>
      </c>
      <c r="O18" s="366">
        <v>12970396.99</v>
      </c>
      <c r="P18" s="366">
        <v>8997615.1299999971</v>
      </c>
      <c r="Q18" s="366">
        <v>3655913.2499999991</v>
      </c>
      <c r="R18" s="366">
        <v>3316752.310000001</v>
      </c>
      <c r="S18" s="366">
        <v>0</v>
      </c>
      <c r="T18" s="366">
        <v>0</v>
      </c>
      <c r="U18" s="366">
        <v>0</v>
      </c>
      <c r="V18" s="366">
        <v>0</v>
      </c>
      <c r="W18" s="366">
        <v>0</v>
      </c>
      <c r="X18" s="366">
        <v>0</v>
      </c>
      <c r="Y18" s="366">
        <v>0</v>
      </c>
      <c r="Z18" s="366">
        <v>0</v>
      </c>
      <c r="AA18" s="366">
        <v>0</v>
      </c>
    </row>
    <row r="19" spans="1:27">
      <c r="A19" s="411" t="s">
        <v>562</v>
      </c>
      <c r="B19" s="412" t="s">
        <v>563</v>
      </c>
      <c r="C19" s="425">
        <v>1608238560.1052942</v>
      </c>
      <c r="D19" s="366">
        <v>1428782067.5715992</v>
      </c>
      <c r="E19" s="366">
        <v>1428782067.5715992</v>
      </c>
      <c r="F19" s="366">
        <v>0</v>
      </c>
      <c r="G19" s="366">
        <v>0</v>
      </c>
      <c r="H19" s="366">
        <v>82645587.517899886</v>
      </c>
      <c r="I19" s="366">
        <v>73392939.843700007</v>
      </c>
      <c r="J19" s="366">
        <v>9252647.6742000002</v>
      </c>
      <c r="K19" s="366">
        <v>0</v>
      </c>
      <c r="L19" s="366">
        <v>96810905.015800044</v>
      </c>
      <c r="M19" s="366">
        <v>44014394.566500016</v>
      </c>
      <c r="N19" s="366">
        <v>16901454.306299996</v>
      </c>
      <c r="O19" s="366">
        <v>18954943.661199998</v>
      </c>
      <c r="P19" s="366">
        <v>9917581.0042999964</v>
      </c>
      <c r="Q19" s="366">
        <v>2168386.5481999996</v>
      </c>
      <c r="R19" s="366">
        <v>4854144.9293</v>
      </c>
      <c r="S19" s="366">
        <v>0</v>
      </c>
      <c r="T19" s="366">
        <v>0</v>
      </c>
      <c r="U19" s="366">
        <v>0</v>
      </c>
      <c r="V19" s="366">
        <v>0</v>
      </c>
      <c r="W19" s="366">
        <v>0</v>
      </c>
      <c r="X19" s="366">
        <v>0</v>
      </c>
      <c r="Y19" s="366">
        <v>0</v>
      </c>
      <c r="Z19" s="366">
        <v>0</v>
      </c>
      <c r="AA19" s="366">
        <v>0</v>
      </c>
    </row>
    <row r="20" spans="1:27">
      <c r="A20" s="409" t="s">
        <v>564</v>
      </c>
      <c r="B20" s="410" t="s">
        <v>565</v>
      </c>
      <c r="C20" s="425">
        <v>1344396301.7091</v>
      </c>
      <c r="D20" s="366">
        <v>1183423296.2015982</v>
      </c>
      <c r="E20" s="366">
        <v>1183423296.2015982</v>
      </c>
      <c r="F20" s="366">
        <v>0</v>
      </c>
      <c r="G20" s="366">
        <v>0</v>
      </c>
      <c r="H20" s="366">
        <v>72944712.726699978</v>
      </c>
      <c r="I20" s="366">
        <v>66674734.048599996</v>
      </c>
      <c r="J20" s="366">
        <v>6269978.678100002</v>
      </c>
      <c r="K20" s="366">
        <v>0</v>
      </c>
      <c r="L20" s="366">
        <v>88028292.78079994</v>
      </c>
      <c r="M20" s="366">
        <v>40839755.412000008</v>
      </c>
      <c r="N20" s="366">
        <v>15830162.213000001</v>
      </c>
      <c r="O20" s="366">
        <v>17479498.423600003</v>
      </c>
      <c r="P20" s="366">
        <v>7528166.9474999998</v>
      </c>
      <c r="Q20" s="366">
        <v>1627863.4810000001</v>
      </c>
      <c r="R20" s="366">
        <v>4722846.3036999991</v>
      </c>
      <c r="S20" s="366">
        <v>0</v>
      </c>
      <c r="T20" s="366">
        <v>0</v>
      </c>
      <c r="U20" s="366">
        <v>0</v>
      </c>
      <c r="V20" s="366">
        <v>0</v>
      </c>
      <c r="W20" s="366">
        <v>0</v>
      </c>
      <c r="X20" s="366">
        <v>0</v>
      </c>
      <c r="Y20" s="366">
        <v>0</v>
      </c>
      <c r="Z20" s="366">
        <v>0</v>
      </c>
      <c r="AA20" s="366">
        <v>0</v>
      </c>
    </row>
    <row r="21" spans="1:27">
      <c r="A21" s="408">
        <v>1.4</v>
      </c>
      <c r="B21" s="407" t="s">
        <v>654</v>
      </c>
      <c r="C21" s="425">
        <v>89325004.159999982</v>
      </c>
      <c r="D21" s="366">
        <v>77144745.409999982</v>
      </c>
      <c r="E21" s="366">
        <v>77144745.409999982</v>
      </c>
      <c r="F21" s="366">
        <v>0</v>
      </c>
      <c r="G21" s="366">
        <v>0</v>
      </c>
      <c r="H21" s="366">
        <v>5735048.7800000003</v>
      </c>
      <c r="I21" s="366">
        <v>3616697.88</v>
      </c>
      <c r="J21" s="366">
        <v>2118350.9</v>
      </c>
      <c r="K21" s="366">
        <v>0</v>
      </c>
      <c r="L21" s="366">
        <v>6445209.9699999979</v>
      </c>
      <c r="M21" s="366">
        <v>1942277.82</v>
      </c>
      <c r="N21" s="366">
        <v>168191.72</v>
      </c>
      <c r="O21" s="366">
        <v>1331504.7000000002</v>
      </c>
      <c r="P21" s="366">
        <v>599394.17999999993</v>
      </c>
      <c r="Q21" s="366">
        <v>2178149</v>
      </c>
      <c r="R21" s="366">
        <v>225692.55</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110781319.3</v>
      </c>
      <c r="D7" s="486">
        <v>166695979.42000002</v>
      </c>
      <c r="E7" s="486">
        <v>277477298.72000003</v>
      </c>
      <c r="F7" s="486">
        <v>50098178.119999997</v>
      </c>
      <c r="G7" s="486">
        <v>150548812.28</v>
      </c>
      <c r="H7" s="486">
        <v>200646990.40000001</v>
      </c>
    </row>
    <row r="8" spans="1:8">
      <c r="A8" s="333">
        <v>1.1000000000000001</v>
      </c>
      <c r="B8" s="294" t="s">
        <v>85</v>
      </c>
      <c r="C8" s="486">
        <v>30213294.050000001</v>
      </c>
      <c r="D8" s="486">
        <v>30483649.5</v>
      </c>
      <c r="E8" s="486">
        <v>60696943.549999997</v>
      </c>
      <c r="F8" s="486">
        <v>21264417.149999999</v>
      </c>
      <c r="G8" s="486">
        <v>28753096.599999998</v>
      </c>
      <c r="H8" s="486">
        <v>50017513.75</v>
      </c>
    </row>
    <row r="9" spans="1:8">
      <c r="A9" s="333">
        <v>1.2</v>
      </c>
      <c r="B9" s="294" t="s">
        <v>86</v>
      </c>
      <c r="C9" s="486">
        <v>21232848.09</v>
      </c>
      <c r="D9" s="486">
        <v>112365233.37</v>
      </c>
      <c r="E9" s="486">
        <v>133598081.46000001</v>
      </c>
      <c r="F9" s="486">
        <v>12316168.32</v>
      </c>
      <c r="G9" s="486">
        <v>92600195.679999992</v>
      </c>
      <c r="H9" s="486">
        <v>104916364</v>
      </c>
    </row>
    <row r="10" spans="1:8">
      <c r="A10" s="333">
        <v>1.3</v>
      </c>
      <c r="B10" s="294" t="s">
        <v>87</v>
      </c>
      <c r="C10" s="486">
        <v>59335177.159999996</v>
      </c>
      <c r="D10" s="486">
        <v>23847096.550000004</v>
      </c>
      <c r="E10" s="486">
        <v>83182273.710000008</v>
      </c>
      <c r="F10" s="486">
        <v>16517592.65</v>
      </c>
      <c r="G10" s="486">
        <v>29195520.000000004</v>
      </c>
      <c r="H10" s="486">
        <v>45713112.650000006</v>
      </c>
    </row>
    <row r="11" spans="1:8">
      <c r="A11" s="333">
        <v>2</v>
      </c>
      <c r="B11" s="295" t="s">
        <v>703</v>
      </c>
      <c r="C11" s="486">
        <v>0</v>
      </c>
      <c r="D11" s="486">
        <v>0</v>
      </c>
      <c r="E11" s="486">
        <v>0</v>
      </c>
      <c r="F11" s="486">
        <v>0</v>
      </c>
      <c r="G11" s="486">
        <v>0</v>
      </c>
      <c r="H11" s="486">
        <v>0</v>
      </c>
    </row>
    <row r="12" spans="1:8">
      <c r="A12" s="333">
        <v>2.1</v>
      </c>
      <c r="B12" s="296" t="s">
        <v>704</v>
      </c>
      <c r="C12" s="486">
        <v>0</v>
      </c>
      <c r="D12" s="486">
        <v>0</v>
      </c>
      <c r="E12" s="486">
        <v>0</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1045286237.9946439</v>
      </c>
      <c r="D19" s="486">
        <v>719383761.04552734</v>
      </c>
      <c r="E19" s="486">
        <v>1764669999.0401711</v>
      </c>
      <c r="F19" s="486">
        <v>858597447.38065672</v>
      </c>
      <c r="G19" s="486">
        <v>685813711.55468631</v>
      </c>
      <c r="H19" s="486">
        <v>1544411158.935343</v>
      </c>
    </row>
    <row r="20" spans="1:8">
      <c r="A20" s="333">
        <v>6.1</v>
      </c>
      <c r="B20" s="299" t="s">
        <v>543</v>
      </c>
      <c r="C20" s="486">
        <v>201493410.88513526</v>
      </c>
      <c r="D20" s="486">
        <v>0</v>
      </c>
      <c r="E20" s="486">
        <v>201493410.88513526</v>
      </c>
      <c r="F20" s="486">
        <v>160812853.93924615</v>
      </c>
      <c r="G20" s="486">
        <v>0</v>
      </c>
      <c r="H20" s="486">
        <v>160812853.93924615</v>
      </c>
    </row>
    <row r="21" spans="1:8">
      <c r="A21" s="333">
        <v>6.2</v>
      </c>
      <c r="B21" s="299" t="s">
        <v>709</v>
      </c>
      <c r="C21" s="486">
        <v>843792827.10950863</v>
      </c>
      <c r="D21" s="486">
        <v>719383761.04552734</v>
      </c>
      <c r="E21" s="486">
        <v>1563176588.155036</v>
      </c>
      <c r="F21" s="486">
        <v>697784593.44141054</v>
      </c>
      <c r="G21" s="486">
        <v>685813711.55468631</v>
      </c>
      <c r="H21" s="486">
        <v>1383598304.9960968</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30673204</v>
      </c>
      <c r="D24" s="486">
        <v>0</v>
      </c>
      <c r="E24" s="486">
        <v>30673204</v>
      </c>
      <c r="F24" s="486">
        <v>26166155</v>
      </c>
      <c r="G24" s="486">
        <v>0</v>
      </c>
      <c r="H24" s="486">
        <v>26166155</v>
      </c>
    </row>
    <row r="25" spans="1:8">
      <c r="A25" s="333">
        <v>9.1</v>
      </c>
      <c r="B25" s="302" t="s">
        <v>714</v>
      </c>
      <c r="C25" s="486">
        <v>30673204</v>
      </c>
      <c r="D25" s="486">
        <v>0</v>
      </c>
      <c r="E25" s="486">
        <v>30673204</v>
      </c>
      <c r="F25" s="486">
        <v>26166155</v>
      </c>
      <c r="G25" s="486">
        <v>0</v>
      </c>
      <c r="H25" s="486">
        <v>26166155</v>
      </c>
    </row>
    <row r="26" spans="1:8">
      <c r="A26" s="333">
        <v>9.1999999999999993</v>
      </c>
      <c r="B26" s="302" t="s">
        <v>715</v>
      </c>
      <c r="C26" s="486">
        <v>0</v>
      </c>
      <c r="D26" s="486">
        <v>0</v>
      </c>
      <c r="E26" s="486">
        <v>0</v>
      </c>
      <c r="F26" s="486">
        <v>0</v>
      </c>
      <c r="G26" s="486">
        <v>0</v>
      </c>
      <c r="H26" s="486">
        <v>0</v>
      </c>
    </row>
    <row r="27" spans="1:8">
      <c r="A27" s="333">
        <v>10</v>
      </c>
      <c r="B27" s="298" t="s">
        <v>36</v>
      </c>
      <c r="C27" s="486">
        <v>33636153</v>
      </c>
      <c r="D27" s="486">
        <v>0</v>
      </c>
      <c r="E27" s="486">
        <v>33636153</v>
      </c>
      <c r="F27" s="486">
        <v>28133899</v>
      </c>
      <c r="G27" s="486">
        <v>0</v>
      </c>
      <c r="H27" s="486">
        <v>28133899</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13262153</v>
      </c>
      <c r="D29" s="486">
        <v>0</v>
      </c>
      <c r="E29" s="486">
        <v>13262153</v>
      </c>
      <c r="F29" s="486">
        <v>7759899</v>
      </c>
      <c r="G29" s="486">
        <v>0</v>
      </c>
      <c r="H29" s="486">
        <v>7759899</v>
      </c>
    </row>
    <row r="30" spans="1:8">
      <c r="A30" s="333">
        <v>11</v>
      </c>
      <c r="B30" s="298" t="s">
        <v>718</v>
      </c>
      <c r="C30" s="486">
        <v>2046640.4802407476</v>
      </c>
      <c r="D30" s="486">
        <v>0</v>
      </c>
      <c r="E30" s="486">
        <v>2046640.4802407476</v>
      </c>
      <c r="F30" s="486">
        <v>2315075.9006483536</v>
      </c>
      <c r="G30" s="486">
        <v>0</v>
      </c>
      <c r="H30" s="486">
        <v>2315075.9006483536</v>
      </c>
    </row>
    <row r="31" spans="1:8">
      <c r="A31" s="333">
        <v>11.1</v>
      </c>
      <c r="B31" s="302" t="s">
        <v>719</v>
      </c>
      <c r="C31" s="486">
        <v>2046640.4802407476</v>
      </c>
      <c r="D31" s="486">
        <v>0</v>
      </c>
      <c r="E31" s="486">
        <v>2046640.4802407476</v>
      </c>
      <c r="F31" s="486">
        <v>2315075.9006483536</v>
      </c>
      <c r="G31" s="486">
        <v>0</v>
      </c>
      <c r="H31" s="486">
        <v>2315075.9006483536</v>
      </c>
    </row>
    <row r="32" spans="1:8">
      <c r="A32" s="333">
        <v>11.2</v>
      </c>
      <c r="B32" s="302" t="s">
        <v>720</v>
      </c>
      <c r="C32" s="486">
        <v>0</v>
      </c>
      <c r="D32" s="486">
        <v>0</v>
      </c>
      <c r="E32" s="486">
        <v>0</v>
      </c>
      <c r="F32" s="486">
        <v>0</v>
      </c>
      <c r="G32" s="486">
        <v>0</v>
      </c>
      <c r="H32" s="486">
        <v>0</v>
      </c>
    </row>
    <row r="33" spans="1:8">
      <c r="A33" s="333">
        <v>13</v>
      </c>
      <c r="B33" s="298" t="s">
        <v>88</v>
      </c>
      <c r="C33" s="486">
        <v>47352586.838448532</v>
      </c>
      <c r="D33" s="486">
        <v>8218109.7600000007</v>
      </c>
      <c r="E33" s="486">
        <v>55570696.59844853</v>
      </c>
      <c r="F33" s="486">
        <v>29637769.838448536</v>
      </c>
      <c r="G33" s="486">
        <v>4090912.5800000005</v>
      </c>
      <c r="H33" s="486">
        <v>33728682.418448538</v>
      </c>
    </row>
    <row r="34" spans="1:8">
      <c r="A34" s="333">
        <v>13.1</v>
      </c>
      <c r="B34" s="303" t="s">
        <v>721</v>
      </c>
      <c r="C34" s="486">
        <v>39593883</v>
      </c>
      <c r="D34" s="486">
        <v>0</v>
      </c>
      <c r="E34" s="486">
        <v>39593883</v>
      </c>
      <c r="F34" s="486">
        <v>25105068</v>
      </c>
      <c r="G34" s="486">
        <v>0</v>
      </c>
      <c r="H34" s="486">
        <v>25105068</v>
      </c>
    </row>
    <row r="35" spans="1:8">
      <c r="A35" s="333">
        <v>13.2</v>
      </c>
      <c r="B35" s="303" t="s">
        <v>722</v>
      </c>
      <c r="C35" s="486">
        <v>0</v>
      </c>
      <c r="D35" s="486">
        <v>0</v>
      </c>
      <c r="E35" s="486">
        <v>0</v>
      </c>
      <c r="F35" s="486">
        <v>0</v>
      </c>
      <c r="G35" s="486">
        <v>0</v>
      </c>
      <c r="H35" s="486">
        <v>0</v>
      </c>
    </row>
    <row r="36" spans="1:8">
      <c r="A36" s="333">
        <v>14</v>
      </c>
      <c r="B36" s="304" t="s">
        <v>723</v>
      </c>
      <c r="C36" s="486">
        <v>1275278679.6133332</v>
      </c>
      <c r="D36" s="486">
        <v>894297850.22552729</v>
      </c>
      <c r="E36" s="486">
        <v>2169576529.8388605</v>
      </c>
      <c r="F36" s="486">
        <v>994951063.2397536</v>
      </c>
      <c r="G36" s="486">
        <v>840453436.41468632</v>
      </c>
      <c r="H36" s="486">
        <v>1835404499.6544399</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1169470.9500000002</v>
      </c>
      <c r="D40" s="487">
        <v>0</v>
      </c>
      <c r="E40" s="487">
        <v>1169470.9500000002</v>
      </c>
      <c r="F40" s="487">
        <v>277685.93000000017</v>
      </c>
      <c r="G40" s="487">
        <v>0</v>
      </c>
      <c r="H40" s="487">
        <v>277685.93000000017</v>
      </c>
    </row>
    <row r="41" spans="1:8">
      <c r="A41" s="333">
        <v>17</v>
      </c>
      <c r="B41" s="300" t="s">
        <v>726</v>
      </c>
      <c r="C41" s="487">
        <v>1037567711.3865689</v>
      </c>
      <c r="D41" s="487">
        <v>737265301.32920039</v>
      </c>
      <c r="E41" s="487">
        <v>1774833012.7157693</v>
      </c>
      <c r="F41" s="487">
        <v>817852731.68155873</v>
      </c>
      <c r="G41" s="487">
        <v>639628130.00999987</v>
      </c>
      <c r="H41" s="487">
        <v>1457480861.6915586</v>
      </c>
    </row>
    <row r="42" spans="1:8">
      <c r="A42" s="333">
        <v>17.100000000000001</v>
      </c>
      <c r="B42" s="309" t="s">
        <v>727</v>
      </c>
      <c r="C42" s="487">
        <v>749919217.15082848</v>
      </c>
      <c r="D42" s="487">
        <v>560657776.71920037</v>
      </c>
      <c r="E42" s="487">
        <v>1310576993.870029</v>
      </c>
      <c r="F42" s="487">
        <v>694731708.63002729</v>
      </c>
      <c r="G42" s="487">
        <v>542361050.77999997</v>
      </c>
      <c r="H42" s="487">
        <v>1237092759.4100273</v>
      </c>
    </row>
    <row r="43" spans="1:8">
      <c r="A43" s="333">
        <v>17.2</v>
      </c>
      <c r="B43" s="310" t="s">
        <v>89</v>
      </c>
      <c r="C43" s="487">
        <v>273935113.43000001</v>
      </c>
      <c r="D43" s="487">
        <v>160738684.76000002</v>
      </c>
      <c r="E43" s="487">
        <v>434673798.19000006</v>
      </c>
      <c r="F43" s="487">
        <v>109207144.59999999</v>
      </c>
      <c r="G43" s="487">
        <v>91049286.670000002</v>
      </c>
      <c r="H43" s="487">
        <v>200256431.26999998</v>
      </c>
    </row>
    <row r="44" spans="1:8">
      <c r="A44" s="333">
        <v>17.3</v>
      </c>
      <c r="B44" s="309" t="s">
        <v>728</v>
      </c>
      <c r="C44" s="487">
        <v>0</v>
      </c>
      <c r="D44" s="487">
        <v>0</v>
      </c>
      <c r="E44" s="487">
        <v>0</v>
      </c>
      <c r="F44" s="487">
        <v>0</v>
      </c>
      <c r="G44" s="487">
        <v>0</v>
      </c>
      <c r="H44" s="487">
        <v>0</v>
      </c>
    </row>
    <row r="45" spans="1:8">
      <c r="A45" s="333">
        <v>17.399999999999999</v>
      </c>
      <c r="B45" s="309" t="s">
        <v>729</v>
      </c>
      <c r="C45" s="487">
        <v>13713380.805740457</v>
      </c>
      <c r="D45" s="487">
        <v>15868839.850000001</v>
      </c>
      <c r="E45" s="487">
        <v>29582220.655740459</v>
      </c>
      <c r="F45" s="487">
        <v>13913878.451531438</v>
      </c>
      <c r="G45" s="487">
        <v>6217792.5600000005</v>
      </c>
      <c r="H45" s="487">
        <v>20131671.011531439</v>
      </c>
    </row>
    <row r="46" spans="1:8">
      <c r="A46" s="333">
        <v>18</v>
      </c>
      <c r="B46" s="298" t="s">
        <v>730</v>
      </c>
      <c r="C46" s="487">
        <v>417019.59889244009</v>
      </c>
      <c r="D46" s="487">
        <v>0</v>
      </c>
      <c r="E46" s="487">
        <v>417019.59889244009</v>
      </c>
      <c r="F46" s="487">
        <v>890824.20100162912</v>
      </c>
      <c r="G46" s="487">
        <v>0</v>
      </c>
      <c r="H46" s="487">
        <v>890824.20100162912</v>
      </c>
    </row>
    <row r="47" spans="1:8">
      <c r="A47" s="333">
        <v>19</v>
      </c>
      <c r="B47" s="298" t="s">
        <v>731</v>
      </c>
      <c r="C47" s="487">
        <v>3413790</v>
      </c>
      <c r="D47" s="487">
        <v>0</v>
      </c>
      <c r="E47" s="487">
        <v>3413790</v>
      </c>
      <c r="F47" s="487">
        <v>2447606</v>
      </c>
      <c r="G47" s="487">
        <v>0</v>
      </c>
      <c r="H47" s="487">
        <v>2447606</v>
      </c>
    </row>
    <row r="48" spans="1:8">
      <c r="A48" s="333">
        <v>19.100000000000001</v>
      </c>
      <c r="B48" s="311" t="s">
        <v>732</v>
      </c>
      <c r="C48" s="487">
        <v>0</v>
      </c>
      <c r="D48" s="487">
        <v>0</v>
      </c>
      <c r="E48" s="487">
        <v>0</v>
      </c>
      <c r="F48" s="487">
        <v>0</v>
      </c>
      <c r="G48" s="487">
        <v>0</v>
      </c>
      <c r="H48" s="487">
        <v>0</v>
      </c>
    </row>
    <row r="49" spans="1:8">
      <c r="A49" s="333">
        <v>19.2</v>
      </c>
      <c r="B49" s="312" t="s">
        <v>733</v>
      </c>
      <c r="C49" s="487">
        <v>3413790</v>
      </c>
      <c r="D49" s="487">
        <v>0</v>
      </c>
      <c r="E49" s="487">
        <v>3413790</v>
      </c>
      <c r="F49" s="487">
        <v>2447606</v>
      </c>
      <c r="G49" s="487">
        <v>0</v>
      </c>
      <c r="H49" s="487">
        <v>2447606</v>
      </c>
    </row>
    <row r="50" spans="1:8">
      <c r="A50" s="333">
        <v>20</v>
      </c>
      <c r="B50" s="313" t="s">
        <v>90</v>
      </c>
      <c r="C50" s="487">
        <v>0</v>
      </c>
      <c r="D50" s="487">
        <v>92907552.909999996</v>
      </c>
      <c r="E50" s="487">
        <v>92907552.909999996</v>
      </c>
      <c r="F50" s="487">
        <v>0</v>
      </c>
      <c r="G50" s="487">
        <v>106184500.63999999</v>
      </c>
      <c r="H50" s="487">
        <v>106184500.63999999</v>
      </c>
    </row>
    <row r="51" spans="1:8">
      <c r="A51" s="333">
        <v>21</v>
      </c>
      <c r="B51" s="314" t="s">
        <v>78</v>
      </c>
      <c r="C51" s="487">
        <v>0</v>
      </c>
      <c r="D51" s="487">
        <v>62082.230000000367</v>
      </c>
      <c r="E51" s="487">
        <v>62082.230000000367</v>
      </c>
      <c r="F51" s="487">
        <v>0</v>
      </c>
      <c r="G51" s="487">
        <v>252150.27999999991</v>
      </c>
      <c r="H51" s="487">
        <v>252150.27999999991</v>
      </c>
    </row>
    <row r="52" spans="1:8">
      <c r="A52" s="333">
        <v>21.1</v>
      </c>
      <c r="B52" s="310" t="s">
        <v>734</v>
      </c>
      <c r="C52" s="487">
        <v>0</v>
      </c>
      <c r="D52" s="487">
        <v>0</v>
      </c>
      <c r="E52" s="487">
        <v>0</v>
      </c>
      <c r="F52" s="487">
        <v>0</v>
      </c>
      <c r="G52" s="487">
        <v>0</v>
      </c>
      <c r="H52" s="487">
        <v>0</v>
      </c>
    </row>
    <row r="53" spans="1:8">
      <c r="A53" s="333">
        <v>22</v>
      </c>
      <c r="B53" s="313" t="s">
        <v>735</v>
      </c>
      <c r="C53" s="487">
        <v>1042567991.9354614</v>
      </c>
      <c r="D53" s="487">
        <v>830234936.46920037</v>
      </c>
      <c r="E53" s="487">
        <v>1872802928.4046617</v>
      </c>
      <c r="F53" s="487">
        <v>821468847.81256032</v>
      </c>
      <c r="G53" s="487">
        <v>746064780.92999983</v>
      </c>
      <c r="H53" s="487">
        <v>1567533628.7425601</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175401602</v>
      </c>
      <c r="D67" s="487">
        <v>0</v>
      </c>
      <c r="E67" s="487">
        <v>175401602</v>
      </c>
      <c r="F67" s="487">
        <v>146498874</v>
      </c>
      <c r="G67" s="487">
        <v>0</v>
      </c>
      <c r="H67" s="487">
        <v>146498874</v>
      </c>
    </row>
    <row r="68" spans="1:8">
      <c r="A68" s="333">
        <v>31</v>
      </c>
      <c r="B68" s="316" t="s">
        <v>747</v>
      </c>
      <c r="C68" s="487">
        <v>296773602</v>
      </c>
      <c r="D68" s="487">
        <v>0</v>
      </c>
      <c r="E68" s="487">
        <v>296773602</v>
      </c>
      <c r="F68" s="487">
        <v>267870874</v>
      </c>
      <c r="G68" s="487">
        <v>0</v>
      </c>
      <c r="H68" s="487">
        <v>267870874</v>
      </c>
    </row>
    <row r="69" spans="1:8">
      <c r="A69" s="333">
        <v>32</v>
      </c>
      <c r="B69" s="317" t="s">
        <v>748</v>
      </c>
      <c r="C69" s="487">
        <v>1339341593.9354615</v>
      </c>
      <c r="D69" s="487">
        <v>830234936.46920037</v>
      </c>
      <c r="E69" s="487">
        <v>2169576530.4046621</v>
      </c>
      <c r="F69" s="487">
        <v>1089339721.8125603</v>
      </c>
      <c r="G69" s="487">
        <v>746064780.92999983</v>
      </c>
      <c r="H69" s="487">
        <v>1835404502.7425601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45838</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77614634.297799766</v>
      </c>
      <c r="D7" s="379">
        <v>75784262.054299772</v>
      </c>
      <c r="E7" s="379">
        <v>1141469.9770999998</v>
      </c>
      <c r="F7" s="379">
        <v>688902.26639999973</v>
      </c>
      <c r="G7" s="379">
        <v>0</v>
      </c>
      <c r="H7" s="379">
        <v>905175.59979999927</v>
      </c>
      <c r="I7" s="379">
        <v>319076.36999999941</v>
      </c>
      <c r="J7" s="379">
        <v>161022.74469999995</v>
      </c>
      <c r="K7" s="379">
        <v>425076.48509999999</v>
      </c>
      <c r="L7" s="379">
        <v>0</v>
      </c>
    </row>
    <row r="8" spans="1:12">
      <c r="A8" s="366">
        <v>2</v>
      </c>
      <c r="B8" s="379" t="s">
        <v>493</v>
      </c>
      <c r="C8" s="379">
        <v>34581935.888700008</v>
      </c>
      <c r="D8" s="379">
        <v>33290881.701100007</v>
      </c>
      <c r="E8" s="379">
        <v>275011.7</v>
      </c>
      <c r="F8" s="379">
        <v>1016042.4876000001</v>
      </c>
      <c r="G8" s="379">
        <v>0</v>
      </c>
      <c r="H8" s="379">
        <v>533758.51030000008</v>
      </c>
      <c r="I8" s="379">
        <v>115937.47749999999</v>
      </c>
      <c r="J8" s="379">
        <v>33266.800600000002</v>
      </c>
      <c r="K8" s="379">
        <v>384554.23220000009</v>
      </c>
      <c r="L8" s="379">
        <v>0</v>
      </c>
    </row>
    <row r="9" spans="1:12">
      <c r="A9" s="366">
        <v>3</v>
      </c>
      <c r="B9" s="379" t="s">
        <v>841</v>
      </c>
      <c r="C9" s="379">
        <v>39755755.418800004</v>
      </c>
      <c r="D9" s="379">
        <v>39755755.418800004</v>
      </c>
      <c r="E9" s="379">
        <v>0</v>
      </c>
      <c r="F9" s="379">
        <v>0</v>
      </c>
      <c r="G9" s="379">
        <v>0</v>
      </c>
      <c r="H9" s="379">
        <v>67.945899999999995</v>
      </c>
      <c r="I9" s="379">
        <v>67.945899999999995</v>
      </c>
      <c r="J9" s="379">
        <v>0</v>
      </c>
      <c r="K9" s="379">
        <v>0</v>
      </c>
      <c r="L9" s="379">
        <v>0</v>
      </c>
    </row>
    <row r="10" spans="1:12">
      <c r="A10" s="366">
        <v>4</v>
      </c>
      <c r="B10" s="379" t="s">
        <v>494</v>
      </c>
      <c r="C10" s="379">
        <v>156153752.71409994</v>
      </c>
      <c r="D10" s="379">
        <v>146199667.13299993</v>
      </c>
      <c r="E10" s="379">
        <v>630927.24</v>
      </c>
      <c r="F10" s="379">
        <v>9323158.3410999998</v>
      </c>
      <c r="G10" s="379">
        <v>0</v>
      </c>
      <c r="H10" s="379">
        <v>2403535.6642999998</v>
      </c>
      <c r="I10" s="379">
        <v>501957.51099999982</v>
      </c>
      <c r="J10" s="379">
        <v>67346.943499999994</v>
      </c>
      <c r="K10" s="379">
        <v>1834231.2098000001</v>
      </c>
      <c r="L10" s="379">
        <v>0</v>
      </c>
    </row>
    <row r="11" spans="1:12">
      <c r="A11" s="366">
        <v>5</v>
      </c>
      <c r="B11" s="379" t="s">
        <v>495</v>
      </c>
      <c r="C11" s="379">
        <v>102164053.59710006</v>
      </c>
      <c r="D11" s="379">
        <v>93888047.696000069</v>
      </c>
      <c r="E11" s="379">
        <v>1804258.6645</v>
      </c>
      <c r="F11" s="379">
        <v>6471747.2365999995</v>
      </c>
      <c r="G11" s="379">
        <v>0</v>
      </c>
      <c r="H11" s="379">
        <v>1460647.7027999994</v>
      </c>
      <c r="I11" s="379">
        <v>397589.68669999955</v>
      </c>
      <c r="J11" s="379">
        <v>156205.5318</v>
      </c>
      <c r="K11" s="379">
        <v>906852.48429999989</v>
      </c>
      <c r="L11" s="379">
        <v>0</v>
      </c>
    </row>
    <row r="12" spans="1:12">
      <c r="A12" s="366">
        <v>6</v>
      </c>
      <c r="B12" s="379" t="s">
        <v>496</v>
      </c>
      <c r="C12" s="379">
        <v>40115177.959000021</v>
      </c>
      <c r="D12" s="379">
        <v>30580916.719100017</v>
      </c>
      <c r="E12" s="379">
        <v>6555344.4470999995</v>
      </c>
      <c r="F12" s="379">
        <v>2978916.7928000004</v>
      </c>
      <c r="G12" s="379">
        <v>0</v>
      </c>
      <c r="H12" s="379">
        <v>676806.77229999995</v>
      </c>
      <c r="I12" s="379">
        <v>108509.01419999999</v>
      </c>
      <c r="J12" s="379">
        <v>126963.18329999999</v>
      </c>
      <c r="K12" s="379">
        <v>441334.5748</v>
      </c>
      <c r="L12" s="379">
        <v>0</v>
      </c>
    </row>
    <row r="13" spans="1:12">
      <c r="A13" s="366">
        <v>7</v>
      </c>
      <c r="B13" s="379" t="s">
        <v>497</v>
      </c>
      <c r="C13" s="379">
        <v>105028793.92999999</v>
      </c>
      <c r="D13" s="379">
        <v>97041781.528599992</v>
      </c>
      <c r="E13" s="379">
        <v>5707294.9756000005</v>
      </c>
      <c r="F13" s="379">
        <v>2279717.4257999999</v>
      </c>
      <c r="G13" s="379">
        <v>0</v>
      </c>
      <c r="H13" s="379">
        <v>1054430.3108999999</v>
      </c>
      <c r="I13" s="379">
        <v>383888.3720999998</v>
      </c>
      <c r="J13" s="379">
        <v>271841.51359999995</v>
      </c>
      <c r="K13" s="379">
        <v>398700.42520000006</v>
      </c>
      <c r="L13" s="379">
        <v>0</v>
      </c>
    </row>
    <row r="14" spans="1:12">
      <c r="A14" s="366">
        <v>8</v>
      </c>
      <c r="B14" s="379" t="s">
        <v>498</v>
      </c>
      <c r="C14" s="379">
        <v>71221369.683400035</v>
      </c>
      <c r="D14" s="379">
        <v>68196132.047200039</v>
      </c>
      <c r="E14" s="379">
        <v>991050.93540000007</v>
      </c>
      <c r="F14" s="379">
        <v>2034186.7008000002</v>
      </c>
      <c r="G14" s="379">
        <v>0</v>
      </c>
      <c r="H14" s="379">
        <v>1061150.1612</v>
      </c>
      <c r="I14" s="379">
        <v>276656.53849999997</v>
      </c>
      <c r="J14" s="379">
        <v>105592.6952</v>
      </c>
      <c r="K14" s="379">
        <v>678900.92749999999</v>
      </c>
      <c r="L14" s="379">
        <v>0</v>
      </c>
    </row>
    <row r="15" spans="1:12">
      <c r="A15" s="366">
        <v>9</v>
      </c>
      <c r="B15" s="379" t="s">
        <v>499</v>
      </c>
      <c r="C15" s="379">
        <v>53750084.061699986</v>
      </c>
      <c r="D15" s="379">
        <v>46389893.466599986</v>
      </c>
      <c r="E15" s="379">
        <v>5807188.4650999997</v>
      </c>
      <c r="F15" s="379">
        <v>1553002.13</v>
      </c>
      <c r="G15" s="379">
        <v>0</v>
      </c>
      <c r="H15" s="379">
        <v>532699.23599999992</v>
      </c>
      <c r="I15" s="379">
        <v>183844.59099999999</v>
      </c>
      <c r="J15" s="379">
        <v>122375.16840000001</v>
      </c>
      <c r="K15" s="379">
        <v>226479.47659999994</v>
      </c>
      <c r="L15" s="379">
        <v>0</v>
      </c>
    </row>
    <row r="16" spans="1:12">
      <c r="A16" s="366">
        <v>10</v>
      </c>
      <c r="B16" s="379" t="s">
        <v>500</v>
      </c>
      <c r="C16" s="379">
        <v>31031273.786100004</v>
      </c>
      <c r="D16" s="379">
        <v>30199702.044100005</v>
      </c>
      <c r="E16" s="379">
        <v>74404.73</v>
      </c>
      <c r="F16" s="379">
        <v>757167.01199999999</v>
      </c>
      <c r="G16" s="379">
        <v>0</v>
      </c>
      <c r="H16" s="379">
        <v>569239.30489999999</v>
      </c>
      <c r="I16" s="379">
        <v>109847.84590000001</v>
      </c>
      <c r="J16" s="379">
        <v>16179.802600000001</v>
      </c>
      <c r="K16" s="379">
        <v>443211.65639999998</v>
      </c>
      <c r="L16" s="379">
        <v>0</v>
      </c>
    </row>
    <row r="17" spans="1:12">
      <c r="A17" s="366">
        <v>11</v>
      </c>
      <c r="B17" s="379" t="s">
        <v>501</v>
      </c>
      <c r="C17" s="379">
        <v>12396354.866600003</v>
      </c>
      <c r="D17" s="379">
        <v>11111905.765500003</v>
      </c>
      <c r="E17" s="379">
        <v>317687.17000000004</v>
      </c>
      <c r="F17" s="379">
        <v>966761.93110000016</v>
      </c>
      <c r="G17" s="379">
        <v>0</v>
      </c>
      <c r="H17" s="379">
        <v>411924.72739999997</v>
      </c>
      <c r="I17" s="379">
        <v>51270.197699999982</v>
      </c>
      <c r="J17" s="379">
        <v>24312.740399999999</v>
      </c>
      <c r="K17" s="379">
        <v>336341.7893</v>
      </c>
      <c r="L17" s="379">
        <v>0</v>
      </c>
    </row>
    <row r="18" spans="1:12">
      <c r="A18" s="366">
        <v>12</v>
      </c>
      <c r="B18" s="379" t="s">
        <v>502</v>
      </c>
      <c r="C18" s="379">
        <v>80987311.579499826</v>
      </c>
      <c r="D18" s="379">
        <v>73860486.164899826</v>
      </c>
      <c r="E18" s="379">
        <v>1099846.5316000001</v>
      </c>
      <c r="F18" s="379">
        <v>6026978.8829999985</v>
      </c>
      <c r="G18" s="379">
        <v>0</v>
      </c>
      <c r="H18" s="379">
        <v>2578150.3063999983</v>
      </c>
      <c r="I18" s="379">
        <v>325783.71519999969</v>
      </c>
      <c r="J18" s="379">
        <v>93440.673300000009</v>
      </c>
      <c r="K18" s="379">
        <v>2158925.9178999984</v>
      </c>
      <c r="L18" s="379">
        <v>0</v>
      </c>
    </row>
    <row r="19" spans="1:12">
      <c r="A19" s="366">
        <v>13</v>
      </c>
      <c r="B19" s="379" t="s">
        <v>503</v>
      </c>
      <c r="C19" s="379">
        <v>21204990.790300012</v>
      </c>
      <c r="D19" s="379">
        <v>19136069.621700011</v>
      </c>
      <c r="E19" s="379">
        <v>702703.45860000001</v>
      </c>
      <c r="F19" s="379">
        <v>1366217.71</v>
      </c>
      <c r="G19" s="379">
        <v>0</v>
      </c>
      <c r="H19" s="379">
        <v>544263.7352</v>
      </c>
      <c r="I19" s="379">
        <v>82759.542299999986</v>
      </c>
      <c r="J19" s="379">
        <v>101863.4626</v>
      </c>
      <c r="K19" s="379">
        <v>359640.7303</v>
      </c>
      <c r="L19" s="379">
        <v>0</v>
      </c>
    </row>
    <row r="20" spans="1:12">
      <c r="A20" s="366">
        <v>14</v>
      </c>
      <c r="B20" s="379" t="s">
        <v>504</v>
      </c>
      <c r="C20" s="379">
        <v>156314762.98060012</v>
      </c>
      <c r="D20" s="379">
        <v>133551556.59020014</v>
      </c>
      <c r="E20" s="379">
        <v>14581264.078499995</v>
      </c>
      <c r="F20" s="379">
        <v>8181942.3119000001</v>
      </c>
      <c r="G20" s="379">
        <v>0</v>
      </c>
      <c r="H20" s="379">
        <v>2781920.0348000005</v>
      </c>
      <c r="I20" s="379">
        <v>512049.95280000014</v>
      </c>
      <c r="J20" s="379">
        <v>638451.87580000004</v>
      </c>
      <c r="K20" s="379">
        <v>1631418.2062000001</v>
      </c>
      <c r="L20" s="379">
        <v>0</v>
      </c>
    </row>
    <row r="21" spans="1:12">
      <c r="A21" s="366">
        <v>15</v>
      </c>
      <c r="B21" s="379" t="s">
        <v>505</v>
      </c>
      <c r="C21" s="379">
        <v>52183077.032499999</v>
      </c>
      <c r="D21" s="379">
        <v>35678028.962300003</v>
      </c>
      <c r="E21" s="379">
        <v>15937150.3802</v>
      </c>
      <c r="F21" s="379">
        <v>567897.69000000006</v>
      </c>
      <c r="G21" s="379">
        <v>0</v>
      </c>
      <c r="H21" s="379">
        <v>713388.41149999993</v>
      </c>
      <c r="I21" s="379">
        <v>150603.35679999998</v>
      </c>
      <c r="J21" s="379">
        <v>400828.6361</v>
      </c>
      <c r="K21" s="379">
        <v>161956.4186</v>
      </c>
      <c r="L21" s="379">
        <v>0</v>
      </c>
    </row>
    <row r="22" spans="1:12">
      <c r="A22" s="366">
        <v>16</v>
      </c>
      <c r="B22" s="379" t="s">
        <v>506</v>
      </c>
      <c r="C22" s="379">
        <v>152659.76359999998</v>
      </c>
      <c r="D22" s="379">
        <v>152659.76359999998</v>
      </c>
      <c r="E22" s="379">
        <v>0</v>
      </c>
      <c r="F22" s="379">
        <v>0</v>
      </c>
      <c r="G22" s="379">
        <v>0</v>
      </c>
      <c r="H22" s="379">
        <v>249.2296</v>
      </c>
      <c r="I22" s="379">
        <v>249.2296</v>
      </c>
      <c r="J22" s="379">
        <v>0</v>
      </c>
      <c r="K22" s="379">
        <v>0</v>
      </c>
      <c r="L22" s="379">
        <v>0</v>
      </c>
    </row>
    <row r="23" spans="1:12">
      <c r="A23" s="366">
        <v>17</v>
      </c>
      <c r="B23" s="379" t="s">
        <v>507</v>
      </c>
      <c r="C23" s="379">
        <v>3041913.8561</v>
      </c>
      <c r="D23" s="379">
        <v>1667338.1251999999</v>
      </c>
      <c r="E23" s="379">
        <v>1362547.8609</v>
      </c>
      <c r="F23" s="379">
        <v>12027.87</v>
      </c>
      <c r="G23" s="379">
        <v>0</v>
      </c>
      <c r="H23" s="379">
        <v>266142.00200000004</v>
      </c>
      <c r="I23" s="379">
        <v>7263.6395000000002</v>
      </c>
      <c r="J23" s="379">
        <v>246850.49250000002</v>
      </c>
      <c r="K23" s="379">
        <v>12027.87</v>
      </c>
      <c r="L23" s="379">
        <v>0</v>
      </c>
    </row>
    <row r="24" spans="1:12">
      <c r="A24" s="366">
        <v>18</v>
      </c>
      <c r="B24" s="379" t="s">
        <v>508</v>
      </c>
      <c r="C24" s="379">
        <v>3092492.6576</v>
      </c>
      <c r="D24" s="379">
        <v>3092492.6576</v>
      </c>
      <c r="E24" s="379">
        <v>0</v>
      </c>
      <c r="F24" s="379">
        <v>0</v>
      </c>
      <c r="G24" s="379">
        <v>0</v>
      </c>
      <c r="H24" s="379">
        <v>12508.834500000001</v>
      </c>
      <c r="I24" s="379">
        <v>12508.834500000001</v>
      </c>
      <c r="J24" s="379">
        <v>0</v>
      </c>
      <c r="K24" s="379">
        <v>0</v>
      </c>
      <c r="L24" s="379">
        <v>0</v>
      </c>
    </row>
    <row r="25" spans="1:12">
      <c r="A25" s="366">
        <v>19</v>
      </c>
      <c r="B25" s="379" t="s">
        <v>509</v>
      </c>
      <c r="C25" s="379">
        <v>4360076.6543999994</v>
      </c>
      <c r="D25" s="379">
        <v>4328925.8643999994</v>
      </c>
      <c r="E25" s="379">
        <v>17683.560000000001</v>
      </c>
      <c r="F25" s="379">
        <v>13467.23</v>
      </c>
      <c r="G25" s="379">
        <v>0</v>
      </c>
      <c r="H25" s="379">
        <v>29599.741599999998</v>
      </c>
      <c r="I25" s="379">
        <v>18566.861499999999</v>
      </c>
      <c r="J25" s="379">
        <v>542.83529999999996</v>
      </c>
      <c r="K25" s="379">
        <v>10490.0448</v>
      </c>
      <c r="L25" s="379">
        <v>0</v>
      </c>
    </row>
    <row r="26" spans="1:12">
      <c r="A26" s="366">
        <v>20</v>
      </c>
      <c r="B26" s="379" t="s">
        <v>510</v>
      </c>
      <c r="C26" s="379">
        <v>40896402.240900002</v>
      </c>
      <c r="D26" s="379">
        <v>38072254.195299998</v>
      </c>
      <c r="E26" s="379">
        <v>56184.67</v>
      </c>
      <c r="F26" s="379">
        <v>2767963.3755999999</v>
      </c>
      <c r="G26" s="379">
        <v>0</v>
      </c>
      <c r="H26" s="379">
        <v>755518.36829999997</v>
      </c>
      <c r="I26" s="379">
        <v>144098.40989999994</v>
      </c>
      <c r="J26" s="379">
        <v>8829.0277999999998</v>
      </c>
      <c r="K26" s="379">
        <v>602590.93059999996</v>
      </c>
      <c r="L26" s="379">
        <v>0</v>
      </c>
    </row>
    <row r="27" spans="1:12">
      <c r="A27" s="366">
        <v>21</v>
      </c>
      <c r="B27" s="379" t="s">
        <v>511</v>
      </c>
      <c r="C27" s="379">
        <v>2594123.1322999997</v>
      </c>
      <c r="D27" s="379">
        <v>1619494.6724999999</v>
      </c>
      <c r="E27" s="379">
        <v>736024.78980000014</v>
      </c>
      <c r="F27" s="379">
        <v>238603.66999999998</v>
      </c>
      <c r="G27" s="379">
        <v>0</v>
      </c>
      <c r="H27" s="379">
        <v>78198.646399999998</v>
      </c>
      <c r="I27" s="379">
        <v>7407.299</v>
      </c>
      <c r="J27" s="379">
        <v>40104.928</v>
      </c>
      <c r="K27" s="379">
        <v>30686.419400000002</v>
      </c>
      <c r="L27" s="379">
        <v>0</v>
      </c>
    </row>
    <row r="28" spans="1:12">
      <c r="A28" s="366">
        <v>22</v>
      </c>
      <c r="B28" s="379" t="s">
        <v>512</v>
      </c>
      <c r="C28" s="379">
        <v>2024330.2436000004</v>
      </c>
      <c r="D28" s="379">
        <v>1549171.3900000004</v>
      </c>
      <c r="E28" s="379">
        <v>0</v>
      </c>
      <c r="F28" s="379">
        <v>475158.85360000003</v>
      </c>
      <c r="G28" s="379">
        <v>0</v>
      </c>
      <c r="H28" s="379">
        <v>24469.278899999998</v>
      </c>
      <c r="I28" s="379">
        <v>5885.6320000000005</v>
      </c>
      <c r="J28" s="379">
        <v>52.873199999999997</v>
      </c>
      <c r="K28" s="379">
        <v>18530.773699999998</v>
      </c>
      <c r="L28" s="379">
        <v>0</v>
      </c>
    </row>
    <row r="29" spans="1:12">
      <c r="A29" s="366">
        <v>23</v>
      </c>
      <c r="B29" s="379" t="s">
        <v>513</v>
      </c>
      <c r="C29" s="379">
        <v>223592077.24649999</v>
      </c>
      <c r="D29" s="379">
        <v>202875483.7561</v>
      </c>
      <c r="E29" s="379">
        <v>10881602.415499996</v>
      </c>
      <c r="F29" s="379">
        <v>9834991.0749000087</v>
      </c>
      <c r="G29" s="379">
        <v>0</v>
      </c>
      <c r="H29" s="379">
        <v>5424104.0291000009</v>
      </c>
      <c r="I29" s="379">
        <v>919921.53289999813</v>
      </c>
      <c r="J29" s="379">
        <v>847470.67719999969</v>
      </c>
      <c r="K29" s="379">
        <v>3656711.8190000029</v>
      </c>
      <c r="L29" s="379">
        <v>0</v>
      </c>
    </row>
    <row r="30" spans="1:12">
      <c r="A30" s="366">
        <v>24</v>
      </c>
      <c r="B30" s="379" t="s">
        <v>514</v>
      </c>
      <c r="C30" s="379">
        <v>150614490.27790016</v>
      </c>
      <c r="D30" s="379">
        <v>131136404.53060015</v>
      </c>
      <c r="E30" s="379">
        <v>8419680.5352999996</v>
      </c>
      <c r="F30" s="379">
        <v>11058405.211999999</v>
      </c>
      <c r="G30" s="379">
        <v>0</v>
      </c>
      <c r="H30" s="379">
        <v>6644588.7640999993</v>
      </c>
      <c r="I30" s="379">
        <v>811320.49409999978</v>
      </c>
      <c r="J30" s="379">
        <v>873135.28460000001</v>
      </c>
      <c r="K30" s="379">
        <v>4960132.9853999997</v>
      </c>
      <c r="L30" s="379">
        <v>0</v>
      </c>
    </row>
    <row r="31" spans="1:12">
      <c r="A31" s="366">
        <v>25</v>
      </c>
      <c r="B31" s="379" t="s">
        <v>515</v>
      </c>
      <c r="C31" s="379">
        <v>80139897.963399962</v>
      </c>
      <c r="D31" s="379">
        <v>75426103.229999959</v>
      </c>
      <c r="E31" s="379">
        <v>1144328.8899999999</v>
      </c>
      <c r="F31" s="379">
        <v>3569465.8434000001</v>
      </c>
      <c r="G31" s="379">
        <v>0</v>
      </c>
      <c r="H31" s="379">
        <v>1764841.5633999999</v>
      </c>
      <c r="I31" s="379">
        <v>228190.17789999992</v>
      </c>
      <c r="J31" s="379">
        <v>259127.38070000001</v>
      </c>
      <c r="K31" s="379">
        <v>1277524.0048</v>
      </c>
      <c r="L31" s="379">
        <v>0</v>
      </c>
    </row>
    <row r="32" spans="1:12">
      <c r="A32" s="366">
        <v>26</v>
      </c>
      <c r="B32" s="379" t="s">
        <v>571</v>
      </c>
      <c r="C32" s="379">
        <v>53060052.085600011</v>
      </c>
      <c r="D32" s="379">
        <v>46140072.01510001</v>
      </c>
      <c r="E32" s="379">
        <v>2237658.6499999994</v>
      </c>
      <c r="F32" s="379">
        <v>4682321.4205000009</v>
      </c>
      <c r="G32" s="379">
        <v>0</v>
      </c>
      <c r="H32" s="379">
        <v>3667877.6737000002</v>
      </c>
      <c r="I32" s="379">
        <v>297383.64069999999</v>
      </c>
      <c r="J32" s="379">
        <v>369053.36329999991</v>
      </c>
      <c r="K32" s="379">
        <v>3001440.6697</v>
      </c>
      <c r="L32" s="379">
        <v>0</v>
      </c>
    </row>
    <row r="33" spans="1:12">
      <c r="A33" s="366">
        <v>27</v>
      </c>
      <c r="B33" s="429" t="s">
        <v>66</v>
      </c>
      <c r="C33" s="379">
        <v>1598071844.7080996</v>
      </c>
      <c r="D33" s="379">
        <v>1440725487.1138</v>
      </c>
      <c r="E33" s="379">
        <v>80481314.125200003</v>
      </c>
      <c r="F33" s="379">
        <v>76865043.469099998</v>
      </c>
      <c r="G33" s="379">
        <v>0</v>
      </c>
      <c r="H33" s="379">
        <v>34895256.555299997</v>
      </c>
      <c r="I33" s="379">
        <v>5972637.8691999968</v>
      </c>
      <c r="J33" s="379">
        <v>4964858.6344999997</v>
      </c>
      <c r="K33" s="379">
        <v>23957760.051599998</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45838</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31238692.890000008</v>
      </c>
      <c r="D6" s="366">
        <v>89325004.159999982</v>
      </c>
      <c r="E6" s="366">
        <v>0</v>
      </c>
      <c r="F6" s="366">
        <v>21388293.82</v>
      </c>
      <c r="G6" s="366">
        <v>1235545520.3599954</v>
      </c>
      <c r="H6" s="366">
        <v>0</v>
      </c>
      <c r="I6" s="366">
        <v>106090452.24999978</v>
      </c>
      <c r="J6" s="366">
        <v>18673579.960000001</v>
      </c>
      <c r="K6" s="366">
        <v>95810301.268096685</v>
      </c>
    </row>
    <row r="7" spans="1:11">
      <c r="A7" s="366">
        <v>2</v>
      </c>
      <c r="B7" s="366" t="s">
        <v>580</v>
      </c>
      <c r="C7" s="366">
        <v>0</v>
      </c>
      <c r="D7" s="366">
        <v>0</v>
      </c>
      <c r="E7" s="366">
        <v>0</v>
      </c>
      <c r="F7" s="366">
        <v>0</v>
      </c>
      <c r="G7" s="366">
        <v>0</v>
      </c>
      <c r="H7" s="366">
        <v>0</v>
      </c>
      <c r="I7" s="366">
        <v>0</v>
      </c>
      <c r="J7" s="366">
        <v>0</v>
      </c>
      <c r="K7" s="366">
        <v>31119912.41</v>
      </c>
    </row>
    <row r="8" spans="1:11">
      <c r="A8" s="366">
        <v>3</v>
      </c>
      <c r="B8" s="366" t="s">
        <v>544</v>
      </c>
      <c r="C8" s="366">
        <v>10609110</v>
      </c>
      <c r="D8" s="366">
        <v>0</v>
      </c>
      <c r="E8" s="366">
        <v>0</v>
      </c>
      <c r="F8" s="366">
        <v>0</v>
      </c>
      <c r="G8" s="366">
        <v>29534851.829999998</v>
      </c>
      <c r="H8" s="366">
        <v>0</v>
      </c>
      <c r="I8" s="366">
        <v>4940945.9000000004</v>
      </c>
      <c r="J8" s="366">
        <v>2815169.4099999997</v>
      </c>
      <c r="K8" s="366">
        <v>1707877.650000006</v>
      </c>
    </row>
    <row r="9" spans="1:11">
      <c r="A9" s="366">
        <v>4</v>
      </c>
      <c r="B9" s="385" t="s">
        <v>877</v>
      </c>
      <c r="C9" s="366">
        <v>165218.53</v>
      </c>
      <c r="D9" s="366">
        <v>6445209.9699999979</v>
      </c>
      <c r="E9" s="366">
        <v>0</v>
      </c>
      <c r="F9" s="366">
        <v>0</v>
      </c>
      <c r="G9" s="366">
        <v>56443046.069999941</v>
      </c>
      <c r="H9" s="366">
        <v>0</v>
      </c>
      <c r="I9" s="366">
        <v>9038453.7000000011</v>
      </c>
      <c r="J9" s="366">
        <v>1224928.9100000001</v>
      </c>
      <c r="K9" s="366">
        <v>3548186.2891000062</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0</v>
      </c>
      <c r="D11" s="366">
        <v>0</v>
      </c>
      <c r="E11" s="366">
        <v>0</v>
      </c>
      <c r="F11" s="366">
        <v>0</v>
      </c>
      <c r="G11" s="366">
        <v>0</v>
      </c>
      <c r="H11" s="366">
        <v>0</v>
      </c>
      <c r="I11" s="366">
        <v>0</v>
      </c>
      <c r="J11" s="366">
        <v>0</v>
      </c>
      <c r="K11" s="366">
        <v>7121.87</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45838</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2857558.7546999999</v>
      </c>
      <c r="D7" s="431">
        <v>1715878.2549999999</v>
      </c>
      <c r="E7" s="431">
        <v>418126.66</v>
      </c>
      <c r="F7" s="431">
        <v>723553.83970000001</v>
      </c>
      <c r="G7" s="431">
        <v>0</v>
      </c>
      <c r="H7" s="431">
        <v>2880323.7867999999</v>
      </c>
      <c r="I7" s="431">
        <v>1715460.4927999999</v>
      </c>
      <c r="J7" s="431">
        <v>429203.55</v>
      </c>
      <c r="K7" s="431">
        <v>735659.74399999995</v>
      </c>
      <c r="L7" s="431">
        <v>0</v>
      </c>
      <c r="M7" s="431">
        <v>224604.50379369999</v>
      </c>
      <c r="N7" s="431">
        <v>23678.532742340001</v>
      </c>
      <c r="O7" s="431">
        <v>151080.43058320999</v>
      </c>
      <c r="P7" s="431">
        <v>49845.54046815</v>
      </c>
      <c r="Q7" s="431">
        <v>0</v>
      </c>
      <c r="R7" s="431">
        <v>18</v>
      </c>
      <c r="S7" s="502">
        <v>0.14894359614352526</v>
      </c>
      <c r="T7" s="502">
        <v>0.16883091624961105</v>
      </c>
      <c r="U7" s="431">
        <v>0.13122439999999999</v>
      </c>
      <c r="V7" s="509">
        <v>44.111899999999999</v>
      </c>
    </row>
    <row r="8" spans="1:22">
      <c r="A8" s="439">
        <v>2</v>
      </c>
      <c r="B8" s="442" t="s">
        <v>664</v>
      </c>
      <c r="C8" s="431">
        <v>157684886.21849999</v>
      </c>
      <c r="D8" s="431">
        <v>147508050.47239998</v>
      </c>
      <c r="E8" s="431">
        <v>3868205.125</v>
      </c>
      <c r="F8" s="431">
        <v>6308630.6211000001</v>
      </c>
      <c r="G8" s="431">
        <v>0</v>
      </c>
      <c r="H8" s="431">
        <v>160474979.34319988</v>
      </c>
      <c r="I8" s="431">
        <v>148842006.39399987</v>
      </c>
      <c r="J8" s="431">
        <v>4008890.9770999998</v>
      </c>
      <c r="K8" s="431">
        <v>7624081.9720999999</v>
      </c>
      <c r="L8" s="431">
        <v>0</v>
      </c>
      <c r="M8" s="431">
        <v>6512858.5541212102</v>
      </c>
      <c r="N8" s="431">
        <v>980797.66835188994</v>
      </c>
      <c r="O8" s="431">
        <v>720774.85420574003</v>
      </c>
      <c r="P8" s="431">
        <v>4811286.03156358</v>
      </c>
      <c r="Q8" s="431">
        <v>0</v>
      </c>
      <c r="R8" s="431">
        <v>9311</v>
      </c>
      <c r="S8" s="502">
        <v>0.25049003541302661</v>
      </c>
      <c r="T8" s="502">
        <v>0.30004682379770575</v>
      </c>
      <c r="U8" s="431">
        <v>0.20450117000000001</v>
      </c>
      <c r="V8" s="509">
        <v>47.393000000000001</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1028</v>
      </c>
      <c r="T9" s="502" t="s">
        <v>1028</v>
      </c>
      <c r="U9" s="431">
        <v>0</v>
      </c>
      <c r="V9" s="509">
        <v>0</v>
      </c>
    </row>
    <row r="10" spans="1:22">
      <c r="A10" s="439">
        <v>4</v>
      </c>
      <c r="B10" s="442" t="s">
        <v>666</v>
      </c>
      <c r="C10" s="431">
        <v>15119.45</v>
      </c>
      <c r="D10" s="431">
        <v>15119.45</v>
      </c>
      <c r="E10" s="431">
        <v>0</v>
      </c>
      <c r="F10" s="431">
        <v>0</v>
      </c>
      <c r="G10" s="431">
        <v>0</v>
      </c>
      <c r="H10" s="431">
        <v>15119.45</v>
      </c>
      <c r="I10" s="431">
        <v>15119.45</v>
      </c>
      <c r="J10" s="431">
        <v>0</v>
      </c>
      <c r="K10" s="431">
        <v>0</v>
      </c>
      <c r="L10" s="431">
        <v>0</v>
      </c>
      <c r="M10" s="431">
        <v>133.38644873999999</v>
      </c>
      <c r="N10" s="431">
        <v>133.38644873999999</v>
      </c>
      <c r="O10" s="431">
        <v>0</v>
      </c>
      <c r="P10" s="431">
        <v>0</v>
      </c>
      <c r="Q10" s="431">
        <v>0</v>
      </c>
      <c r="R10" s="431">
        <v>14</v>
      </c>
      <c r="S10" s="502">
        <v>0</v>
      </c>
      <c r="T10" s="502">
        <v>0.23158122706670306</v>
      </c>
      <c r="U10" s="431">
        <v>0</v>
      </c>
      <c r="V10" s="509">
        <v>9.3234999999999992</v>
      </c>
    </row>
    <row r="11" spans="1:22">
      <c r="A11" s="439">
        <v>5</v>
      </c>
      <c r="B11" s="442" t="s">
        <v>667</v>
      </c>
      <c r="C11" s="431">
        <v>1655725.0993999999</v>
      </c>
      <c r="D11" s="431">
        <v>1550555.85</v>
      </c>
      <c r="E11" s="431">
        <v>30826.880000000001</v>
      </c>
      <c r="F11" s="431">
        <v>74342.369400000011</v>
      </c>
      <c r="G11" s="431">
        <v>0</v>
      </c>
      <c r="H11" s="431">
        <v>1662047.7893999999</v>
      </c>
      <c r="I11" s="431">
        <v>1554722.42</v>
      </c>
      <c r="J11" s="431">
        <v>31380.93</v>
      </c>
      <c r="K11" s="431">
        <v>75944.439400000003</v>
      </c>
      <c r="L11" s="431">
        <v>0</v>
      </c>
      <c r="M11" s="431">
        <v>83118.395187300019</v>
      </c>
      <c r="N11" s="431">
        <v>9097.0090997499992</v>
      </c>
      <c r="O11" s="431">
        <v>2949.6609630399998</v>
      </c>
      <c r="P11" s="431">
        <v>71071.72512451002</v>
      </c>
      <c r="Q11" s="431">
        <v>0</v>
      </c>
      <c r="R11" s="431">
        <v>1677</v>
      </c>
      <c r="S11" s="502">
        <v>0.1377709234442219</v>
      </c>
      <c r="T11" s="502">
        <v>0.14725951791972441</v>
      </c>
      <c r="U11" s="431">
        <v>0.13737543999999999</v>
      </c>
      <c r="V11" s="509">
        <v>23.2376</v>
      </c>
    </row>
    <row r="12" spans="1:22">
      <c r="A12" s="439">
        <v>6</v>
      </c>
      <c r="B12" s="442" t="s">
        <v>668</v>
      </c>
      <c r="C12" s="431">
        <v>1764424.5729999996</v>
      </c>
      <c r="D12" s="431">
        <v>1604126.3687999998</v>
      </c>
      <c r="E12" s="431">
        <v>66389.64</v>
      </c>
      <c r="F12" s="431">
        <v>93908.564200000008</v>
      </c>
      <c r="G12" s="431">
        <v>0</v>
      </c>
      <c r="H12" s="431">
        <v>1797791.6057</v>
      </c>
      <c r="I12" s="431">
        <v>1623020.3174999999</v>
      </c>
      <c r="J12" s="431">
        <v>67859.73</v>
      </c>
      <c r="K12" s="431">
        <v>106911.5582</v>
      </c>
      <c r="L12" s="431">
        <v>0</v>
      </c>
      <c r="M12" s="431">
        <v>131237.36080913001</v>
      </c>
      <c r="N12" s="431">
        <v>29557.926378559998</v>
      </c>
      <c r="O12" s="431">
        <v>12217.068742269999</v>
      </c>
      <c r="P12" s="431">
        <v>89462.365688300008</v>
      </c>
      <c r="Q12" s="431">
        <v>0</v>
      </c>
      <c r="R12" s="431">
        <v>1762</v>
      </c>
      <c r="S12" s="502">
        <v>0.25682280223482862</v>
      </c>
      <c r="T12" s="502">
        <v>0.32363164392378641</v>
      </c>
      <c r="U12" s="431">
        <v>0.26734777999999998</v>
      </c>
      <c r="V12" s="509">
        <v>21.585699999999999</v>
      </c>
    </row>
    <row r="13" spans="1:22">
      <c r="A13" s="439">
        <v>7</v>
      </c>
      <c r="B13" s="442" t="s">
        <v>669</v>
      </c>
      <c r="C13" s="431">
        <v>128422140.41800001</v>
      </c>
      <c r="D13" s="431">
        <v>123861755.03530002</v>
      </c>
      <c r="E13" s="431">
        <v>875185.97800000012</v>
      </c>
      <c r="F13" s="431">
        <v>3685199.4046999998</v>
      </c>
      <c r="G13" s="431">
        <v>0</v>
      </c>
      <c r="H13" s="431">
        <v>128791220.82580008</v>
      </c>
      <c r="I13" s="431">
        <v>124077769.29850008</v>
      </c>
      <c r="J13" s="431">
        <v>888524.40820000018</v>
      </c>
      <c r="K13" s="431">
        <v>3824927.1190999998</v>
      </c>
      <c r="L13" s="431">
        <v>0</v>
      </c>
      <c r="M13" s="431">
        <v>752137.56725605007</v>
      </c>
      <c r="N13" s="431">
        <v>137047.97180080001</v>
      </c>
      <c r="O13" s="431">
        <v>46158.397358529997</v>
      </c>
      <c r="P13" s="431">
        <v>568931.19809672004</v>
      </c>
      <c r="Q13" s="431">
        <v>0</v>
      </c>
      <c r="R13" s="431">
        <v>1431</v>
      </c>
      <c r="S13" s="502">
        <v>0.12205677624602738</v>
      </c>
      <c r="T13" s="502">
        <v>0.134684380379786</v>
      </c>
      <c r="U13" s="431">
        <v>0.10636204</v>
      </c>
      <c r="V13" s="509">
        <v>120.59569999999999</v>
      </c>
    </row>
    <row r="14" spans="1:22">
      <c r="A14" s="437">
        <v>7.1</v>
      </c>
      <c r="B14" s="436" t="s">
        <v>670</v>
      </c>
      <c r="C14" s="431">
        <v>96936365.908399999</v>
      </c>
      <c r="D14" s="431">
        <v>92951511.171599999</v>
      </c>
      <c r="E14" s="431">
        <v>586935.57799999998</v>
      </c>
      <c r="F14" s="431">
        <v>3397919.1588000003</v>
      </c>
      <c r="G14" s="431">
        <v>0</v>
      </c>
      <c r="H14" s="431">
        <v>97209006.179100081</v>
      </c>
      <c r="I14" s="431">
        <v>93077038.41610007</v>
      </c>
      <c r="J14" s="431">
        <v>598284.17819999997</v>
      </c>
      <c r="K14" s="431">
        <v>3533683.5847999998</v>
      </c>
      <c r="L14" s="431">
        <v>0</v>
      </c>
      <c r="M14" s="431">
        <v>655942.04435741995</v>
      </c>
      <c r="N14" s="431">
        <v>102389.04064029001</v>
      </c>
      <c r="O14" s="431">
        <v>29201.984147660001</v>
      </c>
      <c r="P14" s="431">
        <v>524351.01956946997</v>
      </c>
      <c r="Q14" s="431">
        <v>0</v>
      </c>
      <c r="R14" s="431">
        <v>980</v>
      </c>
      <c r="S14" s="502">
        <v>0.12163948055026313</v>
      </c>
      <c r="T14" s="502">
        <v>0.13487390569521721</v>
      </c>
      <c r="U14" s="431">
        <v>0.10605218</v>
      </c>
      <c r="V14" s="509">
        <v>122.91889999999999</v>
      </c>
    </row>
    <row r="15" spans="1:22" ht="24">
      <c r="A15" s="437">
        <v>7.2</v>
      </c>
      <c r="B15" s="436" t="s">
        <v>671</v>
      </c>
      <c r="C15" s="431">
        <v>18947320.196600001</v>
      </c>
      <c r="D15" s="431">
        <v>18655551.440699998</v>
      </c>
      <c r="E15" s="431">
        <v>189267.35</v>
      </c>
      <c r="F15" s="431">
        <v>102501.4059</v>
      </c>
      <c r="G15" s="431">
        <v>0</v>
      </c>
      <c r="H15" s="431">
        <v>19014705.070699997</v>
      </c>
      <c r="I15" s="431">
        <v>18721718.166399997</v>
      </c>
      <c r="J15" s="431">
        <v>189726.54</v>
      </c>
      <c r="K15" s="431">
        <v>103260.3643</v>
      </c>
      <c r="L15" s="431">
        <v>0</v>
      </c>
      <c r="M15" s="431">
        <v>29190.058659850001</v>
      </c>
      <c r="N15" s="431">
        <v>20374.74319872</v>
      </c>
      <c r="O15" s="431">
        <v>8815.3154611299997</v>
      </c>
      <c r="P15" s="431">
        <v>0</v>
      </c>
      <c r="Q15" s="431">
        <v>0</v>
      </c>
      <c r="R15" s="431">
        <v>275</v>
      </c>
      <c r="S15" s="502">
        <v>0.12763597385967557</v>
      </c>
      <c r="T15" s="502">
        <v>0.14010116886062227</v>
      </c>
      <c r="U15" s="431">
        <v>0.10843206</v>
      </c>
      <c r="V15" s="509">
        <v>104.07850000000001</v>
      </c>
    </row>
    <row r="16" spans="1:22">
      <c r="A16" s="437">
        <v>7.3</v>
      </c>
      <c r="B16" s="436" t="s">
        <v>672</v>
      </c>
      <c r="C16" s="431">
        <v>12538454.312999999</v>
      </c>
      <c r="D16" s="431">
        <v>12254692.422999999</v>
      </c>
      <c r="E16" s="431">
        <v>98983.05</v>
      </c>
      <c r="F16" s="431">
        <v>184778.84</v>
      </c>
      <c r="G16" s="431">
        <v>0</v>
      </c>
      <c r="H16" s="431">
        <v>12567509.575999999</v>
      </c>
      <c r="I16" s="431">
        <v>12279012.716</v>
      </c>
      <c r="J16" s="431">
        <v>100513.69</v>
      </c>
      <c r="K16" s="431">
        <v>187983.17</v>
      </c>
      <c r="L16" s="431">
        <v>0</v>
      </c>
      <c r="M16" s="431">
        <v>67005.464238779998</v>
      </c>
      <c r="N16" s="431">
        <v>14284.187961789998</v>
      </c>
      <c r="O16" s="431">
        <v>8141.0977497399999</v>
      </c>
      <c r="P16" s="431">
        <v>44580.178527249998</v>
      </c>
      <c r="Q16" s="431">
        <v>0</v>
      </c>
      <c r="R16" s="431">
        <v>176</v>
      </c>
      <c r="S16" s="502">
        <v>0.11529567979012365</v>
      </c>
      <c r="T16" s="502">
        <v>0.12535732225110735</v>
      </c>
      <c r="U16" s="431">
        <v>0.10562953</v>
      </c>
      <c r="V16" s="509">
        <v>127.90349999999999</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1028</v>
      </c>
      <c r="T17" s="502" t="s">
        <v>1028</v>
      </c>
      <c r="U17" s="431">
        <v>0</v>
      </c>
      <c r="V17" s="509">
        <v>0</v>
      </c>
    </row>
    <row r="18" spans="1:22">
      <c r="A18" s="441">
        <v>9</v>
      </c>
      <c r="B18" s="440" t="s">
        <v>674</v>
      </c>
      <c r="C18" s="431">
        <v>336390.3</v>
      </c>
      <c r="D18" s="431">
        <v>291824.69</v>
      </c>
      <c r="E18" s="431">
        <v>27238.44</v>
      </c>
      <c r="F18" s="431">
        <v>17327.169999999998</v>
      </c>
      <c r="G18" s="431">
        <v>0</v>
      </c>
      <c r="H18" s="431">
        <v>417440.30999999994</v>
      </c>
      <c r="I18" s="431">
        <v>358566.35</v>
      </c>
      <c r="J18" s="431">
        <v>33009.99</v>
      </c>
      <c r="K18" s="431">
        <v>25863.97</v>
      </c>
      <c r="L18" s="431">
        <v>0</v>
      </c>
      <c r="M18" s="431">
        <v>34739.97407828</v>
      </c>
      <c r="N18" s="431">
        <v>3206.7687675299999</v>
      </c>
      <c r="O18" s="431">
        <v>7832.0049510400004</v>
      </c>
      <c r="P18" s="431">
        <v>23701.200359710001</v>
      </c>
      <c r="Q18" s="431">
        <v>0</v>
      </c>
      <c r="R18" s="431">
        <v>27</v>
      </c>
      <c r="S18" s="502" t="s">
        <v>1028</v>
      </c>
      <c r="T18" s="502" t="s">
        <v>1028</v>
      </c>
      <c r="U18" s="431">
        <v>0.10913871</v>
      </c>
      <c r="V18" s="509">
        <v>60.030099999999997</v>
      </c>
    </row>
    <row r="19" spans="1:22">
      <c r="A19" s="439">
        <v>10</v>
      </c>
      <c r="B19" s="438" t="s">
        <v>690</v>
      </c>
      <c r="C19" s="431">
        <v>292736244.81359994</v>
      </c>
      <c r="D19" s="499">
        <v>276547310.12149996</v>
      </c>
      <c r="E19" s="499">
        <v>5285972.7230000002</v>
      </c>
      <c r="F19" s="499">
        <v>10902961.9691</v>
      </c>
      <c r="G19" s="499">
        <v>0</v>
      </c>
      <c r="H19" s="499">
        <v>296038923.11089993</v>
      </c>
      <c r="I19" s="499">
        <v>278186664.72279996</v>
      </c>
      <c r="J19" s="499">
        <v>5458869.5853000004</v>
      </c>
      <c r="K19" s="499">
        <v>12393388.802800002</v>
      </c>
      <c r="L19" s="499">
        <v>0</v>
      </c>
      <c r="M19" s="499">
        <v>7738829.7416944094</v>
      </c>
      <c r="N19" s="499">
        <v>1183519.2635896101</v>
      </c>
      <c r="O19" s="499">
        <v>941012.41680382995</v>
      </c>
      <c r="P19" s="499">
        <v>5614298.0613009688</v>
      </c>
      <c r="Q19" s="499">
        <v>0</v>
      </c>
      <c r="R19" s="499">
        <v>14240</v>
      </c>
      <c r="S19" s="503">
        <v>0.18816554764694468</v>
      </c>
      <c r="T19" s="503">
        <v>0.21933492155863504</v>
      </c>
      <c r="U19" s="503">
        <v>0.16061164609811113</v>
      </c>
      <c r="V19" s="510">
        <v>78.859700000000004</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zoomScale="80" zoomScaleNormal="80" workbookViewId="0">
      <selection sqref="A1:C1"/>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70364812.325299889</v>
      </c>
      <c r="D6" s="307">
        <v>30898728.674700089</v>
      </c>
      <c r="E6" s="307">
        <v>101263540.99999997</v>
      </c>
      <c r="F6" s="307">
        <v>62947825.460638255</v>
      </c>
      <c r="G6" s="307">
        <v>29447757.539361734</v>
      </c>
      <c r="H6" s="307">
        <v>92395582.999999985</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70444259.422505885</v>
      </c>
      <c r="D11" s="307">
        <v>30898728.674700089</v>
      </c>
      <c r="E11" s="307">
        <v>101342988.09720597</v>
      </c>
      <c r="F11" s="307">
        <v>62276469.119450256</v>
      </c>
      <c r="G11" s="307">
        <v>29447757.539361734</v>
      </c>
      <c r="H11" s="307">
        <v>91724226.658811986</v>
      </c>
    </row>
    <row r="12" spans="1:8">
      <c r="A12" s="344">
        <v>1.6</v>
      </c>
      <c r="B12" s="312" t="s">
        <v>88</v>
      </c>
      <c r="C12" s="307">
        <v>-79447.097205997634</v>
      </c>
      <c r="D12" s="307">
        <v>0</v>
      </c>
      <c r="E12" s="307">
        <v>-79447.097205997634</v>
      </c>
      <c r="F12" s="307">
        <v>671356.34118799993</v>
      </c>
      <c r="G12" s="307">
        <v>0</v>
      </c>
      <c r="H12" s="307">
        <v>671356.34118799993</v>
      </c>
    </row>
    <row r="13" spans="1:8">
      <c r="A13" s="344">
        <v>2</v>
      </c>
      <c r="B13" s="322" t="s">
        <v>752</v>
      </c>
      <c r="C13" s="307">
        <v>-41035533.269999981</v>
      </c>
      <c r="D13" s="307">
        <v>-18951383.491221089</v>
      </c>
      <c r="E13" s="307">
        <v>-59986916.761221066</v>
      </c>
      <c r="F13" s="307">
        <v>-39420309.949999981</v>
      </c>
      <c r="G13" s="307">
        <v>-15201925.312569764</v>
      </c>
      <c r="H13" s="307">
        <v>-54622235.26256974</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-40386121.799999982</v>
      </c>
      <c r="D16" s="307">
        <v>-18951383.491221089</v>
      </c>
      <c r="E16" s="307">
        <v>-59337505.291221067</v>
      </c>
      <c r="F16" s="307">
        <v>-38977303.009999983</v>
      </c>
      <c r="G16" s="307">
        <v>-15201925.312569764</v>
      </c>
      <c r="H16" s="307">
        <v>-54179228.322569743</v>
      </c>
    </row>
    <row r="17" spans="1:8">
      <c r="A17" s="344">
        <v>2.4</v>
      </c>
      <c r="B17" s="311" t="s">
        <v>756</v>
      </c>
      <c r="C17" s="307">
        <v>-649411.47</v>
      </c>
      <c r="D17" s="307">
        <v>0</v>
      </c>
      <c r="E17" s="307">
        <v>-649411.47</v>
      </c>
      <c r="F17" s="307">
        <v>-443006.94</v>
      </c>
      <c r="G17" s="307">
        <v>0</v>
      </c>
      <c r="H17" s="307">
        <v>-443006.94</v>
      </c>
    </row>
    <row r="18" spans="1:8">
      <c r="A18" s="344">
        <v>3</v>
      </c>
      <c r="B18" s="322" t="s">
        <v>757</v>
      </c>
      <c r="C18" s="307">
        <v>0</v>
      </c>
      <c r="D18" s="307">
        <v>0</v>
      </c>
      <c r="E18" s="307">
        <v>0</v>
      </c>
      <c r="F18" s="307">
        <v>0</v>
      </c>
      <c r="G18" s="307">
        <v>0</v>
      </c>
      <c r="H18" s="307">
        <v>0</v>
      </c>
    </row>
    <row r="19" spans="1:8">
      <c r="A19" s="344">
        <v>4</v>
      </c>
      <c r="B19" s="322" t="s">
        <v>758</v>
      </c>
      <c r="C19" s="307">
        <v>3669988.53</v>
      </c>
      <c r="D19" s="307">
        <v>1095597.4700000002</v>
      </c>
      <c r="E19" s="307">
        <v>4765586</v>
      </c>
      <c r="F19" s="307">
        <v>3553079.9800000004</v>
      </c>
      <c r="G19" s="307">
        <v>1354742.0199999996</v>
      </c>
      <c r="H19" s="307">
        <v>4907822</v>
      </c>
    </row>
    <row r="20" spans="1:8">
      <c r="A20" s="344">
        <v>5</v>
      </c>
      <c r="B20" s="322" t="s">
        <v>759</v>
      </c>
      <c r="C20" s="307">
        <v>-1896716.77</v>
      </c>
      <c r="D20" s="307">
        <v>-1437322.23</v>
      </c>
      <c r="E20" s="307">
        <v>-3334039</v>
      </c>
      <c r="F20" s="307">
        <v>-1209938.3500000001</v>
      </c>
      <c r="G20" s="307">
        <v>-989066.65</v>
      </c>
      <c r="H20" s="307">
        <v>-2199005</v>
      </c>
    </row>
    <row r="21" spans="1:8" ht="38.4" customHeight="1">
      <c r="A21" s="344">
        <v>6</v>
      </c>
      <c r="B21" s="322" t="s">
        <v>760</v>
      </c>
      <c r="C21" s="307">
        <v>190.17</v>
      </c>
      <c r="D21" s="307">
        <v>0</v>
      </c>
      <c r="E21" s="307">
        <v>190.17</v>
      </c>
      <c r="F21" s="307">
        <v>0</v>
      </c>
      <c r="G21" s="307">
        <v>0</v>
      </c>
      <c r="H21" s="307">
        <v>0</v>
      </c>
    </row>
    <row r="22" spans="1:8" ht="27.6" customHeight="1">
      <c r="A22" s="344">
        <v>7</v>
      </c>
      <c r="B22" s="322" t="s">
        <v>761</v>
      </c>
      <c r="C22" s="307">
        <v>-1328728.7800000012</v>
      </c>
      <c r="D22" s="307">
        <v>0</v>
      </c>
      <c r="E22" s="307">
        <v>-1328728.7800000012</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3216979.7800000012</v>
      </c>
      <c r="D25" s="307">
        <v>0</v>
      </c>
      <c r="E25" s="307">
        <v>3216979.7800000012</v>
      </c>
      <c r="F25" s="307">
        <v>4751413</v>
      </c>
      <c r="G25" s="307">
        <v>0</v>
      </c>
      <c r="H25" s="307">
        <v>4751413</v>
      </c>
    </row>
    <row r="26" spans="1:8" ht="27" customHeight="1">
      <c r="A26" s="344">
        <v>11</v>
      </c>
      <c r="B26" s="324" t="s">
        <v>765</v>
      </c>
      <c r="C26" s="504">
        <v>471018.7345542151</v>
      </c>
      <c r="D26" s="307">
        <v>0</v>
      </c>
      <c r="E26" s="307">
        <v>471018.7345542151</v>
      </c>
      <c r="F26" s="307">
        <v>301853.85954681737</v>
      </c>
      <c r="G26" s="307">
        <v>0</v>
      </c>
      <c r="H26" s="307">
        <v>301853.85954681737</v>
      </c>
    </row>
    <row r="27" spans="1:8">
      <c r="A27" s="344">
        <v>12</v>
      </c>
      <c r="B27" s="322" t="s">
        <v>766</v>
      </c>
      <c r="C27" s="307">
        <v>393594.42</v>
      </c>
      <c r="D27" s="307">
        <v>283114.11</v>
      </c>
      <c r="E27" s="307">
        <v>676708.53</v>
      </c>
      <c r="F27" s="307">
        <v>129710.02</v>
      </c>
      <c r="G27" s="307">
        <v>249736.60000000003</v>
      </c>
      <c r="H27" s="307">
        <v>379446.62000000005</v>
      </c>
    </row>
    <row r="28" spans="1:8">
      <c r="A28" s="344">
        <v>13</v>
      </c>
      <c r="B28" s="325" t="s">
        <v>767</v>
      </c>
      <c r="C28" s="307">
        <v>-4606448.9734584847</v>
      </c>
      <c r="D28" s="307">
        <v>-32036.69</v>
      </c>
      <c r="E28" s="307">
        <v>-4638485.6634584852</v>
      </c>
      <c r="F28" s="307">
        <v>-4378030.0423104186</v>
      </c>
      <c r="G28" s="307">
        <v>-34897.96</v>
      </c>
      <c r="H28" s="307">
        <v>-4412928.0023104185</v>
      </c>
    </row>
    <row r="29" spans="1:8">
      <c r="A29" s="344">
        <v>14</v>
      </c>
      <c r="B29" s="326" t="s">
        <v>768</v>
      </c>
      <c r="C29" s="307">
        <v>-17272278.539999999</v>
      </c>
      <c r="D29" s="307">
        <v>-82750.38</v>
      </c>
      <c r="E29" s="307">
        <v>-17355028.919999998</v>
      </c>
      <c r="F29" s="307">
        <v>-15971775.939999999</v>
      </c>
      <c r="G29" s="307">
        <v>-77780.779999999984</v>
      </c>
      <c r="H29" s="307">
        <v>-16049556.719999999</v>
      </c>
    </row>
    <row r="30" spans="1:8">
      <c r="A30" s="344">
        <v>14.1</v>
      </c>
      <c r="B30" s="302" t="s">
        <v>769</v>
      </c>
      <c r="C30" s="307">
        <v>-15783840.24</v>
      </c>
      <c r="D30" s="307">
        <v>0</v>
      </c>
      <c r="E30" s="307">
        <v>-15783840.24</v>
      </c>
      <c r="F30" s="307">
        <v>-14444683.92</v>
      </c>
      <c r="G30" s="307">
        <v>0</v>
      </c>
      <c r="H30" s="307">
        <v>-14444683.92</v>
      </c>
    </row>
    <row r="31" spans="1:8">
      <c r="A31" s="344">
        <v>14.2</v>
      </c>
      <c r="B31" s="302" t="s">
        <v>770</v>
      </c>
      <c r="C31" s="307">
        <v>-1488438.2999999998</v>
      </c>
      <c r="D31" s="307">
        <v>-82750.38</v>
      </c>
      <c r="E31" s="307">
        <v>-1571188.6799999997</v>
      </c>
      <c r="F31" s="307">
        <v>-1527092.02</v>
      </c>
      <c r="G31" s="307">
        <v>-77780.779999999984</v>
      </c>
      <c r="H31" s="307">
        <v>-1604872.8</v>
      </c>
    </row>
    <row r="32" spans="1:8">
      <c r="A32" s="344">
        <v>15</v>
      </c>
      <c r="B32" s="327" t="s">
        <v>771</v>
      </c>
      <c r="C32" s="307">
        <v>-3675165</v>
      </c>
      <c r="D32" s="307">
        <v>0</v>
      </c>
      <c r="E32" s="307">
        <v>-3675165</v>
      </c>
      <c r="F32" s="307">
        <v>-2799967</v>
      </c>
      <c r="G32" s="307">
        <v>0</v>
      </c>
      <c r="H32" s="307">
        <v>-2799967</v>
      </c>
    </row>
    <row r="33" spans="1:8" ht="22.5" customHeight="1">
      <c r="A33" s="344">
        <v>16</v>
      </c>
      <c r="B33" s="298" t="s">
        <v>772</v>
      </c>
      <c r="C33" s="307">
        <v>0</v>
      </c>
      <c r="D33" s="307">
        <v>0</v>
      </c>
      <c r="E33" s="307">
        <v>0</v>
      </c>
      <c r="F33" s="307">
        <v>0</v>
      </c>
      <c r="G33" s="307">
        <v>0</v>
      </c>
      <c r="H33" s="307">
        <v>0</v>
      </c>
    </row>
    <row r="34" spans="1:8">
      <c r="A34" s="344">
        <v>17</v>
      </c>
      <c r="B34" s="322" t="s">
        <v>773</v>
      </c>
      <c r="C34" s="307">
        <v>70614.835831364253</v>
      </c>
      <c r="D34" s="307">
        <v>0</v>
      </c>
      <c r="E34" s="307">
        <v>70614.835831364253</v>
      </c>
      <c r="F34" s="307">
        <v>76260.401123590302</v>
      </c>
      <c r="G34" s="307">
        <v>0</v>
      </c>
      <c r="H34" s="307">
        <v>76260.401123590302</v>
      </c>
    </row>
    <row r="35" spans="1:8">
      <c r="A35" s="344">
        <v>17.100000000000001</v>
      </c>
      <c r="B35" s="328" t="s">
        <v>774</v>
      </c>
      <c r="C35" s="511">
        <v>102215.57568470614</v>
      </c>
      <c r="D35" s="307">
        <v>0</v>
      </c>
      <c r="E35" s="307">
        <v>102215.57568470614</v>
      </c>
      <c r="F35" s="307">
        <v>76260.401123590302</v>
      </c>
      <c r="G35" s="307">
        <v>0</v>
      </c>
      <c r="H35" s="307">
        <v>76260.401123590302</v>
      </c>
    </row>
    <row r="36" spans="1:8">
      <c r="A36" s="344">
        <v>17.2</v>
      </c>
      <c r="B36" s="302" t="s">
        <v>775</v>
      </c>
      <c r="C36" s="307">
        <v>-31600.739853341889</v>
      </c>
      <c r="D36" s="307">
        <v>0</v>
      </c>
      <c r="E36" s="307">
        <v>-31600.739853341889</v>
      </c>
      <c r="F36" s="307">
        <v>0</v>
      </c>
      <c r="G36" s="307">
        <v>0</v>
      </c>
      <c r="H36" s="307">
        <v>0</v>
      </c>
    </row>
    <row r="37" spans="1:8" ht="41.4" customHeight="1">
      <c r="A37" s="344">
        <v>18</v>
      </c>
      <c r="B37" s="329" t="s">
        <v>776</v>
      </c>
      <c r="C37" s="307">
        <v>-3499221.941131168</v>
      </c>
      <c r="D37" s="307">
        <v>466261.49330000213</v>
      </c>
      <c r="E37" s="307">
        <v>-3032960.447831166</v>
      </c>
      <c r="F37" s="307">
        <v>-3310106.6467276891</v>
      </c>
      <c r="G37" s="307">
        <v>-329177.90768516849</v>
      </c>
      <c r="H37" s="307">
        <v>-3639284.5544128576</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-3499221.941131168</v>
      </c>
      <c r="D39" s="307">
        <v>466261.49330000213</v>
      </c>
      <c r="E39" s="307">
        <v>-3032960.447831166</v>
      </c>
      <c r="F39" s="307">
        <v>-3310106.6467276891</v>
      </c>
      <c r="G39" s="307">
        <v>-329177.90768516849</v>
      </c>
      <c r="H39" s="307">
        <v>-3639284.5544128576</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4873105.5210958393</v>
      </c>
      <c r="D43" s="307">
        <v>12240208.956779001</v>
      </c>
      <c r="E43" s="307">
        <v>17113314.477874842</v>
      </c>
      <c r="F43" s="307">
        <v>4670014.7922705766</v>
      </c>
      <c r="G43" s="307">
        <v>14419387.549106801</v>
      </c>
      <c r="H43" s="307">
        <v>19089402.341377378</v>
      </c>
    </row>
    <row r="44" spans="1:8">
      <c r="A44" s="344">
        <v>23</v>
      </c>
      <c r="B44" s="331" t="s">
        <v>783</v>
      </c>
      <c r="C44" s="307">
        <v>-2900784</v>
      </c>
      <c r="D44" s="307">
        <v>0</v>
      </c>
      <c r="E44" s="307">
        <v>-2900784</v>
      </c>
      <c r="F44" s="307">
        <v>-2940036</v>
      </c>
      <c r="G44" s="307">
        <v>0</v>
      </c>
      <c r="H44" s="307">
        <v>-2940036</v>
      </c>
    </row>
    <row r="45" spans="1:8">
      <c r="A45" s="344">
        <v>24</v>
      </c>
      <c r="B45" s="331" t="s">
        <v>784</v>
      </c>
      <c r="C45" s="307">
        <v>1972321.5210958393</v>
      </c>
      <c r="D45" s="307">
        <v>12240208.956779001</v>
      </c>
      <c r="E45" s="307">
        <v>14212530.477874842</v>
      </c>
      <c r="F45" s="307">
        <v>1729978.7922705766</v>
      </c>
      <c r="G45" s="307">
        <v>14419387.549106801</v>
      </c>
      <c r="H45" s="307">
        <v>16149366.341377378</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45838</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279456797.17000043</v>
      </c>
      <c r="D8" s="334">
        <v>465853483.5399999</v>
      </c>
      <c r="E8" s="334">
        <v>745310280.71000028</v>
      </c>
      <c r="F8" s="334">
        <v>258324866.35999998</v>
      </c>
      <c r="G8" s="334">
        <v>438198470.85000032</v>
      </c>
      <c r="H8" s="334">
        <v>696523337.21000028</v>
      </c>
    </row>
    <row r="9" spans="1:8">
      <c r="A9" s="333">
        <v>3.1</v>
      </c>
      <c r="B9" s="336" t="s">
        <v>786</v>
      </c>
      <c r="C9" s="334">
        <v>164485797.20000046</v>
      </c>
      <c r="D9" s="334">
        <v>465853483.5399999</v>
      </c>
      <c r="E9" s="334">
        <v>630339280.74000037</v>
      </c>
      <c r="F9" s="334">
        <v>179716372.79999998</v>
      </c>
      <c r="G9" s="334">
        <v>438198470.85000032</v>
      </c>
      <c r="H9" s="334">
        <v>617914843.65000033</v>
      </c>
    </row>
    <row r="10" spans="1:8">
      <c r="A10" s="333">
        <v>3.2</v>
      </c>
      <c r="B10" s="336" t="s">
        <v>787</v>
      </c>
      <c r="C10" s="334">
        <v>114970999.96999998</v>
      </c>
      <c r="D10" s="334">
        <v>0</v>
      </c>
      <c r="E10" s="334">
        <v>114970999.96999998</v>
      </c>
      <c r="F10" s="334">
        <v>78608493.560000002</v>
      </c>
      <c r="G10" s="334">
        <v>0</v>
      </c>
      <c r="H10" s="334">
        <v>78608493.560000002</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1630837403.9211974</v>
      </c>
      <c r="D14" s="334">
        <v>1456508952.2844999</v>
      </c>
      <c r="E14" s="334">
        <v>3087346356.2056971</v>
      </c>
      <c r="F14" s="334">
        <v>1358001094.5959666</v>
      </c>
      <c r="G14" s="334">
        <v>1366421952.4087577</v>
      </c>
      <c r="H14" s="334">
        <v>2724423047.0047245</v>
      </c>
    </row>
    <row r="15" spans="1:8">
      <c r="A15" s="333">
        <v>5.0999999999999996</v>
      </c>
      <c r="B15" s="338" t="s">
        <v>791</v>
      </c>
      <c r="C15" s="334">
        <v>16639077.459999999</v>
      </c>
      <c r="D15" s="334">
        <v>32862771.899999999</v>
      </c>
      <c r="E15" s="334">
        <v>49501849.359999999</v>
      </c>
      <c r="F15" s="334">
        <v>10494857.109999999</v>
      </c>
      <c r="G15" s="334">
        <v>27866935.240000006</v>
      </c>
      <c r="H15" s="334">
        <v>38361792.350000009</v>
      </c>
    </row>
    <row r="16" spans="1:8">
      <c r="A16" s="333">
        <v>5.2</v>
      </c>
      <c r="B16" s="338" t="s">
        <v>792</v>
      </c>
      <c r="C16" s="334">
        <v>112953751.55</v>
      </c>
      <c r="D16" s="334">
        <v>2479833.0199999996</v>
      </c>
      <c r="E16" s="334">
        <v>115433584.56999999</v>
      </c>
      <c r="F16" s="334">
        <v>83737206.319999993</v>
      </c>
      <c r="G16" s="334">
        <v>3062101.77</v>
      </c>
      <c r="H16" s="334">
        <v>86799308.089999989</v>
      </c>
    </row>
    <row r="17" spans="1:8">
      <c r="A17" s="333">
        <v>5.3</v>
      </c>
      <c r="B17" s="338" t="s">
        <v>793</v>
      </c>
      <c r="C17" s="334">
        <v>1258585389.2599971</v>
      </c>
      <c r="D17" s="334">
        <v>1380826799.5699999</v>
      </c>
      <c r="E17" s="334">
        <v>2639412188.8299971</v>
      </c>
      <c r="F17" s="334">
        <v>1028662719.1600032</v>
      </c>
      <c r="G17" s="334">
        <v>1262816475.9599991</v>
      </c>
      <c r="H17" s="334">
        <v>2291479195.1200023</v>
      </c>
    </row>
    <row r="18" spans="1:8">
      <c r="A18" s="333" t="s">
        <v>169</v>
      </c>
      <c r="B18" s="339" t="s">
        <v>794</v>
      </c>
      <c r="C18" s="334">
        <v>723971939.89999723</v>
      </c>
      <c r="D18" s="334">
        <v>489980603.43000007</v>
      </c>
      <c r="E18" s="334">
        <v>1213952543.3299973</v>
      </c>
      <c r="F18" s="334">
        <v>595586516.76000309</v>
      </c>
      <c r="G18" s="334">
        <v>453795509.63999933</v>
      </c>
      <c r="H18" s="334">
        <v>1049382026.4000025</v>
      </c>
    </row>
    <row r="19" spans="1:8">
      <c r="A19" s="333" t="s">
        <v>170</v>
      </c>
      <c r="B19" s="340" t="s">
        <v>795</v>
      </c>
      <c r="C19" s="334">
        <v>251179905.72999975</v>
      </c>
      <c r="D19" s="334">
        <v>514815136.0399999</v>
      </c>
      <c r="E19" s="334">
        <v>765995041.76999962</v>
      </c>
      <c r="F19" s="334">
        <v>190588089.69999996</v>
      </c>
      <c r="G19" s="334">
        <v>446050180.18999964</v>
      </c>
      <c r="H19" s="334">
        <v>636638269.88999963</v>
      </c>
    </row>
    <row r="20" spans="1:8">
      <c r="A20" s="333" t="s">
        <v>171</v>
      </c>
      <c r="B20" s="340" t="s">
        <v>796</v>
      </c>
      <c r="C20" s="334">
        <v>28675776.699999999</v>
      </c>
      <c r="D20" s="334">
        <v>76513106.139999956</v>
      </c>
      <c r="E20" s="334">
        <v>105188882.83999996</v>
      </c>
      <c r="F20" s="334">
        <v>21959566.750000004</v>
      </c>
      <c r="G20" s="334">
        <v>69735027.61999999</v>
      </c>
      <c r="H20" s="334">
        <v>91694594.36999999</v>
      </c>
    </row>
    <row r="21" spans="1:8">
      <c r="A21" s="333" t="s">
        <v>172</v>
      </c>
      <c r="B21" s="340" t="s">
        <v>797</v>
      </c>
      <c r="C21" s="334">
        <v>205927348.00000012</v>
      </c>
      <c r="D21" s="334">
        <v>188641559.53</v>
      </c>
      <c r="E21" s="334">
        <v>394568907.53000009</v>
      </c>
      <c r="F21" s="334">
        <v>177881345.87000024</v>
      </c>
      <c r="G21" s="334">
        <v>147012273.58000013</v>
      </c>
      <c r="H21" s="334">
        <v>324893619.45000041</v>
      </c>
    </row>
    <row r="22" spans="1:8">
      <c r="A22" s="333" t="s">
        <v>173</v>
      </c>
      <c r="B22" s="340" t="s">
        <v>515</v>
      </c>
      <c r="C22" s="334">
        <v>48830418.930000015</v>
      </c>
      <c r="D22" s="334">
        <v>110876394.42999998</v>
      </c>
      <c r="E22" s="334">
        <v>159706813.35999998</v>
      </c>
      <c r="F22" s="334">
        <v>42647200.079999954</v>
      </c>
      <c r="G22" s="334">
        <v>146223484.92999998</v>
      </c>
      <c r="H22" s="334">
        <v>188870685.00999993</v>
      </c>
    </row>
    <row r="23" spans="1:8">
      <c r="A23" s="333">
        <v>5.4</v>
      </c>
      <c r="B23" s="338" t="s">
        <v>798</v>
      </c>
      <c r="C23" s="334">
        <v>153574375.45910019</v>
      </c>
      <c r="D23" s="334">
        <v>19506311.650099996</v>
      </c>
      <c r="E23" s="334">
        <v>173080687.10920018</v>
      </c>
      <c r="F23" s="334">
        <v>141187724.76284635</v>
      </c>
      <c r="G23" s="334">
        <v>27258228.770479582</v>
      </c>
      <c r="H23" s="334">
        <v>168445953.53332594</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89084810.192100018</v>
      </c>
      <c r="D26" s="334">
        <v>20833236.144399997</v>
      </c>
      <c r="E26" s="334">
        <v>109918046.33650002</v>
      </c>
      <c r="F26" s="334">
        <v>93918587.24311702</v>
      </c>
      <c r="G26" s="334">
        <v>45418210.668278821</v>
      </c>
      <c r="H26" s="334">
        <v>139336797.91139585</v>
      </c>
    </row>
    <row r="27" spans="1:8">
      <c r="A27" s="333">
        <v>6</v>
      </c>
      <c r="B27" s="337" t="s">
        <v>801</v>
      </c>
      <c r="C27" s="334">
        <v>39320287.730000019</v>
      </c>
      <c r="D27" s="334">
        <v>34621824.640000001</v>
      </c>
      <c r="E27" s="334">
        <v>73942112.37000002</v>
      </c>
      <c r="F27" s="334">
        <v>22287212.61999996</v>
      </c>
      <c r="G27" s="334">
        <v>32797873.909999996</v>
      </c>
      <c r="H27" s="334">
        <v>55085086.529999956</v>
      </c>
    </row>
    <row r="28" spans="1:8">
      <c r="A28" s="333">
        <v>7</v>
      </c>
      <c r="B28" s="337" t="s">
        <v>802</v>
      </c>
      <c r="C28" s="334">
        <v>42002531.319999993</v>
      </c>
      <c r="D28" s="334">
        <v>7605423.4699999997</v>
      </c>
      <c r="E28" s="334">
        <v>49607954.789999992</v>
      </c>
      <c r="F28" s="334">
        <v>33930117.479999997</v>
      </c>
      <c r="G28" s="334">
        <v>11805903.85</v>
      </c>
      <c r="H28" s="334">
        <v>45736021.329999998</v>
      </c>
    </row>
    <row r="29" spans="1:8">
      <c r="A29" s="333">
        <v>8</v>
      </c>
      <c r="B29" s="337" t="s">
        <v>803</v>
      </c>
      <c r="C29" s="334">
        <v>0</v>
      </c>
      <c r="D29" s="334">
        <v>0</v>
      </c>
      <c r="E29" s="334">
        <v>0</v>
      </c>
      <c r="F29" s="334">
        <v>0</v>
      </c>
      <c r="G29" s="334">
        <v>0</v>
      </c>
      <c r="H29" s="334">
        <v>0</v>
      </c>
    </row>
    <row r="30" spans="1:8">
      <c r="A30" s="333">
        <v>9</v>
      </c>
      <c r="B30" s="335" t="s">
        <v>174</v>
      </c>
      <c r="C30" s="334">
        <v>60444847.799999997</v>
      </c>
      <c r="D30" s="334">
        <v>135201482.89999998</v>
      </c>
      <c r="E30" s="334">
        <v>195646330.69999999</v>
      </c>
      <c r="F30" s="334">
        <v>93332931</v>
      </c>
      <c r="G30" s="334">
        <v>132450233.47999999</v>
      </c>
      <c r="H30" s="334">
        <v>225783164.47999999</v>
      </c>
    </row>
    <row r="31" spans="1:8" ht="27.6">
      <c r="A31" s="333">
        <v>9.1</v>
      </c>
      <c r="B31" s="336" t="s">
        <v>804</v>
      </c>
      <c r="C31" s="334">
        <v>60444847.799999997</v>
      </c>
      <c r="D31" s="334">
        <v>37378317.549999997</v>
      </c>
      <c r="E31" s="334">
        <v>97823165.349999994</v>
      </c>
      <c r="F31" s="334">
        <v>93332931</v>
      </c>
      <c r="G31" s="334">
        <v>19558651.240000002</v>
      </c>
      <c r="H31" s="334">
        <v>112891582.24000001</v>
      </c>
    </row>
    <row r="32" spans="1:8" ht="27.6">
      <c r="A32" s="333">
        <v>9.1999999999999993</v>
      </c>
      <c r="B32" s="336" t="s">
        <v>805</v>
      </c>
      <c r="C32" s="334">
        <v>0</v>
      </c>
      <c r="D32" s="334">
        <v>97823165.349999994</v>
      </c>
      <c r="E32" s="334">
        <v>97823165.349999994</v>
      </c>
      <c r="F32" s="334">
        <v>0</v>
      </c>
      <c r="G32" s="334">
        <v>112891582.23999999</v>
      </c>
      <c r="H32" s="334">
        <v>112891582.23999999</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16959776.260000005</v>
      </c>
      <c r="D38" s="334">
        <v>4797831.32</v>
      </c>
      <c r="E38" s="334">
        <v>21757607.580000006</v>
      </c>
      <c r="F38" s="334">
        <v>14811067.969999995</v>
      </c>
      <c r="G38" s="334">
        <v>7370614.2699999996</v>
      </c>
      <c r="H38" s="334">
        <v>22181682.239999995</v>
      </c>
    </row>
    <row r="39" spans="1:8">
      <c r="A39" s="333">
        <v>10.1</v>
      </c>
      <c r="B39" s="336" t="s">
        <v>812</v>
      </c>
      <c r="C39" s="334">
        <v>941937.62999999977</v>
      </c>
      <c r="D39" s="334">
        <v>0</v>
      </c>
      <c r="E39" s="334">
        <v>941937.62999999977</v>
      </c>
      <c r="F39" s="334">
        <v>616764.29</v>
      </c>
      <c r="G39" s="334">
        <v>0</v>
      </c>
      <c r="H39" s="334">
        <v>616764.29</v>
      </c>
    </row>
    <row r="40" spans="1:8" ht="27.6">
      <c r="A40" s="333">
        <v>10.199999999999999</v>
      </c>
      <c r="B40" s="336" t="s">
        <v>813</v>
      </c>
      <c r="C40" s="334">
        <v>1038267.9400000002</v>
      </c>
      <c r="D40" s="334">
        <v>0</v>
      </c>
      <c r="E40" s="334">
        <v>1038267.9400000002</v>
      </c>
      <c r="F40" s="334">
        <v>402596.54999999993</v>
      </c>
      <c r="G40" s="334">
        <v>0</v>
      </c>
      <c r="H40" s="334">
        <v>402596.54999999993</v>
      </c>
    </row>
    <row r="41" spans="1:8" ht="27.6">
      <c r="A41" s="333">
        <v>10.3</v>
      </c>
      <c r="B41" s="336" t="s">
        <v>814</v>
      </c>
      <c r="C41" s="334">
        <v>9605471.2500000019</v>
      </c>
      <c r="D41" s="334">
        <v>3134729.1200000006</v>
      </c>
      <c r="E41" s="334">
        <v>12740200.370000003</v>
      </c>
      <c r="F41" s="334">
        <v>7888198.6899999939</v>
      </c>
      <c r="G41" s="334">
        <v>4277104</v>
      </c>
      <c r="H41" s="334">
        <v>12165302.689999994</v>
      </c>
    </row>
    <row r="42" spans="1:8" ht="27.6">
      <c r="A42" s="333">
        <v>10.4</v>
      </c>
      <c r="B42" s="336" t="s">
        <v>815</v>
      </c>
      <c r="C42" s="334">
        <v>7354305.0100000016</v>
      </c>
      <c r="D42" s="334">
        <v>1663102.2000000002</v>
      </c>
      <c r="E42" s="334">
        <v>9017407.2100000009</v>
      </c>
      <c r="F42" s="334">
        <v>6922869.2800000012</v>
      </c>
      <c r="G42" s="334">
        <v>3093510.27</v>
      </c>
      <c r="H42" s="334">
        <v>10016379.550000001</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45838</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2Q-2025</v>
      </c>
      <c r="D5" s="232" t="str">
        <f>IF(INT(MONTH($B$2))=3, "4"&amp;"Q"&amp;"-"&amp;YEAR($B$2)-1, IF(INT(MONTH($B$2))=6, "1"&amp;"Q"&amp;"-"&amp;YEAR($B$2), IF(INT(MONTH($B$2))=9, "2"&amp;"Q"&amp;"-"&amp;YEAR($B$2),IF(INT(MONTH($B$2))=12, "3"&amp;"Q"&amp;"-"&amp;YEAR($B$2), 0))))</f>
        <v>1Q-2025</v>
      </c>
      <c r="E5" s="232" t="str">
        <f>IF(INT(MONTH($B$2))=3, "3"&amp;"Q"&amp;"-"&amp;YEAR($B$2)-1, IF(INT(MONTH($B$2))=6, "4"&amp;"Q"&amp;"-"&amp;YEAR($B$2)-1, IF(INT(MONTH($B$2))=9, "1"&amp;"Q"&amp;"-"&amp;YEAR($B$2),IF(INT(MONTH($B$2))=12, "2"&amp;"Q"&amp;"-"&amp;YEAR($B$2), 0))))</f>
        <v>4Q-2024</v>
      </c>
      <c r="F5" s="232" t="str">
        <f>IF(INT(MONTH($B$2))=3, "2"&amp;"Q"&amp;"-"&amp;YEAR($B$2)-1, IF(INT(MONTH($B$2))=6, "3"&amp;"Q"&amp;"-"&amp;YEAR($B$2)-1, IF(INT(MONTH($B$2))=9, "4"&amp;"Q"&amp;"-"&amp;YEAR($B$2)-1,IF(INT(MONTH($B$2))=12, "1"&amp;"Q"&amp;"-"&amp;YEAR($B$2), 0))))</f>
        <v>3Q-2024</v>
      </c>
      <c r="G5" s="232" t="str">
        <f>IF(INT(MONTH($B$2))=3, "1"&amp;"Q"&amp;"-"&amp;YEAR($B$2)-1, IF(INT(MONTH($B$2))=6, "2"&amp;"Q"&amp;"-"&amp;YEAR($B$2)-1, IF(INT(MONTH($B$2))=9, "3"&amp;"Q"&amp;"-"&amp;YEAR($B$2)-1,IF(INT(MONTH($B$2))=12, "4"&amp;"Q"&amp;"-"&amp;YEAR($B$2)-1, 0))))</f>
        <v>2Q-2024</v>
      </c>
    </row>
    <row r="6" spans="1:7" ht="15" customHeight="1">
      <c r="A6" s="201">
        <v>1</v>
      </c>
      <c r="B6" s="225" t="s">
        <v>101</v>
      </c>
      <c r="C6" s="202">
        <v>1542768002.4614844</v>
      </c>
      <c r="D6" s="202">
        <v>1510848837.3731191</v>
      </c>
      <c r="E6" s="202">
        <v>1459724959.0767858</v>
      </c>
      <c r="F6" s="202">
        <v>1389765334.2910295</v>
      </c>
      <c r="G6" s="202">
        <v>1380007632.4720359</v>
      </c>
    </row>
    <row r="7" spans="1:7" ht="15" customHeight="1">
      <c r="A7" s="201">
        <v>1.1000000000000001</v>
      </c>
      <c r="B7" s="203" t="s">
        <v>414</v>
      </c>
      <c r="C7" s="204">
        <v>1482566939.1119893</v>
      </c>
      <c r="D7" s="204">
        <v>1457036903.2033718</v>
      </c>
      <c r="E7" s="204">
        <v>1412148426.376039</v>
      </c>
      <c r="F7" s="204">
        <v>1345042861.6652462</v>
      </c>
      <c r="G7" s="204">
        <v>1334052852.1587818</v>
      </c>
    </row>
    <row r="8" spans="1:7" ht="27.6">
      <c r="A8" s="201" t="s">
        <v>146</v>
      </c>
      <c r="B8" s="205" t="s">
        <v>239</v>
      </c>
      <c r="C8" s="204">
        <v>5500000</v>
      </c>
      <c r="D8" s="204">
        <v>5500000</v>
      </c>
      <c r="E8" s="204">
        <v>0</v>
      </c>
      <c r="F8" s="204">
        <v>0</v>
      </c>
      <c r="G8" s="204">
        <v>0</v>
      </c>
    </row>
    <row r="9" spans="1:7" ht="15" customHeight="1">
      <c r="A9" s="201">
        <v>1.2</v>
      </c>
      <c r="B9" s="203" t="s">
        <v>21</v>
      </c>
      <c r="C9" s="204">
        <v>55748150.845175155</v>
      </c>
      <c r="D9" s="204">
        <v>51382316.75637757</v>
      </c>
      <c r="E9" s="204">
        <v>46231386.300746784</v>
      </c>
      <c r="F9" s="204">
        <v>43528736.62578328</v>
      </c>
      <c r="G9" s="204">
        <v>43696948.668454148</v>
      </c>
    </row>
    <row r="10" spans="1:7" ht="15" customHeight="1">
      <c r="A10" s="201">
        <v>1.3</v>
      </c>
      <c r="B10" s="226" t="s">
        <v>73</v>
      </c>
      <c r="C10" s="204">
        <v>4452912.5043199994</v>
      </c>
      <c r="D10" s="204">
        <v>2429617.4133699997</v>
      </c>
      <c r="E10" s="204">
        <v>1345146.4000000001</v>
      </c>
      <c r="F10" s="204">
        <v>1193736</v>
      </c>
      <c r="G10" s="204">
        <v>2257831.6447999999</v>
      </c>
    </row>
    <row r="11" spans="1:7" ht="15" customHeight="1">
      <c r="A11" s="201">
        <v>2</v>
      </c>
      <c r="B11" s="225" t="s">
        <v>102</v>
      </c>
      <c r="C11" s="204">
        <v>4543744.6059740465</v>
      </c>
      <c r="D11" s="204">
        <v>2984096.385061149</v>
      </c>
      <c r="E11" s="204">
        <v>794752.09463778266</v>
      </c>
      <c r="F11" s="204">
        <v>3577157.4302716758</v>
      </c>
      <c r="G11" s="204">
        <v>2317289.9530450967</v>
      </c>
    </row>
    <row r="12" spans="1:7" ht="15" customHeight="1">
      <c r="A12" s="201">
        <v>3</v>
      </c>
      <c r="B12" s="225" t="s">
        <v>100</v>
      </c>
      <c r="C12" s="204">
        <v>148245985</v>
      </c>
      <c r="D12" s="204">
        <v>148245985</v>
      </c>
      <c r="E12" s="204">
        <v>148245985</v>
      </c>
      <c r="F12" s="204">
        <v>128535367</v>
      </c>
      <c r="G12" s="204">
        <v>128535367</v>
      </c>
    </row>
    <row r="13" spans="1:7" ht="15" customHeight="1" thickBot="1">
      <c r="A13" s="62">
        <v>4</v>
      </c>
      <c r="B13" s="227" t="s">
        <v>147</v>
      </c>
      <c r="C13" s="136">
        <v>1695557732.0674584</v>
      </c>
      <c r="D13" s="136">
        <v>1662078918.7581804</v>
      </c>
      <c r="E13" s="136">
        <v>1608765696.1714237</v>
      </c>
      <c r="F13" s="136">
        <v>1521877858.7213011</v>
      </c>
      <c r="G13" s="136">
        <v>1510860289.425081</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45838</v>
      </c>
    </row>
    <row r="4" spans="1:8" ht="25.5" customHeight="1" thickBot="1">
      <c r="A4" s="130" t="s">
        <v>243</v>
      </c>
      <c r="B4" s="23" t="s">
        <v>80</v>
      </c>
      <c r="C4" s="9"/>
    </row>
    <row r="5" spans="1:8">
      <c r="A5" s="7"/>
      <c r="B5" s="221" t="s">
        <v>81</v>
      </c>
      <c r="C5" s="230" t="s">
        <v>424</v>
      </c>
    </row>
    <row r="6" spans="1:8" ht="15">
      <c r="A6" s="10">
        <v>1</v>
      </c>
      <c r="B6" s="24" t="s">
        <v>1006</v>
      </c>
      <c r="C6" s="228" t="s">
        <v>1007</v>
      </c>
    </row>
    <row r="7" spans="1:8" ht="15">
      <c r="A7" s="10">
        <v>2</v>
      </c>
      <c r="B7" s="24" t="s">
        <v>1008</v>
      </c>
      <c r="C7" s="228" t="s">
        <v>1009</v>
      </c>
    </row>
    <row r="8" spans="1:8" ht="15">
      <c r="A8" s="10">
        <v>3</v>
      </c>
      <c r="B8" s="24" t="s">
        <v>1010</v>
      </c>
      <c r="C8" s="228" t="s">
        <v>1011</v>
      </c>
    </row>
    <row r="9" spans="1:8" ht="15">
      <c r="A9" s="10">
        <v>4</v>
      </c>
      <c r="B9" s="24" t="s">
        <v>1012</v>
      </c>
      <c r="C9" s="228" t="s">
        <v>1013</v>
      </c>
    </row>
    <row r="10" spans="1:8" ht="15">
      <c r="A10" s="10">
        <v>5</v>
      </c>
      <c r="B10" s="24" t="s">
        <v>1014</v>
      </c>
      <c r="C10" s="228" t="s">
        <v>1011</v>
      </c>
    </row>
    <row r="11" spans="1:8" ht="15">
      <c r="A11" s="10"/>
      <c r="B11" s="24"/>
      <c r="C11" s="228"/>
    </row>
    <row r="12" spans="1:8" ht="15">
      <c r="A12" s="10"/>
      <c r="B12" s="24"/>
      <c r="C12" s="228"/>
      <c r="H12" s="2"/>
    </row>
    <row r="13" spans="1:8" ht="15">
      <c r="A13" s="10"/>
      <c r="B13" s="24"/>
      <c r="C13" s="228"/>
      <c r="H13" s="2"/>
    </row>
    <row r="14" spans="1:8" ht="55.2">
      <c r="A14" s="10"/>
      <c r="B14" s="222" t="s">
        <v>82</v>
      </c>
      <c r="C14" s="231" t="s">
        <v>425</v>
      </c>
    </row>
    <row r="15" spans="1:8">
      <c r="A15" s="10">
        <v>1</v>
      </c>
      <c r="B15" s="20" t="s">
        <v>1015</v>
      </c>
      <c r="C15" s="229" t="s">
        <v>1016</v>
      </c>
    </row>
    <row r="16" spans="1:8">
      <c r="A16" s="10">
        <v>2</v>
      </c>
      <c r="B16" s="20" t="s">
        <v>1017</v>
      </c>
      <c r="C16" s="229" t="s">
        <v>1018</v>
      </c>
    </row>
    <row r="17" spans="1:3">
      <c r="A17" s="10">
        <v>3</v>
      </c>
      <c r="B17" s="20" t="s">
        <v>1019</v>
      </c>
      <c r="C17" s="229" t="s">
        <v>1020</v>
      </c>
    </row>
    <row r="18" spans="1:3">
      <c r="A18" s="10">
        <v>4</v>
      </c>
      <c r="B18" s="20" t="s">
        <v>1021</v>
      </c>
      <c r="C18" s="229" t="s">
        <v>1022</v>
      </c>
    </row>
    <row r="19" spans="1:3">
      <c r="A19" s="10">
        <v>5</v>
      </c>
      <c r="B19" s="20" t="s">
        <v>1023</v>
      </c>
      <c r="C19" s="229" t="s">
        <v>1024</v>
      </c>
    </row>
    <row r="20" spans="1:3" ht="15.75" customHeight="1">
      <c r="A20" s="10"/>
      <c r="B20" s="20"/>
      <c r="C20" s="21"/>
    </row>
    <row r="21" spans="1:3" ht="30" customHeight="1">
      <c r="A21" s="10"/>
      <c r="B21" s="658" t="s">
        <v>83</v>
      </c>
      <c r="C21" s="659"/>
    </row>
    <row r="22" spans="1:3" ht="15">
      <c r="A22" s="10">
        <v>1</v>
      </c>
      <c r="B22" s="24" t="s">
        <v>1025</v>
      </c>
      <c r="C22" s="489">
        <v>0.8</v>
      </c>
    </row>
    <row r="23" spans="1:3" ht="15">
      <c r="A23" s="488">
        <v>2</v>
      </c>
      <c r="B23" s="24" t="s">
        <v>1026</v>
      </c>
      <c r="C23" s="489">
        <v>0.15</v>
      </c>
    </row>
    <row r="24" spans="1:3" ht="15">
      <c r="A24" s="488">
        <v>3</v>
      </c>
      <c r="B24" s="24" t="s">
        <v>1027</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1025</v>
      </c>
      <c r="C28" s="491">
        <v>0.8</v>
      </c>
    </row>
    <row r="29" spans="1:3" ht="15">
      <c r="A29" s="490">
        <v>2</v>
      </c>
      <c r="B29" s="24" t="s">
        <v>1026</v>
      </c>
      <c r="C29" s="491">
        <v>0.15</v>
      </c>
    </row>
    <row r="30" spans="1:3" ht="15">
      <c r="A30" s="490">
        <v>3</v>
      </c>
      <c r="B30" s="24" t="s">
        <v>1027</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45838</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277477298.72000003</v>
      </c>
      <c r="D8" s="345">
        <v>0</v>
      </c>
      <c r="E8" s="345">
        <v>277477298.72000003</v>
      </c>
    </row>
    <row r="9" spans="1:5">
      <c r="A9" s="344">
        <v>1.1000000000000001</v>
      </c>
      <c r="B9" s="294" t="s">
        <v>85</v>
      </c>
      <c r="C9" s="345">
        <v>60696943.549999997</v>
      </c>
      <c r="D9" s="345">
        <v>0</v>
      </c>
      <c r="E9" s="345">
        <v>60696943.549999997</v>
      </c>
    </row>
    <row r="10" spans="1:5">
      <c r="A10" s="344">
        <v>1.2</v>
      </c>
      <c r="B10" s="294" t="s">
        <v>86</v>
      </c>
      <c r="C10" s="345">
        <v>133598081.46000001</v>
      </c>
      <c r="D10" s="345">
        <v>0</v>
      </c>
      <c r="E10" s="345">
        <v>133598081.46000001</v>
      </c>
    </row>
    <row r="11" spans="1:5">
      <c r="A11" s="344">
        <v>1.3</v>
      </c>
      <c r="B11" s="294" t="s">
        <v>87</v>
      </c>
      <c r="C11" s="345">
        <v>83182273.710000008</v>
      </c>
      <c r="D11" s="345">
        <v>0</v>
      </c>
      <c r="E11" s="345">
        <v>83182273.710000008</v>
      </c>
    </row>
    <row r="12" spans="1:5">
      <c r="A12" s="344">
        <v>2</v>
      </c>
      <c r="B12" s="295" t="s">
        <v>703</v>
      </c>
      <c r="C12" s="345">
        <v>0</v>
      </c>
      <c r="D12" s="345">
        <v>0</v>
      </c>
      <c r="E12" s="345">
        <v>0</v>
      </c>
    </row>
    <row r="13" spans="1:5">
      <c r="A13" s="344">
        <v>2.1</v>
      </c>
      <c r="B13" s="296" t="s">
        <v>704</v>
      </c>
      <c r="C13" s="345">
        <v>0</v>
      </c>
      <c r="D13" s="345">
        <v>0</v>
      </c>
      <c r="E13" s="345">
        <v>0</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1764669999.0401711</v>
      </c>
      <c r="D20" s="345">
        <v>0</v>
      </c>
      <c r="E20" s="345">
        <v>1764669999.0401711</v>
      </c>
    </row>
    <row r="21" spans="1:5">
      <c r="A21" s="344">
        <v>6.1</v>
      </c>
      <c r="B21" s="299" t="s">
        <v>543</v>
      </c>
      <c r="C21" s="345">
        <v>201493410.88513526</v>
      </c>
      <c r="D21" s="345">
        <v>0</v>
      </c>
      <c r="E21" s="345">
        <v>201493410.88513526</v>
      </c>
    </row>
    <row r="22" spans="1:5">
      <c r="A22" s="344">
        <v>6.2</v>
      </c>
      <c r="B22" s="299" t="s">
        <v>709</v>
      </c>
      <c r="C22" s="345">
        <v>1563176588.155036</v>
      </c>
      <c r="D22" s="345">
        <v>0</v>
      </c>
      <c r="E22" s="345">
        <v>1563176588.155036</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30673204</v>
      </c>
      <c r="D25" s="345">
        <v>0</v>
      </c>
      <c r="E25" s="345">
        <v>30673204</v>
      </c>
    </row>
    <row r="26" spans="1:5">
      <c r="A26" s="344">
        <v>9.1</v>
      </c>
      <c r="B26" s="302" t="s">
        <v>714</v>
      </c>
      <c r="C26" s="345">
        <v>30673204</v>
      </c>
      <c r="D26" s="345">
        <v>0</v>
      </c>
      <c r="E26" s="345">
        <v>30673204</v>
      </c>
    </row>
    <row r="27" spans="1:5">
      <c r="A27" s="344">
        <v>9.1999999999999993</v>
      </c>
      <c r="B27" s="302" t="s">
        <v>715</v>
      </c>
      <c r="C27" s="345">
        <v>0</v>
      </c>
      <c r="D27" s="345">
        <v>0</v>
      </c>
      <c r="E27" s="345">
        <v>0</v>
      </c>
    </row>
    <row r="28" spans="1:5">
      <c r="A28" s="344">
        <v>10</v>
      </c>
      <c r="B28" s="298" t="s">
        <v>36</v>
      </c>
      <c r="C28" s="345">
        <v>33636153</v>
      </c>
      <c r="D28" s="345">
        <v>33636153</v>
      </c>
      <c r="E28" s="345">
        <v>0</v>
      </c>
    </row>
    <row r="29" spans="1:5">
      <c r="A29" s="344">
        <v>10.1</v>
      </c>
      <c r="B29" s="302" t="s">
        <v>716</v>
      </c>
      <c r="C29" s="345">
        <v>20374000</v>
      </c>
      <c r="D29" s="345">
        <v>20374000</v>
      </c>
      <c r="E29" s="345">
        <v>0</v>
      </c>
    </row>
    <row r="30" spans="1:5">
      <c r="A30" s="344">
        <v>10.199999999999999</v>
      </c>
      <c r="B30" s="302" t="s">
        <v>717</v>
      </c>
      <c r="C30" s="345">
        <v>13262153</v>
      </c>
      <c r="D30" s="345">
        <v>13262153</v>
      </c>
      <c r="E30" s="345">
        <v>0</v>
      </c>
    </row>
    <row r="31" spans="1:5">
      <c r="A31" s="344">
        <v>11</v>
      </c>
      <c r="B31" s="298" t="s">
        <v>718</v>
      </c>
      <c r="C31" s="345">
        <v>2046640.4802407476</v>
      </c>
      <c r="D31" s="345">
        <v>0</v>
      </c>
      <c r="E31" s="345">
        <v>2046640.4802407476</v>
      </c>
    </row>
    <row r="32" spans="1:5">
      <c r="A32" s="344">
        <v>11.1</v>
      </c>
      <c r="B32" s="302" t="s">
        <v>719</v>
      </c>
      <c r="C32" s="345">
        <v>2046640.4802407476</v>
      </c>
      <c r="D32" s="345">
        <v>0</v>
      </c>
      <c r="E32" s="345">
        <v>2046640.4802407476</v>
      </c>
    </row>
    <row r="33" spans="1:7">
      <c r="A33" s="344">
        <v>11.2</v>
      </c>
      <c r="B33" s="302" t="s">
        <v>720</v>
      </c>
      <c r="C33" s="345">
        <v>0</v>
      </c>
      <c r="D33" s="345">
        <v>0</v>
      </c>
      <c r="E33" s="345">
        <v>0</v>
      </c>
    </row>
    <row r="34" spans="1:7">
      <c r="A34" s="344">
        <v>13</v>
      </c>
      <c r="B34" s="298" t="s">
        <v>88</v>
      </c>
      <c r="C34" s="345">
        <v>55570696.59844853</v>
      </c>
      <c r="D34" s="345">
        <v>0</v>
      </c>
      <c r="E34" s="345">
        <v>55570696.59844853</v>
      </c>
    </row>
    <row r="35" spans="1:7">
      <c r="A35" s="344">
        <v>13.1</v>
      </c>
      <c r="B35" s="303" t="s">
        <v>721</v>
      </c>
      <c r="C35" s="345">
        <v>39593883</v>
      </c>
      <c r="D35" s="345">
        <v>0</v>
      </c>
      <c r="E35" s="345">
        <v>39593883</v>
      </c>
    </row>
    <row r="36" spans="1:7">
      <c r="A36" s="344">
        <v>13.2</v>
      </c>
      <c r="B36" s="303" t="s">
        <v>722</v>
      </c>
      <c r="C36" s="345">
        <v>0</v>
      </c>
      <c r="D36" s="345">
        <v>0</v>
      </c>
      <c r="E36" s="345">
        <v>0</v>
      </c>
    </row>
    <row r="37" spans="1:7" ht="42" thickBot="1">
      <c r="A37" s="183"/>
      <c r="B37" s="184" t="s">
        <v>308</v>
      </c>
      <c r="C37" s="345">
        <v>2169576529.8388605</v>
      </c>
      <c r="D37" s="345">
        <v>33636153</v>
      </c>
      <c r="E37" s="345">
        <v>2135940376.8388605</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45838</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2135940376.8388605</v>
      </c>
    </row>
    <row r="6" spans="1:6" ht="15" thickBot="1">
      <c r="A6" s="57">
        <v>2.1</v>
      </c>
      <c r="B6" s="107" t="s">
        <v>834</v>
      </c>
      <c r="C6" s="493">
        <v>123198678.52074233</v>
      </c>
    </row>
    <row r="7" spans="1:6" s="2" customFormat="1" ht="28.2" outlineLevel="1" thickBot="1">
      <c r="A7" s="106">
        <v>2.2000000000000002</v>
      </c>
      <c r="B7" s="102" t="s">
        <v>835</v>
      </c>
      <c r="C7" s="493">
        <v>0</v>
      </c>
    </row>
    <row r="8" spans="1:6" s="2" customFormat="1" ht="28.2" thickBot="1">
      <c r="A8" s="106">
        <v>3</v>
      </c>
      <c r="B8" s="103" t="s">
        <v>701</v>
      </c>
      <c r="C8" s="492">
        <v>2259139055.3596029</v>
      </c>
    </row>
    <row r="9" spans="1:6" ht="15" thickBot="1">
      <c r="A9" s="57">
        <v>4</v>
      </c>
      <c r="B9" s="110" t="s">
        <v>158</v>
      </c>
      <c r="C9" s="493">
        <v>0</v>
      </c>
    </row>
    <row r="10" spans="1:6" s="2" customFormat="1" ht="28.2" outlineLevel="1" thickBot="1">
      <c r="A10" s="106">
        <v>5.0999999999999996</v>
      </c>
      <c r="B10" s="102" t="s">
        <v>164</v>
      </c>
      <c r="C10" s="493">
        <v>-62477220.06508217</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2196661835.2945209</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BGbdCcMMiCpXBEHvOQh3no+qIRcJM5VM3DAsqroDdeY=</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8k7VIATH2A4sjx6VO3pJes/HStmRw6xJGPWQ680r4uI=</DigestValue>
    </Reference>
  </SignedInfo>
  <SignatureValue>f9AwgEUc4AC1l7GBDAFJ6E4QALAPCXm/R/DHMxmTSSBK7LlPCe+lGXPAg/SviNgLLPCE6jzfFx0p
auamwjjkJAVGYvl8kISoRVjT8i542wlwrBJ56IgqX6cU9zapV1bhC27NSixD+DbX2TncbJBWWlI7
w5rKxck3zKZ6n0x/IT2M3+enM2s5F/nFyoXYku38gZAo4bb9SatLa3eDWD/1NbMV7Lk//xgVRiy3
xiXsJYTf+fCoPa3NC5UhuBGHI0+I41d/gPLGepi/tLoUSRUiqEB5+ozq1PTAlc74dJDAepQfHbW5
X+xlh/gvlFiNU/XRTof+Uu7cIVxlPxbwXu2BLw==</SignatureValue>
  <KeyInfo>
    <X509Data>
      <X509Certificate>MIIGOzCCBSOgAwIBAgIKbTUeBwAEAAKaSjANBgkqhkiG9w0BAQsFADBKMRIwEAYKCZImiZPyLGQBGRYCZ2UxEzARBgoJkiaJk/IsZAEZFgNuYmcxHzAdBgNVBAMTFk5CRyBDbGFzcyAyIElOVCBTdWIgQ0EwHhcNMjUxMDIxMDYyNTE3WhcNMjcxMDIxMDYyNTE3WjA5MRUwEwYDVQQKEwxKU0MgVEVSQUJBTksxIDAeBgNVBAMTF0JLUyAtIEFuYSBTaGFyYXNoZW5pZHplMIIBIjANBgkqhkiG9w0BAQEFAAOCAQ8AMIIBCgKCAQEA1D7K47+TBlMeEn7dt49AoXpCQgkySIfibS/wL6wnDkfkY487oQJkMAetyaMqbpshX/enCyyo6TJk17SwN8smnYWV+if0KYOo0afPIpVoIuOTQ6m9jklvF0Bvs4h9KGmXZleTqmZDyTo+q/xWmjXJvkxsWYcD6fQo5SBzx/GujDjCEcA6LsOdFGE7sytqOKVr5nJQXsc9xF4GNBffgzg57fef8T0yrUAJWFtVHjkWMvfsEkk0djORPq45H6PXQKfopLW15fEhBeyisKgbsR1cQjHCgCHm/SRv86UJY9Mxmj+ikQmKkbb5q2ZAU2xbuDQQhYt092YyHJXaX6B+ltc/wQIDAQABo4IDMjCCAy4wPAYJKwYBBAGCNxUHBC8wLQYlKwYBBAGCNxUI5rJgg431RIaBmQmDuKFKg76EcQSDxJEzhIOIXQIBZAIBIzAdBgNVHSUEFjAUBggrBgEFBQcDAgYIKwYBBQUHAwQwCwYDVR0PBAQDAgeAMCcGCSsGAQQBgjcVCgQaMBgwCgYIKwYBBQUHAwIwCgYIKwYBBQUHAwQwHQYDVR0OBBYEFFahZDNoLiyjJPV/7rwbf+GgV/vc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NCkuY3J0MA0GCSqGSIb3DQEBCwUAA4IBAQATKqhHZpkFTFpbhfKHHI3Wo8UL7Ewbs+s5slRZZyzBWtEtv101Zu1Tri/tsIbiL36uh2Dmp3fQ+45H7YFkWemEG6qfTCPVICs6+JQAa+ZoezLox3xnEB6/6uGDCLqc9goiN69Hm3OClHDcO1gq2vqnoc/emZvYg/vKuM4h3Nndb21HQJXKoOREhZjJCV6kHa96oToPt5FLZKOcqzKGIakwslsywZsSXXd9rbh/AHRWPy/Pa5CeOKBCQZ7W5uru4zs0gYBBggNXtRRL4EBUd1a32CHWp7Lg7Sx/3L6nb4k1JHmHYJoyY5KAvmwWFXlMAwZCOdbjI6sdgtF0MzsNE8rN</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6V1OFhsq6iY6YB7Z6axYwYUv7kJSyPZey72Z/KqJFt4=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9+CFPJ2ISb160jUN0w/Ls0B3w4uNDaeqlyrJ4Kf4IFg=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q7r6ZFYjhl35FqNbGUFbYKkNcUOVLXl8lXGvZcInN0E=</DigestValue>
      </Reference>
      <Reference URI="/xl/worksheets/sheet10.xml?ContentType=application/vnd.openxmlformats-officedocument.spreadsheetml.worksheet+xml">
        <DigestMethod Algorithm="http://www.w3.org/2001/04/xmlenc#sha256"/>
        <DigestValue>ka0FjG8wbYzkZ99+KN/y8WvNdENtDiZSyA+iLWEP+To=</DigestValue>
      </Reference>
      <Reference URI="/xl/worksheets/sheet11.xml?ContentType=application/vnd.openxmlformats-officedocument.spreadsheetml.worksheet+xml">
        <DigestMethod Algorithm="http://www.w3.org/2001/04/xmlenc#sha256"/>
        <DigestValue>Oq3B+Y+GOUcnezPT9NBe9YfjtZe49aXhrP8O9zQjOyY=</DigestValue>
      </Reference>
      <Reference URI="/xl/worksheets/sheet12.xml?ContentType=application/vnd.openxmlformats-officedocument.spreadsheetml.worksheet+xml">
        <DigestMethod Algorithm="http://www.w3.org/2001/04/xmlenc#sha256"/>
        <DigestValue>M5cNLasnXy5emBq+Hw1Bre9DMYYSMgaXqXB1SF+ykj8=</DigestValue>
      </Reference>
      <Reference URI="/xl/worksheets/sheet13.xml?ContentType=application/vnd.openxmlformats-officedocument.spreadsheetml.worksheet+xml">
        <DigestMethod Algorithm="http://www.w3.org/2001/04/xmlenc#sha256"/>
        <DigestValue>k0pemxJptvU9BXf8X7AQQ1UGOADaYAEZZc1gkOGGieM=</DigestValue>
      </Reference>
      <Reference URI="/xl/worksheets/sheet14.xml?ContentType=application/vnd.openxmlformats-officedocument.spreadsheetml.worksheet+xml">
        <DigestMethod Algorithm="http://www.w3.org/2001/04/xmlenc#sha256"/>
        <DigestValue>8Y1i8Kyugb+XoGrdfbdc9yYI3z7QYC/cwBQfAgFDphk=</DigestValue>
      </Reference>
      <Reference URI="/xl/worksheets/sheet15.xml?ContentType=application/vnd.openxmlformats-officedocument.spreadsheetml.worksheet+xml">
        <DigestMethod Algorithm="http://www.w3.org/2001/04/xmlenc#sha256"/>
        <DigestValue>k1rXslXlfDWUGbA54Fd3SPJoMsuCPEBZcVYN9icwryc=</DigestValue>
      </Reference>
      <Reference URI="/xl/worksheets/sheet16.xml?ContentType=application/vnd.openxmlformats-officedocument.spreadsheetml.worksheet+xml">
        <DigestMethod Algorithm="http://www.w3.org/2001/04/xmlenc#sha256"/>
        <DigestValue>zmDsDbJZqlD75AsWdnHxuaPo9BMBzCeaimZ3dGoGFHc=</DigestValue>
      </Reference>
      <Reference URI="/xl/worksheets/sheet17.xml?ContentType=application/vnd.openxmlformats-officedocument.spreadsheetml.worksheet+xml">
        <DigestMethod Algorithm="http://www.w3.org/2001/04/xmlenc#sha256"/>
        <DigestValue>UGXxFNkZMwR77C51bkMoaIta5djDvB4ErMxub83qIkE=</DigestValue>
      </Reference>
      <Reference URI="/xl/worksheets/sheet18.xml?ContentType=application/vnd.openxmlformats-officedocument.spreadsheetml.worksheet+xml">
        <DigestMethod Algorithm="http://www.w3.org/2001/04/xmlenc#sha256"/>
        <DigestValue>f113QywM2kyhJr19X0bDSSUsMGgzrG/R5CMs653umz4=</DigestValue>
      </Reference>
      <Reference URI="/xl/worksheets/sheet19.xml?ContentType=application/vnd.openxmlformats-officedocument.spreadsheetml.worksheet+xml">
        <DigestMethod Algorithm="http://www.w3.org/2001/04/xmlenc#sha256"/>
        <DigestValue>4LNVS3ajV5Q8/gwBMGynkGvdtRG+WwbwITJ9s5bjstE=</DigestValue>
      </Reference>
      <Reference URI="/xl/worksheets/sheet2.xml?ContentType=application/vnd.openxmlformats-officedocument.spreadsheetml.worksheet+xml">
        <DigestMethod Algorithm="http://www.w3.org/2001/04/xmlenc#sha256"/>
        <DigestValue>dT4tX8PKksCmJe5PUBvi12cS+Eak4/nbziRZv88LV4c=</DigestValue>
      </Reference>
      <Reference URI="/xl/worksheets/sheet20.xml?ContentType=application/vnd.openxmlformats-officedocument.spreadsheetml.worksheet+xml">
        <DigestMethod Algorithm="http://www.w3.org/2001/04/xmlenc#sha256"/>
        <DigestValue>2j9mAZmmh0B5k3wubDVROTyOSb5fnxUnHfS3m2Gmb+g=</DigestValue>
      </Reference>
      <Reference URI="/xl/worksheets/sheet21.xml?ContentType=application/vnd.openxmlformats-officedocument.spreadsheetml.worksheet+xml">
        <DigestMethod Algorithm="http://www.w3.org/2001/04/xmlenc#sha256"/>
        <DigestValue>ApTM0TTqqR2BZ3Ypkt66ZTgdVkwYaU61SmkpcqYy9SE=</DigestValue>
      </Reference>
      <Reference URI="/xl/worksheets/sheet22.xml?ContentType=application/vnd.openxmlformats-officedocument.spreadsheetml.worksheet+xml">
        <DigestMethod Algorithm="http://www.w3.org/2001/04/xmlenc#sha256"/>
        <DigestValue>kjSwANEyc26LtXvKgf4yOT2UNpLT8s2lfIxX35xvB9w=</DigestValue>
      </Reference>
      <Reference URI="/xl/worksheets/sheet23.xml?ContentType=application/vnd.openxmlformats-officedocument.spreadsheetml.worksheet+xml">
        <DigestMethod Algorithm="http://www.w3.org/2001/04/xmlenc#sha256"/>
        <DigestValue>1EUvOy7h5/EWNSuf8WZ5GITi6+blYbQgoLKCtgVBpks=</DigestValue>
      </Reference>
      <Reference URI="/xl/worksheets/sheet24.xml?ContentType=application/vnd.openxmlformats-officedocument.spreadsheetml.worksheet+xml">
        <DigestMethod Algorithm="http://www.w3.org/2001/04/xmlenc#sha256"/>
        <DigestValue>djjwtnHEb4HgSmbdiTNU08fndJINsHpNSkXx3+9bpBk=</DigestValue>
      </Reference>
      <Reference URI="/xl/worksheets/sheet25.xml?ContentType=application/vnd.openxmlformats-officedocument.spreadsheetml.worksheet+xml">
        <DigestMethod Algorithm="http://www.w3.org/2001/04/xmlenc#sha256"/>
        <DigestValue>07tW3rS3ZgS9rSZuESGhVlB6zcWnlARmfTDuazc0qT8=</DigestValue>
      </Reference>
      <Reference URI="/xl/worksheets/sheet26.xml?ContentType=application/vnd.openxmlformats-officedocument.spreadsheetml.worksheet+xml">
        <DigestMethod Algorithm="http://www.w3.org/2001/04/xmlenc#sha256"/>
        <DigestValue>M4Dt3hA6jA8SwiTmRm2M6L3M/922pQtOEzFcRCR7GgE=</DigestValue>
      </Reference>
      <Reference URI="/xl/worksheets/sheet27.xml?ContentType=application/vnd.openxmlformats-officedocument.spreadsheetml.worksheet+xml">
        <DigestMethod Algorithm="http://www.w3.org/2001/04/xmlenc#sha256"/>
        <DigestValue>E3ap6B/dDaC5obCJ1o56Pl40fdKit8m/kFbf/Ac+REE=</DigestValue>
      </Reference>
      <Reference URI="/xl/worksheets/sheet28.xml?ContentType=application/vnd.openxmlformats-officedocument.spreadsheetml.worksheet+xml">
        <DigestMethod Algorithm="http://www.w3.org/2001/04/xmlenc#sha256"/>
        <DigestValue>g2969vfqz1cPmlPDmkOLS1ACkcSScrei+ix0c55cupI=</DigestValue>
      </Reference>
      <Reference URI="/xl/worksheets/sheet29.xml?ContentType=application/vnd.openxmlformats-officedocument.spreadsheetml.worksheet+xml">
        <DigestMethod Algorithm="http://www.w3.org/2001/04/xmlenc#sha256"/>
        <DigestValue>fa04nUqtp1uq0g9dpJR5hiGcAPsa1awPJ9bOKcWhJXY=</DigestValue>
      </Reference>
      <Reference URI="/xl/worksheets/sheet3.xml?ContentType=application/vnd.openxmlformats-officedocument.spreadsheetml.worksheet+xml">
        <DigestMethod Algorithm="http://www.w3.org/2001/04/xmlenc#sha256"/>
        <DigestValue>QFUePz/8DrsSiELhd9VbJN1gyrQkbtpGk0nmCVaGXs4=</DigestValue>
      </Reference>
      <Reference URI="/xl/worksheets/sheet30.xml?ContentType=application/vnd.openxmlformats-officedocument.spreadsheetml.worksheet+xml">
        <DigestMethod Algorithm="http://www.w3.org/2001/04/xmlenc#sha256"/>
        <DigestValue>6FLkf7WLpmB6+W05XBNSFt3o24/DbjLmZXOmro49ZwI=</DigestValue>
      </Reference>
      <Reference URI="/xl/worksheets/sheet31.xml?ContentType=application/vnd.openxmlformats-officedocument.spreadsheetml.worksheet+xml">
        <DigestMethod Algorithm="http://www.w3.org/2001/04/xmlenc#sha256"/>
        <DigestValue>FLHCYUGHsT4XcWjeo4PbnKMLzHUDZyy96bfX6K3dMPY=</DigestValue>
      </Reference>
      <Reference URI="/xl/worksheets/sheet32.xml?ContentType=application/vnd.openxmlformats-officedocument.spreadsheetml.worksheet+xml">
        <DigestMethod Algorithm="http://www.w3.org/2001/04/xmlenc#sha256"/>
        <DigestValue>KxM3nKfSUi3yLrN/QgaOTHfWExqdsX2hBzeJ15FMz7Y=</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NWHBxGCq2zEgAW1WZnHTX2v4/D6oPxkeiIJKTNdE11c=</DigestValue>
      </Reference>
      <Reference URI="/xl/worksheets/sheet5.xml?ContentType=application/vnd.openxmlformats-officedocument.spreadsheetml.worksheet+xml">
        <DigestMethod Algorithm="http://www.w3.org/2001/04/xmlenc#sha256"/>
        <DigestValue>/xeaxXqt+uo+O6eBfbXSXWSW4yZaeew0zfMiJSrlbrw=</DigestValue>
      </Reference>
      <Reference URI="/xl/worksheets/sheet6.xml?ContentType=application/vnd.openxmlformats-officedocument.spreadsheetml.worksheet+xml">
        <DigestMethod Algorithm="http://www.w3.org/2001/04/xmlenc#sha256"/>
        <DigestValue>XNrRGqyg3E7RdQuUn/LfEaYKMTqthUzwCotZv6BFVEk=</DigestValue>
      </Reference>
      <Reference URI="/xl/worksheets/sheet7.xml?ContentType=application/vnd.openxmlformats-officedocument.spreadsheetml.worksheet+xml">
        <DigestMethod Algorithm="http://www.w3.org/2001/04/xmlenc#sha256"/>
        <DigestValue>IdGfaSH7B43KbpTNNcZppJYPLJH91xrTRDph2SJyxbw=</DigestValue>
      </Reference>
      <Reference URI="/xl/worksheets/sheet8.xml?ContentType=application/vnd.openxmlformats-officedocument.spreadsheetml.worksheet+xml">
        <DigestMethod Algorithm="http://www.w3.org/2001/04/xmlenc#sha256"/>
        <DigestValue>Dc/m77u9/9MYi9+iF8baWTWp8fGUQVMH+wldz7yLs5E=</DigestValue>
      </Reference>
      <Reference URI="/xl/worksheets/sheet9.xml?ContentType=application/vnd.openxmlformats-officedocument.spreadsheetml.worksheet+xml">
        <DigestMethod Algorithm="http://www.w3.org/2001/04/xmlenc#sha256"/>
        <DigestValue>gd5iiaxhy9Co7u2n0JWVRhNSucPKIoo+t81barWERXo=</DigestValue>
      </Reference>
    </Manifest>
    <SignatureProperties>
      <SignatureProperty Id="idSignatureTime" Target="#idPackageSignature">
        <mdssi:SignatureTime xmlns:mdssi="http://schemas.openxmlformats.org/package/2006/digital-signature">
          <mdssi:Format>YYYY-MM-DDThh:mm:ssTZD</mdssi:Format>
          <mdssi:Value>2025-12-22T10:22:14Z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2025-12-22T10:22:14Z</xd:SigningTime>
          <xd:SigningCertificate>
            <xd:Cert>
              <xd:CertDigest>
                <DigestMethod Algorithm="http://www.w3.org/2001/04/xmlenc#sha256"/>
                <DigestValue>DaU8SRGZklA9X4d+c6Kh4fGR1y5F8V28TxlDrmKAx58=</DigestValue>
              </xd:CertDigest>
              <xd:IssuerSerial>
                <X509IssuerName>CN=NBG Class 2 INT Sub CA, DC=nbg, DC=ge</X509IssuerName>
                <X509SerialNumber>515717787766861089380938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x3FdkCQYJcs0SUI/N5v8V9q5476HvcY/0VBoJ7Gau/w=</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JNvOVsc9zSdgyHFRrSbRBaG0xD4cVy6kkGhdYAI1/8M=</DigestValue>
    </Reference>
  </SignedInfo>
  <SignatureValue>Urt4udLrQKVy+IBcS5CWIxWl89LsACFAtxhqwWXtMegBTCvOGL5WsosClumihemK8eBIbGKUh9f0
h1FuMECkDufGr3PCaxcr00GHffvGtuBvm/fxkJpUkxJ/XVT2a4FHHjctuAS19B/L3jZQ0kkAR8N5
T8uytQtVfX2jdsFFR5ehmUmZsMHqZ6iwV9dDeVpr/h2LJX1cQ3qPk0q1D/nLd6p7fNeQoIsorabM
i5DJ0qy7hpxYo4iFBomKzvPZP7ZZ8JOy7mZXgtoKEFJ/czx7Igp8dnBNY6Ok7yl29CvEWNgANgC3
8IxNv13LXmrIuJzUGZaK3yR9Zwn+jVOxGjnQiA==</SignatureValue>
  <KeyInfo>
    <X509Data>
      <X509Certificate>MIIGNzCCBR+gAwIBAgIKbThbVAAEAAKaSzANBgkqhkiG9w0BAQsFADBKMRIwEAYKCZImiZPyLGQBGRYCZ2UxEzARBgoJkiaJk/IsZAEZFgNuYmcxHzAdBgNVBAMTFk5CRyBDbGFzcyAyIElOVCBTdWIgQ0EwHhcNMjUxMDIxMDYyODQ5WhcNMjcxMDIxMDYyODQ5WjA1MRUwEwYDVQQKEwxKU0MgVGVyYWJhbmsxHDAaBgNVBAMTE0JLUyAtIFNvcGhpZSBKdWdlbGkwggEiMA0GCSqGSIb3DQEBAQUAA4IBDwAwggEKAoIBAQDul1TDn6HRlzLKCsR6ARUmrLyrdQJWpgx9MjjXEl4uNZ7Rp1vVoNPaWh7PtsUMMnWonSTJUCBmSsBh2GUpKzIBvyXB3Re64Xnv3RTMkDe61KpOE+OTA0uAenhozIxhTMH14F+bNj7wbGEMp24V2k+vq5RYwjzRRJ+nhhaUYWmwqjgY5gBavLj5+gDVoXmsWAc2YEVDJbx8ycFl7C9bpxmOIT8Q0xYL+ScZ0yVsNnKDgJEzd9qwra1BlSoRA8ftlVRh8GKT5TwN1H9qSVepJj7iGrurg4iK5vsYhHQiz2vfalE1GrUifF0e9vij8/i6arO2G4AfqH56QHnLzFTvNBDBAgMBAAGjggMyMIIDLjA8BgkrBgEEAYI3FQcELzAtBiUrBgEEAYI3FQjmsmCDjfVEhoGZCYO4oUqDvoRxBIPEkTOEg4hdAgFkAgEjMB0GA1UdJQQWMBQGCCsGAQUFBwMCBggrBgEFBQcDBDALBgNVHQ8EBAMCB4AwJwYJKwYBBAGCNxUKBBowGDAKBggrBgEFBQcDAjAKBggrBgEFBQcDBDAdBgNVHQ4EFgQUlOJGhMa0hdolb1FqS2JYLgHyGg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CrcMRnCJqUuL/VHbtFDJkjcd/Zf+M2yLYs5eYyQhTxjEMhvhizD8eJffbch0O2JFzIgsFx/KRJY3NJ7w6SW7L59bzVWjSZTNRO6nh/LE6rTzOmDVW+fu5DCvJ5WCJnPJqdqlGsz4MAU6PtlbPBdwJnojUVxcJstLBO21Oao8jcqkRwv7nzbA4OcMjQmVQzNCZ9/qBKdnKgqEPNqtxKuGQ687EpmGW170tMtP0pgj75+wpfcG9OMDLX3N0tbHi7WY4KDIiPL73zqSI8jo788rd/nDeCJXn4rny1CI+1IDJI5fkC25hm+6fxeBg5J4qVK0LBfNNdpVjhWx0p8tBA0PI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vlhI5Ox2uGv0+zSJ8lwC08rKy8HNGqsjBpUBHuKg+Nw=</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6V1OFhsq6iY6YB7Z6axYwYUv7kJSyPZey72Z/KqJFt4=</DigestValue>
      </Reference>
      <Reference URI="/xl/styles.xml?ContentType=application/vnd.openxmlformats-officedocument.spreadsheetml.styles+xml">
        <DigestMethod Algorithm="http://www.w3.org/2001/04/xmlenc#sha256"/>
        <DigestValue>YbJjNvu/RTKdonY65ibjRa3iF/e6mEo/IRCwgrWk1uI=</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9+CFPJ2ISb160jUN0w/Ls0B3w4uNDaeqlyrJ4Kf4IFg=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q7r6ZFYjhl35FqNbGUFbYKkNcUOVLXl8lXGvZcInN0E=</DigestValue>
      </Reference>
      <Reference URI="/xl/worksheets/sheet10.xml?ContentType=application/vnd.openxmlformats-officedocument.spreadsheetml.worksheet+xml">
        <DigestMethod Algorithm="http://www.w3.org/2001/04/xmlenc#sha256"/>
        <DigestValue>ka0FjG8wbYzkZ99+KN/y8WvNdENtDiZSyA+iLWEP+To=</DigestValue>
      </Reference>
      <Reference URI="/xl/worksheets/sheet11.xml?ContentType=application/vnd.openxmlformats-officedocument.spreadsheetml.worksheet+xml">
        <DigestMethod Algorithm="http://www.w3.org/2001/04/xmlenc#sha256"/>
        <DigestValue>Oq3B+Y+GOUcnezPT9NBe9YfjtZe49aXhrP8O9zQjOyY=</DigestValue>
      </Reference>
      <Reference URI="/xl/worksheets/sheet12.xml?ContentType=application/vnd.openxmlformats-officedocument.spreadsheetml.worksheet+xml">
        <DigestMethod Algorithm="http://www.w3.org/2001/04/xmlenc#sha256"/>
        <DigestValue>M5cNLasnXy5emBq+Hw1Bre9DMYYSMgaXqXB1SF+ykj8=</DigestValue>
      </Reference>
      <Reference URI="/xl/worksheets/sheet13.xml?ContentType=application/vnd.openxmlformats-officedocument.spreadsheetml.worksheet+xml">
        <DigestMethod Algorithm="http://www.w3.org/2001/04/xmlenc#sha256"/>
        <DigestValue>k0pemxJptvU9BXf8X7AQQ1UGOADaYAEZZc1gkOGGieM=</DigestValue>
      </Reference>
      <Reference URI="/xl/worksheets/sheet14.xml?ContentType=application/vnd.openxmlformats-officedocument.spreadsheetml.worksheet+xml">
        <DigestMethod Algorithm="http://www.w3.org/2001/04/xmlenc#sha256"/>
        <DigestValue>8Y1i8Kyugb+XoGrdfbdc9yYI3z7QYC/cwBQfAgFDphk=</DigestValue>
      </Reference>
      <Reference URI="/xl/worksheets/sheet15.xml?ContentType=application/vnd.openxmlformats-officedocument.spreadsheetml.worksheet+xml">
        <DigestMethod Algorithm="http://www.w3.org/2001/04/xmlenc#sha256"/>
        <DigestValue>k1rXslXlfDWUGbA54Fd3SPJoMsuCPEBZcVYN9icwryc=</DigestValue>
      </Reference>
      <Reference URI="/xl/worksheets/sheet16.xml?ContentType=application/vnd.openxmlformats-officedocument.spreadsheetml.worksheet+xml">
        <DigestMethod Algorithm="http://www.w3.org/2001/04/xmlenc#sha256"/>
        <DigestValue>zmDsDbJZqlD75AsWdnHxuaPo9BMBzCeaimZ3dGoGFHc=</DigestValue>
      </Reference>
      <Reference URI="/xl/worksheets/sheet17.xml?ContentType=application/vnd.openxmlformats-officedocument.spreadsheetml.worksheet+xml">
        <DigestMethod Algorithm="http://www.w3.org/2001/04/xmlenc#sha256"/>
        <DigestValue>UGXxFNkZMwR77C51bkMoaIta5djDvB4ErMxub83qIkE=</DigestValue>
      </Reference>
      <Reference URI="/xl/worksheets/sheet18.xml?ContentType=application/vnd.openxmlformats-officedocument.spreadsheetml.worksheet+xml">
        <DigestMethod Algorithm="http://www.w3.org/2001/04/xmlenc#sha256"/>
        <DigestValue>f113QywM2kyhJr19X0bDSSUsMGgzrG/R5CMs653umz4=</DigestValue>
      </Reference>
      <Reference URI="/xl/worksheets/sheet19.xml?ContentType=application/vnd.openxmlformats-officedocument.spreadsheetml.worksheet+xml">
        <DigestMethod Algorithm="http://www.w3.org/2001/04/xmlenc#sha256"/>
        <DigestValue>4LNVS3ajV5Q8/gwBMGynkGvdtRG+WwbwITJ9s5bjstE=</DigestValue>
      </Reference>
      <Reference URI="/xl/worksheets/sheet2.xml?ContentType=application/vnd.openxmlformats-officedocument.spreadsheetml.worksheet+xml">
        <DigestMethod Algorithm="http://www.w3.org/2001/04/xmlenc#sha256"/>
        <DigestValue>dT4tX8PKksCmJe5PUBvi12cS+Eak4/nbziRZv88LV4c=</DigestValue>
      </Reference>
      <Reference URI="/xl/worksheets/sheet20.xml?ContentType=application/vnd.openxmlformats-officedocument.spreadsheetml.worksheet+xml">
        <DigestMethod Algorithm="http://www.w3.org/2001/04/xmlenc#sha256"/>
        <DigestValue>2j9mAZmmh0B5k3wubDVROTyOSb5fnxUnHfS3m2Gmb+g=</DigestValue>
      </Reference>
      <Reference URI="/xl/worksheets/sheet21.xml?ContentType=application/vnd.openxmlformats-officedocument.spreadsheetml.worksheet+xml">
        <DigestMethod Algorithm="http://www.w3.org/2001/04/xmlenc#sha256"/>
        <DigestValue>ApTM0TTqqR2BZ3Ypkt66ZTgdVkwYaU61SmkpcqYy9SE=</DigestValue>
      </Reference>
      <Reference URI="/xl/worksheets/sheet22.xml?ContentType=application/vnd.openxmlformats-officedocument.spreadsheetml.worksheet+xml">
        <DigestMethod Algorithm="http://www.w3.org/2001/04/xmlenc#sha256"/>
        <DigestValue>kjSwANEyc26LtXvKgf4yOT2UNpLT8s2lfIxX35xvB9w=</DigestValue>
      </Reference>
      <Reference URI="/xl/worksheets/sheet23.xml?ContentType=application/vnd.openxmlformats-officedocument.spreadsheetml.worksheet+xml">
        <DigestMethod Algorithm="http://www.w3.org/2001/04/xmlenc#sha256"/>
        <DigestValue>1EUvOy7h5/EWNSuf8WZ5GITi6+blYbQgoLKCtgVBpks=</DigestValue>
      </Reference>
      <Reference URI="/xl/worksheets/sheet24.xml?ContentType=application/vnd.openxmlformats-officedocument.spreadsheetml.worksheet+xml">
        <DigestMethod Algorithm="http://www.w3.org/2001/04/xmlenc#sha256"/>
        <DigestValue>djjwtnHEb4HgSmbdiTNU08fndJINsHpNSkXx3+9bpBk=</DigestValue>
      </Reference>
      <Reference URI="/xl/worksheets/sheet25.xml?ContentType=application/vnd.openxmlformats-officedocument.spreadsheetml.worksheet+xml">
        <DigestMethod Algorithm="http://www.w3.org/2001/04/xmlenc#sha256"/>
        <DigestValue>07tW3rS3ZgS9rSZuESGhVlB6zcWnlARmfTDuazc0qT8=</DigestValue>
      </Reference>
      <Reference URI="/xl/worksheets/sheet26.xml?ContentType=application/vnd.openxmlformats-officedocument.spreadsheetml.worksheet+xml">
        <DigestMethod Algorithm="http://www.w3.org/2001/04/xmlenc#sha256"/>
        <DigestValue>M4Dt3hA6jA8SwiTmRm2M6L3M/922pQtOEzFcRCR7GgE=</DigestValue>
      </Reference>
      <Reference URI="/xl/worksheets/sheet27.xml?ContentType=application/vnd.openxmlformats-officedocument.spreadsheetml.worksheet+xml">
        <DigestMethod Algorithm="http://www.w3.org/2001/04/xmlenc#sha256"/>
        <DigestValue>E3ap6B/dDaC5obCJ1o56Pl40fdKit8m/kFbf/Ac+REE=</DigestValue>
      </Reference>
      <Reference URI="/xl/worksheets/sheet28.xml?ContentType=application/vnd.openxmlformats-officedocument.spreadsheetml.worksheet+xml">
        <DigestMethod Algorithm="http://www.w3.org/2001/04/xmlenc#sha256"/>
        <DigestValue>g2969vfqz1cPmlPDmkOLS1ACkcSScrei+ix0c55cupI=</DigestValue>
      </Reference>
      <Reference URI="/xl/worksheets/sheet29.xml?ContentType=application/vnd.openxmlformats-officedocument.spreadsheetml.worksheet+xml">
        <DigestMethod Algorithm="http://www.w3.org/2001/04/xmlenc#sha256"/>
        <DigestValue>fa04nUqtp1uq0g9dpJR5hiGcAPsa1awPJ9bOKcWhJXY=</DigestValue>
      </Reference>
      <Reference URI="/xl/worksheets/sheet3.xml?ContentType=application/vnd.openxmlformats-officedocument.spreadsheetml.worksheet+xml">
        <DigestMethod Algorithm="http://www.w3.org/2001/04/xmlenc#sha256"/>
        <DigestValue>QFUePz/8DrsSiELhd9VbJN1gyrQkbtpGk0nmCVaGXs4=</DigestValue>
      </Reference>
      <Reference URI="/xl/worksheets/sheet30.xml?ContentType=application/vnd.openxmlformats-officedocument.spreadsheetml.worksheet+xml">
        <DigestMethod Algorithm="http://www.w3.org/2001/04/xmlenc#sha256"/>
        <DigestValue>6FLkf7WLpmB6+W05XBNSFt3o24/DbjLmZXOmro49ZwI=</DigestValue>
      </Reference>
      <Reference URI="/xl/worksheets/sheet31.xml?ContentType=application/vnd.openxmlformats-officedocument.spreadsheetml.worksheet+xml">
        <DigestMethod Algorithm="http://www.w3.org/2001/04/xmlenc#sha256"/>
        <DigestValue>FLHCYUGHsT4XcWjeo4PbnKMLzHUDZyy96bfX6K3dMPY=</DigestValue>
      </Reference>
      <Reference URI="/xl/worksheets/sheet32.xml?ContentType=application/vnd.openxmlformats-officedocument.spreadsheetml.worksheet+xml">
        <DigestMethod Algorithm="http://www.w3.org/2001/04/xmlenc#sha256"/>
        <DigestValue>KxM3nKfSUi3yLrN/QgaOTHfWExqdsX2hBzeJ15FMz7Y=</DigestValue>
      </Reference>
      <Reference URI="/xl/worksheets/sheet33.xml?ContentType=application/vnd.openxmlformats-officedocument.spreadsheetml.worksheet+xml">
        <DigestMethod Algorithm="http://www.w3.org/2001/04/xmlenc#sha256"/>
        <DigestValue>FoDPqlBiCFcDSbT08Vzgq/ohrO6c/RksdVR3KzvZmeA=</DigestValue>
      </Reference>
      <Reference URI="/xl/worksheets/sheet4.xml?ContentType=application/vnd.openxmlformats-officedocument.spreadsheetml.worksheet+xml">
        <DigestMethod Algorithm="http://www.w3.org/2001/04/xmlenc#sha256"/>
        <DigestValue>NWHBxGCq2zEgAW1WZnHTX2v4/D6oPxkeiIJKTNdE11c=</DigestValue>
      </Reference>
      <Reference URI="/xl/worksheets/sheet5.xml?ContentType=application/vnd.openxmlformats-officedocument.spreadsheetml.worksheet+xml">
        <DigestMethod Algorithm="http://www.w3.org/2001/04/xmlenc#sha256"/>
        <DigestValue>/xeaxXqt+uo+O6eBfbXSXWSW4yZaeew0zfMiJSrlbrw=</DigestValue>
      </Reference>
      <Reference URI="/xl/worksheets/sheet6.xml?ContentType=application/vnd.openxmlformats-officedocument.spreadsheetml.worksheet+xml">
        <DigestMethod Algorithm="http://www.w3.org/2001/04/xmlenc#sha256"/>
        <DigestValue>XNrRGqyg3E7RdQuUn/LfEaYKMTqthUzwCotZv6BFVEk=</DigestValue>
      </Reference>
      <Reference URI="/xl/worksheets/sheet7.xml?ContentType=application/vnd.openxmlformats-officedocument.spreadsheetml.worksheet+xml">
        <DigestMethod Algorithm="http://www.w3.org/2001/04/xmlenc#sha256"/>
        <DigestValue>IdGfaSH7B43KbpTNNcZppJYPLJH91xrTRDph2SJyxbw=</DigestValue>
      </Reference>
      <Reference URI="/xl/worksheets/sheet8.xml?ContentType=application/vnd.openxmlformats-officedocument.spreadsheetml.worksheet+xml">
        <DigestMethod Algorithm="http://www.w3.org/2001/04/xmlenc#sha256"/>
        <DigestValue>Dc/m77u9/9MYi9+iF8baWTWp8fGUQVMH+wldz7yLs5E=</DigestValue>
      </Reference>
      <Reference URI="/xl/worksheets/sheet9.xml?ContentType=application/vnd.openxmlformats-officedocument.spreadsheetml.worksheet+xml">
        <DigestMethod Algorithm="http://www.w3.org/2001/04/xmlenc#sha256"/>
        <DigestValue>gd5iiaxhy9Co7u2n0JWVRhNSucPKIoo+t81barWERXo=</DigestValue>
      </Reference>
    </Manifest>
    <SignatureProperties>
      <SignatureProperty Id="idSignatureTime" Target="#idPackageSignature">
        <mdssi:SignatureTime xmlns:mdssi="http://schemas.openxmlformats.org/package/2006/digital-signature">
          <mdssi:Format>YYYY-MM-DDThh:mm:ssTZD</mdssi:Format>
          <mdssi:Value>2025-12-22T10:22:28Z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2025-12-22T10:22:28Z</xd:SigningTime>
          <xd:SigningCertificate>
            <xd:Cert>
              <xd:CertDigest>
                <DigestMethod Algorithm="http://www.w3.org/2001/04/xmlenc#sha256"/>
                <DigestValue>E1Y39kp/PItlsLyhQrL8C3DQ/mMXxbKandjqAiO1PKs=</DigestValue>
              </xd:CertDigest>
              <xd:IssuerSerial>
                <X509IssuerName>CN=NBG Class 2 INT Sub CA, DC=nbg, DC=ge</X509IssuerName>
                <X509SerialNumber>515777545185891738360395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zCCA2ugAwIBAgIKGrWWhwABAAAAsDANBgkqhkiG9w0BAQsFADBHMRIwEAYKCZImiZPyLGQBGRYCZ2UxEzARBgoJkiaJk/IsZAEZFgNuYmcxHDAaBgNVBAMTE05CRyBDbGFzcyAxIFJvb3QgQ0EwHhcNMjUwNDE1MTUxMTEzWhcNMzAwNDE0MTUxMTE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sMIIBaDASBgkrBgEEAYI3FQEEBQIDAQAEMCMGCSsGAQQBgjcVAgQWBBQ0KUQRh0D/wO5XJAxgnohVEdcQ3jAdBgNVHQ4EFgQUwy7SL/BMLxnCJ4L89i6sarBJz8EwGQYJKwYBBAGCNxQCBAweCgBTAHUAYgBDAEEwCwYDVR0PBAQDAgGGMA8GA1UdEwEB/wQFMAMBAf8wHwYDVR0jBBgwFoAU6CYsCoPW18Do/q4IevdFE0cp8hkwSQYDVR0fBEIwQDA+oDygOoY4aHR0cDovL2NybC5uYmcuZ292LmdlL2NhL05CRyUyMENsYXNzJTIwMSUyMFJvb3QlMjBDQS5jcmwwaQYIKwYBBQUHAQEEXTBbMFkGCCsGAQUFBzAChk1odHRwOi8vY3JsLm5iZy5nb3YuZ2UvY2EvbmJnLXJvb3RDQS5uYmcuZ2VfTkJHJTIwQ2xhc3MlMjAxJTIwUm9vdCUyMENBKDEpLmNydDANBgkqhkiG9w0BAQsFAAOCAQEAMcCB+dOvKyjwRGTNdAi16EqAVFcgibDsK/Ge40A1AhBE/gpQCljRPsrhlBvVn4sjpGI2Z1MozEf6gVdUVA9KNc2jTBvhF093e9CHKy3Jqvt/qQJ9B4qAw7jbyg7lLvk5quvUs1XuwrDZcfirKPpnzVADCPBDlxHtmacS1kim++JDPXgbUCTrPVaPEgItmTjYFn0fmAQ9jHlaGEpjIfktrvAGmQEmfysMvz65MqsMp6tb0ZtH+VO/u3wMHR99rFQogkd5mxXzOGSax51Q1jOBTIr7L7KnOlLaKSWUY12MeWQOfebuVgftCTdgJksHDtPtIZpHozZbzc/l9R8AgaOChg==</xd:EncapsulatedX509Certificate>
            <xd:EncapsulatedX509Certificate>MIIDpTCCAo2gAwIBAgIQfdD+LvNow5tAi4nyJH3s+jANBgkqhkiG9w0BAQsFADBHMRIwEAYKCZImiZPyLGQBGRYCZ2UxEzARBgoJkiaJk/IsZAEZFgNuYmcxHDAaBgNVBAMTE05CRyBDbGFzcyAxIFJvb3QgQ0EwHhcNMTAxMTI0MjIzOTM0WhcNMzkwNTI4MTg0ODU5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gYwwgYkwEwYJKwYBBAGCNxQCBAYeBABDAEEwCwYDVR0PBAQDAgGGMA8GA1UdEwEB/wQFMAMBAf8wHQYDVR0OBBYEFOgmLAqD1tfA6P6uCHr3RRNHKfIZMBAGCSsGAQQBgjcVAQQDAgEBMCMGCSsGAQQBgjcVAgQWBBSwQhdv15cMFACCFzx99DRC99OzmTANBgkqhkiG9w0BAQsFAAOCAQEAh2X9DK1cog6ybrZ7TrA73EK7L1elW0CrLsXDuKvKZy71tWPD+MtX1TRjOFno997TgHbSaPFGZWART0g+yyBJ8rI1yNMBANWtgryOvsLap+7Cm1MDIpX3As/isOr17Z3n/HmtTsbm4/4eTpK9Ilh4GbC0Ax+co0/Hq6R/vsxY/TwSCNnfkF2AjYgs+jR+eLWEcu5+qHuy0E+YjTkH6zRIHvDXFNoJvb4beh9H3c+FEClEB3F0xZNsb5NP2ikduU7+K2d2vyLUFN8HDzOCV0Xz1T50lAyHmOJUDEtaYJn5lCXJaK5J+TqABrtwhkCrp/TVS+nFzCDx6N24BfvtR1A47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2025-12-18T13:18:36Z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