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331\To_Send&amp;Upload\"/>
    </mc:Choice>
  </mc:AlternateContent>
  <xr:revisionPtr revIDLastSave="0" documentId="13_ncr:1_{2AD74283-D4D4-4292-A3C0-8EB2C52E9B40}"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7" l="1"/>
  <c r="C26" i="79"/>
  <c r="C14" i="79"/>
  <c r="C13" i="79"/>
  <c r="C22" i="79" l="1"/>
  <c r="C8" i="79"/>
  <c r="C31" i="79"/>
  <c r="B2" i="107"/>
  <c r="C32" i="79" l="1"/>
  <c r="C34" i="79"/>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<sst xmlns="http://schemas.openxmlformats.org/spreadsheetml/2006/main" count="1663" uniqueCount="1032">
  <si>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</si>
  <si>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</si>
  <si>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</si>
  <si>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</si>
  <si>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</si>
  <si>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</si>
  <si>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</si>
  <si>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</si>
  <si>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</si>
  <si>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</si>
  <si>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</si>
  <si>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</si>
  <si>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</si>
  <si>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</si>
  <si>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</si>
  <si>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</si>
  <si>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</si>
  <si>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</si>
  <si>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</si>
  <si>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</si>
  <si>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</si>
  <si>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</si>
  <si>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</si>
  <si>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</si>
  <si>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</si>
  <si>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</si>
  <si>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</si>
  <si>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</si>
  <si>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</si>
  <si>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</si>
  <si>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</si>
  <si>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</si>
  <si>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</si>
  <si>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</si>
  <si>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</si>
  <si>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</si>
  <si>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</si>
  <si>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</si>
  <si>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</si>
  <si>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</si>
  <si>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</si>
  <si>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</si>
  <si>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</si>
  <si>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</si>
  <si>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</si>
  <si>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</si>
  <si>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</si>
  <si>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</si>
  <si>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</si>
  <si>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</si>
  <si>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</si>
  <si>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</si>
  <si>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</si>
  <si>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</si>
  <si>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</si>
  <si>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</si>
  <si>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</si>
  <si>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</si>
  <si>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</si>
  <si>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</si>
  <si>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</si>
  <si>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</si>
  <si>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</si>
  <si>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</si>
  <si>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</si>
  <si>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</si>
  <si>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</si>
  <si>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</si>
  <si>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</si>
  <si>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</si>
  <si>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</si>
  <si>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</si>
  <si>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</si>
  <si>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</si>
  <si>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</si>
  <si>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</si>
  <si>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</si>
  <si>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</si>
  <si>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</si>
  <si>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</si>
  <si>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</si>
  <si>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</si>
  <si>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</si>
  <si>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</si>
  <si>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</si>
  <si>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</si>
  <si>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</si>
  <si>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</si>
  <si>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</si>
  <si>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</si>
  <si>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</si>
  <si>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</si>
  <si>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</si>
  <si>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</si>
  <si>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</si>
  <si>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</si>
  <si>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</si>
  <si>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</si>
  <si>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</si>
  <si>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</si>
  <si>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</si>
  <si>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</si>
  <si>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</si>
  <si>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</si>
  <si>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</si>
  <si>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</si>
  <si>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</si>
  <si>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</si>
  <si>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</si>
  <si>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</si>
  <si>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</si>
  <si>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</si>
  <si>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</si>
  <si>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</si>
  <si>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</si>
  <si>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</si>
  <si>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</si>
  <si>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</si>
  <si>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</si>
  <si>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</si>
  <si>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</si>
  <si>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</si>
  <si>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</si>
  <si>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</si>
  <si>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</si>
  <si>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</si>
  <si>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</si>
  <si>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</si>
  <si>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</si>
  <si>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</si>
  <si>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</si>
  <si>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</si>
  <si>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</si>
  <si>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</si>
  <si>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</si>
  <si>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</si>
  <si>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</si>
  <si>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</si>
  <si>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</si>
  <si>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</si>
  <si>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</si>
  <si>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</si>
  <si>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</si>
  <si>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</si>
  <si>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</si>
  <si>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</si>
  <si>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</si>
  <si>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</si>
  <si>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</si>
  <si>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</si>
  <si>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</si>
  <si>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</si>
  <si>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</si>
  <si>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</si>
  <si>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</si>
  <si>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</si>
  <si>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</si>
  <si>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</si>
  <si>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</si>
  <si>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</si>
  <si>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</si>
  <si>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</si>
  <si>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</si>
  <si>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</si>
  <si>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</si>
  <si>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</si>
  <si>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</si>
  <si>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</si>
  <si>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</si>
  <si>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</si>
  <si>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</si>
  <si>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</si>
  <si>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</si>
  <si>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</si>
  <si>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</si>
  <si>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</si>
  <si>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</si>
  <si>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</si>
  <si>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</si>
  <si>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</si>
  <si>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</si>
  <si>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</si>
  <si>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</si>
  <si>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</si>
  <si>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</si>
  <si>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</si>
  <si>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</si>
  <si>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</si>
  <si>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</si>
  <si>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</si>
  <si>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</si>
  <si>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</si>
  <si>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</si>
  <si>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</si>
  <si>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</si>
  <si>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</si>
  <si>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</si>
  <si>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</si>
  <si>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</si>
  <si>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</si>
  <si>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</si>
  <si>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</si>
  <si>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</si>
  <si>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</si>
  <si>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</si>
  <si>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</si>
  <si>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</si>
  <si>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</si>
  <si>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</si>
  <si>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</si>
  <si>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</si>
  <si>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</si>
  <si>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</si>
  <si>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</si>
  <si>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</si>
  <si>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</si>
  <si>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</si>
  <si>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</si>
  <si>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</si>
  <si>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</si>
  <si>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</si>
  <si>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</si>
  <si>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</si>
  <si>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</si>
  <si>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</si>
  <si>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</si>
  <si>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</si>
  <si>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</si>
  <si>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</si>
  <si>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</si>
  <si>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</si>
  <si>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</si>
  <si>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</si>
  <si>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</si>
  <si>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</si>
  <si>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</si>
  <si>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</si>
  <si>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</si>
  <si>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</si>
  <si>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</si>
  <si>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</si>
  <si>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</si>
  <si>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</si>
  <si>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</si>
  <si>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</si>
  <si>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</si>
  <si>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</si>
  <si>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</si>
  <si>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</si>
  <si>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</si>
  <si>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</si>
  <si>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</si>
  <si>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</si>
  <si>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</si>
  <si>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</si>
  <si>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</si>
  <si>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</si>
  <si>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</si>
  <si>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</si>
  <si>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</si>
  <si>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</si>
  <si>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</si>
  <si>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</si>
  <si>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</si>
  <si>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</si>
  <si>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</si>
  <si>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</si>
  <si>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</si>
  <si>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</si>
  <si>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</si>
  <si>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</si>
  <si>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</si>
  <si>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</si>
  <si>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</si>
  <si>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</si>
  <si>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</si>
  <si>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</si>
  <si>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</si>
  <si>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</si>
  <si>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</si>
  <si>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</si>
  <si>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</si>
  <si>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</si>
  <si>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</si>
  <si>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</si>
  <si>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</si>
  <si>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</si>
  <si>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</si>
  <si>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</si>
  <si>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</si>
  <si>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</si>
  <si>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</si>
  <si>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</si>
  <si>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</si>
  <si>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</si>
  <si>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</si>
  <si>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</si>
  <si>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</si>
  <si>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</si>
  <si>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</si>
  <si>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</si>
  <si>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</si>
  <si>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</si>
  <si>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</si>
  <si>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</si>
  <si>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</si>
  <si>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</si>
  <si>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</si>
  <si>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</si>
  <si>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</si>
  <si>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</si>
  <si>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</si>
  <si>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</si>
  <si>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</si>
  <si>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</si>
  <si>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</si>
  <si>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</si>
  <si>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</si>
  <si>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</si>
  <si>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</si>
  <si>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</si>
  <si>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</si>
  <si>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</si>
  <si>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</si>
  <si>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</si>
  <si>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</si>
  <si>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</si>
  <si>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</si>
  <si>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</si>
  <si>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</si>
  <si>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</si>
  <si>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</si>
  <si>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</si>
  <si>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</si>
  <si>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</si>
  <si>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</si>
  <si>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</si>
  <si>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</si>
  <si>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</si>
  <si>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</si>
  <si>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</si>
  <si>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</si>
  <si>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</si>
  <si>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</si>
  <si>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</si>
  <si>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</si>
  <si>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</si>
  <si>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</si>
  <si>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</si>
  <si>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</si>
  <si>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</si>
  <si>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</si>
  <si>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</si>
  <si>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</si>
  <si>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</si>
  <si>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</si>
  <si>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</si>
  <si>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</si>
  <si>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</si>
  <si>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</si>
  <si>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</si>
  <si>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</si>
  <si>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</si>
  <si>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</si>
  <si>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</si>
  <si>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</si>
  <si>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</si>
  <si>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</si>
  <si>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</si>
  <si>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</si>
  <si>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</si>
  <si>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</si>
  <si>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</si>
  <si>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</si>
  <si>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</si>
  <si>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</si>
  <si>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</si>
  <si>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</si>
  <si>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</si>
  <si>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</si>
  <si>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</si>
  <si>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</si>
  <si>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</si>
  <si>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</si>
  <si>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</si>
  <si>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</si>
  <si>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</si>
  <si>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</si>
  <si>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</si>
  <si>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</si>
  <si>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</si>
  <si>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</si>
  <si>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</si>
  <si>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</si>
  <si>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</si>
  <si>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</si>
  <si>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</si>
  <si>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</si>
  <si>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</si>
  <si>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</si>
  <si>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</si>
  <si>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</si>
  <si>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</si>
  <si>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</si>
  <si>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</si>
  <si>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</si>
  <si>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</si>
  <si>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</si>
  <si>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</si>
  <si>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</si>
  <si>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</si>
  <si>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</si>
  <si>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</si>
  <si>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</si>
  <si>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</si>
  <si>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</si>
  <si>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</si>
  <si>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</si>
  <si>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</si>
  <si>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</si>
  <si>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</si>
  <si>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</si>
  <si>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</si>
  <si>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</si>
  <si>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</si>
  <si>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</si>
  <si>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</si>
  <si>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</si>
  <si>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</si>
  <si>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</si>
  <si>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</si>
  <si>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</si>
  <si>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</si>
  <si>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</si>
  <si>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</si>
  <si>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</si>
  <si>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</si>
  <si>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</si>
  <si>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</si>
  <si>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</si>
  <si>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</si>
  <si>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</si>
  <si>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</si>
  <si>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</si>
  <si>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</si>
  <si>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</si>
  <si>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</si>
  <si>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</si>
  <si>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</si>
  <si>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</si>
  <si>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</si>
  <si>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</si>
  <si>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</si>
  <si>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</si>
  <si>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</si>
  <si>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</si>
  <si>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</si>
  <si>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</si>
  <si>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</si>
  <si>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</si>
  <si>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</si>
  <si>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</si>
  <si>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</si>
  <si>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</si>
  <si>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</si>
  <si>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</si>
  <si>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</si>
  <si>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</si>
  <si>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</si>
  <si>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</si>
  <si>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</si>
  <si>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</si>
  <si>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</si>
  <si>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</si>
  <si>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</si>
  <si>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</si>
  <si>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</si>
  <si>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</si>
  <si>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</si>
  <si>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</si>
  <si>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</si>
  <si>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</si>
  <si>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</si>
  <si>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</si>
  <si>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</si>
  <si>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</si>
  <si>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</si>
  <si>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</si>
  <si>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</si>
  <si>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</si>
  <si>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</si>
  <si>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</si>
  <si>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</si>
  <si>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</si>
  <si>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</si>
  <si>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</si>
  <si>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</si>
  <si>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</si>
  <si>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</si>
  <si>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</si>
  <si>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</si>
  <si>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</si>
  <si>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</si>
  <si>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</si>
  <si>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</si>
  <si>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</si>
  <si>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</si>
  <si>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</si>
  <si>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</si>
  <si>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</si>
  <si>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</si>
  <si>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</si>
  <si>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</si>
  <si>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</si>
  <si>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</si>
  <si>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</si>
  <si>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</si>
  <si>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</si>
  <si>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</si>
  <si>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</si>
  <si>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</si>
  <si>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</si>
  <si>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</si>
  <si>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</si>
  <si>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</si>
  <si>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</si>
  <si>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</si>
  <si>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</si>
  <si>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</si>
  <si>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</si>
  <si>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</si>
  <si>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</si>
  <si>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</si>
  <si>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</si>
  <si>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</si>
  <si>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</si>
  <si>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</si>
  <si>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</si>
  <si>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</si>
  <si>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</si>
  <si>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</si>
  <si>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</si>
  <si>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</si>
  <si>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</si>
  <si>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</si>
  <si>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</si>
  <si>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</si>
  <si>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</si>
  <si>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</si>
  <si>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</si>
  <si>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</si>
  <si>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</si>
  <si>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</si>
  <si>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</si>
  <si>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</si>
  <si>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</si>
  <si>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</si>
  <si>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</si>
  <si>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</si>
  <si>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</si>
  <si>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</si>
  <si>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</si>
  <si>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</si>
  <si>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</si>
  <si>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</si>
  <si>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</si>
  <si>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</si>
  <si>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</si>
  <si>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</si>
  <si>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</si>
  <si>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</si>
  <si>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</si>
  <si>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</si>
  <si>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</si>
  <si>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</si>
  <si>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</si>
  <si>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</si>
  <si>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</si>
  <si>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</si>
  <si>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</si>
  <si>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</si>
  <si>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</si>
  <si>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</si>
  <si>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</si>
  <si>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</si>
  <si>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</si>
  <si>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</si>
  <si>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</si>
  <si>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</si>
  <si>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</si>
  <si>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</si>
  <si>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</si>
  <si>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</si>
  <si>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</si>
  <si>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</si>
  <si>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</si>
  <si>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</si>
  <si>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</si>
  <si>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</si>
  <si>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</si>
  <si>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</si>
  <si>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</si>
  <si>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</si>
  <si>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</si>
  <si>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</si>
  <si>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</si>
  <si>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</si>
  <si>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</si>
  <si>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</si>
  <si>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</si>
  <si>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</si>
  <si>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</si>
  <si>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</si>
  <si>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</si>
  <si>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</si>
  <si>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</si>
  <si>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</si>
  <si>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</si>
  <si>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</si>
  <si>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</si>
  <si>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</si>
  <si>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</si>
  <si>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</si>
  <si>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</si>
  <si>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</si>
  <si>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</si>
  <si>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</si>
  <si>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</si>
  <si>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</si>
  <si>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</si>
  <si>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</si>
  <si>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</si>
  <si>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</si>
  <si>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</si>
  <si>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</si>
  <si>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</si>
  <si>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</si>
  <si>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</si>
  <si>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</si>
  <si>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</si>
  <si>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</si>
  <si>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</si>
  <si>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</si>
  <si>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</si>
  <si>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</si>
  <si>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</si>
  <si>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</si>
  <si>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</si>
  <si>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</si>
  <si>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</si>
  <si>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</si>
  <si>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</si>
  <si>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</si>
  <si>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</si>
  <si>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</si>
  <si>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</si>
  <si>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</si>
  <si>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</si>
  <si>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</si>
  <si>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</si>
  <si>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</si>
  <si>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</si>
  <si>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</si>
  <si>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</si>
  <si>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</si>
  <si>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</si>
  <si>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</si>
  <si>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</si>
  <si>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</si>
  <si>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</si>
  <si>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</si>
  <si>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</si>
  <si>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</si>
  <si>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</si>
  <si>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</si>
  <si>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</si>
  <si>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</si>
  <si>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</si>
  <si>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</si>
  <si>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</si>
  <si>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</si>
  <si>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</si>
  <si>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</si>
  <si>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</si>
  <si>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</si>
  <si>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</si>
  <si>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</si>
  <si>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</si>
  <si>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</si>
  <si>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</si>
  <si>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</si>
  <si>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</si>
  <si>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</si>
  <si>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</si>
  <si>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</si>
  <si>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</si>
  <si>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</si>
  <si>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</si>
  <si>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</si>
  <si>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</si>
  <si>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</si>
  <si>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</si>
  <si>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</si>
  <si>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</si>
  <si>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</si>
  <si>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</si>
  <si>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</si>
  <si>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</si>
  <si>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</si>
  <si>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</si>
  <si>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</si>
  <si>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</si>
  <si>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</si>
  <si>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</si>
  <si>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</si>
  <si>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</si>
  <si>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</si>
  <si>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</si>
  <si>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</si>
  <si>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</si>
  <si>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</si>
  <si>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</si>
  <si>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</si>
  <si>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</si>
  <si>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</si>
  <si>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</si>
  <si>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</si>
  <si>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</si>
  <si>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</si>
  <si>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</si>
  <si>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</si>
  <si>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</si>
  <si>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</si>
  <si>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</si>
  <si>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</si>
  <si>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</si>
  <si>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</si>
  <si>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</si>
  <si>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</si>
  <si>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</si>
  <si>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</si>
  <si>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</si>
  <si>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</si>
  <si>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</si>
  <si>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</si>
  <si>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</si>
  <si>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</si>
  <si>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</si>
  <si>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</si>
  <si>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</si>
  <si>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</si>
  <si>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</si>
  <si>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</si>
  <si>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</si>
  <si>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</si>
  <si>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</si>
  <si>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</si>
  <si>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</si>
  <si>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</si>
  <si>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</si>
  <si>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</si>
  <si>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</si>
  <si>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</si>
  <si>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</si>
  <si>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</si>
  <si>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</si>
  <si>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</si>
  <si>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</si>
  <si>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</si>
  <si>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</si>
  <si>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</si>
  <si>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</si>
  <si>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</si>
  <si>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</si>
  <si>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</si>
  <si>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</si>
  <si>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</si>
  <si>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</si>
  <si>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</si>
  <si>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</si>
  <si>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</si>
  <si>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</si>
  <si>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</si>
  <si>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</si>
  <si>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</si>
  <si>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</si>
  <si>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</si>
  <si>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</si>
  <si>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</si>
  <si>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</si>
  <si>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</si>
  <si>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</si>
  <si>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</si>
  <si>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</si>
  <si>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</si>
  <si>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</si>
  <si>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</si>
  <si>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</si>
  <si>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</si>
  <si>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</si>
  <si>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</si>
  <si>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</si>
  <si>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</si>
  <si>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</si>
  <si>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</si>
  <si>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</si>
  <si>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</si>
  <si>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</si>
  <si>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</si>
  <si>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</si>
  <si>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</si>
  <si>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</si>
  <si>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</si>
  <si>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</si>
  <si>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</si>
  <si>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</si>
  <si>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</si>
  <si>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</si>
  <si>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</si>
  <si>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</si>
  <si>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</si>
  <si>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</si>
  <si>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</si>
  <si>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</si>
  <si>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</si>
  <si>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</si>
  <si>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</si>
  <si>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</si>
  <si>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</si>
  <si>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</si>
  <si>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</si>
  <si>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</si>
  <si>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</si>
  <si>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</si>
  <si>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</si>
  <si>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</si>
  <si>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</si>
  <si>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</si>
  <si>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</si>
  <si>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</si>
  <si>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</si>
  <si>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</si>
  <si>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</si>
  <si>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</si>
  <si>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</si>
  <si>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</si>
  <si>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</si>
  <si>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</si>
  <si>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</si>
  <si>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</si>
  <si>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</si>
  <si>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</si>
  <si>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</si>
  <si>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</si>
  <si>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</si>
  <si>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</si>
  <si>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</si>
  <si>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</si>
  <si>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</si>
  <si>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</si>
  <si>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</si>
  <si>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</si>
  <si>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</si>
  <si>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</si>
  <si>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</si>
  <si>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</si>
  <si>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</si>
  <si>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</si>
  <si>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</si>
  <si>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</si>
  <si>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</si>
  <si>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</si>
  <si>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</si>
  <si>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</si>
  <si>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</si>
  <si>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</si>
  <si>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</si>
  <si>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</si>
  <si>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</si>
  <si>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</si>
  <si>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</si>
  <si>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</si>
  <si>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</si>
  <si>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</si>
  <si>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</si>
  <si>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</si>
  <si>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</si>
  <si>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</si>
  <si>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</si>
  <si>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</si>
  <si>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</si>
  <si>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</si>
  <si>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</si>
  <si>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</si>
  <si>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</si>
  <si>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</si>
  <si>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</si>
  <si>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</si>
  <si>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</si>
  <si>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</si>
  <si>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</si>
  <si>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</si>
  <si>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</si>
  <si>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</si>
  <si>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</si>
  <si>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</si>
  <si>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</si>
  <si>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</si>
  <si>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</si>
  <si>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</si>
  <si>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</si>
  <si>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</si>
  <si>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</si>
  <si>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</si>
  <si>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</si>
  <si>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</si>
  <si>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</si>
  <si>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</si>
  <si>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</si>
  <si>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</si>
  <si>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</si>
  <si>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</si>
  <si>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</si>
  <si>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</si>
  <si>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</si>
  <si>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</si>
  <si>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</si>
  <si>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</si>
  <si>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</si>
  <si>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</si>
  <si>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</si>
  <si>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</si>
  <si>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</si>
  <si>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</si>
  <si>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</si>
  <si>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</si>
  <si>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</si>
  <si>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</si>
  <si>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</si>
  <si>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</si>
  <si>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</si>
  <si>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</si>
  <si>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</si>
  <si>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</si>
  <si>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</si>
  <si>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</si>
  <si>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</si>
  <si>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</si>
  <si>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</si>
  <si>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</si>
  <si>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</si>
  <si>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</si>
  <si>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</si>
  <si>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</si>
  <si>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</si>
  <si>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</si>
  <si>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</si>
  <si>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</si>
  <si>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</si>
  <si>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</si>
  <si>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</si>
  <si>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</si>
  <si>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</si>
  <si>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</si>
  <si>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</si>
  <si>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</si>
  <si>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</si>
  <si>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</si>
  <si>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</si>
  <si>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</si>
  <si>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</si>
  <si>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</si>
  <si>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</si>
  <si>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</si>
  <si>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</si>
  <si>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</si>
  <si>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</si>
  <si>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</si>
  <si>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</si>
  <si>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</si>
  <si>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</si>
  <si>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</si>
  <si>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</si>
  <si>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</si>
  <si>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</si>
  <si>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</si>
  <si>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</si>
  <si>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</si>
  <si>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</si>
  <si>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</si>
  <si>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</si>
  <si>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</si>
  <si>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</si>
  <si>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</si>
  <si>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</si>
  <si>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</si>
  <si>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</si>
  <si>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</si>
  <si>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</si>
  <si>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</si>
  <si>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</si>
  <si>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</si>
  <si>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</si>
  <si>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</si>
  <si>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</si>
  <si>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</si>
  <si>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</si>
  <si>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</si>
  <si>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</si>
  <si>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</si>
  <si>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</si>
  <si>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</si>
  <si>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ხირთ რულოფ დე კორტე</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</si>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</sst>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3">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193" fontId="0" fillId="0" borderId="0" xfId="0" applyNumberFormat="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6" fillId="0" borderId="126" xfId="0" applyFont="1" applyBorder="1" applyAlignment="1">
      <alignment horizontal="left" vertical="top" wrapText="1"/>
    </xf>
    <xf numFmtId="0" fontId="105" fillId="88" borderId="126" xfId="0" applyFont="1" applyFill="1" applyBorder="1" applyAlignment="1">
      <alignment horizontal="center"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06" fillId="0" borderId="126"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xf numFmtId="0" fontId="106" fillId="0" borderId="129" xfId="0" applyFont="1" applyBorder="1" applyAlignment="1">
      <alignment vertical="center" wrapText="1"/>
    </xf>
    <xf numFmtId="0" fontId="106" fillId="0" borderId="128" xfId="0" applyFont="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17" sqref="B17"/>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3" t="s">
        <v>309</v>
      </c>
      <c r="B6" s="634"/>
      <c r="C6" s="634"/>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45747</v>
      </c>
    </row>
    <row r="3" spans="1:6" s="13" customFormat="1" ht="15.75" customHeight="1"/>
    <row r="4" spans="1:6" ht="15" thickBot="1">
      <c r="A4" s="1" t="s">
        <v>246</v>
      </c>
      <c r="B4" s="22" t="s">
        <v>74</v>
      </c>
    </row>
    <row r="5" spans="1:6">
      <c r="A5" s="64" t="s">
        <v>25</v>
      </c>
      <c r="B5" s="65"/>
      <c r="C5" s="66" t="s">
        <v>26</v>
      </c>
    </row>
    <row r="6" spans="1:6">
      <c r="A6" s="67">
        <v>1</v>
      </c>
      <c r="B6" s="41" t="s">
        <v>27</v>
      </c>
      <c r="C6" s="137">
        <v>288828788</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167456788</v>
      </c>
    </row>
    <row r="12" spans="1:6" s="2" customFormat="1">
      <c r="A12" s="67">
        <v>7</v>
      </c>
      <c r="B12" s="41" t="s">
        <v>33</v>
      </c>
      <c r="C12" s="137">
        <v>32025215</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32025215</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0</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256803573</v>
      </c>
    </row>
    <row r="30" spans="1:3" s="2" customFormat="1">
      <c r="A30" s="69"/>
      <c r="B30" s="37"/>
      <c r="C30" s="494">
        <v>0</v>
      </c>
    </row>
    <row r="31" spans="1:3" s="2" customFormat="1">
      <c r="A31" s="69">
        <v>25</v>
      </c>
      <c r="B31" s="42" t="s">
        <v>49</v>
      </c>
      <c r="C31" s="137">
        <v>35974900</v>
      </c>
    </row>
    <row r="32" spans="1:3" s="2" customFormat="1">
      <c r="A32" s="69">
        <v>26</v>
      </c>
      <c r="B32" s="33" t="s">
        <v>50</v>
      </c>
      <c r="C32" s="494">
        <v>35974900</v>
      </c>
    </row>
    <row r="33" spans="1:3" s="2" customFormat="1">
      <c r="A33" s="69">
        <v>27</v>
      </c>
      <c r="B33" s="88" t="s">
        <v>51</v>
      </c>
      <c r="C33" s="494">
        <v>0</v>
      </c>
    </row>
    <row r="34" spans="1:3" s="2" customFormat="1">
      <c r="A34" s="69">
        <v>28</v>
      </c>
      <c r="B34" s="88" t="s">
        <v>52</v>
      </c>
      <c r="C34" s="494">
        <v>35974900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35974900</v>
      </c>
    </row>
    <row r="43" spans="1:3" s="2" customFormat="1">
      <c r="A43" s="69"/>
      <c r="B43" s="37"/>
      <c r="C43" s="494">
        <v>0</v>
      </c>
    </row>
    <row r="44" spans="1:3" s="2" customFormat="1">
      <c r="A44" s="69">
        <v>37</v>
      </c>
      <c r="B44" s="43" t="s">
        <v>59</v>
      </c>
      <c r="C44" s="137">
        <v>41168078.939999998</v>
      </c>
    </row>
    <row r="45" spans="1:3" s="2" customFormat="1">
      <c r="A45" s="69">
        <v>38</v>
      </c>
      <c r="B45" s="33" t="s">
        <v>60</v>
      </c>
      <c r="C45" s="494">
        <v>41168078.939999998</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41168078.939999998</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election activeCell="C19" sqref="C19"/>
    </sheetView>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45747</v>
      </c>
    </row>
    <row r="3" spans="1:4" s="13" customFormat="1" ht="15.75" customHeight="1"/>
    <row r="4" spans="1:4" ht="14.4" thickBot="1">
      <c r="A4" s="1" t="s">
        <v>345</v>
      </c>
      <c r="B4" s="196" t="s">
        <v>346</v>
      </c>
    </row>
    <row r="5" spans="1:4" s="29" customFormat="1">
      <c r="A5" s="664" t="s">
        <v>347</v>
      </c>
      <c r="B5" s="665"/>
      <c r="C5" s="186" t="s">
        <v>348</v>
      </c>
      <c r="D5" s="187" t="s">
        <v>349</v>
      </c>
    </row>
    <row r="6" spans="1:4" s="197" customFormat="1">
      <c r="A6" s="188">
        <v>1</v>
      </c>
      <c r="B6" s="189" t="s">
        <v>350</v>
      </c>
      <c r="C6" s="189"/>
      <c r="D6" s="190"/>
    </row>
    <row r="7" spans="1:4" s="197" customFormat="1">
      <c r="A7" s="191" t="s">
        <v>351</v>
      </c>
      <c r="B7" s="192" t="s">
        <v>352</v>
      </c>
      <c r="C7" s="216">
        <v>4.4999999999999998E-2</v>
      </c>
      <c r="D7" s="214">
        <v>74793551.344118118</v>
      </c>
    </row>
    <row r="8" spans="1:4" s="197" customFormat="1">
      <c r="A8" s="191" t="s">
        <v>353</v>
      </c>
      <c r="B8" s="192" t="s">
        <v>354</v>
      </c>
      <c r="C8" s="216">
        <v>0.06</v>
      </c>
      <c r="D8" s="214">
        <v>99724735.125490814</v>
      </c>
    </row>
    <row r="9" spans="1:4" s="197" customFormat="1">
      <c r="A9" s="191" t="s">
        <v>355</v>
      </c>
      <c r="B9" s="192" t="s">
        <v>356</v>
      </c>
      <c r="C9" s="216">
        <v>0.08</v>
      </c>
      <c r="D9" s="214">
        <v>132966313.50065443</v>
      </c>
    </row>
    <row r="10" spans="1:4" s="197" customFormat="1">
      <c r="A10" s="188" t="s">
        <v>357</v>
      </c>
      <c r="B10" s="189" t="s">
        <v>358</v>
      </c>
      <c r="C10" s="189"/>
      <c r="D10" s="190"/>
    </row>
    <row r="11" spans="1:4" s="198" customFormat="1">
      <c r="A11" s="193" t="s">
        <v>359</v>
      </c>
      <c r="B11" s="194" t="s">
        <v>411</v>
      </c>
      <c r="C11" s="216">
        <v>2.5000000000000001E-2</v>
      </c>
      <c r="D11" s="214">
        <v>41551972.968954511</v>
      </c>
    </row>
    <row r="12" spans="1:4" s="198" customFormat="1">
      <c r="A12" s="193" t="s">
        <v>360</v>
      </c>
      <c r="B12" s="194" t="s">
        <v>361</v>
      </c>
      <c r="C12" s="216">
        <v>5.0000000000000001E-3</v>
      </c>
      <c r="D12" s="214">
        <v>8310394.5937909018</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5.3044123633677831E-2</v>
      </c>
      <c r="D15" s="214">
        <v>88163519.655538484</v>
      </c>
    </row>
    <row r="16" spans="1:4" s="197" customFormat="1">
      <c r="A16" s="207" t="s">
        <v>368</v>
      </c>
      <c r="B16" s="194" t="s">
        <v>370</v>
      </c>
      <c r="C16" s="216">
        <v>6.2251505105485945E-2</v>
      </c>
      <c r="D16" s="214">
        <v>103466914.29679543</v>
      </c>
    </row>
    <row r="17" spans="1:4" s="197" customFormat="1">
      <c r="A17" s="207" t="s">
        <v>369</v>
      </c>
      <c r="B17" s="194" t="s">
        <v>407</v>
      </c>
      <c r="C17" s="216">
        <v>7.4366480726286099E-2</v>
      </c>
      <c r="D17" s="214">
        <v>123602959.87739666</v>
      </c>
    </row>
    <row r="18" spans="1:4" s="29" customFormat="1">
      <c r="A18" s="666" t="s">
        <v>408</v>
      </c>
      <c r="B18" s="667"/>
      <c r="C18" s="218" t="s">
        <v>348</v>
      </c>
      <c r="D18" s="215" t="s">
        <v>349</v>
      </c>
    </row>
    <row r="19" spans="1:4" s="197" customFormat="1">
      <c r="A19" s="195">
        <v>4</v>
      </c>
      <c r="B19" s="194" t="s">
        <v>22</v>
      </c>
      <c r="C19" s="217">
        <v>0.12804412363367784</v>
      </c>
      <c r="D19" s="214">
        <v>212819438.56240204</v>
      </c>
    </row>
    <row r="20" spans="1:4" s="197" customFormat="1">
      <c r="A20" s="195">
        <v>5</v>
      </c>
      <c r="B20" s="194" t="s">
        <v>75</v>
      </c>
      <c r="C20" s="217">
        <v>0.15225150510548593</v>
      </c>
      <c r="D20" s="214">
        <v>253054016.98503163</v>
      </c>
    </row>
    <row r="21" spans="1:4" s="197" customFormat="1" ht="14.4" thickBot="1">
      <c r="A21" s="199" t="s">
        <v>365</v>
      </c>
      <c r="B21" s="200" t="s">
        <v>74</v>
      </c>
      <c r="C21" s="217">
        <v>0.18436648072628611</v>
      </c>
      <c r="D21" s="214">
        <v>306431640.94079655</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45747</v>
      </c>
    </row>
    <row r="3" spans="1:2">
      <c r="A3" s="524" t="s">
        <v>934</v>
      </c>
      <c r="B3" s="525" t="s">
        <v>935</v>
      </c>
    </row>
    <row r="4" spans="1:2" ht="15" thickBot="1"/>
    <row r="5" spans="1:2">
      <c r="A5" s="526"/>
      <c r="B5" s="527" t="s">
        <v>936</v>
      </c>
    </row>
    <row r="6" spans="1:2">
      <c r="A6" s="528" t="s">
        <v>937</v>
      </c>
      <c r="B6" s="529">
        <f>SUM(B7,B11)</f>
        <v>333946551.94</v>
      </c>
    </row>
    <row r="7" spans="1:2" ht="15.6">
      <c r="A7" s="528" t="s">
        <v>938</v>
      </c>
      <c r="B7" s="529">
        <f>SUM(B8:B10)</f>
        <v>333946551.94</v>
      </c>
    </row>
    <row r="8" spans="1:2">
      <c r="A8" s="530" t="s">
        <v>939</v>
      </c>
      <c r="B8" s="531">
        <v>256803573</v>
      </c>
    </row>
    <row r="9" spans="1:2">
      <c r="A9" s="530" t="s">
        <v>940</v>
      </c>
      <c r="B9" s="531">
        <v>35974900</v>
      </c>
    </row>
    <row r="10" spans="1:2">
      <c r="A10" s="530" t="s">
        <v>941</v>
      </c>
      <c r="B10" s="531">
        <v>41168078.939999998</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333946551.94</v>
      </c>
    </row>
    <row r="15" spans="1:2">
      <c r="A15" s="532" t="s">
        <v>946</v>
      </c>
      <c r="B15" s="531">
        <v>0</v>
      </c>
    </row>
    <row r="16" spans="1:2">
      <c r="A16" s="532" t="s">
        <v>74</v>
      </c>
      <c r="B16" s="531">
        <v>333946551.94</v>
      </c>
    </row>
    <row r="17" spans="1:5">
      <c r="A17" s="528" t="s">
        <v>947</v>
      </c>
      <c r="B17" s="529"/>
    </row>
    <row r="18" spans="1:5">
      <c r="A18" s="532" t="s">
        <v>948</v>
      </c>
      <c r="B18" s="531">
        <v>1662078918.7581804</v>
      </c>
    </row>
    <row r="19" spans="1:5">
      <c r="A19" s="532" t="s">
        <v>949</v>
      </c>
      <c r="B19" s="531">
        <v>0</v>
      </c>
    </row>
    <row r="20" spans="1:5">
      <c r="A20" s="528" t="s">
        <v>950</v>
      </c>
      <c r="B20" s="529"/>
    </row>
    <row r="21" spans="1:5">
      <c r="A21" s="533" t="s">
        <v>951</v>
      </c>
      <c r="B21" s="534">
        <f>IFERROR(B6/B18,0)</f>
        <v>0.20092099609175457</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45747</v>
      </c>
      <c r="C2" s="541"/>
    </row>
    <row r="3" spans="1:6">
      <c r="A3" s="543" t="s">
        <v>957</v>
      </c>
      <c r="B3" s="544" t="s">
        <v>935</v>
      </c>
      <c r="C3" s="541"/>
    </row>
    <row r="5" spans="1:6">
      <c r="A5" s="539"/>
    </row>
    <row r="6" spans="1:6" ht="15" thickBot="1">
      <c r="A6" s="545"/>
      <c r="B6" s="545"/>
      <c r="C6" s="545"/>
      <c r="D6" s="545"/>
      <c r="E6" s="545"/>
      <c r="F6" s="545"/>
    </row>
    <row r="7" spans="1:6">
      <c r="A7" s="668"/>
      <c r="B7" s="670" t="s">
        <v>958</v>
      </c>
      <c r="C7" s="670"/>
      <c r="D7" s="670"/>
      <c r="E7" s="670"/>
      <c r="F7" s="671" t="s">
        <v>959</v>
      </c>
    </row>
    <row r="8" spans="1:6" ht="27.6">
      <c r="A8" s="669"/>
      <c r="B8" s="546" t="s">
        <v>960</v>
      </c>
      <c r="C8" s="546" t="s">
        <v>961</v>
      </c>
      <c r="D8" s="546" t="s">
        <v>962</v>
      </c>
      <c r="E8" s="546" t="s">
        <v>963</v>
      </c>
      <c r="F8" s="672"/>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45747</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232840380.61999997</v>
      </c>
      <c r="D6" s="71"/>
      <c r="E6" s="4"/>
    </row>
    <row r="7" spans="1:6">
      <c r="A7" s="333">
        <v>1.1000000000000001</v>
      </c>
      <c r="B7" s="294" t="s">
        <v>85</v>
      </c>
      <c r="C7" s="356">
        <v>49455261.600000001</v>
      </c>
      <c r="D7" s="72"/>
      <c r="E7" s="4"/>
    </row>
    <row r="8" spans="1:6">
      <c r="A8" s="333">
        <v>1.2</v>
      </c>
      <c r="B8" s="294" t="s">
        <v>86</v>
      </c>
      <c r="C8" s="356">
        <v>169991935.83999997</v>
      </c>
      <c r="D8" s="72"/>
      <c r="E8" s="4"/>
    </row>
    <row r="9" spans="1:6">
      <c r="A9" s="333">
        <v>1.3</v>
      </c>
      <c r="B9" s="294" t="s">
        <v>87</v>
      </c>
      <c r="C9" s="356">
        <v>13393183.18</v>
      </c>
      <c r="D9" s="72"/>
      <c r="E9" s="4"/>
    </row>
    <row r="10" spans="1:6">
      <c r="A10" s="333">
        <v>2</v>
      </c>
      <c r="B10" s="295" t="s">
        <v>703</v>
      </c>
      <c r="C10" s="356">
        <v>280255.28000000003</v>
      </c>
      <c r="D10" s="72"/>
      <c r="E10" s="4"/>
    </row>
    <row r="11" spans="1:6">
      <c r="A11" s="333">
        <v>2.1</v>
      </c>
      <c r="B11" s="296" t="s">
        <v>704</v>
      </c>
      <c r="C11" s="356">
        <v>280255.28000000003</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1649234345.0589805</v>
      </c>
      <c r="D18" s="72"/>
      <c r="E18" s="4"/>
    </row>
    <row r="19" spans="1:5">
      <c r="A19" s="333">
        <v>6.1</v>
      </c>
      <c r="B19" s="299" t="s">
        <v>543</v>
      </c>
      <c r="C19" s="356">
        <v>182692603.32722402</v>
      </c>
      <c r="D19" s="72"/>
      <c r="E19" s="4"/>
    </row>
    <row r="20" spans="1:5">
      <c r="A20" s="333">
        <v>6.2</v>
      </c>
      <c r="B20" s="299" t="s">
        <v>709</v>
      </c>
      <c r="C20" s="356">
        <v>1466541741.7317564</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29233447</v>
      </c>
      <c r="D23" s="355"/>
      <c r="E23" s="4"/>
    </row>
    <row r="24" spans="1:5">
      <c r="A24" s="333">
        <v>9.1</v>
      </c>
      <c r="B24" s="302" t="s">
        <v>714</v>
      </c>
      <c r="C24" s="356">
        <v>29233447</v>
      </c>
      <c r="D24" s="74"/>
      <c r="E24" s="4"/>
    </row>
    <row r="25" spans="1:5">
      <c r="A25" s="333">
        <v>9.1999999999999993</v>
      </c>
      <c r="B25" s="302" t="s">
        <v>715</v>
      </c>
      <c r="C25" s="356">
        <v>0</v>
      </c>
      <c r="D25" s="354"/>
      <c r="E25" s="3"/>
    </row>
    <row r="26" spans="1:5">
      <c r="A26" s="333">
        <v>10</v>
      </c>
      <c r="B26" s="298" t="s">
        <v>36</v>
      </c>
      <c r="C26" s="356">
        <v>32025215</v>
      </c>
      <c r="D26" s="483" t="s">
        <v>908</v>
      </c>
      <c r="E26" s="4"/>
    </row>
    <row r="27" spans="1:5">
      <c r="A27" s="333">
        <v>10.1</v>
      </c>
      <c r="B27" s="302" t="s">
        <v>716</v>
      </c>
      <c r="C27" s="356">
        <v>20374000</v>
      </c>
      <c r="D27" s="72"/>
      <c r="E27" s="4"/>
    </row>
    <row r="28" spans="1:5">
      <c r="A28" s="333">
        <v>10.199999999999999</v>
      </c>
      <c r="B28" s="302" t="s">
        <v>717</v>
      </c>
      <c r="C28" s="356">
        <v>11651215</v>
      </c>
      <c r="D28" s="72"/>
      <c r="E28" s="4"/>
    </row>
    <row r="29" spans="1:5">
      <c r="A29" s="333">
        <v>11</v>
      </c>
      <c r="B29" s="298" t="s">
        <v>718</v>
      </c>
      <c r="C29" s="356">
        <v>4360935.8520758953</v>
      </c>
      <c r="D29" s="72"/>
      <c r="E29" s="4"/>
    </row>
    <row r="30" spans="1:5">
      <c r="A30" s="333">
        <v>11.1</v>
      </c>
      <c r="B30" s="302" t="s">
        <v>719</v>
      </c>
      <c r="C30" s="356">
        <v>4360935.8520758953</v>
      </c>
      <c r="D30" s="72"/>
      <c r="E30" s="4"/>
    </row>
    <row r="31" spans="1:5">
      <c r="A31" s="333">
        <v>11.2</v>
      </c>
      <c r="B31" s="302" t="s">
        <v>720</v>
      </c>
      <c r="C31" s="356">
        <v>0</v>
      </c>
      <c r="D31" s="72"/>
      <c r="E31" s="4"/>
    </row>
    <row r="32" spans="1:5">
      <c r="A32" s="333">
        <v>13</v>
      </c>
      <c r="B32" s="298" t="s">
        <v>88</v>
      </c>
      <c r="C32" s="356">
        <v>45789526.718448512</v>
      </c>
      <c r="D32" s="72"/>
      <c r="E32" s="4"/>
    </row>
    <row r="33" spans="1:5">
      <c r="A33" s="333">
        <v>13.1</v>
      </c>
      <c r="B33" s="303" t="s">
        <v>721</v>
      </c>
      <c r="C33" s="356">
        <v>37785057</v>
      </c>
      <c r="D33" s="72"/>
      <c r="E33" s="4"/>
    </row>
    <row r="34" spans="1:5">
      <c r="A34" s="333">
        <v>13.2</v>
      </c>
      <c r="B34" s="303" t="s">
        <v>722</v>
      </c>
      <c r="C34" s="356">
        <v>0</v>
      </c>
      <c r="D34" s="74"/>
      <c r="E34" s="4"/>
    </row>
    <row r="35" spans="1:5">
      <c r="A35" s="333">
        <v>14</v>
      </c>
      <c r="B35" s="304" t="s">
        <v>723</v>
      </c>
      <c r="C35" s="356">
        <v>1999266643.5295048</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1614842084.3577614</v>
      </c>
      <c r="D40" s="72"/>
      <c r="E40" s="4"/>
    </row>
    <row r="41" spans="1:5">
      <c r="A41" s="333">
        <v>17.100000000000001</v>
      </c>
      <c r="B41" s="309" t="s">
        <v>727</v>
      </c>
      <c r="C41" s="356">
        <v>1200745616.250021</v>
      </c>
      <c r="D41" s="72"/>
      <c r="E41" s="4"/>
    </row>
    <row r="42" spans="1:5">
      <c r="A42" s="346">
        <v>17.2</v>
      </c>
      <c r="B42" s="347" t="s">
        <v>89</v>
      </c>
      <c r="C42" s="356">
        <v>392454963.30000001</v>
      </c>
      <c r="D42" s="74"/>
      <c r="E42" s="4"/>
    </row>
    <row r="43" spans="1:5">
      <c r="A43" s="333">
        <v>17.3</v>
      </c>
      <c r="B43" s="348" t="s">
        <v>728</v>
      </c>
      <c r="C43" s="356">
        <v>0</v>
      </c>
      <c r="D43" s="349"/>
      <c r="E43" s="4"/>
    </row>
    <row r="44" spans="1:5">
      <c r="A44" s="333">
        <v>17.399999999999999</v>
      </c>
      <c r="B44" s="348" t="s">
        <v>729</v>
      </c>
      <c r="C44" s="356">
        <v>21641504.807740461</v>
      </c>
      <c r="D44" s="349"/>
      <c r="E44" s="4"/>
    </row>
    <row r="45" spans="1:5">
      <c r="A45" s="333">
        <v>18</v>
      </c>
      <c r="B45" s="317" t="s">
        <v>730</v>
      </c>
      <c r="C45" s="356">
        <v>476258.4359478188</v>
      </c>
      <c r="D45" s="349"/>
      <c r="E45" s="3"/>
    </row>
    <row r="46" spans="1:5">
      <c r="A46" s="333">
        <v>19</v>
      </c>
      <c r="B46" s="317" t="s">
        <v>731</v>
      </c>
      <c r="C46" s="356">
        <v>3526883</v>
      </c>
      <c r="D46" s="350"/>
    </row>
    <row r="47" spans="1:5">
      <c r="A47" s="333">
        <v>19.100000000000001</v>
      </c>
      <c r="B47" s="351" t="s">
        <v>732</v>
      </c>
      <c r="C47" s="356">
        <v>0</v>
      </c>
      <c r="D47" s="350"/>
    </row>
    <row r="48" spans="1:5">
      <c r="A48" s="333">
        <v>19.2</v>
      </c>
      <c r="B48" s="351" t="s">
        <v>733</v>
      </c>
      <c r="C48" s="356">
        <v>3526883</v>
      </c>
      <c r="D48" s="350"/>
    </row>
    <row r="49" spans="1:4">
      <c r="A49" s="333">
        <v>20</v>
      </c>
      <c r="B49" s="313" t="s">
        <v>90</v>
      </c>
      <c r="C49" s="356">
        <v>90376920.040000007</v>
      </c>
      <c r="D49" s="483" t="s">
        <v>927</v>
      </c>
    </row>
    <row r="50" spans="1:4">
      <c r="A50" s="333">
        <v>21</v>
      </c>
      <c r="B50" s="314" t="s">
        <v>78</v>
      </c>
      <c r="C50" s="356">
        <v>1215710.3900000006</v>
      </c>
      <c r="D50" s="350"/>
    </row>
    <row r="51" spans="1:4">
      <c r="A51" s="333">
        <v>21.1</v>
      </c>
      <c r="B51" s="310" t="s">
        <v>734</v>
      </c>
      <c r="C51" s="356">
        <v>0</v>
      </c>
      <c r="D51" s="350"/>
    </row>
    <row r="52" spans="1:4">
      <c r="A52" s="333">
        <v>22</v>
      </c>
      <c r="B52" s="313" t="s">
        <v>735</v>
      </c>
      <c r="C52" s="356">
        <v>1710437856.2237091</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167456788</v>
      </c>
      <c r="D66" s="483" t="s">
        <v>929</v>
      </c>
    </row>
    <row r="67" spans="1:4">
      <c r="A67" s="333">
        <v>31</v>
      </c>
      <c r="B67" s="316" t="s">
        <v>747</v>
      </c>
      <c r="C67" s="356">
        <v>288828788</v>
      </c>
      <c r="D67" s="350"/>
    </row>
    <row r="68" spans="1:4">
      <c r="A68" s="333">
        <v>32</v>
      </c>
      <c r="B68" s="317" t="s">
        <v>748</v>
      </c>
      <c r="C68" s="356">
        <v>1999266644.2237091</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45747</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7" t="s">
        <v>274</v>
      </c>
      <c r="C6" s="675">
        <v>0</v>
      </c>
      <c r="D6" s="676"/>
      <c r="E6" s="675">
        <v>0.2</v>
      </c>
      <c r="F6" s="676"/>
      <c r="G6" s="675">
        <v>0.35</v>
      </c>
      <c r="H6" s="676"/>
      <c r="I6" s="675">
        <v>0.5</v>
      </c>
      <c r="J6" s="676"/>
      <c r="K6" s="675">
        <v>0.75</v>
      </c>
      <c r="L6" s="676"/>
      <c r="M6" s="675">
        <v>1</v>
      </c>
      <c r="N6" s="676"/>
      <c r="O6" s="675">
        <v>1.5</v>
      </c>
      <c r="P6" s="676"/>
      <c r="Q6" s="675">
        <v>2.5</v>
      </c>
      <c r="R6" s="676"/>
      <c r="S6" s="673" t="s">
        <v>145</v>
      </c>
    </row>
    <row r="7" spans="1:19">
      <c r="A7" s="79"/>
      <c r="B7" s="678"/>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4"/>
    </row>
    <row r="8" spans="1:19">
      <c r="A8" s="59">
        <v>1</v>
      </c>
      <c r="B8" s="87" t="s">
        <v>123</v>
      </c>
      <c r="C8" s="138">
        <v>178627813.36927453</v>
      </c>
      <c r="D8" s="138">
        <v>0</v>
      </c>
      <c r="E8" s="138">
        <v>0</v>
      </c>
      <c r="F8" s="138">
        <v>0</v>
      </c>
      <c r="G8" s="138">
        <v>0</v>
      </c>
      <c r="H8" s="138">
        <v>0</v>
      </c>
      <c r="I8" s="138">
        <v>0</v>
      </c>
      <c r="J8" s="138">
        <v>0</v>
      </c>
      <c r="K8" s="138">
        <v>0</v>
      </c>
      <c r="L8" s="138">
        <v>0</v>
      </c>
      <c r="M8" s="138">
        <v>143061680.01999998</v>
      </c>
      <c r="N8" s="138">
        <v>0</v>
      </c>
      <c r="O8" s="138">
        <v>0</v>
      </c>
      <c r="P8" s="138">
        <v>0</v>
      </c>
      <c r="Q8" s="138">
        <v>0</v>
      </c>
      <c r="R8" s="138">
        <v>0</v>
      </c>
      <c r="S8" s="138">
        <v>143061680.01999998</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11635882.560000001</v>
      </c>
      <c r="F13" s="138">
        <v>0</v>
      </c>
      <c r="G13" s="138">
        <v>0</v>
      </c>
      <c r="H13" s="138">
        <v>0</v>
      </c>
      <c r="I13" s="138">
        <v>2198482.0799999996</v>
      </c>
      <c r="J13" s="138">
        <v>0</v>
      </c>
      <c r="K13" s="138">
        <v>0</v>
      </c>
      <c r="L13" s="138">
        <v>0</v>
      </c>
      <c r="M13" s="138">
        <v>926377.30999999994</v>
      </c>
      <c r="N13" s="138">
        <v>0</v>
      </c>
      <c r="O13" s="138">
        <v>0</v>
      </c>
      <c r="P13" s="138">
        <v>0</v>
      </c>
      <c r="Q13" s="138">
        <v>0</v>
      </c>
      <c r="R13" s="138">
        <v>0</v>
      </c>
      <c r="S13" s="138">
        <v>4352794.8619999997</v>
      </c>
    </row>
    <row r="14" spans="1:19">
      <c r="A14" s="59">
        <v>7</v>
      </c>
      <c r="B14" s="87" t="s">
        <v>71</v>
      </c>
      <c r="C14" s="138">
        <v>0</v>
      </c>
      <c r="D14" s="138">
        <v>0</v>
      </c>
      <c r="E14" s="138">
        <v>0</v>
      </c>
      <c r="F14" s="138">
        <v>0</v>
      </c>
      <c r="G14" s="138">
        <v>0</v>
      </c>
      <c r="H14" s="138">
        <v>0</v>
      </c>
      <c r="I14" s="138">
        <v>0</v>
      </c>
      <c r="J14" s="138">
        <v>0</v>
      </c>
      <c r="K14" s="138">
        <v>0</v>
      </c>
      <c r="L14" s="138">
        <v>0</v>
      </c>
      <c r="M14" s="138">
        <v>673483535.24593651</v>
      </c>
      <c r="N14" s="138">
        <v>42939415.920218438</v>
      </c>
      <c r="O14" s="138">
        <v>0</v>
      </c>
      <c r="P14" s="138">
        <v>0</v>
      </c>
      <c r="Q14" s="138">
        <v>0</v>
      </c>
      <c r="R14" s="138">
        <v>0</v>
      </c>
      <c r="S14" s="138">
        <v>716422951.16615498</v>
      </c>
    </row>
    <row r="15" spans="1:19">
      <c r="A15" s="59">
        <v>8</v>
      </c>
      <c r="B15" s="87" t="s">
        <v>72</v>
      </c>
      <c r="C15" s="138">
        <v>0</v>
      </c>
      <c r="D15" s="138">
        <v>0</v>
      </c>
      <c r="E15" s="138">
        <v>0</v>
      </c>
      <c r="F15" s="138">
        <v>0</v>
      </c>
      <c r="G15" s="138">
        <v>0</v>
      </c>
      <c r="H15" s="138">
        <v>0</v>
      </c>
      <c r="I15" s="138">
        <v>0</v>
      </c>
      <c r="J15" s="138">
        <v>0</v>
      </c>
      <c r="K15" s="138">
        <v>650986394.36959267</v>
      </c>
      <c r="L15" s="138">
        <v>14162376.154778808</v>
      </c>
      <c r="M15" s="138">
        <v>0</v>
      </c>
      <c r="N15" s="138">
        <v>0</v>
      </c>
      <c r="O15" s="138">
        <v>0</v>
      </c>
      <c r="P15" s="138">
        <v>0</v>
      </c>
      <c r="Q15" s="138">
        <v>0</v>
      </c>
      <c r="R15" s="138">
        <v>0</v>
      </c>
      <c r="S15" s="138">
        <v>498861577.8932786</v>
      </c>
    </row>
    <row r="16" spans="1:19">
      <c r="A16" s="59">
        <v>9</v>
      </c>
      <c r="B16" s="87" t="s">
        <v>921</v>
      </c>
      <c r="C16" s="138">
        <v>0</v>
      </c>
      <c r="D16" s="138">
        <v>0</v>
      </c>
      <c r="E16" s="138">
        <v>0</v>
      </c>
      <c r="F16" s="138">
        <v>0</v>
      </c>
      <c r="G16" s="138">
        <v>151066780.56872115</v>
      </c>
      <c r="H16" s="138">
        <v>1012382.9814999996</v>
      </c>
      <c r="I16" s="138">
        <v>0</v>
      </c>
      <c r="J16" s="138">
        <v>0</v>
      </c>
      <c r="K16" s="138">
        <v>0</v>
      </c>
      <c r="L16" s="138">
        <v>0</v>
      </c>
      <c r="M16" s="138">
        <v>0</v>
      </c>
      <c r="N16" s="138">
        <v>0</v>
      </c>
      <c r="O16" s="138">
        <v>0</v>
      </c>
      <c r="P16" s="138">
        <v>0</v>
      </c>
      <c r="Q16" s="138">
        <v>0</v>
      </c>
      <c r="R16" s="138">
        <v>0</v>
      </c>
      <c r="S16" s="138">
        <v>53227707.242577396</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22000084.307899989</v>
      </c>
      <c r="P17" s="138">
        <v>269104.96960000001</v>
      </c>
      <c r="Q17" s="138">
        <v>0</v>
      </c>
      <c r="R17" s="138">
        <v>0</v>
      </c>
      <c r="S17" s="138">
        <v>33403783.916249983</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49442676.459999993</v>
      </c>
      <c r="D21" s="138">
        <v>0</v>
      </c>
      <c r="E21" s="138">
        <v>12585.14</v>
      </c>
      <c r="F21" s="138">
        <v>0</v>
      </c>
      <c r="G21" s="138">
        <v>0</v>
      </c>
      <c r="H21" s="138">
        <v>0</v>
      </c>
      <c r="I21" s="138">
        <v>0</v>
      </c>
      <c r="J21" s="138">
        <v>0</v>
      </c>
      <c r="K21" s="138">
        <v>0</v>
      </c>
      <c r="L21" s="138">
        <v>0</v>
      </c>
      <c r="M21" s="138">
        <v>78299137.102438658</v>
      </c>
      <c r="N21" s="138">
        <v>0</v>
      </c>
      <c r="O21" s="138">
        <v>0</v>
      </c>
      <c r="P21" s="138">
        <v>0</v>
      </c>
      <c r="Q21" s="138">
        <v>5500000</v>
      </c>
      <c r="R21" s="138">
        <v>0</v>
      </c>
      <c r="S21" s="138">
        <v>92051654.130438656</v>
      </c>
    </row>
    <row r="22" spans="1:19" ht="14.4" thickBot="1">
      <c r="A22" s="53"/>
      <c r="B22" s="83" t="s">
        <v>66</v>
      </c>
      <c r="C22" s="138">
        <v>228070489.82927454</v>
      </c>
      <c r="D22" s="138">
        <v>0</v>
      </c>
      <c r="E22" s="138">
        <v>11648467.700000001</v>
      </c>
      <c r="F22" s="138">
        <v>0</v>
      </c>
      <c r="G22" s="138">
        <v>151066780.56872115</v>
      </c>
      <c r="H22" s="138">
        <v>1012382.9814999996</v>
      </c>
      <c r="I22" s="138">
        <v>2198482.0799999996</v>
      </c>
      <c r="J22" s="138">
        <v>0</v>
      </c>
      <c r="K22" s="138">
        <v>650986394.36959267</v>
      </c>
      <c r="L22" s="138">
        <v>14162376.154778808</v>
      </c>
      <c r="M22" s="138">
        <v>895770729.67837524</v>
      </c>
      <c r="N22" s="138">
        <v>42939415.920218438</v>
      </c>
      <c r="O22" s="138">
        <v>22000084.307899989</v>
      </c>
      <c r="P22" s="138">
        <v>269104.96960000001</v>
      </c>
      <c r="Q22" s="138">
        <v>5500000</v>
      </c>
      <c r="R22" s="138">
        <v>0</v>
      </c>
      <c r="S22" s="138">
        <v>1541382149.2306993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19" activePane="bottomRight" state="frozen"/>
      <selection activeCell="B36" sqref="B36:C36"/>
      <selection pane="topRight" activeCell="B36" sqref="B36:C36"/>
      <selection pane="bottomLeft" activeCell="B36" sqref="B36:C36"/>
      <selection pane="bottomRight"/>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45747</v>
      </c>
    </row>
    <row r="4" spans="1:22" ht="28.2" thickBot="1">
      <c r="A4" s="1" t="s">
        <v>249</v>
      </c>
      <c r="B4" s="144" t="s">
        <v>283</v>
      </c>
      <c r="V4" s="113" t="s">
        <v>76</v>
      </c>
    </row>
    <row r="5" spans="1:22">
      <c r="A5" s="51"/>
      <c r="B5" s="52"/>
      <c r="C5" s="679" t="s">
        <v>105</v>
      </c>
      <c r="D5" s="680"/>
      <c r="E5" s="680"/>
      <c r="F5" s="680"/>
      <c r="G5" s="680"/>
      <c r="H5" s="680"/>
      <c r="I5" s="680"/>
      <c r="J5" s="680"/>
      <c r="K5" s="680"/>
      <c r="L5" s="681"/>
      <c r="M5" s="679" t="s">
        <v>106</v>
      </c>
      <c r="N5" s="680"/>
      <c r="O5" s="680"/>
      <c r="P5" s="680"/>
      <c r="Q5" s="680"/>
      <c r="R5" s="680"/>
      <c r="S5" s="681"/>
      <c r="T5" s="684" t="s">
        <v>281</v>
      </c>
      <c r="U5" s="684" t="s">
        <v>280</v>
      </c>
      <c r="V5" s="682"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5"/>
      <c r="U6" s="685"/>
      <c r="V6" s="683"/>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27973761.906550005</v>
      </c>
      <c r="E13" s="139">
        <v>0</v>
      </c>
      <c r="F13" s="139">
        <v>0</v>
      </c>
      <c r="G13" s="139">
        <v>0</v>
      </c>
      <c r="H13" s="139">
        <v>0</v>
      </c>
      <c r="I13" s="139">
        <v>0</v>
      </c>
      <c r="J13" s="139">
        <v>0</v>
      </c>
      <c r="K13" s="139">
        <v>0</v>
      </c>
      <c r="L13" s="139">
        <v>0</v>
      </c>
      <c r="M13" s="139">
        <v>0</v>
      </c>
      <c r="N13" s="139">
        <v>0</v>
      </c>
      <c r="O13" s="139">
        <v>0</v>
      </c>
      <c r="P13" s="139">
        <v>0</v>
      </c>
      <c r="Q13" s="139">
        <v>0</v>
      </c>
      <c r="R13" s="139">
        <v>0</v>
      </c>
      <c r="S13" s="139">
        <v>0</v>
      </c>
      <c r="T13" s="139">
        <v>25544609.181700002</v>
      </c>
      <c r="U13" s="139">
        <v>2429152.7248500008</v>
      </c>
      <c r="V13" s="139">
        <v>27973761.906550005</v>
      </c>
    </row>
    <row r="14" spans="1:22">
      <c r="A14" s="82">
        <v>8</v>
      </c>
      <c r="B14" s="87" t="s">
        <v>72</v>
      </c>
      <c r="C14" s="139">
        <v>0</v>
      </c>
      <c r="D14" s="139">
        <v>4989167.364400004</v>
      </c>
      <c r="E14" s="139">
        <v>0</v>
      </c>
      <c r="F14" s="139">
        <v>0</v>
      </c>
      <c r="G14" s="139">
        <v>0</v>
      </c>
      <c r="H14" s="139">
        <v>0</v>
      </c>
      <c r="I14" s="139">
        <v>0</v>
      </c>
      <c r="J14" s="139">
        <v>0</v>
      </c>
      <c r="K14" s="139">
        <v>0</v>
      </c>
      <c r="L14" s="139">
        <v>0</v>
      </c>
      <c r="M14" s="139">
        <v>0</v>
      </c>
      <c r="N14" s="139">
        <v>0</v>
      </c>
      <c r="O14" s="139">
        <v>0</v>
      </c>
      <c r="P14" s="139">
        <v>0</v>
      </c>
      <c r="Q14" s="139">
        <v>0</v>
      </c>
      <c r="R14" s="139">
        <v>0</v>
      </c>
      <c r="S14" s="139">
        <v>0</v>
      </c>
      <c r="T14" s="139">
        <v>4481447.3114000037</v>
      </c>
      <c r="U14" s="139">
        <v>507720.05299999996</v>
      </c>
      <c r="V14" s="139">
        <v>4989167.364400004</v>
      </c>
    </row>
    <row r="15" spans="1:22">
      <c r="A15" s="82">
        <v>9</v>
      </c>
      <c r="B15" s="87" t="s">
        <v>921</v>
      </c>
      <c r="C15" s="139">
        <v>0</v>
      </c>
      <c r="D15" s="139">
        <v>0</v>
      </c>
      <c r="E15" s="139">
        <v>0</v>
      </c>
      <c r="F15" s="139">
        <v>0</v>
      </c>
      <c r="G15" s="139">
        <v>0</v>
      </c>
      <c r="H15" s="139">
        <v>0</v>
      </c>
      <c r="I15" s="139">
        <v>0</v>
      </c>
      <c r="J15" s="139">
        <v>0</v>
      </c>
      <c r="K15" s="139">
        <v>0</v>
      </c>
      <c r="L15" s="139">
        <v>0</v>
      </c>
      <c r="M15" s="139">
        <v>0</v>
      </c>
      <c r="N15" s="139">
        <v>0</v>
      </c>
      <c r="O15" s="139">
        <v>0</v>
      </c>
      <c r="P15" s="139">
        <v>0</v>
      </c>
      <c r="Q15" s="139">
        <v>0</v>
      </c>
      <c r="R15" s="139">
        <v>0</v>
      </c>
      <c r="S15" s="139">
        <v>0</v>
      </c>
      <c r="T15" s="139">
        <v>0</v>
      </c>
      <c r="U15" s="139">
        <v>0</v>
      </c>
      <c r="V15" s="139">
        <v>0</v>
      </c>
    </row>
    <row r="16" spans="1:22">
      <c r="A16" s="82">
        <v>10</v>
      </c>
      <c r="B16" s="87" t="s">
        <v>67</v>
      </c>
      <c r="C16" s="139">
        <v>0</v>
      </c>
      <c r="D16" s="139">
        <v>0</v>
      </c>
      <c r="E16" s="139">
        <v>0</v>
      </c>
      <c r="F16" s="139">
        <v>0</v>
      </c>
      <c r="G16" s="139">
        <v>0</v>
      </c>
      <c r="H16" s="139">
        <v>0</v>
      </c>
      <c r="I16" s="139">
        <v>0</v>
      </c>
      <c r="J16" s="139">
        <v>0</v>
      </c>
      <c r="K16" s="139">
        <v>0</v>
      </c>
      <c r="L16" s="139">
        <v>0</v>
      </c>
      <c r="M16" s="139">
        <v>0</v>
      </c>
      <c r="N16" s="139">
        <v>0</v>
      </c>
      <c r="O16" s="139">
        <v>0</v>
      </c>
      <c r="P16" s="139">
        <v>0</v>
      </c>
      <c r="Q16" s="139">
        <v>0</v>
      </c>
      <c r="R16" s="139">
        <v>0</v>
      </c>
      <c r="S16" s="139">
        <v>0</v>
      </c>
      <c r="T16" s="139">
        <v>0</v>
      </c>
      <c r="U16" s="139">
        <v>0</v>
      </c>
      <c r="V16" s="139">
        <v>0</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32962929.270950008</v>
      </c>
      <c r="E21" s="139">
        <v>0</v>
      </c>
      <c r="F21" s="139">
        <v>0</v>
      </c>
      <c r="G21" s="139">
        <v>0</v>
      </c>
      <c r="H21" s="139">
        <v>0</v>
      </c>
      <c r="I21" s="139">
        <v>0</v>
      </c>
      <c r="J21" s="139">
        <v>0</v>
      </c>
      <c r="K21" s="139">
        <v>0</v>
      </c>
      <c r="L21" s="139">
        <v>0</v>
      </c>
      <c r="M21" s="139">
        <v>0</v>
      </c>
      <c r="N21" s="139">
        <v>0</v>
      </c>
      <c r="O21" s="139">
        <v>0</v>
      </c>
      <c r="P21" s="139">
        <v>0</v>
      </c>
      <c r="Q21" s="139">
        <v>0</v>
      </c>
      <c r="R21" s="139">
        <v>0</v>
      </c>
      <c r="S21" s="139">
        <v>0</v>
      </c>
      <c r="T21" s="139">
        <v>30026056.493100006</v>
      </c>
      <c r="U21" s="139">
        <v>2936872.7778500007</v>
      </c>
      <c r="V21" s="139">
        <v>32962929.270950008</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C8" activePane="bottomRight" state="frozen"/>
      <selection activeCell="B36" sqref="B36:C36"/>
      <selection pane="topRight" activeCell="B36" sqref="B36:C36"/>
      <selection pane="bottomLeft" activeCell="B36" sqref="B36:C36"/>
      <selection pane="bottomRight" activeCell="R8" sqref="R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45747</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7" t="s">
        <v>276</v>
      </c>
      <c r="D6" s="688" t="s">
        <v>297</v>
      </c>
      <c r="E6" s="689"/>
      <c r="F6" s="677" t="s">
        <v>303</v>
      </c>
      <c r="G6" s="677" t="s">
        <v>304</v>
      </c>
      <c r="H6" s="686" t="s">
        <v>278</v>
      </c>
      <c r="I6" s="18"/>
    </row>
    <row r="7" spans="1:9" ht="69">
      <c r="A7" s="79"/>
      <c r="B7" s="16"/>
      <c r="C7" s="678"/>
      <c r="D7" s="142" t="s">
        <v>279</v>
      </c>
      <c r="E7" s="142" t="s">
        <v>277</v>
      </c>
      <c r="F7" s="678"/>
      <c r="G7" s="678"/>
      <c r="H7" s="687"/>
      <c r="I7" s="18"/>
    </row>
    <row r="8" spans="1:9">
      <c r="A8" s="44">
        <v>1</v>
      </c>
      <c r="B8" s="87" t="s">
        <v>123</v>
      </c>
      <c r="C8" s="138">
        <v>321689493.38927448</v>
      </c>
      <c r="D8" s="138">
        <v>0</v>
      </c>
      <c r="E8" s="138">
        <v>0</v>
      </c>
      <c r="F8" s="138">
        <v>143061680.01999998</v>
      </c>
      <c r="G8" s="138">
        <v>143061680.01999998</v>
      </c>
      <c r="H8" s="495">
        <v>0.44471977779790872</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14760741.950000001</v>
      </c>
      <c r="D13" s="138">
        <v>0</v>
      </c>
      <c r="E13" s="138">
        <v>0</v>
      </c>
      <c r="F13" s="138">
        <v>4352794.8619999997</v>
      </c>
      <c r="G13" s="138">
        <v>4352794.8619999997</v>
      </c>
      <c r="H13" s="495">
        <v>0.29488997753259955</v>
      </c>
    </row>
    <row r="14" spans="1:9">
      <c r="A14" s="44">
        <v>7</v>
      </c>
      <c r="B14" s="87" t="s">
        <v>71</v>
      </c>
      <c r="C14" s="138">
        <v>673483535.24593651</v>
      </c>
      <c r="D14" s="138">
        <v>84753195.822707683</v>
      </c>
      <c r="E14" s="138">
        <v>42939415.920218438</v>
      </c>
      <c r="F14" s="138">
        <v>716422951.16615498</v>
      </c>
      <c r="G14" s="138">
        <v>688449189.25960493</v>
      </c>
      <c r="H14" s="495">
        <v>0.96095356540292876</v>
      </c>
    </row>
    <row r="15" spans="1:9">
      <c r="A15" s="44">
        <v>8</v>
      </c>
      <c r="B15" s="87" t="s">
        <v>72</v>
      </c>
      <c r="C15" s="138">
        <v>650986394.36959267</v>
      </c>
      <c r="D15" s="138">
        <v>31488896.484449595</v>
      </c>
      <c r="E15" s="138">
        <v>14162376.154778808</v>
      </c>
      <c r="F15" s="138">
        <v>498861577.8932786</v>
      </c>
      <c r="G15" s="138">
        <v>493872410.52887857</v>
      </c>
      <c r="H15" s="495">
        <v>0.74249917073368887</v>
      </c>
    </row>
    <row r="16" spans="1:9">
      <c r="A16" s="44">
        <v>9</v>
      </c>
      <c r="B16" s="87" t="s">
        <v>921</v>
      </c>
      <c r="C16" s="138">
        <v>151066780.56872115</v>
      </c>
      <c r="D16" s="138">
        <v>2019584.5231999992</v>
      </c>
      <c r="E16" s="138">
        <v>1012382.9814999996</v>
      </c>
      <c r="F16" s="138">
        <v>53227707.242577404</v>
      </c>
      <c r="G16" s="138">
        <v>53227707.242577404</v>
      </c>
      <c r="H16" s="495">
        <v>0.35000000000000003</v>
      </c>
    </row>
    <row r="17" spans="1:8">
      <c r="A17" s="44">
        <v>10</v>
      </c>
      <c r="B17" s="87" t="s">
        <v>67</v>
      </c>
      <c r="C17" s="138">
        <v>22000084.307899989</v>
      </c>
      <c r="D17" s="138">
        <v>538209.93920000002</v>
      </c>
      <c r="E17" s="138">
        <v>269104.96960000001</v>
      </c>
      <c r="F17" s="138">
        <v>33403783.916249983</v>
      </c>
      <c r="G17" s="138">
        <v>33403783.916249983</v>
      </c>
      <c r="H17" s="495">
        <v>1.5</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133254398.70243865</v>
      </c>
      <c r="D21" s="138">
        <v>0</v>
      </c>
      <c r="E21" s="138">
        <v>0</v>
      </c>
      <c r="F21" s="138">
        <v>92051654.130438656</v>
      </c>
      <c r="G21" s="138">
        <v>92051654.130438656</v>
      </c>
      <c r="H21" s="495">
        <v>0.69079636414849577</v>
      </c>
    </row>
    <row r="22" spans="1:8" ht="14.4" thickBot="1">
      <c r="A22" s="81"/>
      <c r="B22" s="86" t="s">
        <v>66</v>
      </c>
      <c r="C22" s="138">
        <v>1967241428.5338633</v>
      </c>
      <c r="D22" s="138">
        <v>118799886.76955728</v>
      </c>
      <c r="E22" s="138">
        <v>58383280.026097246</v>
      </c>
      <c r="F22" s="138">
        <v>1541382149.2306993</v>
      </c>
      <c r="G22" s="138">
        <v>1508419219.9597495</v>
      </c>
      <c r="H22" s="495">
        <v>0.74466865139698146</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45747</v>
      </c>
    </row>
    <row r="4" spans="1:11" ht="14.4" thickBot="1">
      <c r="A4" s="1" t="s">
        <v>340</v>
      </c>
      <c r="B4" s="22" t="s">
        <v>339</v>
      </c>
    </row>
    <row r="5" spans="1:11" ht="30" customHeight="1">
      <c r="A5" s="693"/>
      <c r="B5" s="694"/>
      <c r="C5" s="691" t="s">
        <v>372</v>
      </c>
      <c r="D5" s="691"/>
      <c r="E5" s="691"/>
      <c r="F5" s="691" t="s">
        <v>373</v>
      </c>
      <c r="G5" s="691"/>
      <c r="H5" s="691"/>
      <c r="I5" s="691" t="s">
        <v>374</v>
      </c>
      <c r="J5" s="691"/>
      <c r="K5" s="692"/>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111434767.80727777</v>
      </c>
      <c r="G8" s="150">
        <v>189671257.82066897</v>
      </c>
      <c r="H8" s="150">
        <v>301106025.62794673</v>
      </c>
      <c r="I8" s="150">
        <v>104188320.97667778</v>
      </c>
      <c r="J8" s="150">
        <v>175837149.03265554</v>
      </c>
      <c r="K8" s="150">
        <v>280025470.00933331</v>
      </c>
    </row>
    <row r="9" spans="1:11">
      <c r="A9" s="172" t="s">
        <v>311</v>
      </c>
      <c r="B9" s="167"/>
      <c r="C9" s="167"/>
      <c r="D9" s="167"/>
      <c r="E9" s="167"/>
      <c r="F9" s="167"/>
      <c r="G9" s="167"/>
      <c r="H9" s="167"/>
      <c r="I9" s="167"/>
      <c r="J9" s="167"/>
      <c r="K9" s="173"/>
    </row>
    <row r="10" spans="1:11">
      <c r="A10" s="174">
        <v>2</v>
      </c>
      <c r="B10" s="151" t="s">
        <v>312</v>
      </c>
      <c r="C10" s="151">
        <v>163543356.64315322</v>
      </c>
      <c r="D10" s="151">
        <v>334992694.71255994</v>
      </c>
      <c r="E10" s="151">
        <v>498536051.35571313</v>
      </c>
      <c r="F10" s="151">
        <v>26484545.205815397</v>
      </c>
      <c r="G10" s="151">
        <v>55103122.938697591</v>
      </c>
      <c r="H10" s="151">
        <v>81587668.144512981</v>
      </c>
      <c r="I10" s="151">
        <v>5465792.8231122736</v>
      </c>
      <c r="J10" s="151">
        <v>11301515.219949888</v>
      </c>
      <c r="K10" s="151">
        <v>16767308.043062162</v>
      </c>
    </row>
    <row r="11" spans="1:11">
      <c r="A11" s="174">
        <v>3</v>
      </c>
      <c r="B11" s="151" t="s">
        <v>313</v>
      </c>
      <c r="C11" s="151">
        <v>491167401.26581454</v>
      </c>
      <c r="D11" s="505">
        <v>457038690.62791693</v>
      </c>
      <c r="E11" s="151">
        <v>948206091.89373147</v>
      </c>
      <c r="F11" s="151">
        <v>108590680.81211263</v>
      </c>
      <c r="G11" s="151">
        <v>54006700.402158529</v>
      </c>
      <c r="H11" s="151">
        <v>162597381.21427116</v>
      </c>
      <c r="I11" s="151">
        <v>92594883.694593757</v>
      </c>
      <c r="J11" s="151">
        <v>44864408.191923991</v>
      </c>
      <c r="K11" s="151">
        <v>137459291.88651776</v>
      </c>
    </row>
    <row r="12" spans="1:11">
      <c r="A12" s="174">
        <v>4</v>
      </c>
      <c r="B12" s="151" t="s">
        <v>314</v>
      </c>
      <c r="C12" s="151">
        <v>125350000</v>
      </c>
      <c r="D12" s="151">
        <v>0</v>
      </c>
      <c r="E12" s="151">
        <v>125350000</v>
      </c>
      <c r="F12" s="151">
        <v>0</v>
      </c>
      <c r="G12" s="151">
        <v>0</v>
      </c>
      <c r="H12" s="151">
        <v>0</v>
      </c>
      <c r="I12" s="151">
        <v>0</v>
      </c>
      <c r="J12" s="151">
        <v>0</v>
      </c>
      <c r="K12" s="151">
        <v>0</v>
      </c>
    </row>
    <row r="13" spans="1:11">
      <c r="A13" s="174">
        <v>5</v>
      </c>
      <c r="B13" s="151" t="s">
        <v>315</v>
      </c>
      <c r="C13" s="151">
        <v>74219841.920249999</v>
      </c>
      <c r="D13" s="151">
        <v>104849392.00897011</v>
      </c>
      <c r="E13" s="151">
        <v>179069233.92922011</v>
      </c>
      <c r="F13" s="151">
        <v>14520087.002939248</v>
      </c>
      <c r="G13" s="151">
        <v>43370239.035423413</v>
      </c>
      <c r="H13" s="151">
        <v>57890326.03836266</v>
      </c>
      <c r="I13" s="151">
        <v>6148238.7134705568</v>
      </c>
      <c r="J13" s="151">
        <v>36897929.840484753</v>
      </c>
      <c r="K13" s="151">
        <v>43046168.553955309</v>
      </c>
    </row>
    <row r="14" spans="1:11">
      <c r="A14" s="174">
        <v>6</v>
      </c>
      <c r="B14" s="151" t="s">
        <v>330</v>
      </c>
      <c r="C14" s="151">
        <v>23156761.033227772</v>
      </c>
      <c r="D14" s="151">
        <v>11913598.347894445</v>
      </c>
      <c r="E14" s="151">
        <v>35070359.381122217</v>
      </c>
      <c r="F14" s="151">
        <v>0</v>
      </c>
      <c r="G14" s="151">
        <v>0</v>
      </c>
      <c r="H14" s="151">
        <v>0</v>
      </c>
      <c r="I14" s="151">
        <v>0</v>
      </c>
      <c r="J14" s="151">
        <v>0</v>
      </c>
      <c r="K14" s="151">
        <v>0</v>
      </c>
    </row>
    <row r="15" spans="1:11">
      <c r="A15" s="174">
        <v>7</v>
      </c>
      <c r="B15" s="151" t="s">
        <v>317</v>
      </c>
      <c r="C15" s="151">
        <v>22920991.821584053</v>
      </c>
      <c r="D15" s="151">
        <v>4044514.3056881665</v>
      </c>
      <c r="E15" s="151">
        <v>26965506.127272218</v>
      </c>
      <c r="F15" s="151">
        <v>16130032.818872225</v>
      </c>
      <c r="G15" s="151">
        <v>2420594.6942992778</v>
      </c>
      <c r="H15" s="151">
        <v>18550627.513171501</v>
      </c>
      <c r="I15" s="151">
        <v>16130032.818872225</v>
      </c>
      <c r="J15" s="151">
        <v>2420594.6942992778</v>
      </c>
      <c r="K15" s="151">
        <v>18550627.513171501</v>
      </c>
    </row>
    <row r="16" spans="1:11">
      <c r="A16" s="174">
        <v>8</v>
      </c>
      <c r="B16" s="152" t="s">
        <v>318</v>
      </c>
      <c r="C16" s="151">
        <v>900358352.68402958</v>
      </c>
      <c r="D16" s="151">
        <v>912838890.00302958</v>
      </c>
      <c r="E16" s="151">
        <v>1813197242.6870592</v>
      </c>
      <c r="F16" s="151">
        <v>165725345.8397395</v>
      </c>
      <c r="G16" s="151">
        <v>154900657.07057881</v>
      </c>
      <c r="H16" s="151">
        <v>320626002.91031832</v>
      </c>
      <c r="I16" s="151">
        <v>120338948.05004883</v>
      </c>
      <c r="J16" s="151">
        <v>95484447.946657911</v>
      </c>
      <c r="K16" s="151">
        <v>215823395.99670672</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673522823.34360504</v>
      </c>
      <c r="D19" s="151">
        <v>618548215.91179514</v>
      </c>
      <c r="E19" s="151">
        <v>1292071039.2554002</v>
      </c>
      <c r="F19" s="151">
        <v>32396704.327733334</v>
      </c>
      <c r="G19" s="151">
        <v>7012990.2298833337</v>
      </c>
      <c r="H19" s="151">
        <v>39409694.557616666</v>
      </c>
      <c r="I19" s="151">
        <v>39643151.158333331</v>
      </c>
      <c r="J19" s="151">
        <v>21008691.025309779</v>
      </c>
      <c r="K19" s="151">
        <v>60651842.18364311</v>
      </c>
    </row>
    <row r="20" spans="1:11">
      <c r="A20" s="174">
        <v>11</v>
      </c>
      <c r="B20" s="151" t="s">
        <v>322</v>
      </c>
      <c r="C20" s="151">
        <v>70870278.866888896</v>
      </c>
      <c r="D20" s="151">
        <v>39556515.454399332</v>
      </c>
      <c r="E20" s="151">
        <v>110426794.32128823</v>
      </c>
      <c r="F20" s="151">
        <v>13242447.169283334</v>
      </c>
      <c r="G20" s="151">
        <v>24807811.7948815</v>
      </c>
      <c r="H20" s="151">
        <v>38050258.964164838</v>
      </c>
      <c r="I20" s="151">
        <v>13242447.169283334</v>
      </c>
      <c r="J20" s="151">
        <v>24807811.7948815</v>
      </c>
      <c r="K20" s="151">
        <v>38050258.964164838</v>
      </c>
    </row>
    <row r="21" spans="1:11" ht="14.4" thickBot="1">
      <c r="A21" s="121">
        <v>12</v>
      </c>
      <c r="B21" s="175" t="s">
        <v>323</v>
      </c>
      <c r="C21" s="151">
        <v>744393102.21049392</v>
      </c>
      <c r="D21" s="151">
        <v>658104731.36619449</v>
      </c>
      <c r="E21" s="151">
        <v>1402497833.5766883</v>
      </c>
      <c r="F21" s="151">
        <v>45639151.497016668</v>
      </c>
      <c r="G21" s="151">
        <v>31820802.024764836</v>
      </c>
      <c r="H21" s="151">
        <v>77459953.521781504</v>
      </c>
      <c r="I21" s="151">
        <v>52885598.327616662</v>
      </c>
      <c r="J21" s="151">
        <v>45816502.820191279</v>
      </c>
      <c r="K21" s="151">
        <v>98702101.147807941</v>
      </c>
    </row>
    <row r="22" spans="1:11" ht="38.25" customHeight="1" thickBot="1">
      <c r="A22" s="164"/>
      <c r="B22" s="165"/>
      <c r="C22" s="165"/>
      <c r="D22" s="165"/>
      <c r="E22" s="165"/>
      <c r="F22" s="690" t="s">
        <v>324</v>
      </c>
      <c r="G22" s="691"/>
      <c r="H22" s="691"/>
      <c r="I22" s="690" t="s">
        <v>325</v>
      </c>
      <c r="J22" s="691"/>
      <c r="K22" s="692"/>
    </row>
    <row r="23" spans="1:11" ht="14.4" thickBot="1">
      <c r="A23" s="157">
        <v>13</v>
      </c>
      <c r="B23" s="153" t="s">
        <v>310</v>
      </c>
      <c r="C23" s="163"/>
      <c r="D23" s="163"/>
      <c r="E23" s="163"/>
      <c r="F23" s="154">
        <v>111434767.80727777</v>
      </c>
      <c r="G23" s="154">
        <v>189671257.82066897</v>
      </c>
      <c r="H23" s="154">
        <v>301106025.62794673</v>
      </c>
      <c r="I23" s="154">
        <v>104188320.97667778</v>
      </c>
      <c r="J23" s="154">
        <v>175837149.03265554</v>
      </c>
      <c r="K23" s="154">
        <v>280025470.00933331</v>
      </c>
    </row>
    <row r="24" spans="1:11" ht="14.4" thickBot="1">
      <c r="A24" s="158">
        <v>14</v>
      </c>
      <c r="B24" s="155" t="s">
        <v>326</v>
      </c>
      <c r="C24" s="176"/>
      <c r="D24" s="161"/>
      <c r="E24" s="162"/>
      <c r="F24" s="154">
        <v>120086194.34272283</v>
      </c>
      <c r="G24" s="154">
        <v>123079855.04581398</v>
      </c>
      <c r="H24" s="154">
        <v>243166049.38853681</v>
      </c>
      <c r="I24" s="154">
        <v>67453349.722432166</v>
      </c>
      <c r="J24" s="154">
        <v>49667945.126466632</v>
      </c>
      <c r="K24" s="154">
        <v>117121294.84889878</v>
      </c>
    </row>
    <row r="25" spans="1:11" ht="14.4" thickBot="1">
      <c r="A25" s="159">
        <v>15</v>
      </c>
      <c r="B25" s="156" t="s">
        <v>327</v>
      </c>
      <c r="C25" s="160"/>
      <c r="D25" s="160"/>
      <c r="E25" s="160"/>
      <c r="F25" s="496">
        <v>0.92795652670319351</v>
      </c>
      <c r="G25" s="496">
        <v>1.5410422587032435</v>
      </c>
      <c r="H25" s="496">
        <v>1.2382732967250374</v>
      </c>
      <c r="I25" s="496">
        <v>1.5445981764494803</v>
      </c>
      <c r="J25" s="496">
        <v>3.5402541535578234</v>
      </c>
      <c r="K25" s="496">
        <v>2.3909014186583355</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17" activePane="bottomRight" state="frozen"/>
      <selection activeCell="B36" sqref="B36:C36"/>
      <selection pane="topRight" activeCell="B36" sqref="B36:C36"/>
      <selection pane="bottomLeft" activeCell="B36" sqref="B36:C36"/>
      <selection pane="bottomRight" activeCell="C34" sqref="C34"/>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45747</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70864509.319999993</v>
      </c>
      <c r="D6" s="590">
        <v>280255.23940000002</v>
      </c>
      <c r="E6" s="590" t="b">
        <v>0</v>
      </c>
      <c r="F6" s="590">
        <v>636925.63190000004</v>
      </c>
      <c r="G6" s="590">
        <v>2833956.3871999998</v>
      </c>
      <c r="H6" s="590">
        <v>0</v>
      </c>
      <c r="I6" s="590">
        <v>4859234.8267399995</v>
      </c>
      <c r="J6" s="590" t="b">
        <v>0</v>
      </c>
      <c r="K6" s="590" t="b">
        <v>0</v>
      </c>
      <c r="L6" s="590" t="b">
        <v>0</v>
      </c>
      <c r="M6" s="590">
        <v>4859234.8267399995</v>
      </c>
      <c r="N6" s="590" t="b">
        <v>0</v>
      </c>
      <c r="O6" s="590" t="b">
        <v>0</v>
      </c>
      <c r="P6" s="590" t="b">
        <v>0</v>
      </c>
      <c r="Q6" s="590">
        <v>2429617.4133699997</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70864509.319999993</v>
      </c>
      <c r="D9" s="590">
        <v>280255.23940000002</v>
      </c>
      <c r="E9" s="590">
        <v>0</v>
      </c>
      <c r="F9" s="590">
        <v>636925.63190000004</v>
      </c>
      <c r="G9" s="590">
        <v>2833956.3871999998</v>
      </c>
      <c r="H9" s="592">
        <v>1.4</v>
      </c>
      <c r="I9" s="593">
        <v>4859234.8267399995</v>
      </c>
      <c r="J9" s="590">
        <v>0</v>
      </c>
      <c r="K9" s="590">
        <v>0</v>
      </c>
      <c r="L9" s="590">
        <v>0</v>
      </c>
      <c r="M9" s="590">
        <v>4859234.8267399995</v>
      </c>
      <c r="N9" s="590">
        <v>0</v>
      </c>
      <c r="O9" s="590">
        <v>0</v>
      </c>
      <c r="P9" s="590">
        <v>0</v>
      </c>
      <c r="Q9" s="590">
        <v>2429617.4133699997</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2429617.4133699997</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70864509.319999993</v>
      </c>
      <c r="D21" s="595">
        <v>280255.23940000002</v>
      </c>
      <c r="E21" s="595">
        <v>0</v>
      </c>
      <c r="F21" s="595">
        <v>636925.63190000004</v>
      </c>
      <c r="G21" s="595">
        <v>2833956.3871999998</v>
      </c>
      <c r="H21" s="592">
        <v>1.4</v>
      </c>
      <c r="I21" s="593">
        <v>4859234.8267399995</v>
      </c>
      <c r="J21" s="596">
        <v>0</v>
      </c>
      <c r="K21" s="596">
        <v>0</v>
      </c>
      <c r="L21" s="596">
        <v>0</v>
      </c>
      <c r="M21" s="598">
        <v>4859234.8267399995</v>
      </c>
      <c r="N21" s="596">
        <v>0</v>
      </c>
      <c r="O21" s="596">
        <v>0</v>
      </c>
      <c r="P21" s="598">
        <v>0</v>
      </c>
      <c r="Q21" s="590">
        <v>2429617.4133699997</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0</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0</v>
      </c>
      <c r="D25" s="595">
        <v>0</v>
      </c>
      <c r="E25" s="595">
        <v>0</v>
      </c>
      <c r="F25" s="595">
        <v>0</v>
      </c>
      <c r="G25" s="595">
        <v>0</v>
      </c>
      <c r="H25" s="592">
        <v>1.4</v>
      </c>
      <c r="I25" s="593">
        <v>0</v>
      </c>
      <c r="J25" s="596">
        <v>0</v>
      </c>
      <c r="K25" s="596">
        <v>0</v>
      </c>
      <c r="L25" s="596">
        <v>0</v>
      </c>
      <c r="M25" s="596">
        <v>0</v>
      </c>
      <c r="N25" s="596">
        <v>0</v>
      </c>
      <c r="O25" s="596">
        <v>0</v>
      </c>
      <c r="P25" s="598">
        <v>0</v>
      </c>
      <c r="Q25" s="590">
        <v>0</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70864509.319999993</v>
      </c>
      <c r="D34" s="601">
        <v>280255.23940000002</v>
      </c>
      <c r="E34" s="601" t="b">
        <v>0</v>
      </c>
      <c r="F34" s="601">
        <v>636925.63190000004</v>
      </c>
      <c r="G34" s="601">
        <v>2833956.3871999998</v>
      </c>
      <c r="H34" s="592">
        <v>1.4</v>
      </c>
      <c r="I34" s="593">
        <v>4859234.8267399995</v>
      </c>
      <c r="J34" s="601" t="b">
        <v>0</v>
      </c>
      <c r="K34" s="601" t="b">
        <v>0</v>
      </c>
      <c r="L34" s="601" t="b">
        <v>0</v>
      </c>
      <c r="M34" s="601">
        <v>4859234.8267399995</v>
      </c>
      <c r="N34" s="601" t="b">
        <v>0</v>
      </c>
      <c r="O34" s="601" t="b">
        <v>0</v>
      </c>
      <c r="P34" s="601" t="b">
        <v>0</v>
      </c>
      <c r="Q34" s="601">
        <v>2429617.4133699997</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M51"/>
  <sheetViews>
    <sheetView tabSelected="1" zoomScale="85" zoomScaleNormal="85" workbookViewId="0">
      <pane xSplit="1" ySplit="5" topLeftCell="B20" activePane="bottomRight" state="frozen"/>
      <selection activeCell="B36" sqref="B36:C36"/>
      <selection pane="topRight" activeCell="B36" sqref="B36:C36"/>
      <selection pane="bottomLeft" activeCell="B36" sqref="B36:C36"/>
      <selection pane="bottomRight" activeCell="D36" sqref="D3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13">
      <c r="A1" s="13" t="s">
        <v>97</v>
      </c>
      <c r="B1" s="219" t="str">
        <f>Info!C2</f>
        <v>სს ტერაბანკი</v>
      </c>
    </row>
    <row r="2" spans="1:13">
      <c r="A2" s="13" t="s">
        <v>98</v>
      </c>
      <c r="B2" s="243">
        <v>45747</v>
      </c>
    </row>
    <row r="3" spans="1:13" ht="15" thickBot="1">
      <c r="A3" s="13"/>
    </row>
    <row r="4" spans="1:13" ht="15" customHeight="1" thickBot="1">
      <c r="A4" s="31" t="s">
        <v>241</v>
      </c>
      <c r="B4" s="114" t="s">
        <v>128</v>
      </c>
      <c r="C4" s="115"/>
      <c r="D4" s="635" t="s">
        <v>909</v>
      </c>
      <c r="E4" s="636"/>
      <c r="F4" s="636"/>
      <c r="G4" s="637"/>
    </row>
    <row r="5" spans="1:13">
      <c r="A5" s="145" t="s">
        <v>25</v>
      </c>
      <c r="B5" s="146"/>
      <c r="C5" s="232" t="str">
        <f>INT((MONTH($B$2))/3)&amp;"Q"&amp;"-"&amp;YEAR($B$2)</f>
        <v>1Q-2025</v>
      </c>
      <c r="D5" s="232" t="str">
        <f>IF(INT(MONTH($B$2))=3, "4"&amp;"Q"&amp;"-"&amp;YEAR($B$2)-1, IF(INT(MONTH($B$2))=6, "1"&amp;"Q"&amp;"-"&amp;YEAR($B$2), IF(INT(MONTH($B$2))=9, "2"&amp;"Q"&amp;"-"&amp;YEAR($B$2),IF(INT(MONTH($B$2))=12, "3"&amp;"Q"&amp;"-"&amp;YEAR($B$2), 0))))</f>
        <v>4Q-2024</v>
      </c>
      <c r="E5" s="232" t="str">
        <f>IF(INT(MONTH($B$2))=3, "3"&amp;"Q"&amp;"-"&amp;YEAR($B$2)-1, IF(INT(MONTH($B$2))=6, "4"&amp;"Q"&amp;"-"&amp;YEAR($B$2)-1, IF(INT(MONTH($B$2))=9, "1"&amp;"Q"&amp;"-"&amp;YEAR($B$2),IF(INT(MONTH($B$2))=12, "2"&amp;"Q"&amp;"-"&amp;YEAR($B$2), 0))))</f>
        <v>3Q-2024</v>
      </c>
      <c r="F5" s="232" t="str">
        <f>IF(INT(MONTH($B$2))=3, "2"&amp;"Q"&amp;"-"&amp;YEAR($B$2)-1, IF(INT(MONTH($B$2))=6, "3"&amp;"Q"&amp;"-"&amp;YEAR($B$2)-1, IF(INT(MONTH($B$2))=9, "4"&amp;"Q"&amp;"-"&amp;YEAR($B$2)-1,IF(INT(MONTH($B$2))=12, "1"&amp;"Q"&amp;"-"&amp;YEAR($B$2), 0))))</f>
        <v>2Q-2024</v>
      </c>
      <c r="G5" s="233" t="str">
        <f>IF(INT(MONTH($B$2))=3, "1"&amp;"Q"&amp;"-"&amp;YEAR($B$2)-1, IF(INT(MONTH($B$2))=6, "2"&amp;"Q"&amp;"-"&amp;YEAR($B$2)-1, IF(INT(MONTH($B$2))=9, "3"&amp;"Q"&amp;"-"&amp;YEAR($B$2)-1,IF(INT(MONTH($B$2))=12, "4"&amp;"Q"&amp;"-"&amp;YEAR($B$2)-1, 0))))</f>
        <v>1Q-2024</v>
      </c>
    </row>
    <row r="6" spans="1:13">
      <c r="A6" s="234"/>
      <c r="B6" s="235" t="s">
        <v>95</v>
      </c>
      <c r="C6" s="147"/>
      <c r="D6" s="147"/>
      <c r="E6" s="147"/>
      <c r="F6" s="147"/>
      <c r="G6" s="148"/>
    </row>
    <row r="7" spans="1:13">
      <c r="A7" s="234"/>
      <c r="B7" s="236" t="s">
        <v>99</v>
      </c>
      <c r="C7" s="147"/>
      <c r="D7" s="147"/>
      <c r="E7" s="147"/>
      <c r="F7" s="147"/>
      <c r="G7" s="148"/>
    </row>
    <row r="8" spans="1:13">
      <c r="A8" s="223">
        <v>1</v>
      </c>
      <c r="B8" s="224" t="s">
        <v>22</v>
      </c>
      <c r="C8" s="237">
        <v>256803573</v>
      </c>
      <c r="D8" s="237">
        <v>250548216</v>
      </c>
      <c r="E8" s="237">
        <v>244633525</v>
      </c>
      <c r="F8" s="237">
        <v>239736975</v>
      </c>
      <c r="G8" s="514">
        <v>233488665</v>
      </c>
      <c r="I8" s="632"/>
      <c r="J8" s="632"/>
      <c r="K8" s="632"/>
      <c r="L8" s="632"/>
      <c r="M8" s="632"/>
    </row>
    <row r="9" spans="1:13">
      <c r="A9" s="223">
        <v>2</v>
      </c>
      <c r="B9" s="224" t="s">
        <v>75</v>
      </c>
      <c r="C9" s="237">
        <v>292778473</v>
      </c>
      <c r="D9" s="237">
        <v>287036616</v>
      </c>
      <c r="E9" s="237">
        <v>280119625</v>
      </c>
      <c r="F9" s="237">
        <v>276268275</v>
      </c>
      <c r="G9" s="514">
        <v>268527565</v>
      </c>
      <c r="I9" s="632"/>
      <c r="J9" s="632"/>
      <c r="K9" s="632"/>
      <c r="L9" s="632"/>
      <c r="M9" s="632"/>
    </row>
    <row r="10" spans="1:13">
      <c r="A10" s="223">
        <v>3</v>
      </c>
      <c r="B10" s="224" t="s">
        <v>74</v>
      </c>
      <c r="C10" s="237">
        <v>333946551.94</v>
      </c>
      <c r="D10" s="237">
        <v>329476452.01999998</v>
      </c>
      <c r="E10" s="237">
        <v>323314010.62</v>
      </c>
      <c r="F10" s="237">
        <v>320778584.84000003</v>
      </c>
      <c r="G10" s="514">
        <v>315080638.44</v>
      </c>
      <c r="I10" s="632"/>
      <c r="J10" s="632"/>
      <c r="K10" s="632"/>
      <c r="L10" s="632"/>
      <c r="M10" s="632"/>
    </row>
    <row r="11" spans="1:13">
      <c r="A11" s="223">
        <v>4</v>
      </c>
      <c r="B11" s="224" t="s">
        <v>419</v>
      </c>
      <c r="C11" s="237">
        <v>212819438.56240204</v>
      </c>
      <c r="D11" s="237">
        <v>199587233.00076327</v>
      </c>
      <c r="E11" s="237">
        <v>194269523.88297677</v>
      </c>
      <c r="F11" s="237">
        <v>190114068.06041417</v>
      </c>
      <c r="G11" s="514">
        <v>175754488.40822875</v>
      </c>
      <c r="I11" s="632"/>
      <c r="J11" s="632"/>
      <c r="K11" s="632"/>
      <c r="L11" s="632"/>
      <c r="M11" s="632"/>
    </row>
    <row r="12" spans="1:13">
      <c r="A12" s="223">
        <v>5</v>
      </c>
      <c r="B12" s="224" t="s">
        <v>420</v>
      </c>
      <c r="C12" s="237">
        <v>253054016.98503163</v>
      </c>
      <c r="D12" s="237">
        <v>238699064.86055708</v>
      </c>
      <c r="E12" s="237">
        <v>232225153.17339414</v>
      </c>
      <c r="F12" s="237">
        <v>228158195.27350238</v>
      </c>
      <c r="G12" s="514">
        <v>211409202.56380835</v>
      </c>
      <c r="I12" s="632"/>
      <c r="J12" s="632"/>
      <c r="K12" s="632"/>
      <c r="L12" s="632"/>
      <c r="M12" s="632"/>
    </row>
    <row r="13" spans="1:13">
      <c r="A13" s="223">
        <v>6</v>
      </c>
      <c r="B13" s="224" t="s">
        <v>421</v>
      </c>
      <c r="C13" s="237">
        <v>306431640.94079649</v>
      </c>
      <c r="D13" s="237">
        <v>290585360.91190982</v>
      </c>
      <c r="E13" s="237">
        <v>282567264.83413309</v>
      </c>
      <c r="F13" s="237">
        <v>278613852.20899355</v>
      </c>
      <c r="G13" s="514">
        <v>258694014.25634271</v>
      </c>
      <c r="I13" s="632"/>
      <c r="J13" s="632"/>
      <c r="K13" s="632"/>
      <c r="L13" s="632"/>
      <c r="M13" s="632"/>
    </row>
    <row r="14" spans="1:13">
      <c r="A14" s="234"/>
      <c r="B14" s="235" t="s">
        <v>423</v>
      </c>
      <c r="C14" s="147"/>
      <c r="D14" s="147"/>
      <c r="E14" s="147"/>
      <c r="F14" s="147"/>
      <c r="G14" s="148"/>
    </row>
    <row r="15" spans="1:13" ht="21.9" customHeight="1">
      <c r="A15" s="223">
        <v>7</v>
      </c>
      <c r="B15" s="224" t="s">
        <v>422</v>
      </c>
      <c r="C15" s="238">
        <v>1662078918.7581804</v>
      </c>
      <c r="D15" s="238">
        <v>1608765696.1714237</v>
      </c>
      <c r="E15" s="238">
        <v>1521877858.7213011</v>
      </c>
      <c r="F15" s="238">
        <v>1510860289.425081</v>
      </c>
      <c r="G15" s="515">
        <v>1408713653.7328014</v>
      </c>
      <c r="I15" s="632"/>
      <c r="J15" s="632"/>
      <c r="K15" s="632"/>
      <c r="L15" s="632"/>
      <c r="M15" s="632"/>
    </row>
    <row r="16" spans="1:13">
      <c r="A16" s="234"/>
      <c r="B16" s="235" t="s">
        <v>426</v>
      </c>
      <c r="C16" s="147"/>
      <c r="D16" s="147"/>
      <c r="E16" s="147"/>
      <c r="F16" s="147"/>
      <c r="G16" s="148"/>
    </row>
    <row r="17" spans="1:13">
      <c r="A17" s="223"/>
      <c r="B17" s="236" t="s">
        <v>413</v>
      </c>
      <c r="C17" s="147"/>
      <c r="D17" s="147"/>
      <c r="E17" s="147"/>
      <c r="F17" s="147"/>
      <c r="G17" s="148"/>
    </row>
    <row r="18" spans="1:13">
      <c r="A18" s="223">
        <v>8</v>
      </c>
      <c r="B18" s="224" t="s">
        <v>417</v>
      </c>
      <c r="C18" s="244">
        <v>0.15450744853431531</v>
      </c>
      <c r="D18" s="244">
        <v>0.1557394072960781</v>
      </c>
      <c r="E18" s="244">
        <v>0.16074451940942477</v>
      </c>
      <c r="F18" s="244">
        <v>0.15867580654411517</v>
      </c>
      <c r="G18" s="516">
        <v>0.16574600833980921</v>
      </c>
      <c r="I18" s="632"/>
      <c r="J18" s="632"/>
      <c r="K18" s="632"/>
      <c r="L18" s="632"/>
      <c r="M18" s="632"/>
    </row>
    <row r="19" spans="1:13" ht="15" customHeight="1">
      <c r="A19" s="223">
        <v>9</v>
      </c>
      <c r="B19" s="224" t="s">
        <v>416</v>
      </c>
      <c r="C19" s="244">
        <v>0.17615196829447122</v>
      </c>
      <c r="D19" s="244">
        <v>0.17842039812453492</v>
      </c>
      <c r="E19" s="244">
        <v>0.18406183084584704</v>
      </c>
      <c r="F19" s="244">
        <v>0.18285494491692994</v>
      </c>
      <c r="G19" s="516">
        <v>0.19061898370080901</v>
      </c>
      <c r="I19" s="632"/>
      <c r="J19" s="632"/>
      <c r="K19" s="632"/>
      <c r="L19" s="632"/>
      <c r="M19" s="632"/>
    </row>
    <row r="20" spans="1:13">
      <c r="A20" s="223">
        <v>10</v>
      </c>
      <c r="B20" s="224" t="s">
        <v>418</v>
      </c>
      <c r="C20" s="244">
        <v>0.20092099609175457</v>
      </c>
      <c r="D20" s="244">
        <v>0.20480076918851225</v>
      </c>
      <c r="E20" s="244">
        <v>0.21244412537261834</v>
      </c>
      <c r="F20" s="244">
        <v>0.212315186973419</v>
      </c>
      <c r="G20" s="516">
        <v>0.22366549625262813</v>
      </c>
      <c r="I20" s="632"/>
      <c r="J20" s="632"/>
      <c r="K20" s="632"/>
      <c r="L20" s="632"/>
      <c r="M20" s="632"/>
    </row>
    <row r="21" spans="1:13">
      <c r="A21" s="223">
        <v>11</v>
      </c>
      <c r="B21" s="224" t="s">
        <v>419</v>
      </c>
      <c r="C21" s="244">
        <v>0.12804412363367784</v>
      </c>
      <c r="D21" s="244">
        <v>0.12406233765162036</v>
      </c>
      <c r="E21" s="244">
        <v>0.12765119274828285</v>
      </c>
      <c r="F21" s="244">
        <v>0.12583166649562097</v>
      </c>
      <c r="G21" s="516">
        <v>0.12476239436063924</v>
      </c>
      <c r="I21" s="632"/>
      <c r="J21" s="632"/>
      <c r="K21" s="632"/>
      <c r="L21" s="632"/>
      <c r="M21" s="632"/>
    </row>
    <row r="22" spans="1:13">
      <c r="A22" s="223">
        <v>12</v>
      </c>
      <c r="B22" s="224" t="s">
        <v>420</v>
      </c>
      <c r="C22" s="244">
        <v>0.15225150510548593</v>
      </c>
      <c r="D22" s="244">
        <v>0.14837403944441283</v>
      </c>
      <c r="E22" s="244">
        <v>0.15259118978740668</v>
      </c>
      <c r="F22" s="244">
        <v>0.15101210672518378</v>
      </c>
      <c r="G22" s="516">
        <v>0.1500725161594178</v>
      </c>
      <c r="I22" s="632"/>
      <c r="J22" s="632"/>
      <c r="K22" s="632"/>
      <c r="L22" s="632"/>
      <c r="M22" s="632"/>
    </row>
    <row r="23" spans="1:13">
      <c r="A23" s="223">
        <v>13</v>
      </c>
      <c r="B23" s="224" t="s">
        <v>421</v>
      </c>
      <c r="C23" s="244">
        <v>0.18436648072628609</v>
      </c>
      <c r="D23" s="244">
        <v>0.18062627864545552</v>
      </c>
      <c r="E23" s="244">
        <v>0.185670133259938</v>
      </c>
      <c r="F23" s="244">
        <v>0.18440742281671382</v>
      </c>
      <c r="G23" s="516">
        <v>0.18363846589465274</v>
      </c>
      <c r="I23" s="632"/>
      <c r="J23" s="632"/>
      <c r="K23" s="632"/>
      <c r="L23" s="632"/>
      <c r="M23" s="632"/>
    </row>
    <row r="24" spans="1:13">
      <c r="A24" s="234"/>
      <c r="B24" s="235" t="s">
        <v>6</v>
      </c>
      <c r="C24" s="147"/>
      <c r="D24" s="147"/>
      <c r="E24" s="147"/>
      <c r="F24" s="147"/>
      <c r="G24" s="148"/>
    </row>
    <row r="25" spans="1:13" ht="15" customHeight="1">
      <c r="A25" s="239">
        <v>14</v>
      </c>
      <c r="B25" s="240" t="s">
        <v>7</v>
      </c>
      <c r="C25" s="244">
        <v>9.9875883716726066E-2</v>
      </c>
      <c r="D25" s="244">
        <v>0.10454735609402838</v>
      </c>
      <c r="E25" s="244">
        <v>0.10516213074970174</v>
      </c>
      <c r="F25" s="244">
        <v>0.10649896993107021</v>
      </c>
      <c r="G25" s="516">
        <v>0.1069547288119108</v>
      </c>
      <c r="I25" s="632"/>
      <c r="J25" s="632"/>
      <c r="K25" s="632"/>
      <c r="L25" s="632"/>
      <c r="M25" s="632"/>
    </row>
    <row r="26" spans="1:13">
      <c r="A26" s="239">
        <v>15</v>
      </c>
      <c r="B26" s="240" t="s">
        <v>8</v>
      </c>
      <c r="C26" s="244">
        <v>5.8280286844606038E-2</v>
      </c>
      <c r="D26" s="244">
        <v>6.2191834197445638E-2</v>
      </c>
      <c r="E26" s="244">
        <v>6.2894716580858268E-2</v>
      </c>
      <c r="F26" s="244">
        <v>6.2959847234215272E-2</v>
      </c>
      <c r="G26" s="516">
        <v>6.3668633053875767E-2</v>
      </c>
      <c r="I26" s="632"/>
      <c r="J26" s="632"/>
      <c r="K26" s="632"/>
      <c r="L26" s="632"/>
      <c r="M26" s="632"/>
    </row>
    <row r="27" spans="1:13">
      <c r="A27" s="239">
        <v>16</v>
      </c>
      <c r="B27" s="240" t="s">
        <v>9</v>
      </c>
      <c r="C27" s="244">
        <v>1.7911666342078282E-2</v>
      </c>
      <c r="D27" s="244">
        <v>2.2533421041035503E-2</v>
      </c>
      <c r="E27" s="244">
        <v>2.2344399587762624E-2</v>
      </c>
      <c r="F27" s="244">
        <v>2.3989419694298814E-2</v>
      </c>
      <c r="G27" s="516">
        <v>2.8408980470364883E-2</v>
      </c>
      <c r="I27" s="632"/>
      <c r="J27" s="632"/>
      <c r="K27" s="632"/>
      <c r="L27" s="632"/>
      <c r="M27" s="632"/>
    </row>
    <row r="28" spans="1:13">
      <c r="A28" s="239">
        <v>17</v>
      </c>
      <c r="B28" s="240" t="s">
        <v>129</v>
      </c>
      <c r="C28" s="244">
        <v>4.1595596872120028E-2</v>
      </c>
      <c r="D28" s="244">
        <v>4.2355521896582739E-2</v>
      </c>
      <c r="E28" s="244">
        <v>4.226741416884347E-2</v>
      </c>
      <c r="F28" s="244">
        <v>4.3539122696854934E-2</v>
      </c>
      <c r="G28" s="516">
        <v>4.3286095758035034E-2</v>
      </c>
      <c r="I28" s="632"/>
      <c r="J28" s="632"/>
      <c r="K28" s="632"/>
      <c r="L28" s="632"/>
      <c r="M28" s="632"/>
    </row>
    <row r="29" spans="1:13">
      <c r="A29" s="239">
        <v>18</v>
      </c>
      <c r="B29" s="240" t="s">
        <v>10</v>
      </c>
      <c r="C29" s="244">
        <v>1.3085596966036648E-2</v>
      </c>
      <c r="D29" s="244">
        <v>1.6926263024213118E-2</v>
      </c>
      <c r="E29" s="244">
        <v>1.7296181641659816E-2</v>
      </c>
      <c r="F29" s="244">
        <v>1.8614427492666917E-2</v>
      </c>
      <c r="G29" s="516">
        <v>1.8219005059229968E-2</v>
      </c>
      <c r="I29" s="632"/>
      <c r="J29" s="632"/>
      <c r="K29" s="632"/>
      <c r="L29" s="632"/>
      <c r="M29" s="632"/>
    </row>
    <row r="30" spans="1:13">
      <c r="A30" s="239">
        <v>19</v>
      </c>
      <c r="B30" s="240" t="s">
        <v>11</v>
      </c>
      <c r="C30" s="244">
        <v>9.0320737178363905E-2</v>
      </c>
      <c r="D30" s="244">
        <v>0.11469220458486735</v>
      </c>
      <c r="E30" s="244">
        <v>0.11656725982274914</v>
      </c>
      <c r="F30" s="244">
        <v>0.12463413184114855</v>
      </c>
      <c r="G30" s="516">
        <v>0.12050007422664825</v>
      </c>
      <c r="I30" s="632"/>
      <c r="J30" s="632"/>
      <c r="K30" s="632"/>
      <c r="L30" s="632"/>
      <c r="M30" s="632"/>
    </row>
    <row r="31" spans="1:13">
      <c r="A31" s="234"/>
      <c r="B31" s="235" t="s">
        <v>12</v>
      </c>
      <c r="C31" s="147"/>
      <c r="D31" s="147"/>
      <c r="E31" s="147"/>
      <c r="F31" s="147"/>
      <c r="G31" s="148"/>
    </row>
    <row r="32" spans="1:13">
      <c r="A32" s="239">
        <v>20</v>
      </c>
      <c r="B32" s="240" t="s">
        <v>13</v>
      </c>
      <c r="C32" s="244">
        <v>4.0596514786080923E-2</v>
      </c>
      <c r="D32" s="244">
        <v>3.9621333438005814E-2</v>
      </c>
      <c r="E32" s="244">
        <v>4.7431779008702414E-2</v>
      </c>
      <c r="F32" s="244">
        <v>3.912571731443109E-2</v>
      </c>
      <c r="G32" s="516">
        <v>3.6545278636656797E-2</v>
      </c>
      <c r="I32" s="632"/>
      <c r="J32" s="632"/>
      <c r="K32" s="632"/>
      <c r="L32" s="632"/>
      <c r="M32" s="632"/>
    </row>
    <row r="33" spans="1:13" ht="15" customHeight="1">
      <c r="A33" s="239">
        <v>21</v>
      </c>
      <c r="B33" s="240" t="s">
        <v>925</v>
      </c>
      <c r="C33" s="244">
        <v>2.2321580665048996E-2</v>
      </c>
      <c r="D33" s="244">
        <v>2.2439243100297331E-2</v>
      </c>
      <c r="E33" s="244">
        <v>2.2727438459850903E-2</v>
      </c>
      <c r="F33" s="244">
        <v>2.324962916881116E-2</v>
      </c>
      <c r="G33" s="516">
        <v>2.3427272281370218E-2</v>
      </c>
      <c r="I33" s="632"/>
      <c r="J33" s="632"/>
      <c r="K33" s="632"/>
      <c r="L33" s="632"/>
      <c r="M33" s="632"/>
    </row>
    <row r="34" spans="1:13">
      <c r="A34" s="239">
        <v>22</v>
      </c>
      <c r="B34" s="240" t="s">
        <v>14</v>
      </c>
      <c r="C34" s="244">
        <v>0.45994750002063484</v>
      </c>
      <c r="D34" s="244">
        <v>0.46296873109812192</v>
      </c>
      <c r="E34" s="244">
        <v>0.46723657943948821</v>
      </c>
      <c r="F34" s="244">
        <v>0.49327288527319241</v>
      </c>
      <c r="G34" s="516">
        <v>0.49009595810552148</v>
      </c>
      <c r="I34" s="632"/>
      <c r="J34" s="632"/>
      <c r="K34" s="632"/>
      <c r="L34" s="632"/>
      <c r="M34" s="632"/>
    </row>
    <row r="35" spans="1:13" ht="15" customHeight="1">
      <c r="A35" s="239">
        <v>23</v>
      </c>
      <c r="B35" s="240" t="s">
        <v>15</v>
      </c>
      <c r="C35" s="244">
        <v>0.42917314428001618</v>
      </c>
      <c r="D35" s="244">
        <v>0.44235424617310637</v>
      </c>
      <c r="E35" s="244">
        <v>0.43006740449741332</v>
      </c>
      <c r="F35" s="244">
        <v>0.45791183173677646</v>
      </c>
      <c r="G35" s="516">
        <v>0.44682041492399227</v>
      </c>
      <c r="I35" s="632"/>
      <c r="J35" s="632"/>
      <c r="K35" s="632"/>
      <c r="L35" s="632"/>
      <c r="M35" s="632"/>
    </row>
    <row r="36" spans="1:13">
      <c r="A36" s="239">
        <v>24</v>
      </c>
      <c r="B36" s="240" t="s">
        <v>16</v>
      </c>
      <c r="C36" s="244">
        <v>4.2591420461057572E-2</v>
      </c>
      <c r="D36" s="244">
        <v>9.9541644240654037E-2</v>
      </c>
      <c r="E36" s="244">
        <v>7.8088335696799627E-2</v>
      </c>
      <c r="F36" s="244">
        <v>8.2460514850536404E-2</v>
      </c>
      <c r="G36" s="516">
        <v>1.0886586698648948E-2</v>
      </c>
      <c r="I36" s="632"/>
      <c r="J36" s="632"/>
      <c r="K36" s="632"/>
      <c r="L36" s="632"/>
      <c r="M36" s="632"/>
    </row>
    <row r="37" spans="1:13" ht="15" customHeight="1">
      <c r="A37" s="234"/>
      <c r="B37" s="235" t="s">
        <v>17</v>
      </c>
      <c r="C37" s="147"/>
      <c r="D37" s="147"/>
      <c r="E37" s="147"/>
      <c r="F37" s="147"/>
      <c r="G37" s="148"/>
      <c r="I37" s="632"/>
      <c r="J37" s="632"/>
      <c r="K37" s="632"/>
      <c r="L37" s="632"/>
      <c r="M37" s="632"/>
    </row>
    <row r="38" spans="1:13" ht="15" customHeight="1">
      <c r="A38" s="239">
        <v>25</v>
      </c>
      <c r="B38" s="240" t="s">
        <v>18</v>
      </c>
      <c r="C38" s="244">
        <v>0.15045243503836855</v>
      </c>
      <c r="D38" s="244">
        <v>0.18017602336038863</v>
      </c>
      <c r="E38" s="244">
        <v>0.20412188718774452</v>
      </c>
      <c r="F38" s="244">
        <v>0.17764611849943018</v>
      </c>
      <c r="G38" s="516">
        <v>0.18218174860864011</v>
      </c>
      <c r="I38" s="632"/>
      <c r="J38" s="632"/>
      <c r="K38" s="632"/>
      <c r="L38" s="632"/>
      <c r="M38" s="632"/>
    </row>
    <row r="39" spans="1:13" ht="15" customHeight="1">
      <c r="A39" s="239">
        <v>26</v>
      </c>
      <c r="B39" s="240" t="s">
        <v>19</v>
      </c>
      <c r="C39" s="244">
        <v>0.48158372147503814</v>
      </c>
      <c r="D39" s="244">
        <v>0.50410323328582241</v>
      </c>
      <c r="E39" s="244">
        <v>0.4843465766635231</v>
      </c>
      <c r="F39" s="244">
        <v>0.47594818206769574</v>
      </c>
      <c r="G39" s="516">
        <v>0.47307577874807011</v>
      </c>
      <c r="I39" s="632"/>
      <c r="J39" s="632"/>
      <c r="K39" s="632"/>
      <c r="L39" s="632"/>
      <c r="M39" s="632"/>
    </row>
    <row r="40" spans="1:13" ht="15" customHeight="1">
      <c r="A40" s="239">
        <v>27</v>
      </c>
      <c r="B40" s="241" t="s">
        <v>20</v>
      </c>
      <c r="C40" s="244">
        <v>0.21843157602481877</v>
      </c>
      <c r="D40" s="244">
        <v>0.23486600272147179</v>
      </c>
      <c r="E40" s="244">
        <v>0.25292697533864589</v>
      </c>
      <c r="F40" s="244">
        <v>0.26729111984435372</v>
      </c>
      <c r="G40" s="516">
        <v>0.26347403819284748</v>
      </c>
      <c r="I40" s="632"/>
      <c r="J40" s="632"/>
      <c r="K40" s="632"/>
      <c r="L40" s="632"/>
      <c r="M40" s="632"/>
    </row>
    <row r="41" spans="1:13" ht="15" customHeight="1">
      <c r="A41" s="242"/>
      <c r="B41" s="235" t="s">
        <v>344</v>
      </c>
      <c r="C41" s="147"/>
      <c r="D41" s="147"/>
      <c r="E41" s="147"/>
      <c r="F41" s="147"/>
      <c r="G41" s="148"/>
      <c r="I41" s="632"/>
      <c r="J41" s="632"/>
      <c r="K41" s="632"/>
      <c r="L41" s="632"/>
      <c r="M41" s="632"/>
    </row>
    <row r="42" spans="1:13" ht="15" customHeight="1">
      <c r="A42" s="239">
        <v>28</v>
      </c>
      <c r="B42" s="278" t="s">
        <v>328</v>
      </c>
      <c r="C42" s="241">
        <v>301106025.62794673</v>
      </c>
      <c r="D42" s="241">
        <v>367928031.09379369</v>
      </c>
      <c r="E42" s="241">
        <v>368976452.15504378</v>
      </c>
      <c r="F42" s="241">
        <v>341430761.29778546</v>
      </c>
      <c r="G42" s="517">
        <v>335193881.17935038</v>
      </c>
      <c r="I42" s="632"/>
      <c r="J42" s="632"/>
      <c r="K42" s="632"/>
      <c r="L42" s="632"/>
      <c r="M42" s="632"/>
    </row>
    <row r="43" spans="1:13">
      <c r="A43" s="239">
        <v>29</v>
      </c>
      <c r="B43" s="240" t="s">
        <v>329</v>
      </c>
      <c r="C43" s="241">
        <v>243166049.38853681</v>
      </c>
      <c r="D43" s="241">
        <v>300227842.38145125</v>
      </c>
      <c r="E43" s="241">
        <v>296311324.16954505</v>
      </c>
      <c r="F43" s="241">
        <v>292111831.5486002</v>
      </c>
      <c r="G43" s="517">
        <v>272774892.47201598</v>
      </c>
      <c r="I43" s="632"/>
      <c r="J43" s="632"/>
      <c r="K43" s="632"/>
      <c r="L43" s="632"/>
      <c r="M43" s="632"/>
    </row>
    <row r="44" spans="1:13">
      <c r="A44" s="275">
        <v>30</v>
      </c>
      <c r="B44" s="276" t="s">
        <v>327</v>
      </c>
      <c r="C44" s="244">
        <v>1.2382732967250374</v>
      </c>
      <c r="D44" s="244">
        <v>1.2254960371940677</v>
      </c>
      <c r="E44" s="244">
        <v>1.245232368992826</v>
      </c>
      <c r="F44" s="244">
        <v>1.1688357828155269</v>
      </c>
      <c r="G44" s="516">
        <v>1.2288296702884338</v>
      </c>
      <c r="I44" s="632"/>
      <c r="J44" s="632"/>
      <c r="K44" s="632"/>
      <c r="L44" s="632"/>
      <c r="M44" s="632"/>
    </row>
    <row r="45" spans="1:13">
      <c r="A45" s="275"/>
      <c r="B45" s="235" t="s">
        <v>427</v>
      </c>
      <c r="C45" s="147"/>
      <c r="D45" s="147"/>
      <c r="E45" s="147"/>
      <c r="F45" s="147"/>
      <c r="G45" s="148"/>
      <c r="I45" s="632"/>
      <c r="J45" s="632"/>
      <c r="K45" s="632"/>
      <c r="L45" s="632"/>
      <c r="M45" s="632"/>
    </row>
    <row r="46" spans="1:13">
      <c r="A46" s="275">
        <v>31</v>
      </c>
      <c r="B46" s="276" t="s">
        <v>434</v>
      </c>
      <c r="C46" s="277">
        <v>1395875594.1459999</v>
      </c>
      <c r="D46" s="277">
        <v>1384189480.7755005</v>
      </c>
      <c r="E46" s="277">
        <v>1386848862.0314991</v>
      </c>
      <c r="F46" s="277">
        <v>1316177425.1894994</v>
      </c>
      <c r="G46" s="518">
        <v>1217778236.8410025</v>
      </c>
      <c r="I46" s="632"/>
      <c r="J46" s="632"/>
      <c r="K46" s="632"/>
      <c r="L46" s="632"/>
      <c r="M46" s="632"/>
    </row>
    <row r="47" spans="1:13">
      <c r="A47" s="275">
        <v>32</v>
      </c>
      <c r="B47" s="276" t="s">
        <v>447</v>
      </c>
      <c r="C47" s="277">
        <v>1161846406.4106998</v>
      </c>
      <c r="D47" s="277">
        <v>1115529545.7729547</v>
      </c>
      <c r="E47" s="277">
        <v>1096045744.4341028</v>
      </c>
      <c r="F47" s="277">
        <v>1100211719.7118375</v>
      </c>
      <c r="G47" s="518">
        <v>1028054283.2062458</v>
      </c>
      <c r="I47" s="632"/>
      <c r="J47" s="632"/>
      <c r="K47" s="632"/>
      <c r="L47" s="632"/>
      <c r="M47" s="632"/>
    </row>
    <row r="48" spans="1:13" ht="15" thickBot="1">
      <c r="A48" s="60">
        <v>33</v>
      </c>
      <c r="B48" s="135" t="s">
        <v>461</v>
      </c>
      <c r="C48" s="519">
        <v>1.2014286797669651</v>
      </c>
      <c r="D48" s="519">
        <v>1.2408362342535628</v>
      </c>
      <c r="E48" s="519">
        <v>1.2653202378405659</v>
      </c>
      <c r="F48" s="519">
        <v>1.1962946782045065</v>
      </c>
      <c r="G48" s="520">
        <v>1.1845466302061938</v>
      </c>
      <c r="I48" s="632"/>
      <c r="J48" s="632"/>
      <c r="K48" s="632"/>
      <c r="L48" s="632"/>
      <c r="M48" s="632"/>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election activeCell="A6" sqref="A6"/>
    </sheetView>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45747</v>
      </c>
    </row>
    <row r="3" spans="1:3">
      <c r="A3" s="1"/>
      <c r="B3"/>
    </row>
    <row r="4" spans="1:3">
      <c r="A4" s="1" t="s">
        <v>406</v>
      </c>
      <c r="B4" t="s">
        <v>375</v>
      </c>
    </row>
    <row r="5" spans="1:3">
      <c r="A5" s="602"/>
      <c r="B5" s="602" t="s">
        <v>376</v>
      </c>
      <c r="C5" s="603"/>
    </row>
    <row r="6" spans="1:3">
      <c r="A6" s="604">
        <v>1</v>
      </c>
      <c r="B6" s="605" t="s">
        <v>376</v>
      </c>
      <c r="C6" s="606">
        <v>1999266643.2871966</v>
      </c>
    </row>
    <row r="7" spans="1:3">
      <c r="A7" s="604">
        <v>2</v>
      </c>
      <c r="B7" s="605" t="s">
        <v>377</v>
      </c>
      <c r="C7" s="606">
        <v>-32025215</v>
      </c>
    </row>
    <row r="8" spans="1:3">
      <c r="A8" s="607">
        <v>3</v>
      </c>
      <c r="B8" s="608" t="s">
        <v>378</v>
      </c>
      <c r="C8" s="609">
        <f>C6+C7</f>
        <v>1967241428.2871966</v>
      </c>
    </row>
    <row r="9" spans="1:3">
      <c r="A9" s="610"/>
      <c r="B9" s="610" t="s">
        <v>379</v>
      </c>
      <c r="C9" s="611"/>
    </row>
    <row r="10" spans="1:3">
      <c r="A10" s="612">
        <v>4</v>
      </c>
      <c r="B10" s="613" t="s">
        <v>380</v>
      </c>
      <c r="C10" s="606">
        <v>636925.63190000004</v>
      </c>
    </row>
    <row r="11" spans="1:3">
      <c r="A11" s="612">
        <v>5</v>
      </c>
      <c r="B11" s="614" t="s">
        <v>381</v>
      </c>
      <c r="C11" s="606">
        <v>2833956.3871999998</v>
      </c>
    </row>
    <row r="12" spans="1:3">
      <c r="A12" s="612">
        <v>6</v>
      </c>
      <c r="B12" s="615" t="s">
        <v>1000</v>
      </c>
      <c r="C12" s="609">
        <v>4859234.8267399995</v>
      </c>
    </row>
    <row r="13" spans="1:3">
      <c r="A13" s="616">
        <v>7</v>
      </c>
      <c r="B13" s="617" t="s">
        <v>382</v>
      </c>
      <c r="C13" s="606" t="b">
        <f>'15. CCR'!E34</f>
        <v>0</v>
      </c>
    </row>
    <row r="14" spans="1:3">
      <c r="A14" s="618">
        <v>8</v>
      </c>
      <c r="B14" s="619" t="s">
        <v>383</v>
      </c>
      <c r="C14" s="609">
        <f>C12</f>
        <v>4859234.8267399995</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0</v>
      </c>
    </row>
    <row r="25" spans="1:3">
      <c r="A25" s="612">
        <v>17</v>
      </c>
      <c r="B25" s="605" t="s">
        <v>394</v>
      </c>
      <c r="C25" s="606">
        <v>0</v>
      </c>
    </row>
    <row r="26" spans="1:3">
      <c r="A26" s="618">
        <v>18</v>
      </c>
      <c r="B26" s="619" t="s">
        <v>395</v>
      </c>
      <c r="C26" s="609">
        <f>C24+C25</f>
        <v>0</v>
      </c>
    </row>
    <row r="27" spans="1:3">
      <c r="A27" s="610"/>
      <c r="B27" s="610" t="s">
        <v>396</v>
      </c>
      <c r="C27" s="620"/>
    </row>
    <row r="28" spans="1:3">
      <c r="A28" s="612">
        <v>19</v>
      </c>
      <c r="B28" s="605" t="s">
        <v>397</v>
      </c>
      <c r="C28" s="606">
        <v>0</v>
      </c>
    </row>
    <row r="29" spans="1:3">
      <c r="A29" s="612">
        <v>20</v>
      </c>
      <c r="B29" s="605" t="s">
        <v>398</v>
      </c>
      <c r="C29" s="606">
        <v>292778473</v>
      </c>
    </row>
    <row r="30" spans="1:3">
      <c r="A30" s="610"/>
      <c r="B30" s="610" t="s">
        <v>399</v>
      </c>
      <c r="C30" s="611"/>
    </row>
    <row r="31" spans="1:3">
      <c r="A31" s="618">
        <v>21</v>
      </c>
      <c r="B31" s="619" t="s">
        <v>75</v>
      </c>
      <c r="C31" s="609">
        <f>'1. key ratios'!C9</f>
        <v>292778473</v>
      </c>
    </row>
    <row r="32" spans="1:3">
      <c r="A32" s="618">
        <v>22</v>
      </c>
      <c r="B32" s="619" t="s">
        <v>400</v>
      </c>
      <c r="C32" s="609">
        <f>C8+C14+C22+C26</f>
        <v>1972100663.1139367</v>
      </c>
    </row>
    <row r="33" spans="1:3">
      <c r="A33" s="622"/>
      <c r="B33" s="622" t="s">
        <v>375</v>
      </c>
      <c r="C33" s="611"/>
    </row>
    <row r="34" spans="1:3">
      <c r="A34" s="618">
        <v>23</v>
      </c>
      <c r="B34" s="619" t="s">
        <v>375</v>
      </c>
      <c r="C34" s="623">
        <f>IFERROR(C31/C32,0)</f>
        <v>0.14846020716696293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election activeCell="C6" sqref="C6"/>
    </sheetView>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45747</v>
      </c>
    </row>
    <row r="3" spans="1:6">
      <c r="A3" s="1"/>
      <c r="B3"/>
    </row>
    <row r="4" spans="1:6">
      <c r="A4" s="627" t="s">
        <v>1001</v>
      </c>
    </row>
    <row r="5" spans="1:6" ht="86.4">
      <c r="B5" s="596"/>
      <c r="C5" s="628" t="s">
        <v>1002</v>
      </c>
      <c r="D5" s="628" t="s">
        <v>1003</v>
      </c>
      <c r="E5" s="628" t="s">
        <v>1004</v>
      </c>
      <c r="F5" s="628" t="s">
        <v>1005</v>
      </c>
    </row>
    <row r="6" spans="1:6">
      <c r="B6" s="629" t="s">
        <v>980</v>
      </c>
      <c r="C6" s="590">
        <v>4821721.7761547305</v>
      </c>
      <c r="D6" s="590">
        <v>92044.173547943486</v>
      </c>
      <c r="E6" s="590" t="b">
        <v>0</v>
      </c>
      <c r="F6" s="590">
        <v>1150552.1693492937</v>
      </c>
    </row>
    <row r="7" spans="1:6">
      <c r="B7" s="630" t="s">
        <v>991</v>
      </c>
      <c r="C7" s="631">
        <v>0</v>
      </c>
      <c r="D7" s="631">
        <v>0</v>
      </c>
      <c r="E7" s="631">
        <v>0</v>
      </c>
      <c r="F7" s="631">
        <v>0</v>
      </c>
    </row>
    <row r="8" spans="1:6">
      <c r="B8" s="630" t="s">
        <v>992</v>
      </c>
      <c r="C8" s="631">
        <v>0</v>
      </c>
      <c r="D8" s="631">
        <v>0</v>
      </c>
      <c r="E8" s="631">
        <v>0</v>
      </c>
      <c r="F8" s="631">
        <v>0</v>
      </c>
    </row>
    <row r="9" spans="1:6">
      <c r="B9" s="630" t="s">
        <v>993</v>
      </c>
      <c r="C9" s="631">
        <v>4821721.7761547305</v>
      </c>
      <c r="D9" s="631">
        <v>92044.173547943486</v>
      </c>
      <c r="E9" s="631">
        <v>0</v>
      </c>
      <c r="F9" s="631">
        <v>1150552.1693492937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45747</v>
      </c>
    </row>
    <row r="3" spans="1:7">
      <c r="B3" s="243"/>
    </row>
    <row r="4" spans="1:7" ht="15" thickBot="1">
      <c r="A4" s="1" t="s">
        <v>462</v>
      </c>
      <c r="B4" s="144" t="s">
        <v>427</v>
      </c>
    </row>
    <row r="5" spans="1:7">
      <c r="A5" s="245"/>
      <c r="B5" s="246"/>
      <c r="C5" s="695" t="s">
        <v>428</v>
      </c>
      <c r="D5" s="695"/>
      <c r="E5" s="695"/>
      <c r="F5" s="695"/>
      <c r="G5" s="696" t="s">
        <v>429</v>
      </c>
    </row>
    <row r="6" spans="1:7">
      <c r="A6" s="247"/>
      <c r="B6" s="248"/>
      <c r="C6" s="249" t="s">
        <v>430</v>
      </c>
      <c r="D6" s="249" t="s">
        <v>431</v>
      </c>
      <c r="E6" s="249" t="s">
        <v>432</v>
      </c>
      <c r="F6" s="249" t="s">
        <v>433</v>
      </c>
      <c r="G6" s="697"/>
    </row>
    <row r="7" spans="1:7">
      <c r="A7" s="250"/>
      <c r="B7" s="251" t="s">
        <v>434</v>
      </c>
      <c r="C7" s="252"/>
      <c r="D7" s="252"/>
      <c r="E7" s="252"/>
      <c r="F7" s="252"/>
      <c r="G7" s="253"/>
    </row>
    <row r="8" spans="1:7">
      <c r="A8" s="254">
        <v>1</v>
      </c>
      <c r="B8" s="255" t="s">
        <v>435</v>
      </c>
      <c r="C8" s="256">
        <v>292778473</v>
      </c>
      <c r="D8" s="256">
        <v>0</v>
      </c>
      <c r="E8" s="256">
        <v>0</v>
      </c>
      <c r="F8" s="256">
        <v>355965417.11400002</v>
      </c>
      <c r="G8" s="256">
        <v>648743890.11400008</v>
      </c>
    </row>
    <row r="9" spans="1:7">
      <c r="A9" s="254">
        <v>2</v>
      </c>
      <c r="B9" s="257" t="s">
        <v>74</v>
      </c>
      <c r="C9" s="256">
        <v>292778473</v>
      </c>
      <c r="D9" s="256">
        <v>0</v>
      </c>
      <c r="E9" s="256">
        <v>0</v>
      </c>
      <c r="F9" s="256">
        <v>41168078.939999998</v>
      </c>
      <c r="G9" s="256">
        <v>333946551.94</v>
      </c>
    </row>
    <row r="10" spans="1:7">
      <c r="A10" s="254">
        <v>3</v>
      </c>
      <c r="B10" s="257" t="s">
        <v>436</v>
      </c>
      <c r="C10" s="258"/>
      <c r="D10" s="258"/>
      <c r="E10" s="258"/>
      <c r="F10" s="256">
        <v>314797338.17400002</v>
      </c>
      <c r="G10" s="256">
        <v>314797338.17400002</v>
      </c>
    </row>
    <row r="11" spans="1:7" ht="27.6">
      <c r="A11" s="254">
        <v>4</v>
      </c>
      <c r="B11" s="255" t="s">
        <v>437</v>
      </c>
      <c r="C11" s="256">
        <v>182200923.76000008</v>
      </c>
      <c r="D11" s="256">
        <v>180498057.65000001</v>
      </c>
      <c r="E11" s="256">
        <v>136075497.78999999</v>
      </c>
      <c r="F11" s="256">
        <v>5953194.9900000039</v>
      </c>
      <c r="G11" s="256">
        <v>458681107.24700004</v>
      </c>
    </row>
    <row r="12" spans="1:7">
      <c r="A12" s="254">
        <v>5</v>
      </c>
      <c r="B12" s="257" t="s">
        <v>438</v>
      </c>
      <c r="C12" s="256">
        <v>161749485.30000007</v>
      </c>
      <c r="D12" s="256">
        <v>171570755.66</v>
      </c>
      <c r="E12" s="256">
        <v>119733222.59</v>
      </c>
      <c r="F12" s="256">
        <v>5429359.0100000035</v>
      </c>
      <c r="G12" s="256">
        <v>435558681.43200004</v>
      </c>
    </row>
    <row r="13" spans="1:7">
      <c r="A13" s="254">
        <v>6</v>
      </c>
      <c r="B13" s="257" t="s">
        <v>439</v>
      </c>
      <c r="C13" s="256">
        <v>20451438.460000012</v>
      </c>
      <c r="D13" s="256">
        <v>8927301.9900000002</v>
      </c>
      <c r="E13" s="256">
        <v>16342275.199999997</v>
      </c>
      <c r="F13" s="256">
        <v>523835.98000000004</v>
      </c>
      <c r="G13" s="256">
        <v>23122425.815000001</v>
      </c>
    </row>
    <row r="14" spans="1:7">
      <c r="A14" s="254">
        <v>7</v>
      </c>
      <c r="B14" s="255" t="s">
        <v>440</v>
      </c>
      <c r="C14" s="256">
        <v>222105676.96529993</v>
      </c>
      <c r="D14" s="256">
        <v>325840352</v>
      </c>
      <c r="E14" s="256">
        <v>221776107.98000002</v>
      </c>
      <c r="F14" s="256">
        <v>6010050</v>
      </c>
      <c r="G14" s="256">
        <v>288450596.78499997</v>
      </c>
    </row>
    <row r="15" spans="1:7" ht="55.2">
      <c r="A15" s="254">
        <v>8</v>
      </c>
      <c r="B15" s="257" t="s">
        <v>441</v>
      </c>
      <c r="C15" s="256">
        <v>211838986.39999995</v>
      </c>
      <c r="D15" s="256">
        <v>137276049.19</v>
      </c>
      <c r="E15" s="256">
        <v>129041174.96000001</v>
      </c>
      <c r="F15" s="256">
        <v>6010050</v>
      </c>
      <c r="G15" s="256">
        <v>242083130.27499998</v>
      </c>
    </row>
    <row r="16" spans="1:7" ht="27.6">
      <c r="A16" s="254">
        <v>9</v>
      </c>
      <c r="B16" s="257" t="s">
        <v>442</v>
      </c>
      <c r="C16" s="256">
        <v>10266690.565300001</v>
      </c>
      <c r="D16" s="256">
        <v>188564302.80999997</v>
      </c>
      <c r="E16" s="256">
        <v>92734933.020000011</v>
      </c>
      <c r="F16" s="256">
        <v>0</v>
      </c>
      <c r="G16" s="256">
        <v>46367466.510000005</v>
      </c>
    </row>
    <row r="17" spans="1:7">
      <c r="A17" s="254">
        <v>10</v>
      </c>
      <c r="B17" s="255" t="s">
        <v>443</v>
      </c>
      <c r="C17" s="256">
        <v>0</v>
      </c>
      <c r="D17" s="256">
        <v>0</v>
      </c>
      <c r="E17" s="256">
        <v>0</v>
      </c>
      <c r="F17" s="256">
        <v>0</v>
      </c>
      <c r="G17" s="256">
        <v>0</v>
      </c>
    </row>
    <row r="18" spans="1:7">
      <c r="A18" s="254">
        <v>11</v>
      </c>
      <c r="B18" s="255" t="s">
        <v>78</v>
      </c>
      <c r="C18" s="256">
        <v>0</v>
      </c>
      <c r="D18" s="256">
        <v>33354114.701849628</v>
      </c>
      <c r="E18" s="256">
        <v>2164241.8832258312</v>
      </c>
      <c r="F18" s="256">
        <v>2519321.1570297088</v>
      </c>
      <c r="G18" s="256">
        <v>0</v>
      </c>
    </row>
    <row r="19" spans="1:7">
      <c r="A19" s="254">
        <v>12</v>
      </c>
      <c r="B19" s="257" t="s">
        <v>444</v>
      </c>
      <c r="C19" s="256">
        <v>0</v>
      </c>
      <c r="D19" s="256">
        <v>0</v>
      </c>
      <c r="E19" s="256">
        <v>0</v>
      </c>
      <c r="F19" s="256">
        <v>0</v>
      </c>
      <c r="G19" s="256">
        <v>0</v>
      </c>
    </row>
    <row r="20" spans="1:7" ht="27.6">
      <c r="A20" s="254">
        <v>13</v>
      </c>
      <c r="B20" s="257" t="s">
        <v>445</v>
      </c>
      <c r="C20" s="256">
        <v>0</v>
      </c>
      <c r="D20" s="256">
        <v>33354114.701849628</v>
      </c>
      <c r="E20" s="256">
        <v>2164241.8832258312</v>
      </c>
      <c r="F20" s="256">
        <v>2519321.1570297088</v>
      </c>
      <c r="G20" s="256">
        <v>0</v>
      </c>
    </row>
    <row r="21" spans="1:7">
      <c r="A21" s="259">
        <v>14</v>
      </c>
      <c r="B21" s="260" t="s">
        <v>446</v>
      </c>
      <c r="C21" s="258"/>
      <c r="D21" s="258"/>
      <c r="E21" s="258"/>
      <c r="F21" s="258"/>
      <c r="G21" s="261">
        <f>SUM(G8,G11,G14,G17,G18)</f>
        <v>1395875594.1459999</v>
      </c>
    </row>
    <row r="22" spans="1:7">
      <c r="A22" s="262"/>
      <c r="B22" s="279" t="s">
        <v>447</v>
      </c>
      <c r="C22" s="263"/>
      <c r="D22" s="264"/>
      <c r="E22" s="263"/>
      <c r="F22" s="263"/>
      <c r="G22" s="265"/>
    </row>
    <row r="23" spans="1:7">
      <c r="A23" s="254">
        <v>15</v>
      </c>
      <c r="B23" s="255" t="s">
        <v>310</v>
      </c>
      <c r="C23" s="266">
        <v>310860651.7001</v>
      </c>
      <c r="D23" s="266">
        <v>130295850</v>
      </c>
      <c r="E23" s="266">
        <v>0</v>
      </c>
      <c r="F23" s="266">
        <v>1365913.5499999998</v>
      </c>
      <c r="G23" s="266">
        <v>12451378.763005</v>
      </c>
    </row>
    <row r="24" spans="1:7">
      <c r="A24" s="254">
        <v>16</v>
      </c>
      <c r="B24" s="255" t="s">
        <v>448</v>
      </c>
      <c r="C24" s="266">
        <v>251324.99220000001</v>
      </c>
      <c r="D24" s="266">
        <v>221387907.39702484</v>
      </c>
      <c r="E24" s="266">
        <v>175711950.3867</v>
      </c>
      <c r="F24" s="266">
        <v>939612186.49509692</v>
      </c>
      <c r="G24" s="266">
        <v>963922236.25711286</v>
      </c>
    </row>
    <row r="25" spans="1:7" ht="27.6">
      <c r="A25" s="254">
        <v>17</v>
      </c>
      <c r="B25" s="257" t="s">
        <v>449</v>
      </c>
      <c r="C25" s="266" t="s">
        <v>1030</v>
      </c>
      <c r="D25" s="266">
        <v>0</v>
      </c>
      <c r="E25" s="266">
        <v>0</v>
      </c>
      <c r="F25" s="266">
        <v>0</v>
      </c>
      <c r="G25" s="266">
        <v>0</v>
      </c>
    </row>
    <row r="26" spans="1:7" ht="27.6">
      <c r="A26" s="254">
        <v>18</v>
      </c>
      <c r="B26" s="257" t="s">
        <v>450</v>
      </c>
      <c r="C26" s="266">
        <v>251324.99220000001</v>
      </c>
      <c r="D26" s="266">
        <v>39256087.678100005</v>
      </c>
      <c r="E26" s="266">
        <v>7757891.1421999997</v>
      </c>
      <c r="F26" s="266">
        <v>5713499.1855999995</v>
      </c>
      <c r="G26" s="266">
        <v>15518556.657244999</v>
      </c>
    </row>
    <row r="27" spans="1:7">
      <c r="A27" s="254">
        <v>19</v>
      </c>
      <c r="B27" s="257" t="s">
        <v>451</v>
      </c>
      <c r="C27" s="266" t="s">
        <v>1030</v>
      </c>
      <c r="D27" s="266">
        <v>137740295.23630074</v>
      </c>
      <c r="E27" s="266">
        <v>142407985.11969998</v>
      </c>
      <c r="F27" s="266">
        <v>702001449.26699746</v>
      </c>
      <c r="G27" s="266">
        <v>736775372.05494821</v>
      </c>
    </row>
    <row r="28" spans="1:7">
      <c r="A28" s="254">
        <v>20</v>
      </c>
      <c r="B28" s="267" t="s">
        <v>452</v>
      </c>
      <c r="C28" s="266">
        <v>0</v>
      </c>
      <c r="D28" s="266">
        <v>0</v>
      </c>
      <c r="E28" s="266">
        <v>0</v>
      </c>
      <c r="F28" s="266">
        <v>0</v>
      </c>
      <c r="G28" s="266">
        <v>0</v>
      </c>
    </row>
    <row r="29" spans="1:7">
      <c r="A29" s="254">
        <v>21</v>
      </c>
      <c r="B29" s="257" t="s">
        <v>453</v>
      </c>
      <c r="C29" s="266" t="s">
        <v>1030</v>
      </c>
      <c r="D29" s="266">
        <v>34685804.165400058</v>
      </c>
      <c r="E29" s="266">
        <v>25546074.124800023</v>
      </c>
      <c r="F29" s="266">
        <v>225892105.0324994</v>
      </c>
      <c r="G29" s="266">
        <v>201671084.32780755</v>
      </c>
    </row>
    <row r="30" spans="1:7">
      <c r="A30" s="254">
        <v>22</v>
      </c>
      <c r="B30" s="267" t="s">
        <v>452</v>
      </c>
      <c r="C30" s="266">
        <v>0</v>
      </c>
      <c r="D30" s="266">
        <v>13075147.595891228</v>
      </c>
      <c r="E30" s="266">
        <v>11822732.896176588</v>
      </c>
      <c r="F30" s="266">
        <v>102265720.47458489</v>
      </c>
      <c r="G30" s="266">
        <v>78921658.55451408</v>
      </c>
    </row>
    <row r="31" spans="1:7" ht="27.6">
      <c r="A31" s="254">
        <v>23</v>
      </c>
      <c r="B31" s="257" t="s">
        <v>454</v>
      </c>
      <c r="C31" s="266" t="s">
        <v>1030</v>
      </c>
      <c r="D31" s="266">
        <v>9705720.3172240313</v>
      </c>
      <c r="E31" s="266">
        <v>0</v>
      </c>
      <c r="F31" s="266">
        <v>6005133.0099999998</v>
      </c>
      <c r="G31" s="266">
        <v>9957223.2171120159</v>
      </c>
    </row>
    <row r="32" spans="1:7">
      <c r="A32" s="254">
        <v>24</v>
      </c>
      <c r="B32" s="255" t="s">
        <v>455</v>
      </c>
      <c r="C32" s="266">
        <v>0</v>
      </c>
      <c r="D32" s="266">
        <v>0</v>
      </c>
      <c r="E32" s="266">
        <v>0</v>
      </c>
      <c r="F32" s="266">
        <v>0</v>
      </c>
      <c r="G32" s="266">
        <v>0</v>
      </c>
    </row>
    <row r="33" spans="1:7">
      <c r="A33" s="254">
        <v>25</v>
      </c>
      <c r="B33" s="255" t="s">
        <v>88</v>
      </c>
      <c r="C33" s="266">
        <v>71732024.172285751</v>
      </c>
      <c r="D33" s="266">
        <v>11014069.618800001</v>
      </c>
      <c r="E33" s="266">
        <v>11404796.174699998</v>
      </c>
      <c r="F33" s="266">
        <v>92993888.104078144</v>
      </c>
      <c r="G33" s="266">
        <v>175935350.67311391</v>
      </c>
    </row>
    <row r="34" spans="1:7">
      <c r="A34" s="254">
        <v>26</v>
      </c>
      <c r="B34" s="257" t="s">
        <v>456</v>
      </c>
      <c r="C34" s="266">
        <v>0</v>
      </c>
      <c r="D34" s="266">
        <v>11</v>
      </c>
      <c r="E34" s="266">
        <v>0</v>
      </c>
      <c r="F34" s="266">
        <v>0</v>
      </c>
      <c r="G34" s="266">
        <v>11</v>
      </c>
    </row>
    <row r="35" spans="1:7">
      <c r="A35" s="254">
        <v>27</v>
      </c>
      <c r="B35" s="257" t="s">
        <v>457</v>
      </c>
      <c r="C35" s="266">
        <v>71732024.172285751</v>
      </c>
      <c r="D35" s="266">
        <v>11014058.618800001</v>
      </c>
      <c r="E35" s="266">
        <v>11404796.174699998</v>
      </c>
      <c r="F35" s="266">
        <v>92993888.104078144</v>
      </c>
      <c r="G35" s="266">
        <v>175935339.67311391</v>
      </c>
    </row>
    <row r="36" spans="1:7">
      <c r="A36" s="254">
        <v>28</v>
      </c>
      <c r="B36" s="255" t="s">
        <v>458</v>
      </c>
      <c r="C36" s="266">
        <v>0</v>
      </c>
      <c r="D36" s="266">
        <v>31857721.787850387</v>
      </c>
      <c r="E36" s="266">
        <v>33909481.100174166</v>
      </c>
      <c r="F36" s="266">
        <v>53184548.867770277</v>
      </c>
      <c r="G36" s="266">
        <v>9537440.7174679991</v>
      </c>
    </row>
    <row r="37" spans="1:7">
      <c r="A37" s="259">
        <v>29</v>
      </c>
      <c r="B37" s="260" t="s">
        <v>459</v>
      </c>
      <c r="C37" s="258"/>
      <c r="D37" s="258"/>
      <c r="E37" s="258"/>
      <c r="F37" s="258"/>
      <c r="G37" s="261">
        <f>SUM(G23:G24,G32:G33,G36)</f>
        <v>1161846406.4106998</v>
      </c>
    </row>
    <row r="38" spans="1:7">
      <c r="A38" s="250"/>
      <c r="B38" s="268"/>
      <c r="C38" s="269"/>
      <c r="D38" s="269"/>
      <c r="E38" s="269"/>
      <c r="F38" s="269"/>
      <c r="G38" s="270"/>
    </row>
    <row r="39" spans="1:7" ht="15" thickBot="1">
      <c r="A39" s="271">
        <v>30</v>
      </c>
      <c r="B39" s="272" t="s">
        <v>427</v>
      </c>
      <c r="C39" s="176"/>
      <c r="D39" s="161"/>
      <c r="E39" s="161"/>
      <c r="F39" s="273"/>
      <c r="G39" s="274">
        <f>IFERROR(G21/G37,0)</f>
        <v>1.2014286797669651</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45747</v>
      </c>
    </row>
    <row r="3" spans="1:8">
      <c r="A3" s="282" t="s">
        <v>467</v>
      </c>
    </row>
    <row r="5" spans="1:8">
      <c r="A5" s="698" t="s">
        <v>468</v>
      </c>
      <c r="B5" s="699"/>
      <c r="C5" s="704" t="s">
        <v>469</v>
      </c>
      <c r="D5" s="705"/>
      <c r="E5" s="705"/>
      <c r="F5" s="705"/>
      <c r="G5" s="705"/>
      <c r="H5" s="706"/>
    </row>
    <row r="6" spans="1:8">
      <c r="A6" s="700"/>
      <c r="B6" s="701"/>
      <c r="C6" s="707"/>
      <c r="D6" s="708"/>
      <c r="E6" s="708"/>
      <c r="F6" s="708"/>
      <c r="G6" s="708"/>
      <c r="H6" s="709"/>
    </row>
    <row r="7" spans="1:8" ht="24">
      <c r="A7" s="702"/>
      <c r="B7" s="703"/>
      <c r="C7" s="364" t="s">
        <v>470</v>
      </c>
      <c r="D7" s="364" t="s">
        <v>471</v>
      </c>
      <c r="E7" s="364" t="s">
        <v>472</v>
      </c>
      <c r="F7" s="364" t="s">
        <v>473</v>
      </c>
      <c r="G7" s="364" t="s">
        <v>653</v>
      </c>
      <c r="H7" s="364" t="s">
        <v>66</v>
      </c>
    </row>
    <row r="8" spans="1:8">
      <c r="A8" s="360">
        <v>1</v>
      </c>
      <c r="B8" s="359" t="s">
        <v>123</v>
      </c>
      <c r="C8" s="497">
        <v>169991935.84</v>
      </c>
      <c r="D8" s="497">
        <v>130601994.85999998</v>
      </c>
      <c r="E8" s="497">
        <v>10758576.665374544</v>
      </c>
      <c r="F8" s="497">
        <v>10336986.0239</v>
      </c>
      <c r="G8" s="497">
        <v>0</v>
      </c>
      <c r="H8" s="497">
        <v>321689493.38927448</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13393183.18</v>
      </c>
      <c r="E13" s="497">
        <v>0</v>
      </c>
      <c r="F13" s="497">
        <v>1367558.77</v>
      </c>
      <c r="G13" s="497">
        <v>0</v>
      </c>
      <c r="H13" s="497">
        <v>14760741.949999999</v>
      </c>
    </row>
    <row r="14" spans="1:8">
      <c r="A14" s="360">
        <v>7</v>
      </c>
      <c r="B14" s="359" t="s">
        <v>71</v>
      </c>
      <c r="C14" s="497">
        <v>0</v>
      </c>
      <c r="D14" s="497">
        <v>77562235.366982475</v>
      </c>
      <c r="E14" s="497">
        <v>203876445.94419292</v>
      </c>
      <c r="F14" s="497">
        <v>395238259.7848081</v>
      </c>
      <c r="G14" s="497">
        <v>0</v>
      </c>
      <c r="H14" s="497">
        <v>676676941.09598351</v>
      </c>
    </row>
    <row r="15" spans="1:8">
      <c r="A15" s="360">
        <v>8</v>
      </c>
      <c r="B15" s="361" t="s">
        <v>72</v>
      </c>
      <c r="C15" s="497">
        <v>0</v>
      </c>
      <c r="D15" s="497">
        <v>34882938.481309012</v>
      </c>
      <c r="E15" s="497">
        <v>187546918.06759012</v>
      </c>
      <c r="F15" s="497">
        <v>445416613.50404388</v>
      </c>
      <c r="G15" s="497" t="s">
        <v>1031</v>
      </c>
      <c r="H15" s="497">
        <v>667846470.05294299</v>
      </c>
    </row>
    <row r="16" spans="1:8">
      <c r="A16" s="360">
        <v>9</v>
      </c>
      <c r="B16" s="359" t="s">
        <v>921</v>
      </c>
      <c r="C16" s="497">
        <v>0</v>
      </c>
      <c r="D16" s="497">
        <v>4136018.410925</v>
      </c>
      <c r="E16" s="497">
        <v>15391073.028527984</v>
      </c>
      <c r="F16" s="497">
        <v>133486291.90377593</v>
      </c>
      <c r="G16" s="497">
        <v>0</v>
      </c>
      <c r="H16" s="497">
        <v>153013383.34322891</v>
      </c>
    </row>
    <row r="17" spans="1:8">
      <c r="A17" s="360">
        <v>10</v>
      </c>
      <c r="B17" s="363" t="s">
        <v>488</v>
      </c>
      <c r="C17" s="497">
        <v>0</v>
      </c>
      <c r="D17" s="497">
        <v>1043456.7140549999</v>
      </c>
      <c r="E17" s="497">
        <v>7654971.7461970067</v>
      </c>
      <c r="F17" s="497">
        <v>13301655.847648</v>
      </c>
      <c r="G17" s="497">
        <v>0</v>
      </c>
      <c r="H17" s="497">
        <v>22000084.307900004</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58848787.440524414</v>
      </c>
      <c r="D21" s="497">
        <v>0</v>
      </c>
      <c r="E21" s="497">
        <v>0</v>
      </c>
      <c r="F21" s="497">
        <v>106430833.23999999</v>
      </c>
      <c r="G21" s="497">
        <v>0</v>
      </c>
      <c r="H21" s="497">
        <v>165279620.68052441</v>
      </c>
    </row>
    <row r="22" spans="1:8">
      <c r="A22" s="358">
        <v>15</v>
      </c>
      <c r="B22" s="357" t="s">
        <v>66</v>
      </c>
      <c r="C22" s="497">
        <v>228840723.28052443</v>
      </c>
      <c r="D22" s="497">
        <v>260576370.29921648</v>
      </c>
      <c r="E22" s="497">
        <v>417573013.70568556</v>
      </c>
      <c r="F22" s="497">
        <v>1092276543.2265279</v>
      </c>
      <c r="G22" s="497">
        <v>0</v>
      </c>
      <c r="H22" s="497">
        <v>1999266650.5119541</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45747</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8" t="s">
        <v>840</v>
      </c>
      <c r="B5" s="699"/>
      <c r="C5" s="712" t="s">
        <v>570</v>
      </c>
      <c r="D5" s="712"/>
      <c r="E5" s="712" t="s">
        <v>839</v>
      </c>
      <c r="F5" s="710" t="s">
        <v>838</v>
      </c>
      <c r="G5" s="710" t="s">
        <v>485</v>
      </c>
      <c r="H5" s="373" t="s">
        <v>837</v>
      </c>
    </row>
    <row r="6" spans="1:8" ht="24">
      <c r="A6" s="702"/>
      <c r="B6" s="703"/>
      <c r="C6" s="374" t="s">
        <v>486</v>
      </c>
      <c r="D6" s="374" t="s">
        <v>487</v>
      </c>
      <c r="E6" s="712"/>
      <c r="F6" s="711"/>
      <c r="G6" s="711"/>
      <c r="H6" s="373" t="s">
        <v>836</v>
      </c>
    </row>
    <row r="7" spans="1:8">
      <c r="A7" s="371">
        <v>1</v>
      </c>
      <c r="B7" s="359" t="s">
        <v>123</v>
      </c>
      <c r="C7" s="366">
        <v>0</v>
      </c>
      <c r="D7" s="366">
        <v>321743313.70999998</v>
      </c>
      <c r="E7" s="366">
        <v>53820.320725456695</v>
      </c>
      <c r="F7" s="366">
        <v>0</v>
      </c>
      <c r="G7" s="366">
        <v>0</v>
      </c>
      <c r="H7" s="365">
        <f t="shared" ref="H7:H20" si="0">C7+D7-E7-F7</f>
        <v>321689493.38927454</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14760741.950000003</v>
      </c>
      <c r="E12" s="366">
        <v>0</v>
      </c>
      <c r="F12" s="366">
        <v>0</v>
      </c>
      <c r="G12" s="366">
        <v>0</v>
      </c>
      <c r="H12" s="365">
        <f t="shared" si="0"/>
        <v>14760741.950000003</v>
      </c>
    </row>
    <row r="13" spans="1:8">
      <c r="A13" s="371">
        <v>7</v>
      </c>
      <c r="B13" s="359" t="s">
        <v>71</v>
      </c>
      <c r="C13" s="366">
        <v>12016852.573399998</v>
      </c>
      <c r="D13" s="366">
        <v>669783442.11410058</v>
      </c>
      <c r="E13" s="366">
        <v>5123353.5915165115</v>
      </c>
      <c r="F13" s="366">
        <v>0</v>
      </c>
      <c r="G13" s="366">
        <v>0</v>
      </c>
      <c r="H13" s="365">
        <f t="shared" si="0"/>
        <v>676676941.0959841</v>
      </c>
    </row>
    <row r="14" spans="1:8">
      <c r="A14" s="371">
        <v>8</v>
      </c>
      <c r="B14" s="361" t="s">
        <v>72</v>
      </c>
      <c r="C14" s="366">
        <v>43961803.158399947</v>
      </c>
      <c r="D14" s="366">
        <v>649896802.25219882</v>
      </c>
      <c r="E14" s="366">
        <v>26012135.357655857</v>
      </c>
      <c r="F14" s="366">
        <v>0</v>
      </c>
      <c r="G14" s="366">
        <v>653808.14295938262</v>
      </c>
      <c r="H14" s="365">
        <f t="shared" si="0"/>
        <v>667846470.05294287</v>
      </c>
    </row>
    <row r="15" spans="1:8">
      <c r="A15" s="371">
        <v>9</v>
      </c>
      <c r="B15" s="359" t="s">
        <v>921</v>
      </c>
      <c r="C15" s="366">
        <v>4917117.6894000005</v>
      </c>
      <c r="D15" s="366">
        <v>150579431.16459981</v>
      </c>
      <c r="E15" s="366">
        <v>2483165.5107710008</v>
      </c>
      <c r="F15" s="366">
        <v>0</v>
      </c>
      <c r="G15" s="366">
        <v>0</v>
      </c>
      <c r="H15" s="365">
        <f t="shared" si="0"/>
        <v>153013383.34322879</v>
      </c>
    </row>
    <row r="16" spans="1:8">
      <c r="A16" s="371">
        <v>10</v>
      </c>
      <c r="B16" s="363" t="s">
        <v>488</v>
      </c>
      <c r="C16" s="366">
        <v>35147277.166299962</v>
      </c>
      <c r="D16" s="366">
        <v>0</v>
      </c>
      <c r="E16" s="366">
        <v>13147192.858400017</v>
      </c>
      <c r="F16" s="366">
        <v>0</v>
      </c>
      <c r="G16" s="366">
        <v>643498.21295938257</v>
      </c>
      <c r="H16" s="365">
        <f t="shared" si="0"/>
        <v>22000084.307899944</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37785056.581540361</v>
      </c>
      <c r="D20" s="366">
        <v>159519778.85231739</v>
      </c>
      <c r="E20" s="366">
        <v>0</v>
      </c>
      <c r="F20" s="366">
        <v>0</v>
      </c>
      <c r="G20" s="366">
        <v>0</v>
      </c>
      <c r="H20" s="365">
        <f t="shared" si="0"/>
        <v>197304835.43385774</v>
      </c>
    </row>
    <row r="21" spans="1:8" s="285" customFormat="1">
      <c r="A21" s="370">
        <v>15</v>
      </c>
      <c r="B21" s="369" t="s">
        <v>66</v>
      </c>
      <c r="C21" s="369">
        <f t="shared" ref="C21:H21" si="1">SUM(C7:C15)+SUM(C17:C20)</f>
        <v>98680830.002740309</v>
      </c>
      <c r="D21" s="369">
        <f t="shared" si="1"/>
        <v>1966283510.0432167</v>
      </c>
      <c r="E21" s="369">
        <f t="shared" si="1"/>
        <v>33672474.780668825</v>
      </c>
      <c r="F21" s="369">
        <f t="shared" si="1"/>
        <v>0</v>
      </c>
      <c r="G21" s="369">
        <f t="shared" si="1"/>
        <v>653808.14295938262</v>
      </c>
      <c r="H21" s="365">
        <f t="shared" si="1"/>
        <v>2031291865.2652881</v>
      </c>
    </row>
    <row r="22" spans="1:8">
      <c r="A22" s="368">
        <v>16</v>
      </c>
      <c r="B22" s="367" t="s">
        <v>489</v>
      </c>
      <c r="C22" s="366">
        <v>60895773.421199955</v>
      </c>
      <c r="D22" s="366">
        <v>1439128889.8308995</v>
      </c>
      <c r="E22" s="366">
        <v>33482921.520700026</v>
      </c>
      <c r="F22" s="366">
        <v>0</v>
      </c>
      <c r="G22" s="366">
        <v>653808.14295938262</v>
      </c>
      <c r="H22" s="365">
        <f>C22+D22-E22-F22</f>
        <v>1466541741.7313995</v>
      </c>
    </row>
    <row r="23" spans="1:8">
      <c r="A23" s="368">
        <v>17</v>
      </c>
      <c r="B23" s="367" t="s">
        <v>490</v>
      </c>
      <c r="C23" s="508">
        <v>0</v>
      </c>
      <c r="D23" s="366">
        <v>182882163.57000002</v>
      </c>
      <c r="E23" s="366">
        <v>189560.24277596874</v>
      </c>
      <c r="F23" s="366">
        <v>0</v>
      </c>
      <c r="G23" s="366">
        <v>0</v>
      </c>
      <c r="H23" s="365">
        <f>C23+D23-E23-F23</f>
        <v>182692603.32722405</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45747</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8" t="s">
        <v>842</v>
      </c>
      <c r="B5" s="699"/>
      <c r="C5" s="713" t="s">
        <v>570</v>
      </c>
      <c r="D5" s="714"/>
      <c r="E5" s="710" t="s">
        <v>839</v>
      </c>
      <c r="F5" s="710" t="s">
        <v>838</v>
      </c>
      <c r="G5" s="710" t="s">
        <v>485</v>
      </c>
      <c r="H5" s="373" t="s">
        <v>837</v>
      </c>
    </row>
    <row r="6" spans="1:8" ht="24">
      <c r="A6" s="702"/>
      <c r="B6" s="703"/>
      <c r="C6" s="374" t="s">
        <v>486</v>
      </c>
      <c r="D6" s="374" t="s">
        <v>487</v>
      </c>
      <c r="E6" s="711"/>
      <c r="F6" s="711"/>
      <c r="G6" s="711"/>
      <c r="H6" s="373" t="s">
        <v>836</v>
      </c>
    </row>
    <row r="7" spans="1:8">
      <c r="A7" s="366">
        <v>1</v>
      </c>
      <c r="B7" s="379" t="s">
        <v>492</v>
      </c>
      <c r="C7" s="366">
        <v>781286.10300000012</v>
      </c>
      <c r="D7" s="366">
        <v>394557189.63679981</v>
      </c>
      <c r="E7" s="366">
        <v>961045.6060254582</v>
      </c>
      <c r="F7" s="366">
        <v>0</v>
      </c>
      <c r="G7" s="366">
        <v>0</v>
      </c>
      <c r="H7" s="365">
        <f t="shared" ref="H7:H34" si="0">C7+D7-E7-F7</f>
        <v>394377430.13377434</v>
      </c>
    </row>
    <row r="8" spans="1:8">
      <c r="A8" s="366">
        <v>2</v>
      </c>
      <c r="B8" s="379" t="s">
        <v>493</v>
      </c>
      <c r="C8" s="366">
        <v>1033372.1618</v>
      </c>
      <c r="D8" s="366">
        <v>74557910.220999986</v>
      </c>
      <c r="E8" s="366">
        <v>650782.37948166137</v>
      </c>
      <c r="F8" s="366">
        <v>0</v>
      </c>
      <c r="G8" s="366">
        <v>0</v>
      </c>
      <c r="H8" s="365">
        <f t="shared" si="0"/>
        <v>74940500.003318325</v>
      </c>
    </row>
    <row r="9" spans="1:8">
      <c r="A9" s="366">
        <v>3</v>
      </c>
      <c r="B9" s="379" t="s">
        <v>841</v>
      </c>
      <c r="C9" s="366">
        <v>0</v>
      </c>
      <c r="D9" s="366">
        <v>40257850.188500002</v>
      </c>
      <c r="E9" s="366">
        <v>79.771500000000003</v>
      </c>
      <c r="F9" s="366">
        <v>0</v>
      </c>
      <c r="G9" s="366">
        <v>0</v>
      </c>
      <c r="H9" s="365">
        <f t="shared" si="0"/>
        <v>40257770.417000003</v>
      </c>
    </row>
    <row r="10" spans="1:8">
      <c r="A10" s="366">
        <v>4</v>
      </c>
      <c r="B10" s="379" t="s">
        <v>494</v>
      </c>
      <c r="C10" s="366">
        <v>7401103.9433000004</v>
      </c>
      <c r="D10" s="366">
        <v>145119320.30939999</v>
      </c>
      <c r="E10" s="366">
        <v>1805488.1545000011</v>
      </c>
      <c r="F10" s="366">
        <v>0</v>
      </c>
      <c r="G10" s="366">
        <v>0</v>
      </c>
      <c r="H10" s="365">
        <f t="shared" si="0"/>
        <v>150714936.09819999</v>
      </c>
    </row>
    <row r="11" spans="1:8">
      <c r="A11" s="366">
        <v>5</v>
      </c>
      <c r="B11" s="379" t="s">
        <v>495</v>
      </c>
      <c r="C11" s="366">
        <v>4705443.3528999994</v>
      </c>
      <c r="D11" s="366">
        <v>96882277.653899997</v>
      </c>
      <c r="E11" s="366">
        <v>1848830.6852000004</v>
      </c>
      <c r="F11" s="366">
        <v>0</v>
      </c>
      <c r="G11" s="366">
        <v>0</v>
      </c>
      <c r="H11" s="365">
        <f t="shared" si="0"/>
        <v>99738890.32159999</v>
      </c>
    </row>
    <row r="12" spans="1:8">
      <c r="A12" s="366">
        <v>6</v>
      </c>
      <c r="B12" s="379" t="s">
        <v>496</v>
      </c>
      <c r="C12" s="366">
        <v>3542630.0625</v>
      </c>
      <c r="D12" s="366">
        <v>31620037.437299985</v>
      </c>
      <c r="E12" s="366">
        <v>956737.13830000046</v>
      </c>
      <c r="F12" s="366">
        <v>0</v>
      </c>
      <c r="G12" s="366">
        <v>0</v>
      </c>
      <c r="H12" s="365">
        <f t="shared" si="0"/>
        <v>34205930.36149998</v>
      </c>
    </row>
    <row r="13" spans="1:8">
      <c r="A13" s="366">
        <v>7</v>
      </c>
      <c r="B13" s="379" t="s">
        <v>497</v>
      </c>
      <c r="C13" s="366">
        <v>377786.7807</v>
      </c>
      <c r="D13" s="366">
        <v>99989278.481900036</v>
      </c>
      <c r="E13" s="366">
        <v>768544.38500000013</v>
      </c>
      <c r="F13" s="366">
        <v>0</v>
      </c>
      <c r="G13" s="366">
        <v>0</v>
      </c>
      <c r="H13" s="365">
        <f t="shared" si="0"/>
        <v>99598520.877600029</v>
      </c>
    </row>
    <row r="14" spans="1:8">
      <c r="A14" s="366">
        <v>8</v>
      </c>
      <c r="B14" s="379" t="s">
        <v>498</v>
      </c>
      <c r="C14" s="366">
        <v>1116588.0100000002</v>
      </c>
      <c r="D14" s="366">
        <v>60599855.719499961</v>
      </c>
      <c r="E14" s="366">
        <v>1042179.7174999999</v>
      </c>
      <c r="F14" s="366">
        <v>0</v>
      </c>
      <c r="G14" s="366">
        <v>0</v>
      </c>
      <c r="H14" s="365">
        <f t="shared" si="0"/>
        <v>60674264.011999957</v>
      </c>
    </row>
    <row r="15" spans="1:8">
      <c r="A15" s="366">
        <v>9</v>
      </c>
      <c r="B15" s="379" t="s">
        <v>499</v>
      </c>
      <c r="C15" s="366">
        <v>1699748.5399999998</v>
      </c>
      <c r="D15" s="366">
        <v>50639966.514099993</v>
      </c>
      <c r="E15" s="366">
        <v>600115.13229999982</v>
      </c>
      <c r="F15" s="366">
        <v>0</v>
      </c>
      <c r="G15" s="366">
        <v>0</v>
      </c>
      <c r="H15" s="365">
        <f t="shared" si="0"/>
        <v>51739599.921799995</v>
      </c>
    </row>
    <row r="16" spans="1:8">
      <c r="A16" s="366">
        <v>10</v>
      </c>
      <c r="B16" s="379" t="s">
        <v>500</v>
      </c>
      <c r="C16" s="366">
        <v>926963.57330000005</v>
      </c>
      <c r="D16" s="366">
        <v>27222936.552100006</v>
      </c>
      <c r="E16" s="366">
        <v>614021.88590000046</v>
      </c>
      <c r="F16" s="366">
        <v>0</v>
      </c>
      <c r="G16" s="366">
        <v>0</v>
      </c>
      <c r="H16" s="365">
        <f t="shared" si="0"/>
        <v>27535878.239500005</v>
      </c>
    </row>
    <row r="17" spans="1:8">
      <c r="A17" s="366">
        <v>11</v>
      </c>
      <c r="B17" s="379" t="s">
        <v>501</v>
      </c>
      <c r="C17" s="366">
        <v>958362.46279999986</v>
      </c>
      <c r="D17" s="366">
        <v>9942589.8113999981</v>
      </c>
      <c r="E17" s="366">
        <v>440772.5713000003</v>
      </c>
      <c r="F17" s="366">
        <v>0</v>
      </c>
      <c r="G17" s="366">
        <v>0</v>
      </c>
      <c r="H17" s="365">
        <f t="shared" si="0"/>
        <v>10460179.702899998</v>
      </c>
    </row>
    <row r="18" spans="1:8">
      <c r="A18" s="366">
        <v>12</v>
      </c>
      <c r="B18" s="379" t="s">
        <v>502</v>
      </c>
      <c r="C18" s="366">
        <v>5256678.2159000011</v>
      </c>
      <c r="D18" s="366">
        <v>73739232.048400089</v>
      </c>
      <c r="E18" s="366">
        <v>2924120.7520688409</v>
      </c>
      <c r="F18" s="366">
        <v>0</v>
      </c>
      <c r="G18" s="366">
        <v>0</v>
      </c>
      <c r="H18" s="365">
        <f t="shared" si="0"/>
        <v>76071789.512231246</v>
      </c>
    </row>
    <row r="19" spans="1:8">
      <c r="A19" s="366">
        <v>13</v>
      </c>
      <c r="B19" s="379" t="s">
        <v>503</v>
      </c>
      <c r="C19" s="366">
        <v>1389159.7131999999</v>
      </c>
      <c r="D19" s="366">
        <v>19285644.894799989</v>
      </c>
      <c r="E19" s="366">
        <v>477747.07930000004</v>
      </c>
      <c r="F19" s="366">
        <v>0</v>
      </c>
      <c r="G19" s="366">
        <v>0</v>
      </c>
      <c r="H19" s="365">
        <f t="shared" si="0"/>
        <v>20197057.528699987</v>
      </c>
    </row>
    <row r="20" spans="1:8">
      <c r="A20" s="366">
        <v>14</v>
      </c>
      <c r="B20" s="379" t="s">
        <v>504</v>
      </c>
      <c r="C20" s="366">
        <v>4547083.1237000003</v>
      </c>
      <c r="D20" s="366">
        <v>143945306.80179989</v>
      </c>
      <c r="E20" s="366">
        <v>2538417.4132999959</v>
      </c>
      <c r="F20" s="366">
        <v>0</v>
      </c>
      <c r="G20" s="366">
        <v>0</v>
      </c>
      <c r="H20" s="365">
        <f t="shared" si="0"/>
        <v>145953972.51219988</v>
      </c>
    </row>
    <row r="21" spans="1:8">
      <c r="A21" s="366">
        <v>15</v>
      </c>
      <c r="B21" s="379" t="s">
        <v>505</v>
      </c>
      <c r="C21" s="366">
        <v>590644.39</v>
      </c>
      <c r="D21" s="366">
        <v>47273667.204300009</v>
      </c>
      <c r="E21" s="366">
        <v>357341.04539999983</v>
      </c>
      <c r="F21" s="366">
        <v>0</v>
      </c>
      <c r="G21" s="366">
        <v>0</v>
      </c>
      <c r="H21" s="365">
        <f t="shared" si="0"/>
        <v>47506970.548900008</v>
      </c>
    </row>
    <row r="22" spans="1:8">
      <c r="A22" s="366">
        <v>16</v>
      </c>
      <c r="B22" s="379" t="s">
        <v>506</v>
      </c>
      <c r="C22" s="366">
        <v>0</v>
      </c>
      <c r="D22" s="366">
        <v>163183.7415</v>
      </c>
      <c r="E22" s="366">
        <v>362.09739999999999</v>
      </c>
      <c r="F22" s="366">
        <v>0</v>
      </c>
      <c r="G22" s="366">
        <v>0</v>
      </c>
      <c r="H22" s="365">
        <f t="shared" si="0"/>
        <v>162821.6441</v>
      </c>
    </row>
    <row r="23" spans="1:8">
      <c r="A23" s="366">
        <v>17</v>
      </c>
      <c r="B23" s="379" t="s">
        <v>507</v>
      </c>
      <c r="C23" s="366">
        <v>11563.13</v>
      </c>
      <c r="D23" s="366">
        <v>2638226.1824000007</v>
      </c>
      <c r="E23" s="366">
        <v>158947.09209999998</v>
      </c>
      <c r="F23" s="366">
        <v>0</v>
      </c>
      <c r="G23" s="366">
        <v>0</v>
      </c>
      <c r="H23" s="365">
        <f t="shared" si="0"/>
        <v>2490842.2203000006</v>
      </c>
    </row>
    <row r="24" spans="1:8">
      <c r="A24" s="366">
        <v>18</v>
      </c>
      <c r="B24" s="379" t="s">
        <v>508</v>
      </c>
      <c r="C24" s="366">
        <v>0</v>
      </c>
      <c r="D24" s="366">
        <v>3532675.9383</v>
      </c>
      <c r="E24" s="366">
        <v>15753.819499999998</v>
      </c>
      <c r="F24" s="366">
        <v>0</v>
      </c>
      <c r="G24" s="366">
        <v>0</v>
      </c>
      <c r="H24" s="365">
        <f t="shared" si="0"/>
        <v>3516922.1187999998</v>
      </c>
    </row>
    <row r="25" spans="1:8">
      <c r="A25" s="366">
        <v>19</v>
      </c>
      <c r="B25" s="379" t="s">
        <v>509</v>
      </c>
      <c r="C25" s="366">
        <v>19273.82</v>
      </c>
      <c r="D25" s="366">
        <v>2996732.2701000003</v>
      </c>
      <c r="E25" s="366">
        <v>26232.690400000003</v>
      </c>
      <c r="F25" s="366">
        <v>0</v>
      </c>
      <c r="G25" s="366">
        <v>0</v>
      </c>
      <c r="H25" s="365">
        <f t="shared" si="0"/>
        <v>2989773.3997</v>
      </c>
    </row>
    <row r="26" spans="1:8">
      <c r="A26" s="366">
        <v>20</v>
      </c>
      <c r="B26" s="379" t="s">
        <v>510</v>
      </c>
      <c r="C26" s="366">
        <v>1644718.1686</v>
      </c>
      <c r="D26" s="366">
        <v>32439242.229100008</v>
      </c>
      <c r="E26" s="366">
        <v>385503.92979999987</v>
      </c>
      <c r="F26" s="366">
        <v>0</v>
      </c>
      <c r="G26" s="366">
        <v>0</v>
      </c>
      <c r="H26" s="365">
        <f t="shared" si="0"/>
        <v>33698456.467900008</v>
      </c>
    </row>
    <row r="27" spans="1:8">
      <c r="A27" s="366">
        <v>21</v>
      </c>
      <c r="B27" s="379" t="s">
        <v>511</v>
      </c>
      <c r="C27" s="366">
        <v>418.97</v>
      </c>
      <c r="D27" s="366">
        <v>2654630.6230999995</v>
      </c>
      <c r="E27" s="366">
        <v>68370.83170000001</v>
      </c>
      <c r="F27" s="366">
        <v>0</v>
      </c>
      <c r="G27" s="366">
        <v>0</v>
      </c>
      <c r="H27" s="365">
        <f t="shared" si="0"/>
        <v>2586678.7613999997</v>
      </c>
    </row>
    <row r="28" spans="1:8">
      <c r="A28" s="366">
        <v>22</v>
      </c>
      <c r="B28" s="379" t="s">
        <v>512</v>
      </c>
      <c r="C28" s="366">
        <v>485658.6433</v>
      </c>
      <c r="D28" s="366">
        <v>1553997.7994999997</v>
      </c>
      <c r="E28" s="366">
        <v>23180.796200000004</v>
      </c>
      <c r="F28" s="366">
        <v>0</v>
      </c>
      <c r="G28" s="366">
        <v>0</v>
      </c>
      <c r="H28" s="365">
        <f t="shared" si="0"/>
        <v>2016475.6465999999</v>
      </c>
    </row>
    <row r="29" spans="1:8">
      <c r="A29" s="366">
        <v>23</v>
      </c>
      <c r="B29" s="379" t="s">
        <v>513</v>
      </c>
      <c r="C29" s="366">
        <v>7939309.430599994</v>
      </c>
      <c r="D29" s="366">
        <v>189103082.47540009</v>
      </c>
      <c r="E29" s="366">
        <v>4867102.3705000002</v>
      </c>
      <c r="F29" s="366">
        <v>0</v>
      </c>
      <c r="G29" s="366">
        <v>0</v>
      </c>
      <c r="H29" s="365">
        <f t="shared" si="0"/>
        <v>192175289.53550008</v>
      </c>
    </row>
    <row r="30" spans="1:8">
      <c r="A30" s="366">
        <v>24</v>
      </c>
      <c r="B30" s="379" t="s">
        <v>514</v>
      </c>
      <c r="C30" s="366">
        <v>9146758.3290000018</v>
      </c>
      <c r="D30" s="366">
        <v>139772045.83039978</v>
      </c>
      <c r="E30" s="366">
        <v>6629044.1991999941</v>
      </c>
      <c r="F30" s="366">
        <v>0</v>
      </c>
      <c r="G30" s="366">
        <v>0</v>
      </c>
      <c r="H30" s="365">
        <f t="shared" si="0"/>
        <v>142289759.96019977</v>
      </c>
    </row>
    <row r="31" spans="1:8">
      <c r="A31" s="366">
        <v>25</v>
      </c>
      <c r="B31" s="379" t="s">
        <v>515</v>
      </c>
      <c r="C31" s="366">
        <v>3025480.1029999987</v>
      </c>
      <c r="D31" s="366">
        <v>68934789.787899986</v>
      </c>
      <c r="E31" s="366">
        <v>2061237.0612999971</v>
      </c>
      <c r="F31" s="366">
        <v>0</v>
      </c>
      <c r="G31" s="366">
        <v>0</v>
      </c>
      <c r="H31" s="365">
        <f t="shared" si="0"/>
        <v>69899032.829599991</v>
      </c>
    </row>
    <row r="32" spans="1:8">
      <c r="A32" s="366">
        <v>26</v>
      </c>
      <c r="B32" s="379" t="s">
        <v>516</v>
      </c>
      <c r="C32" s="366">
        <v>4295742.3936000001</v>
      </c>
      <c r="D32" s="366">
        <v>47342060.837999895</v>
      </c>
      <c r="E32" s="366">
        <v>3450523.1583000021</v>
      </c>
      <c r="F32" s="366">
        <v>0</v>
      </c>
      <c r="G32" s="366">
        <v>653808.14295938262</v>
      </c>
      <c r="H32" s="365">
        <f t="shared" si="0"/>
        <v>48187280.073299892</v>
      </c>
    </row>
    <row r="33" spans="1:8">
      <c r="A33" s="366">
        <v>27</v>
      </c>
      <c r="B33" s="366" t="s">
        <v>88</v>
      </c>
      <c r="C33" s="366">
        <v>37785056.581540361</v>
      </c>
      <c r="D33" s="366">
        <v>159519778.85231739</v>
      </c>
      <c r="E33" s="366">
        <v>0</v>
      </c>
      <c r="F33" s="366">
        <v>0</v>
      </c>
      <c r="G33" s="366">
        <v>0</v>
      </c>
      <c r="H33" s="365">
        <f t="shared" si="0"/>
        <v>197304835.43385774</v>
      </c>
    </row>
    <row r="34" spans="1:8">
      <c r="A34" s="366">
        <v>28</v>
      </c>
      <c r="B34" s="369" t="s">
        <v>66</v>
      </c>
      <c r="C34" s="369">
        <f>SUM(C7:C33)</f>
        <v>98680830.002740353</v>
      </c>
      <c r="D34" s="369">
        <f>SUM(D7:D33)</f>
        <v>1966283510.0432165</v>
      </c>
      <c r="E34" s="369">
        <f>SUM(E7:E33)</f>
        <v>33672481.763475955</v>
      </c>
      <c r="F34" s="369">
        <f>SUM(F7:F33)</f>
        <v>0</v>
      </c>
      <c r="G34" s="369">
        <f>SUM(G7:G33)</f>
        <v>653808.14295938262</v>
      </c>
      <c r="H34" s="365">
        <f t="shared" si="0"/>
        <v>2031291858.282481</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45747</v>
      </c>
    </row>
    <row r="3" spans="1:4">
      <c r="A3" s="282" t="s">
        <v>517</v>
      </c>
    </row>
    <row r="5" spans="1:4">
      <c r="A5" s="715" t="s">
        <v>853</v>
      </c>
      <c r="B5" s="715"/>
      <c r="C5" s="389" t="s">
        <v>536</v>
      </c>
      <c r="D5" s="389" t="s">
        <v>852</v>
      </c>
    </row>
    <row r="6" spans="1:4">
      <c r="A6" s="388">
        <v>1</v>
      </c>
      <c r="B6" s="381" t="s">
        <v>851</v>
      </c>
      <c r="C6" s="383">
        <v>32284380.829354361</v>
      </c>
      <c r="D6" s="383">
        <v>178227.78501139692</v>
      </c>
    </row>
    <row r="7" spans="1:4">
      <c r="A7" s="385">
        <v>2</v>
      </c>
      <c r="B7" s="381" t="s">
        <v>850</v>
      </c>
      <c r="C7" s="383">
        <v>9739873.4842248466</v>
      </c>
      <c r="D7" s="383">
        <v>-178227.78501139692</v>
      </c>
    </row>
    <row r="8" spans="1:4">
      <c r="A8" s="387">
        <v>2.1</v>
      </c>
      <c r="B8" s="386" t="s">
        <v>849</v>
      </c>
      <c r="C8" s="383">
        <v>1793985.3667999995</v>
      </c>
      <c r="D8" s="383">
        <v>-178227.78501139692</v>
      </c>
    </row>
    <row r="9" spans="1:4">
      <c r="A9" s="387">
        <v>2.2000000000000002</v>
      </c>
      <c r="B9" s="386" t="s">
        <v>848</v>
      </c>
      <c r="C9" s="383">
        <v>7945888.1174248476</v>
      </c>
      <c r="D9" s="383">
        <v>0</v>
      </c>
    </row>
    <row r="10" spans="1:4">
      <c r="A10" s="388">
        <v>3</v>
      </c>
      <c r="B10" s="381" t="s">
        <v>847</v>
      </c>
      <c r="C10" s="383">
        <v>8495040.7249072008</v>
      </c>
      <c r="D10" s="383">
        <v>0</v>
      </c>
    </row>
    <row r="11" spans="1:4">
      <c r="A11" s="387">
        <v>3.1</v>
      </c>
      <c r="B11" s="386" t="s">
        <v>518</v>
      </c>
      <c r="C11" s="383">
        <v>465316.44685853604</v>
      </c>
      <c r="D11" s="383">
        <v>0</v>
      </c>
    </row>
    <row r="12" spans="1:4">
      <c r="A12" s="387">
        <v>3.2</v>
      </c>
      <c r="B12" s="386" t="s">
        <v>846</v>
      </c>
      <c r="C12" s="383">
        <v>3509883.6253976547</v>
      </c>
      <c r="D12" s="383">
        <v>0</v>
      </c>
    </row>
    <row r="13" spans="1:4">
      <c r="A13" s="387">
        <v>3.3</v>
      </c>
      <c r="B13" s="386" t="s">
        <v>845</v>
      </c>
      <c r="C13" s="383">
        <v>4519840.6526510091</v>
      </c>
      <c r="D13" s="383">
        <v>0</v>
      </c>
    </row>
    <row r="14" spans="1:4">
      <c r="A14" s="385">
        <v>4</v>
      </c>
      <c r="B14" s="384" t="s">
        <v>844</v>
      </c>
      <c r="C14" s="383">
        <v>-46285.074729</v>
      </c>
      <c r="D14" s="383">
        <v>0</v>
      </c>
    </row>
    <row r="15" spans="1:4">
      <c r="A15" s="382">
        <v>5</v>
      </c>
      <c r="B15" s="381" t="s">
        <v>843</v>
      </c>
      <c r="C15" s="380">
        <f>C6+C7-C10+C14</f>
        <v>33482928.513943009</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45747</v>
      </c>
    </row>
    <row r="3" spans="1:4">
      <c r="A3" s="282" t="s">
        <v>519</v>
      </c>
    </row>
    <row r="4" spans="1:4">
      <c r="A4" s="282"/>
    </row>
    <row r="5" spans="1:4" ht="15" customHeight="1">
      <c r="A5" s="716" t="s">
        <v>520</v>
      </c>
      <c r="B5" s="717"/>
      <c r="C5" s="720" t="s">
        <v>521</v>
      </c>
      <c r="D5" s="720" t="s">
        <v>522</v>
      </c>
    </row>
    <row r="6" spans="1:4">
      <c r="A6" s="718"/>
      <c r="B6" s="719"/>
      <c r="C6" s="720"/>
      <c r="D6" s="720"/>
    </row>
    <row r="7" spans="1:4">
      <c r="A7" s="369">
        <v>1</v>
      </c>
      <c r="B7" s="369" t="s">
        <v>523</v>
      </c>
      <c r="C7" s="366">
        <v>58562922.59208791</v>
      </c>
      <c r="D7" s="390"/>
    </row>
    <row r="8" spans="1:4">
      <c r="A8" s="366">
        <v>2</v>
      </c>
      <c r="B8" s="366" t="s">
        <v>524</v>
      </c>
      <c r="C8" s="366">
        <v>13263698.725882022</v>
      </c>
      <c r="D8" s="390"/>
    </row>
    <row r="9" spans="1:4">
      <c r="A9" s="366">
        <v>3</v>
      </c>
      <c r="B9" s="393" t="s">
        <v>525</v>
      </c>
      <c r="C9" s="366">
        <v>144555.68033145941</v>
      </c>
      <c r="D9" s="390"/>
    </row>
    <row r="10" spans="1:4">
      <c r="A10" s="366">
        <v>4</v>
      </c>
      <c r="B10" s="366" t="s">
        <v>526</v>
      </c>
      <c r="C10" s="366">
        <v>10456908.397101494</v>
      </c>
      <c r="D10" s="390"/>
    </row>
    <row r="11" spans="1:4">
      <c r="A11" s="366">
        <v>5</v>
      </c>
      <c r="B11" s="392" t="s">
        <v>854</v>
      </c>
      <c r="C11" s="366">
        <v>5997448.734761213</v>
      </c>
      <c r="D11" s="390"/>
    </row>
    <row r="12" spans="1:4">
      <c r="A12" s="366">
        <v>6</v>
      </c>
      <c r="B12" s="392" t="s">
        <v>527</v>
      </c>
      <c r="C12" s="366">
        <v>3350858.5959186298</v>
      </c>
      <c r="D12" s="390"/>
    </row>
    <row r="13" spans="1:4">
      <c r="A13" s="366">
        <v>7</v>
      </c>
      <c r="B13" s="392" t="s">
        <v>530</v>
      </c>
      <c r="C13" s="366">
        <v>900327.54</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208273.52642164932</v>
      </c>
      <c r="D17" s="390"/>
    </row>
    <row r="18" spans="1:4">
      <c r="A18" s="369">
        <v>12</v>
      </c>
      <c r="B18" s="391" t="s">
        <v>533</v>
      </c>
      <c r="C18" s="369">
        <f>C7+C8+C9-C10</f>
        <v>61514268.601199895</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45747</v>
      </c>
      <c r="C2" s="377"/>
    </row>
    <row r="3" spans="1:28">
      <c r="A3" s="282" t="s">
        <v>534</v>
      </c>
    </row>
    <row r="5" spans="1:28" ht="15" customHeight="1">
      <c r="A5" s="721" t="s">
        <v>867</v>
      </c>
      <c r="B5" s="722"/>
      <c r="C5" s="713" t="s">
        <v>866</v>
      </c>
      <c r="D5" s="727"/>
      <c r="E5" s="727"/>
      <c r="F5" s="727"/>
      <c r="G5" s="727"/>
      <c r="H5" s="727"/>
      <c r="I5" s="727"/>
      <c r="J5" s="727"/>
      <c r="K5" s="727"/>
      <c r="L5" s="727"/>
      <c r="M5" s="727"/>
      <c r="N5" s="727"/>
      <c r="O5" s="727"/>
      <c r="P5" s="727"/>
      <c r="Q5" s="727"/>
      <c r="R5" s="727"/>
      <c r="S5" s="727"/>
      <c r="T5" s="404"/>
      <c r="U5" s="404"/>
      <c r="V5" s="404"/>
      <c r="W5" s="404"/>
      <c r="X5" s="404"/>
      <c r="Y5" s="404"/>
      <c r="Z5" s="404"/>
      <c r="AA5" s="403"/>
      <c r="AB5" s="396"/>
    </row>
    <row r="6" spans="1:28">
      <c r="A6" s="723"/>
      <c r="B6" s="724"/>
      <c r="C6" s="728" t="s">
        <v>66</v>
      </c>
      <c r="D6" s="730" t="s">
        <v>865</v>
      </c>
      <c r="E6" s="730"/>
      <c r="F6" s="730"/>
      <c r="G6" s="730"/>
      <c r="H6" s="731" t="s">
        <v>864</v>
      </c>
      <c r="I6" s="732"/>
      <c r="J6" s="732"/>
      <c r="K6" s="733"/>
      <c r="L6" s="401"/>
      <c r="M6" s="734" t="s">
        <v>863</v>
      </c>
      <c r="N6" s="734"/>
      <c r="O6" s="734"/>
      <c r="P6" s="734"/>
      <c r="Q6" s="734"/>
      <c r="R6" s="734"/>
      <c r="S6" s="711"/>
      <c r="T6" s="402"/>
      <c r="U6" s="714" t="s">
        <v>862</v>
      </c>
      <c r="V6" s="714"/>
      <c r="W6" s="714"/>
      <c r="X6" s="714"/>
      <c r="Y6" s="714"/>
      <c r="Z6" s="714"/>
      <c r="AA6" s="712"/>
      <c r="AB6" s="401"/>
    </row>
    <row r="7" spans="1:28" ht="24">
      <c r="A7" s="725"/>
      <c r="B7" s="726"/>
      <c r="C7" s="729"/>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1500024663.2521005</v>
      </c>
      <c r="D8" s="498">
        <v>1367460442.6840031</v>
      </c>
      <c r="E8" s="498">
        <v>48132206.672299996</v>
      </c>
      <c r="F8" s="498">
        <v>0</v>
      </c>
      <c r="G8" s="498">
        <v>0</v>
      </c>
      <c r="H8" s="498">
        <v>71668447.146900013</v>
      </c>
      <c r="I8" s="498">
        <v>10272687.1667</v>
      </c>
      <c r="J8" s="498">
        <v>15113269.388999999</v>
      </c>
      <c r="K8" s="498">
        <v>0</v>
      </c>
      <c r="L8" s="498">
        <v>60895773.421199962</v>
      </c>
      <c r="M8" s="498">
        <v>2754605.6532999999</v>
      </c>
      <c r="N8" s="498">
        <v>5804673.4951999998</v>
      </c>
      <c r="O8" s="498">
        <v>10198228.701799992</v>
      </c>
      <c r="P8" s="498">
        <v>11805913.821099998</v>
      </c>
      <c r="Q8" s="498">
        <v>10425566.609799998</v>
      </c>
      <c r="R8" s="498">
        <v>1864921.2419</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58626943.683400005</v>
      </c>
      <c r="D12" s="385">
        <v>57636536.574000001</v>
      </c>
      <c r="E12" s="385">
        <v>0</v>
      </c>
      <c r="F12" s="385">
        <v>0</v>
      </c>
      <c r="G12" s="385">
        <v>0</v>
      </c>
      <c r="H12" s="385">
        <v>147404.2194</v>
      </c>
      <c r="I12" s="385">
        <v>0</v>
      </c>
      <c r="J12" s="385">
        <v>0</v>
      </c>
      <c r="K12" s="385">
        <v>0</v>
      </c>
      <c r="L12" s="385">
        <v>843002.89</v>
      </c>
      <c r="M12" s="385">
        <v>0</v>
      </c>
      <c r="N12" s="385">
        <v>0</v>
      </c>
      <c r="O12" s="385">
        <v>0</v>
      </c>
      <c r="P12" s="385">
        <v>843002.89</v>
      </c>
      <c r="Q12" s="385">
        <v>0</v>
      </c>
      <c r="R12" s="385">
        <v>0</v>
      </c>
      <c r="S12" s="385">
        <v>0</v>
      </c>
      <c r="T12" s="366"/>
      <c r="U12" s="366">
        <v>0</v>
      </c>
      <c r="V12" s="366">
        <v>0</v>
      </c>
      <c r="W12" s="366">
        <v>0</v>
      </c>
      <c r="X12" s="366">
        <v>0</v>
      </c>
      <c r="Y12" s="366">
        <v>0</v>
      </c>
      <c r="Z12" s="366">
        <v>0</v>
      </c>
      <c r="AA12" s="366">
        <v>0</v>
      </c>
    </row>
    <row r="13" spans="1:28">
      <c r="A13" s="366">
        <v>1.5</v>
      </c>
      <c r="B13" s="385" t="s">
        <v>541</v>
      </c>
      <c r="C13" s="385">
        <v>671529388.46329999</v>
      </c>
      <c r="D13" s="385">
        <v>609472562.13629997</v>
      </c>
      <c r="E13" s="385">
        <v>29781017.472199999</v>
      </c>
      <c r="F13" s="385">
        <v>0</v>
      </c>
      <c r="G13" s="385">
        <v>0</v>
      </c>
      <c r="H13" s="385">
        <v>37717626.31409999</v>
      </c>
      <c r="I13" s="385">
        <v>5599512.7965000011</v>
      </c>
      <c r="J13" s="385">
        <v>9038346.5778000001</v>
      </c>
      <c r="K13" s="385">
        <v>0</v>
      </c>
      <c r="L13" s="385">
        <v>24339200.012899991</v>
      </c>
      <c r="M13" s="385">
        <v>660275.94929999998</v>
      </c>
      <c r="N13" s="385">
        <v>1472761.1552000002</v>
      </c>
      <c r="O13" s="385">
        <v>1988258.8100999997</v>
      </c>
      <c r="P13" s="385">
        <v>5307644.8579000002</v>
      </c>
      <c r="Q13" s="385">
        <v>5627005.0978999995</v>
      </c>
      <c r="R13" s="385">
        <v>927206.77190000005</v>
      </c>
      <c r="S13" s="385">
        <v>0</v>
      </c>
      <c r="T13" s="366"/>
      <c r="U13" s="366">
        <v>0</v>
      </c>
      <c r="V13" s="366">
        <v>0</v>
      </c>
      <c r="W13" s="366">
        <v>0</v>
      </c>
      <c r="X13" s="366">
        <v>0</v>
      </c>
      <c r="Y13" s="366">
        <v>0</v>
      </c>
      <c r="Z13" s="366">
        <v>0</v>
      </c>
      <c r="AA13" s="366">
        <v>0</v>
      </c>
    </row>
    <row r="14" spans="1:28">
      <c r="A14" s="366">
        <v>1.6</v>
      </c>
      <c r="B14" s="385" t="s">
        <v>542</v>
      </c>
      <c r="C14" s="385">
        <v>769868331.10540056</v>
      </c>
      <c r="D14" s="385">
        <v>700351343.97370315</v>
      </c>
      <c r="E14" s="385">
        <v>18351189.200100001</v>
      </c>
      <c r="F14" s="385">
        <v>0</v>
      </c>
      <c r="G14" s="385">
        <v>0</v>
      </c>
      <c r="H14" s="385">
        <v>33803416.61340002</v>
      </c>
      <c r="I14" s="385">
        <v>4673174.3701999988</v>
      </c>
      <c r="J14" s="385">
        <v>6074922.8111999985</v>
      </c>
      <c r="K14" s="385">
        <v>0</v>
      </c>
      <c r="L14" s="385">
        <v>35713570.518299975</v>
      </c>
      <c r="M14" s="385">
        <v>2094329.7039999999</v>
      </c>
      <c r="N14" s="385">
        <v>4331912.34</v>
      </c>
      <c r="O14" s="385">
        <v>8209969.8916999931</v>
      </c>
      <c r="P14" s="385">
        <v>5655266.0731999986</v>
      </c>
      <c r="Q14" s="385">
        <v>4798561.5118999984</v>
      </c>
      <c r="R14" s="385">
        <v>937714.47</v>
      </c>
      <c r="S14" s="385">
        <v>0</v>
      </c>
      <c r="T14" s="366"/>
      <c r="U14" s="366">
        <v>0</v>
      </c>
      <c r="V14" s="366">
        <v>0</v>
      </c>
      <c r="W14" s="366">
        <v>0</v>
      </c>
      <c r="X14" s="366">
        <v>0</v>
      </c>
      <c r="Y14" s="366">
        <v>0</v>
      </c>
      <c r="Z14" s="366">
        <v>0</v>
      </c>
      <c r="AA14" s="366">
        <v>0</v>
      </c>
    </row>
    <row r="15" spans="1:28">
      <c r="A15" s="395">
        <v>2</v>
      </c>
      <c r="B15" s="369" t="s">
        <v>543</v>
      </c>
      <c r="C15" s="369">
        <v>182882163.56999999</v>
      </c>
      <c r="D15" s="369">
        <v>182882163.56999999</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9869755.0300000012</v>
      </c>
      <c r="D16" s="385">
        <v>9869755.0300000012</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37176326.960000001</v>
      </c>
      <c r="D17" s="385">
        <v>37176326.960000001</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104705295.88000001</v>
      </c>
      <c r="D18" s="385">
        <v>104705295.88000001</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31130785.699999999</v>
      </c>
      <c r="D19" s="385">
        <v>31130785.699999999</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53274520.150000006</v>
      </c>
      <c r="D22" s="369">
        <v>52555489.070000008</v>
      </c>
      <c r="E22" s="394"/>
      <c r="F22" s="394"/>
      <c r="G22" s="394"/>
      <c r="H22" s="369">
        <v>111267.1</v>
      </c>
      <c r="I22" s="394"/>
      <c r="J22" s="394"/>
      <c r="K22" s="394"/>
      <c r="L22" s="369">
        <v>607763.98</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35000</v>
      </c>
      <c r="D26" s="369">
        <v>35000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42723961.88000001</v>
      </c>
      <c r="D27" s="369">
        <v>42116197.900000006</v>
      </c>
      <c r="E27" s="394"/>
      <c r="F27" s="394"/>
      <c r="G27" s="394"/>
      <c r="H27" s="369">
        <v>0</v>
      </c>
      <c r="I27" s="394"/>
      <c r="J27" s="394"/>
      <c r="K27" s="394"/>
      <c r="L27" s="369">
        <v>607763.98</v>
      </c>
      <c r="M27" s="394"/>
      <c r="N27" s="394"/>
      <c r="O27" s="394"/>
      <c r="P27" s="394"/>
      <c r="Q27" s="394"/>
      <c r="R27" s="394"/>
      <c r="S27" s="394"/>
      <c r="T27" s="369"/>
      <c r="U27" s="394"/>
      <c r="V27" s="394"/>
      <c r="W27" s="394"/>
      <c r="X27" s="394"/>
      <c r="Y27" s="394"/>
      <c r="Z27" s="394"/>
      <c r="AA27" s="394"/>
    </row>
    <row r="28" spans="1:27">
      <c r="A28" s="366">
        <v>3.6</v>
      </c>
      <c r="B28" s="385" t="s">
        <v>542</v>
      </c>
      <c r="C28" s="369">
        <v>10515558.27</v>
      </c>
      <c r="D28" s="369">
        <v>10404291.170000002</v>
      </c>
      <c r="E28" s="394"/>
      <c r="F28" s="394"/>
      <c r="G28" s="394"/>
      <c r="H28" s="369">
        <v>111267.1</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45747</v>
      </c>
    </row>
    <row r="3" spans="1:27">
      <c r="A3" s="282" t="s">
        <v>545</v>
      </c>
      <c r="C3" s="378"/>
    </row>
    <row r="4" spans="1:27" ht="12.6" thickBot="1">
      <c r="A4" s="282"/>
      <c r="B4" s="378"/>
      <c r="C4" s="378"/>
    </row>
    <row r="5" spans="1:27" ht="13.5" customHeight="1">
      <c r="A5" s="739" t="s">
        <v>874</v>
      </c>
      <c r="B5" s="740"/>
      <c r="C5" s="736" t="s">
        <v>546</v>
      </c>
      <c r="D5" s="737"/>
      <c r="E5" s="737"/>
      <c r="F5" s="737"/>
      <c r="G5" s="737"/>
      <c r="H5" s="737"/>
      <c r="I5" s="737"/>
      <c r="J5" s="737"/>
      <c r="K5" s="737"/>
      <c r="L5" s="737"/>
      <c r="M5" s="737"/>
      <c r="N5" s="737"/>
      <c r="O5" s="737"/>
      <c r="P5" s="737"/>
      <c r="Q5" s="737"/>
      <c r="R5" s="737"/>
      <c r="S5" s="737"/>
      <c r="T5" s="737"/>
      <c r="U5" s="737"/>
      <c r="V5" s="737"/>
      <c r="W5" s="737"/>
      <c r="X5" s="737"/>
      <c r="Y5" s="737"/>
      <c r="Z5" s="737"/>
      <c r="AA5" s="738"/>
    </row>
    <row r="6" spans="1:27" ht="12" customHeight="1">
      <c r="A6" s="741"/>
      <c r="B6" s="742"/>
      <c r="C6" s="745" t="s">
        <v>66</v>
      </c>
      <c r="D6" s="710" t="s">
        <v>865</v>
      </c>
      <c r="E6" s="710"/>
      <c r="F6" s="710"/>
      <c r="G6" s="710"/>
      <c r="H6" s="731" t="s">
        <v>864</v>
      </c>
      <c r="I6" s="732"/>
      <c r="J6" s="732"/>
      <c r="K6" s="732"/>
      <c r="L6" s="402"/>
      <c r="M6" s="714" t="s">
        <v>863</v>
      </c>
      <c r="N6" s="714"/>
      <c r="O6" s="714"/>
      <c r="P6" s="714"/>
      <c r="Q6" s="714"/>
      <c r="R6" s="714"/>
      <c r="S6" s="712"/>
      <c r="T6" s="402"/>
      <c r="U6" s="714" t="s">
        <v>862</v>
      </c>
      <c r="V6" s="714"/>
      <c r="W6" s="714"/>
      <c r="X6" s="714"/>
      <c r="Y6" s="714"/>
      <c r="Z6" s="714"/>
      <c r="AA6" s="735"/>
    </row>
    <row r="7" spans="1:27" ht="36">
      <c r="A7" s="743"/>
      <c r="B7" s="744"/>
      <c r="C7" s="746"/>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1500024663.2520978</v>
      </c>
      <c r="D8" s="366">
        <v>1367460442.6839981</v>
      </c>
      <c r="E8" s="366">
        <v>48132206.672300048</v>
      </c>
      <c r="F8" s="366">
        <v>0</v>
      </c>
      <c r="G8" s="366">
        <v>0</v>
      </c>
      <c r="H8" s="366">
        <v>71668447.146899953</v>
      </c>
      <c r="I8" s="366">
        <v>10272687.166699996</v>
      </c>
      <c r="J8" s="366">
        <v>15113269.388999999</v>
      </c>
      <c r="K8" s="366">
        <v>0</v>
      </c>
      <c r="L8" s="366">
        <v>60895773.4212</v>
      </c>
      <c r="M8" s="366">
        <v>2754605.6532999994</v>
      </c>
      <c r="N8" s="366">
        <v>5804673.4951999998</v>
      </c>
      <c r="O8" s="366">
        <v>10198228.701799991</v>
      </c>
      <c r="P8" s="366">
        <v>11805913.82110001</v>
      </c>
      <c r="Q8" s="366">
        <v>10425566.609800009</v>
      </c>
      <c r="R8" s="366">
        <v>1864921.2419</v>
      </c>
      <c r="S8" s="366">
        <v>0</v>
      </c>
      <c r="T8" s="366">
        <v>0</v>
      </c>
      <c r="U8" s="366">
        <v>0</v>
      </c>
      <c r="V8" s="366">
        <v>0</v>
      </c>
      <c r="W8" s="366">
        <v>0</v>
      </c>
      <c r="X8" s="366">
        <v>0</v>
      </c>
      <c r="Y8" s="366">
        <v>0</v>
      </c>
      <c r="Z8" s="366">
        <v>0</v>
      </c>
      <c r="AA8" s="366">
        <v>0</v>
      </c>
    </row>
    <row r="9" spans="1:27">
      <c r="A9" s="418">
        <v>1.1000000000000001</v>
      </c>
      <c r="B9" s="424" t="s">
        <v>547</v>
      </c>
      <c r="C9" s="425">
        <v>1420544304.3939979</v>
      </c>
      <c r="D9" s="366">
        <v>1291932466.3184979</v>
      </c>
      <c r="E9" s="366">
        <v>1291932466.3184979</v>
      </c>
      <c r="F9" s="366">
        <v>0</v>
      </c>
      <c r="G9" s="366">
        <v>0</v>
      </c>
      <c r="H9" s="366">
        <v>70366999.166899979</v>
      </c>
      <c r="I9" s="366">
        <v>55768760.37789996</v>
      </c>
      <c r="J9" s="366">
        <v>14598238.789000003</v>
      </c>
      <c r="K9" s="366">
        <v>0</v>
      </c>
      <c r="L9" s="366">
        <v>58244838.908600032</v>
      </c>
      <c r="M9" s="366">
        <v>20273654.351100001</v>
      </c>
      <c r="N9" s="366">
        <v>5665249.1251999997</v>
      </c>
      <c r="O9" s="366">
        <v>9519462.0217999965</v>
      </c>
      <c r="P9" s="366">
        <v>10551125.798800001</v>
      </c>
      <c r="Q9" s="366">
        <v>10370426.369800005</v>
      </c>
      <c r="R9" s="366">
        <v>1864921.2419</v>
      </c>
      <c r="S9" s="366">
        <v>0</v>
      </c>
      <c r="T9" s="366">
        <v>0</v>
      </c>
      <c r="U9" s="366">
        <v>0</v>
      </c>
      <c r="V9" s="366">
        <v>0</v>
      </c>
      <c r="W9" s="366">
        <v>0</v>
      </c>
      <c r="X9" s="366">
        <v>0</v>
      </c>
      <c r="Y9" s="366">
        <v>0</v>
      </c>
      <c r="Z9" s="366">
        <v>0</v>
      </c>
      <c r="AA9" s="366">
        <v>0</v>
      </c>
    </row>
    <row r="10" spans="1:27">
      <c r="A10" s="422" t="s">
        <v>146</v>
      </c>
      <c r="B10" s="423" t="s">
        <v>548</v>
      </c>
      <c r="C10" s="425">
        <v>1264596639.7787011</v>
      </c>
      <c r="D10" s="366">
        <v>1150139904.4247024</v>
      </c>
      <c r="E10" s="366">
        <v>1150139904.4247024</v>
      </c>
      <c r="F10" s="366">
        <v>0</v>
      </c>
      <c r="G10" s="366">
        <v>0</v>
      </c>
      <c r="H10" s="366">
        <v>65832412.283399984</v>
      </c>
      <c r="I10" s="366">
        <v>53182504.644399971</v>
      </c>
      <c r="J10" s="366">
        <v>12649907.638999997</v>
      </c>
      <c r="K10" s="366">
        <v>0</v>
      </c>
      <c r="L10" s="366">
        <v>48624323.070600033</v>
      </c>
      <c r="M10" s="366">
        <v>17871225.801399998</v>
      </c>
      <c r="N10" s="366">
        <v>5509498.1852000002</v>
      </c>
      <c r="O10" s="366">
        <v>7809322.3717999998</v>
      </c>
      <c r="P10" s="366">
        <v>8610450.4305000007</v>
      </c>
      <c r="Q10" s="366">
        <v>6970822.8798000002</v>
      </c>
      <c r="R10" s="366">
        <v>1853003.4018999999</v>
      </c>
      <c r="S10" s="366">
        <v>0</v>
      </c>
      <c r="T10" s="366">
        <v>0</v>
      </c>
      <c r="U10" s="366">
        <v>0</v>
      </c>
      <c r="V10" s="366">
        <v>0</v>
      </c>
      <c r="W10" s="366">
        <v>0</v>
      </c>
      <c r="X10" s="366">
        <v>0</v>
      </c>
      <c r="Y10" s="366">
        <v>0</v>
      </c>
      <c r="Z10" s="366">
        <v>0</v>
      </c>
      <c r="AA10" s="366">
        <v>0</v>
      </c>
    </row>
    <row r="11" spans="1:27">
      <c r="A11" s="420" t="s">
        <v>549</v>
      </c>
      <c r="B11" s="421" t="s">
        <v>550</v>
      </c>
      <c r="C11" s="425">
        <v>731199272.72400129</v>
      </c>
      <c r="D11" s="366">
        <v>657362721.39590025</v>
      </c>
      <c r="E11" s="366">
        <v>657362721.39590025</v>
      </c>
      <c r="F11" s="366">
        <v>0</v>
      </c>
      <c r="G11" s="366">
        <v>0</v>
      </c>
      <c r="H11" s="366">
        <v>42177245.929999992</v>
      </c>
      <c r="I11" s="366">
        <v>34489936.603900015</v>
      </c>
      <c r="J11" s="366">
        <v>7687309.3260999992</v>
      </c>
      <c r="K11" s="366">
        <v>0</v>
      </c>
      <c r="L11" s="366">
        <v>31659305.3981</v>
      </c>
      <c r="M11" s="366">
        <v>13142301.439200003</v>
      </c>
      <c r="N11" s="366">
        <v>4502061.7631000001</v>
      </c>
      <c r="O11" s="366">
        <v>4367047.0516999997</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218883678.24839988</v>
      </c>
      <c r="D12" s="366">
        <v>202895081.09069997</v>
      </c>
      <c r="E12" s="366">
        <v>202895081.09069997</v>
      </c>
      <c r="F12" s="366">
        <v>0</v>
      </c>
      <c r="G12" s="366">
        <v>0</v>
      </c>
      <c r="H12" s="366">
        <v>10133405.450299999</v>
      </c>
      <c r="I12" s="366">
        <v>8775832.4835999981</v>
      </c>
      <c r="J12" s="366">
        <v>1357572.9667</v>
      </c>
      <c r="K12" s="366">
        <v>0</v>
      </c>
      <c r="L12" s="366">
        <v>5855191.7073999997</v>
      </c>
      <c r="M12" s="366">
        <v>1534283.4098999999</v>
      </c>
      <c r="N12" s="366">
        <v>801370.32670000009</v>
      </c>
      <c r="O12" s="366">
        <v>319626.71000000002</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118551720.87339999</v>
      </c>
      <c r="D13" s="366">
        <v>111559483.6481</v>
      </c>
      <c r="E13" s="366">
        <v>111559483.6481</v>
      </c>
      <c r="F13" s="366">
        <v>0</v>
      </c>
      <c r="G13" s="366">
        <v>0</v>
      </c>
      <c r="H13" s="366">
        <v>5224124.4083000002</v>
      </c>
      <c r="I13" s="366">
        <v>5155144.7083000001</v>
      </c>
      <c r="J13" s="366">
        <v>68979.7</v>
      </c>
      <c r="K13" s="366">
        <v>0</v>
      </c>
      <c r="L13" s="366">
        <v>1768112.817</v>
      </c>
      <c r="M13" s="366">
        <v>235573.35</v>
      </c>
      <c r="N13" s="366">
        <v>0</v>
      </c>
      <c r="O13" s="366">
        <v>356479.67</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195961967.93290001</v>
      </c>
      <c r="D14" s="366">
        <v>178322618.28999999</v>
      </c>
      <c r="E14" s="366">
        <v>178322618.28999999</v>
      </c>
      <c r="F14" s="366">
        <v>0</v>
      </c>
      <c r="G14" s="366">
        <v>0</v>
      </c>
      <c r="H14" s="366">
        <v>8297636.4947999995</v>
      </c>
      <c r="I14" s="366">
        <v>4761590.8485999992</v>
      </c>
      <c r="J14" s="366">
        <v>3536045.6461999998</v>
      </c>
      <c r="K14" s="366">
        <v>0</v>
      </c>
      <c r="L14" s="366">
        <v>9341713.1481000017</v>
      </c>
      <c r="M14" s="366">
        <v>2959067.6022999999</v>
      </c>
      <c r="N14" s="366">
        <v>206066.09539999999</v>
      </c>
      <c r="O14" s="366">
        <v>2766168.9401000002</v>
      </c>
      <c r="P14" s="366">
        <v>2280054.7102999999</v>
      </c>
      <c r="Q14" s="366">
        <v>794933.96000000008</v>
      </c>
      <c r="R14" s="366">
        <v>335421.83999999997</v>
      </c>
      <c r="S14" s="366">
        <v>0</v>
      </c>
      <c r="T14" s="366">
        <v>0</v>
      </c>
      <c r="U14" s="366">
        <v>0</v>
      </c>
      <c r="V14" s="366">
        <v>0</v>
      </c>
      <c r="W14" s="366">
        <v>0</v>
      </c>
      <c r="X14" s="366">
        <v>0</v>
      </c>
      <c r="Y14" s="366">
        <v>0</v>
      </c>
      <c r="Z14" s="366">
        <v>0</v>
      </c>
      <c r="AA14" s="366">
        <v>0</v>
      </c>
    </row>
    <row r="15" spans="1:27">
      <c r="A15" s="419">
        <v>1.2</v>
      </c>
      <c r="B15" s="417" t="s">
        <v>868</v>
      </c>
      <c r="C15" s="425">
        <v>30389393.403600086</v>
      </c>
      <c r="D15" s="366">
        <v>5606771.8884000052</v>
      </c>
      <c r="E15" s="366">
        <v>5606771.8884000052</v>
      </c>
      <c r="F15" s="366">
        <v>0</v>
      </c>
      <c r="G15" s="366">
        <v>0</v>
      </c>
      <c r="H15" s="366">
        <v>6211920.9264000012</v>
      </c>
      <c r="I15" s="366">
        <v>3773979.2354000001</v>
      </c>
      <c r="J15" s="366">
        <v>2437941.691000002</v>
      </c>
      <c r="K15" s="366">
        <v>0</v>
      </c>
      <c r="L15" s="366">
        <v>18570700.588799987</v>
      </c>
      <c r="M15" s="366">
        <v>5523392.9128</v>
      </c>
      <c r="N15" s="366">
        <v>2236061.9809000003</v>
      </c>
      <c r="O15" s="366">
        <v>2792182.6087999986</v>
      </c>
      <c r="P15" s="366">
        <v>3523712.3171999995</v>
      </c>
      <c r="Q15" s="366">
        <v>3820672.3115000003</v>
      </c>
      <c r="R15" s="366">
        <v>674678.45759999997</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1395623861.159997</v>
      </c>
      <c r="D17" s="366">
        <v>1269692600.7899985</v>
      </c>
      <c r="E17" s="366">
        <v>1269692600.7899985</v>
      </c>
      <c r="F17" s="366">
        <v>0</v>
      </c>
      <c r="G17" s="366">
        <v>0</v>
      </c>
      <c r="H17" s="366">
        <v>69043815.919999987</v>
      </c>
      <c r="I17" s="366">
        <v>55340215.339999981</v>
      </c>
      <c r="J17" s="366">
        <v>13703600.580000002</v>
      </c>
      <c r="K17" s="366">
        <v>0</v>
      </c>
      <c r="L17" s="366">
        <v>56887444.45000001</v>
      </c>
      <c r="M17" s="366">
        <v>19982185.129999999</v>
      </c>
      <c r="N17" s="366">
        <v>5632746.3900000006</v>
      </c>
      <c r="O17" s="366">
        <v>9409660.3699999973</v>
      </c>
      <c r="P17" s="366">
        <v>10023782.609999998</v>
      </c>
      <c r="Q17" s="366">
        <v>10000164.090000005</v>
      </c>
      <c r="R17" s="366">
        <v>1838905.8599999999</v>
      </c>
      <c r="S17" s="366">
        <v>0</v>
      </c>
      <c r="T17" s="366">
        <v>0</v>
      </c>
      <c r="U17" s="366">
        <v>0</v>
      </c>
      <c r="V17" s="366">
        <v>0</v>
      </c>
      <c r="W17" s="366">
        <v>0</v>
      </c>
      <c r="X17" s="366">
        <v>0</v>
      </c>
      <c r="Y17" s="366">
        <v>0</v>
      </c>
      <c r="Z17" s="366">
        <v>0</v>
      </c>
      <c r="AA17" s="366">
        <v>0</v>
      </c>
    </row>
    <row r="18" spans="1:27" ht="24">
      <c r="A18" s="409" t="s">
        <v>560</v>
      </c>
      <c r="B18" s="410" t="s">
        <v>561</v>
      </c>
      <c r="C18" s="425">
        <v>1149181016.6099997</v>
      </c>
      <c r="D18" s="366">
        <v>1042897677.5000026</v>
      </c>
      <c r="E18" s="366">
        <v>1042897677.5000026</v>
      </c>
      <c r="F18" s="366">
        <v>0</v>
      </c>
      <c r="G18" s="366">
        <v>0</v>
      </c>
      <c r="H18" s="366">
        <v>62256909.250000007</v>
      </c>
      <c r="I18" s="366">
        <v>51223634.799999997</v>
      </c>
      <c r="J18" s="366">
        <v>11033274.449999997</v>
      </c>
      <c r="K18" s="366">
        <v>0</v>
      </c>
      <c r="L18" s="366">
        <v>44026429.860000007</v>
      </c>
      <c r="M18" s="366">
        <v>16433822.189999998</v>
      </c>
      <c r="N18" s="366">
        <v>5245583.33</v>
      </c>
      <c r="O18" s="366">
        <v>6722994.1199999992</v>
      </c>
      <c r="P18" s="366">
        <v>7028170.5100000007</v>
      </c>
      <c r="Q18" s="366">
        <v>6791506.7099999981</v>
      </c>
      <c r="R18" s="366">
        <v>1804352.9999999998</v>
      </c>
      <c r="S18" s="366">
        <v>0</v>
      </c>
      <c r="T18" s="366">
        <v>0</v>
      </c>
      <c r="U18" s="366">
        <v>0</v>
      </c>
      <c r="V18" s="366">
        <v>0</v>
      </c>
      <c r="W18" s="366">
        <v>0</v>
      </c>
      <c r="X18" s="366">
        <v>0</v>
      </c>
      <c r="Y18" s="366">
        <v>0</v>
      </c>
      <c r="Z18" s="366">
        <v>0</v>
      </c>
      <c r="AA18" s="366">
        <v>0</v>
      </c>
    </row>
    <row r="19" spans="1:27">
      <c r="A19" s="411" t="s">
        <v>562</v>
      </c>
      <c r="B19" s="412" t="s">
        <v>563</v>
      </c>
      <c r="C19" s="425">
        <v>1561708453.4372003</v>
      </c>
      <c r="D19" s="366">
        <v>1386093662.5598006</v>
      </c>
      <c r="E19" s="366">
        <v>1386093662.5598006</v>
      </c>
      <c r="F19" s="366">
        <v>0</v>
      </c>
      <c r="G19" s="366">
        <v>0</v>
      </c>
      <c r="H19" s="366">
        <v>92376444.484300032</v>
      </c>
      <c r="I19" s="366">
        <v>78385205.362999976</v>
      </c>
      <c r="J19" s="366">
        <v>13991239.121300003</v>
      </c>
      <c r="K19" s="366">
        <v>0</v>
      </c>
      <c r="L19" s="366">
        <v>83238346.393100038</v>
      </c>
      <c r="M19" s="366">
        <v>45694323.188400008</v>
      </c>
      <c r="N19" s="366">
        <v>13580019.399700003</v>
      </c>
      <c r="O19" s="366">
        <v>8034097.917700002</v>
      </c>
      <c r="P19" s="366">
        <v>6571540.201700001</v>
      </c>
      <c r="Q19" s="366">
        <v>5395830.4688999997</v>
      </c>
      <c r="R19" s="366">
        <v>3962535.2166999993</v>
      </c>
      <c r="S19" s="366">
        <v>0</v>
      </c>
      <c r="T19" s="366">
        <v>0</v>
      </c>
      <c r="U19" s="366">
        <v>0</v>
      </c>
      <c r="V19" s="366">
        <v>0</v>
      </c>
      <c r="W19" s="366">
        <v>0</v>
      </c>
      <c r="X19" s="366">
        <v>0</v>
      </c>
      <c r="Y19" s="366">
        <v>0</v>
      </c>
      <c r="Z19" s="366">
        <v>0</v>
      </c>
      <c r="AA19" s="366">
        <v>0</v>
      </c>
    </row>
    <row r="20" spans="1:27">
      <c r="A20" s="409" t="s">
        <v>564</v>
      </c>
      <c r="B20" s="410" t="s">
        <v>565</v>
      </c>
      <c r="C20" s="425">
        <v>1304259482.3463011</v>
      </c>
      <c r="D20" s="366">
        <v>1148206324.4724987</v>
      </c>
      <c r="E20" s="366">
        <v>1148206324.4724987</v>
      </c>
      <c r="F20" s="366">
        <v>0</v>
      </c>
      <c r="G20" s="366">
        <v>0</v>
      </c>
      <c r="H20" s="366">
        <v>81276364.510500014</v>
      </c>
      <c r="I20" s="366">
        <v>69107376.098700047</v>
      </c>
      <c r="J20" s="366">
        <v>12168988.411800001</v>
      </c>
      <c r="K20" s="366">
        <v>0</v>
      </c>
      <c r="L20" s="366">
        <v>74776793.363299981</v>
      </c>
      <c r="M20" s="366">
        <v>42554800.743000001</v>
      </c>
      <c r="N20" s="366">
        <v>12354360.850300001</v>
      </c>
      <c r="O20" s="366">
        <v>5503474.910000002</v>
      </c>
      <c r="P20" s="366">
        <v>5712661.2278000014</v>
      </c>
      <c r="Q20" s="366">
        <v>4709026.220999999</v>
      </c>
      <c r="R20" s="366">
        <v>3942469.4111999995</v>
      </c>
      <c r="S20" s="366">
        <v>0</v>
      </c>
      <c r="T20" s="366">
        <v>0</v>
      </c>
      <c r="U20" s="366">
        <v>0</v>
      </c>
      <c r="V20" s="366">
        <v>0</v>
      </c>
      <c r="W20" s="366">
        <v>0</v>
      </c>
      <c r="X20" s="366">
        <v>0</v>
      </c>
      <c r="Y20" s="366">
        <v>0</v>
      </c>
      <c r="Z20" s="366">
        <v>0</v>
      </c>
      <c r="AA20" s="366">
        <v>0</v>
      </c>
    </row>
    <row r="21" spans="1:27">
      <c r="A21" s="408">
        <v>1.4</v>
      </c>
      <c r="B21" s="407" t="s">
        <v>654</v>
      </c>
      <c r="C21" s="425">
        <v>87342018.269999996</v>
      </c>
      <c r="D21" s="366">
        <v>80615395.019999981</v>
      </c>
      <c r="E21" s="366">
        <v>80615395.019999981</v>
      </c>
      <c r="F21" s="366">
        <v>0</v>
      </c>
      <c r="G21" s="366">
        <v>0</v>
      </c>
      <c r="H21" s="366">
        <v>1814200.54</v>
      </c>
      <c r="I21" s="366">
        <v>1057711.18</v>
      </c>
      <c r="J21" s="366">
        <v>756489.36</v>
      </c>
      <c r="K21" s="366">
        <v>0</v>
      </c>
      <c r="L21" s="366">
        <v>4912422.71</v>
      </c>
      <c r="M21" s="366">
        <v>1676901.2999999998</v>
      </c>
      <c r="N21" s="366">
        <v>232285.68</v>
      </c>
      <c r="O21" s="366">
        <v>380471.39</v>
      </c>
      <c r="P21" s="366">
        <v>1464638.88</v>
      </c>
      <c r="Q21" s="366">
        <v>1158125.46</v>
      </c>
      <c r="R21" s="366">
        <v>0</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45747</v>
      </c>
      <c r="C2" s="12"/>
      <c r="D2" s="1"/>
      <c r="E2" s="1"/>
      <c r="F2" s="1"/>
      <c r="G2" s="1"/>
    </row>
    <row r="3" spans="1:8">
      <c r="A3" s="13"/>
      <c r="B3" s="12"/>
      <c r="C3" s="12"/>
      <c r="D3" s="1"/>
      <c r="E3" s="1"/>
      <c r="F3" s="1"/>
      <c r="G3" s="1"/>
    </row>
    <row r="4" spans="1:8" ht="21" customHeight="1">
      <c r="A4" s="644" t="s">
        <v>25</v>
      </c>
      <c r="B4" s="645" t="s">
        <v>702</v>
      </c>
      <c r="C4" s="647" t="s">
        <v>103</v>
      </c>
      <c r="D4" s="647"/>
      <c r="E4" s="647"/>
      <c r="F4" s="647" t="s">
        <v>104</v>
      </c>
      <c r="G4" s="647"/>
      <c r="H4" s="648"/>
    </row>
    <row r="5" spans="1:8" ht="21" customHeight="1">
      <c r="A5" s="644"/>
      <c r="B5" s="646"/>
      <c r="C5" s="291" t="s">
        <v>26</v>
      </c>
      <c r="D5" s="291" t="s">
        <v>77</v>
      </c>
      <c r="E5" s="291" t="s">
        <v>66</v>
      </c>
      <c r="F5" s="291" t="s">
        <v>26</v>
      </c>
      <c r="G5" s="291" t="s">
        <v>77</v>
      </c>
      <c r="H5" s="291" t="s">
        <v>66</v>
      </c>
    </row>
    <row r="6" spans="1:8" ht="26.4" customHeight="1">
      <c r="A6" s="644"/>
      <c r="B6" s="292" t="s">
        <v>84</v>
      </c>
      <c r="C6" s="649"/>
      <c r="D6" s="650"/>
      <c r="E6" s="650"/>
      <c r="F6" s="650"/>
      <c r="G6" s="650"/>
      <c r="H6" s="651"/>
    </row>
    <row r="7" spans="1:8" ht="23.1" customHeight="1">
      <c r="A7" s="333">
        <v>1</v>
      </c>
      <c r="B7" s="293" t="s">
        <v>816</v>
      </c>
      <c r="C7" s="486">
        <v>55636931.129999995</v>
      </c>
      <c r="D7" s="486">
        <v>177203449.48999998</v>
      </c>
      <c r="E7" s="486">
        <v>232840380.61999997</v>
      </c>
      <c r="F7" s="486">
        <v>45819053.909999996</v>
      </c>
      <c r="G7" s="486">
        <v>122211977.16000001</v>
      </c>
      <c r="H7" s="486">
        <v>168031031.06999999</v>
      </c>
    </row>
    <row r="8" spans="1:8">
      <c r="A8" s="333">
        <v>1.1000000000000001</v>
      </c>
      <c r="B8" s="294" t="s">
        <v>85</v>
      </c>
      <c r="C8" s="486">
        <v>18338834.649999999</v>
      </c>
      <c r="D8" s="486">
        <v>31116426.950000003</v>
      </c>
      <c r="E8" s="486">
        <v>49455261.600000001</v>
      </c>
      <c r="F8" s="486">
        <v>18929895</v>
      </c>
      <c r="G8" s="486">
        <v>24899075.900000006</v>
      </c>
      <c r="H8" s="486">
        <v>43828970.900000006</v>
      </c>
    </row>
    <row r="9" spans="1:8">
      <c r="A9" s="333">
        <v>1.2</v>
      </c>
      <c r="B9" s="294" t="s">
        <v>86</v>
      </c>
      <c r="C9" s="486">
        <v>26930255.82</v>
      </c>
      <c r="D9" s="486">
        <v>143061680.01999998</v>
      </c>
      <c r="E9" s="486">
        <v>169991935.83999997</v>
      </c>
      <c r="F9" s="486">
        <v>26459785.609999999</v>
      </c>
      <c r="G9" s="486">
        <v>85014827.280000001</v>
      </c>
      <c r="H9" s="486">
        <v>111474612.89</v>
      </c>
    </row>
    <row r="10" spans="1:8">
      <c r="A10" s="333">
        <v>1.3</v>
      </c>
      <c r="B10" s="294" t="s">
        <v>87</v>
      </c>
      <c r="C10" s="486">
        <v>10367840.66</v>
      </c>
      <c r="D10" s="486">
        <v>3025342.52</v>
      </c>
      <c r="E10" s="486">
        <v>13393183.18</v>
      </c>
      <c r="F10" s="486">
        <v>429373.30000000005</v>
      </c>
      <c r="G10" s="486">
        <v>12298073.980000002</v>
      </c>
      <c r="H10" s="486">
        <v>12727447.280000003</v>
      </c>
    </row>
    <row r="11" spans="1:8">
      <c r="A11" s="333">
        <v>2</v>
      </c>
      <c r="B11" s="295" t="s">
        <v>703</v>
      </c>
      <c r="C11" s="486">
        <v>280255.28000000003</v>
      </c>
      <c r="D11" s="486">
        <v>0</v>
      </c>
      <c r="E11" s="486">
        <v>280255.28000000003</v>
      </c>
      <c r="F11" s="486">
        <v>0</v>
      </c>
      <c r="G11" s="486">
        <v>0</v>
      </c>
      <c r="H11" s="486">
        <v>0</v>
      </c>
    </row>
    <row r="12" spans="1:8">
      <c r="A12" s="333">
        <v>2.1</v>
      </c>
      <c r="B12" s="296" t="s">
        <v>704</v>
      </c>
      <c r="C12" s="486">
        <v>280255.28000000003</v>
      </c>
      <c r="D12" s="486">
        <v>0</v>
      </c>
      <c r="E12" s="486">
        <v>280255.28000000003</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970104978.87126863</v>
      </c>
      <c r="D19" s="486">
        <v>679129366.18771183</v>
      </c>
      <c r="E19" s="486">
        <v>1649234345.0589805</v>
      </c>
      <c r="F19" s="486">
        <v>817026586.88840735</v>
      </c>
      <c r="G19" s="486">
        <v>636666181.10886121</v>
      </c>
      <c r="H19" s="486">
        <v>1453692767.9972687</v>
      </c>
    </row>
    <row r="20" spans="1:8">
      <c r="A20" s="333">
        <v>6.1</v>
      </c>
      <c r="B20" s="299" t="s">
        <v>543</v>
      </c>
      <c r="C20" s="486">
        <v>182692603.32722402</v>
      </c>
      <c r="D20" s="486">
        <v>0</v>
      </c>
      <c r="E20" s="486">
        <v>182692603.32722402</v>
      </c>
      <c r="F20" s="486">
        <v>161815076.32730243</v>
      </c>
      <c r="G20" s="486">
        <v>0</v>
      </c>
      <c r="H20" s="486">
        <v>161815076.32730243</v>
      </c>
    </row>
    <row r="21" spans="1:8">
      <c r="A21" s="333">
        <v>6.2</v>
      </c>
      <c r="B21" s="299" t="s">
        <v>709</v>
      </c>
      <c r="C21" s="486">
        <v>787412375.54404461</v>
      </c>
      <c r="D21" s="486">
        <v>679129366.18771183</v>
      </c>
      <c r="E21" s="486">
        <v>1466541741.7317564</v>
      </c>
      <c r="F21" s="486">
        <v>655211510.56110489</v>
      </c>
      <c r="G21" s="486">
        <v>636666181.10886121</v>
      </c>
      <c r="H21" s="486">
        <v>1291877691.6699662</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29233447</v>
      </c>
      <c r="D24" s="486">
        <v>0</v>
      </c>
      <c r="E24" s="486">
        <v>29233447</v>
      </c>
      <c r="F24" s="486">
        <v>26593892</v>
      </c>
      <c r="G24" s="486">
        <v>0</v>
      </c>
      <c r="H24" s="486">
        <v>26593892</v>
      </c>
    </row>
    <row r="25" spans="1:8">
      <c r="A25" s="333">
        <v>9.1</v>
      </c>
      <c r="B25" s="302" t="s">
        <v>714</v>
      </c>
      <c r="C25" s="486">
        <v>29233447</v>
      </c>
      <c r="D25" s="486">
        <v>0</v>
      </c>
      <c r="E25" s="486">
        <v>29233447</v>
      </c>
      <c r="F25" s="486">
        <v>26593892</v>
      </c>
      <c r="G25" s="486">
        <v>0</v>
      </c>
      <c r="H25" s="486">
        <v>26593892</v>
      </c>
    </row>
    <row r="26" spans="1:8">
      <c r="A26" s="333">
        <v>9.1999999999999993</v>
      </c>
      <c r="B26" s="302" t="s">
        <v>715</v>
      </c>
      <c r="C26" s="486">
        <v>0</v>
      </c>
      <c r="D26" s="486">
        <v>0</v>
      </c>
      <c r="E26" s="486">
        <v>0</v>
      </c>
      <c r="F26" s="486">
        <v>0</v>
      </c>
      <c r="G26" s="486">
        <v>0</v>
      </c>
      <c r="H26" s="486">
        <v>0</v>
      </c>
    </row>
    <row r="27" spans="1:8">
      <c r="A27" s="333">
        <v>10</v>
      </c>
      <c r="B27" s="298" t="s">
        <v>36</v>
      </c>
      <c r="C27" s="486">
        <v>32025215</v>
      </c>
      <c r="D27" s="486">
        <v>0</v>
      </c>
      <c r="E27" s="486">
        <v>32025215</v>
      </c>
      <c r="F27" s="486">
        <v>26205982</v>
      </c>
      <c r="G27" s="486">
        <v>0</v>
      </c>
      <c r="H27" s="486">
        <v>26205982</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11651215</v>
      </c>
      <c r="D29" s="486">
        <v>0</v>
      </c>
      <c r="E29" s="486">
        <v>11651215</v>
      </c>
      <c r="F29" s="486">
        <v>5831982</v>
      </c>
      <c r="G29" s="486">
        <v>0</v>
      </c>
      <c r="H29" s="486">
        <v>5831982</v>
      </c>
    </row>
    <row r="30" spans="1:8">
      <c r="A30" s="333">
        <v>11</v>
      </c>
      <c r="B30" s="298" t="s">
        <v>718</v>
      </c>
      <c r="C30" s="486">
        <v>4360935.8520758953</v>
      </c>
      <c r="D30" s="486">
        <v>0</v>
      </c>
      <c r="E30" s="486">
        <v>4360935.8520758953</v>
      </c>
      <c r="F30" s="486">
        <v>0</v>
      </c>
      <c r="G30" s="486">
        <v>0</v>
      </c>
      <c r="H30" s="486">
        <v>0</v>
      </c>
    </row>
    <row r="31" spans="1:8">
      <c r="A31" s="333">
        <v>11.1</v>
      </c>
      <c r="B31" s="302" t="s">
        <v>719</v>
      </c>
      <c r="C31" s="486">
        <v>4360935.8520758953</v>
      </c>
      <c r="D31" s="486">
        <v>0</v>
      </c>
      <c r="E31" s="486">
        <v>4360935.8520758953</v>
      </c>
      <c r="F31" s="486">
        <v>0</v>
      </c>
      <c r="G31" s="486">
        <v>0</v>
      </c>
      <c r="H31" s="486">
        <v>0</v>
      </c>
    </row>
    <row r="32" spans="1:8">
      <c r="A32" s="333">
        <v>11.2</v>
      </c>
      <c r="B32" s="302" t="s">
        <v>720</v>
      </c>
      <c r="C32" s="486">
        <v>0</v>
      </c>
      <c r="D32" s="486">
        <v>0</v>
      </c>
      <c r="E32" s="486">
        <v>0</v>
      </c>
      <c r="F32" s="486">
        <v>0</v>
      </c>
      <c r="G32" s="486">
        <v>0</v>
      </c>
      <c r="H32" s="486">
        <v>0</v>
      </c>
    </row>
    <row r="33" spans="1:8">
      <c r="A33" s="333">
        <v>13</v>
      </c>
      <c r="B33" s="298" t="s">
        <v>88</v>
      </c>
      <c r="C33" s="486">
        <v>44090790.738448516</v>
      </c>
      <c r="D33" s="486">
        <v>1698735.9799999997</v>
      </c>
      <c r="E33" s="486">
        <v>45789526.718448512</v>
      </c>
      <c r="F33" s="486">
        <v>26316039.465951465</v>
      </c>
      <c r="G33" s="486">
        <v>1975636.6000000003</v>
      </c>
      <c r="H33" s="486">
        <v>28291676.065951467</v>
      </c>
    </row>
    <row r="34" spans="1:8">
      <c r="A34" s="333">
        <v>13.1</v>
      </c>
      <c r="B34" s="303" t="s">
        <v>721</v>
      </c>
      <c r="C34" s="486">
        <v>37785057</v>
      </c>
      <c r="D34" s="486">
        <v>0</v>
      </c>
      <c r="E34" s="486">
        <v>37785057</v>
      </c>
      <c r="F34" s="486">
        <v>20440124</v>
      </c>
      <c r="G34" s="486">
        <v>0</v>
      </c>
      <c r="H34" s="486">
        <v>20440124</v>
      </c>
    </row>
    <row r="35" spans="1:8">
      <c r="A35" s="333">
        <v>13.2</v>
      </c>
      <c r="B35" s="303" t="s">
        <v>722</v>
      </c>
      <c r="C35" s="486">
        <v>0</v>
      </c>
      <c r="D35" s="486">
        <v>0</v>
      </c>
      <c r="E35" s="486">
        <v>0</v>
      </c>
      <c r="F35" s="486">
        <v>0</v>
      </c>
      <c r="G35" s="486">
        <v>0</v>
      </c>
      <c r="H35" s="486">
        <v>0</v>
      </c>
    </row>
    <row r="36" spans="1:8">
      <c r="A36" s="333">
        <v>14</v>
      </c>
      <c r="B36" s="304" t="s">
        <v>723</v>
      </c>
      <c r="C36" s="486">
        <v>1141235091.871793</v>
      </c>
      <c r="D36" s="486">
        <v>858031551.65771186</v>
      </c>
      <c r="E36" s="486">
        <v>1999266643.5295048</v>
      </c>
      <c r="F36" s="486">
        <v>941964092.26435876</v>
      </c>
      <c r="G36" s="486">
        <v>760853794.8688612</v>
      </c>
      <c r="H36" s="486">
        <v>1702817887.13322</v>
      </c>
    </row>
    <row r="37" spans="1:8" ht="22.5" customHeight="1">
      <c r="A37" s="333"/>
      <c r="B37" s="305" t="s">
        <v>93</v>
      </c>
      <c r="C37" s="638"/>
      <c r="D37" s="639"/>
      <c r="E37" s="639"/>
      <c r="F37" s="639"/>
      <c r="G37" s="639"/>
      <c r="H37" s="640"/>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54574.300000000047</v>
      </c>
      <c r="G40" s="487">
        <v>0</v>
      </c>
      <c r="H40" s="487">
        <v>54574.300000000047</v>
      </c>
    </row>
    <row r="41" spans="1:8">
      <c r="A41" s="333">
        <v>17</v>
      </c>
      <c r="B41" s="300" t="s">
        <v>726</v>
      </c>
      <c r="C41" s="487">
        <v>881907029.9657613</v>
      </c>
      <c r="D41" s="487">
        <v>732935054.39200008</v>
      </c>
      <c r="E41" s="487">
        <v>1614842084.3577614</v>
      </c>
      <c r="F41" s="487">
        <v>757139789.5804143</v>
      </c>
      <c r="G41" s="487">
        <v>582744085.72000015</v>
      </c>
      <c r="H41" s="487">
        <v>1339883875.3004146</v>
      </c>
    </row>
    <row r="42" spans="1:8">
      <c r="A42" s="333">
        <v>17.100000000000001</v>
      </c>
      <c r="B42" s="309" t="s">
        <v>727</v>
      </c>
      <c r="C42" s="487">
        <v>632947292.79002094</v>
      </c>
      <c r="D42" s="487">
        <v>567798323.46000004</v>
      </c>
      <c r="E42" s="487">
        <v>1200745616.250021</v>
      </c>
      <c r="F42" s="487">
        <v>635319050.12000585</v>
      </c>
      <c r="G42" s="487">
        <v>485484058.74000013</v>
      </c>
      <c r="H42" s="487">
        <v>1120803108.8600059</v>
      </c>
    </row>
    <row r="43" spans="1:8">
      <c r="A43" s="333">
        <v>17.2</v>
      </c>
      <c r="B43" s="310" t="s">
        <v>89</v>
      </c>
      <c r="C43" s="487">
        <v>234883537.81999999</v>
      </c>
      <c r="D43" s="487">
        <v>157571425.48000002</v>
      </c>
      <c r="E43" s="487">
        <v>392454963.30000001</v>
      </c>
      <c r="F43" s="487">
        <v>110777991.86</v>
      </c>
      <c r="G43" s="487">
        <v>90645966.270000011</v>
      </c>
      <c r="H43" s="487">
        <v>201423958.13</v>
      </c>
    </row>
    <row r="44" spans="1:8">
      <c r="A44" s="333">
        <v>17.3</v>
      </c>
      <c r="B44" s="309" t="s">
        <v>728</v>
      </c>
      <c r="C44" s="487">
        <v>0</v>
      </c>
      <c r="D44" s="487">
        <v>0</v>
      </c>
      <c r="E44" s="487">
        <v>0</v>
      </c>
      <c r="F44" s="487">
        <v>0</v>
      </c>
      <c r="G44" s="487">
        <v>0</v>
      </c>
      <c r="H44" s="487">
        <v>0</v>
      </c>
    </row>
    <row r="45" spans="1:8">
      <c r="A45" s="333">
        <v>17.399999999999999</v>
      </c>
      <c r="B45" s="309" t="s">
        <v>729</v>
      </c>
      <c r="C45" s="487">
        <v>14076199.35574046</v>
      </c>
      <c r="D45" s="487">
        <v>7565305.4520000005</v>
      </c>
      <c r="E45" s="487">
        <v>21641504.807740461</v>
      </c>
      <c r="F45" s="487">
        <v>11042747.600408435</v>
      </c>
      <c r="G45" s="487">
        <v>6614060.71</v>
      </c>
      <c r="H45" s="487">
        <v>17656808.310408436</v>
      </c>
    </row>
    <row r="46" spans="1:8">
      <c r="A46" s="333">
        <v>18</v>
      </c>
      <c r="B46" s="298" t="s">
        <v>730</v>
      </c>
      <c r="C46" s="487">
        <v>476258.4359478188</v>
      </c>
      <c r="D46" s="487">
        <v>0</v>
      </c>
      <c r="E46" s="487">
        <v>476258.4359478188</v>
      </c>
      <c r="F46" s="487">
        <v>831817.26323394489</v>
      </c>
      <c r="G46" s="487">
        <v>0</v>
      </c>
      <c r="H46" s="487">
        <v>831817.26323394489</v>
      </c>
    </row>
    <row r="47" spans="1:8">
      <c r="A47" s="333">
        <v>19</v>
      </c>
      <c r="B47" s="298" t="s">
        <v>731</v>
      </c>
      <c r="C47" s="487">
        <v>3526883</v>
      </c>
      <c r="D47" s="487">
        <v>0</v>
      </c>
      <c r="E47" s="487">
        <v>3526883</v>
      </c>
      <c r="F47" s="487">
        <v>1895035</v>
      </c>
      <c r="G47" s="487">
        <v>0</v>
      </c>
      <c r="H47" s="487">
        <v>1895035</v>
      </c>
    </row>
    <row r="48" spans="1:8">
      <c r="A48" s="333">
        <v>19.100000000000001</v>
      </c>
      <c r="B48" s="311" t="s">
        <v>732</v>
      </c>
      <c r="C48" s="487">
        <v>0</v>
      </c>
      <c r="D48" s="487">
        <v>0</v>
      </c>
      <c r="E48" s="487">
        <v>0</v>
      </c>
      <c r="F48" s="487">
        <v>0</v>
      </c>
      <c r="G48" s="487">
        <v>0</v>
      </c>
      <c r="H48" s="487">
        <v>0</v>
      </c>
    </row>
    <row r="49" spans="1:8">
      <c r="A49" s="333">
        <v>19.2</v>
      </c>
      <c r="B49" s="312" t="s">
        <v>733</v>
      </c>
      <c r="C49" s="487">
        <v>3526883</v>
      </c>
      <c r="D49" s="487">
        <v>0</v>
      </c>
      <c r="E49" s="487">
        <v>3526883</v>
      </c>
      <c r="F49" s="487">
        <v>1895035</v>
      </c>
      <c r="G49" s="487">
        <v>0</v>
      </c>
      <c r="H49" s="487">
        <v>1895035</v>
      </c>
    </row>
    <row r="50" spans="1:8">
      <c r="A50" s="333">
        <v>20</v>
      </c>
      <c r="B50" s="313" t="s">
        <v>90</v>
      </c>
      <c r="C50" s="487">
        <v>0</v>
      </c>
      <c r="D50" s="487">
        <v>90376920.040000007</v>
      </c>
      <c r="E50" s="487">
        <v>90376920.040000007</v>
      </c>
      <c r="F50" s="487">
        <v>0</v>
      </c>
      <c r="G50" s="487">
        <v>99960039.11999999</v>
      </c>
      <c r="H50" s="487">
        <v>99960039.11999999</v>
      </c>
    </row>
    <row r="51" spans="1:8">
      <c r="A51" s="333">
        <v>21</v>
      </c>
      <c r="B51" s="314" t="s">
        <v>78</v>
      </c>
      <c r="C51" s="487">
        <v>808656.66999999981</v>
      </c>
      <c r="D51" s="487">
        <v>407053.72000000067</v>
      </c>
      <c r="E51" s="487">
        <v>1215710.3900000006</v>
      </c>
      <c r="F51" s="487">
        <v>495373.18000000005</v>
      </c>
      <c r="G51" s="487">
        <v>2525.2800000000748</v>
      </c>
      <c r="H51" s="487">
        <v>497898.46000000014</v>
      </c>
    </row>
    <row r="52" spans="1:8">
      <c r="A52" s="333">
        <v>21.1</v>
      </c>
      <c r="B52" s="310" t="s">
        <v>734</v>
      </c>
      <c r="C52" s="487">
        <v>0</v>
      </c>
      <c r="D52" s="487">
        <v>0</v>
      </c>
      <c r="E52" s="487">
        <v>0</v>
      </c>
      <c r="F52" s="487">
        <v>0</v>
      </c>
      <c r="G52" s="487">
        <v>0</v>
      </c>
      <c r="H52" s="487">
        <v>0</v>
      </c>
    </row>
    <row r="53" spans="1:8">
      <c r="A53" s="333">
        <v>22</v>
      </c>
      <c r="B53" s="313" t="s">
        <v>735</v>
      </c>
      <c r="C53" s="487">
        <v>886718828.07170904</v>
      </c>
      <c r="D53" s="487">
        <v>823719028.15200007</v>
      </c>
      <c r="E53" s="487">
        <v>1710437856.2237091</v>
      </c>
      <c r="F53" s="487">
        <v>760416589.3236481</v>
      </c>
      <c r="G53" s="487">
        <v>682706650.12000012</v>
      </c>
      <c r="H53" s="487">
        <v>1443123239.4436483</v>
      </c>
    </row>
    <row r="54" spans="1:8" ht="24" customHeight="1">
      <c r="A54" s="333"/>
      <c r="B54" s="315" t="s">
        <v>736</v>
      </c>
      <c r="C54" s="641"/>
      <c r="D54" s="642"/>
      <c r="E54" s="642"/>
      <c r="F54" s="642"/>
      <c r="G54" s="642"/>
      <c r="H54" s="643"/>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167456788</v>
      </c>
      <c r="D67" s="487">
        <v>0</v>
      </c>
      <c r="E67" s="487">
        <v>167456788</v>
      </c>
      <c r="F67" s="487">
        <v>138322647</v>
      </c>
      <c r="G67" s="487">
        <v>0</v>
      </c>
      <c r="H67" s="487">
        <v>138322647</v>
      </c>
    </row>
    <row r="68" spans="1:8">
      <c r="A68" s="333">
        <v>31</v>
      </c>
      <c r="B68" s="316" t="s">
        <v>747</v>
      </c>
      <c r="C68" s="487">
        <v>288828788</v>
      </c>
      <c r="D68" s="487">
        <v>0</v>
      </c>
      <c r="E68" s="487">
        <v>288828788</v>
      </c>
      <c r="F68" s="487">
        <v>259694647</v>
      </c>
      <c r="G68" s="487">
        <v>0</v>
      </c>
      <c r="H68" s="487">
        <v>259694647</v>
      </c>
    </row>
    <row r="69" spans="1:8">
      <c r="A69" s="333">
        <v>32</v>
      </c>
      <c r="B69" s="317" t="s">
        <v>748</v>
      </c>
      <c r="C69" s="487">
        <v>1175547616.0717092</v>
      </c>
      <c r="D69" s="487">
        <v>823719028.15200007</v>
      </c>
      <c r="E69" s="487">
        <v>1999266644.2237091</v>
      </c>
      <c r="F69" s="487">
        <v>1020111236.3236481</v>
      </c>
      <c r="G69" s="487">
        <v>682706650.12000012</v>
      </c>
      <c r="H69" s="487">
        <v>1702817886.4436483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45747</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8" t="s">
        <v>569</v>
      </c>
      <c r="B5" s="699"/>
      <c r="C5" s="747" t="s">
        <v>570</v>
      </c>
      <c r="D5" s="748"/>
      <c r="E5" s="748"/>
      <c r="F5" s="748"/>
      <c r="G5" s="748"/>
      <c r="H5" s="747" t="s">
        <v>880</v>
      </c>
      <c r="I5" s="749"/>
      <c r="J5" s="749"/>
      <c r="K5" s="749"/>
      <c r="L5" s="750"/>
    </row>
    <row r="6" spans="1:12" ht="39.6" customHeight="1">
      <c r="A6" s="702"/>
      <c r="B6" s="703"/>
      <c r="C6" s="287"/>
      <c r="D6" s="374" t="s">
        <v>865</v>
      </c>
      <c r="E6" s="374" t="s">
        <v>864</v>
      </c>
      <c r="F6" s="374" t="s">
        <v>863</v>
      </c>
      <c r="G6" s="374" t="s">
        <v>862</v>
      </c>
      <c r="H6" s="397"/>
      <c r="I6" s="374" t="s">
        <v>865</v>
      </c>
      <c r="J6" s="374" t="s">
        <v>864</v>
      </c>
      <c r="K6" s="374" t="s">
        <v>863</v>
      </c>
      <c r="L6" s="374" t="s">
        <v>862</v>
      </c>
    </row>
    <row r="7" spans="1:12">
      <c r="A7" s="366">
        <v>1</v>
      </c>
      <c r="B7" s="379" t="s">
        <v>492</v>
      </c>
      <c r="C7" s="379">
        <v>73595162.029799819</v>
      </c>
      <c r="D7" s="379">
        <v>72092590.819399819</v>
      </c>
      <c r="E7" s="379">
        <v>721285.10739999986</v>
      </c>
      <c r="F7" s="379">
        <v>781286.10300000012</v>
      </c>
      <c r="G7" s="379">
        <v>0</v>
      </c>
      <c r="H7" s="379">
        <v>907225.28530000104</v>
      </c>
      <c r="I7" s="379">
        <v>362730.50190000102</v>
      </c>
      <c r="J7" s="379">
        <v>70496.690400000007</v>
      </c>
      <c r="K7" s="379">
        <v>473998.09299999999</v>
      </c>
      <c r="L7" s="379">
        <v>0</v>
      </c>
    </row>
    <row r="8" spans="1:12">
      <c r="A8" s="366">
        <v>2</v>
      </c>
      <c r="B8" s="379" t="s">
        <v>493</v>
      </c>
      <c r="C8" s="379">
        <v>34724674.102799989</v>
      </c>
      <c r="D8" s="379">
        <v>33401359.601599991</v>
      </c>
      <c r="E8" s="379">
        <v>289942.33940000006</v>
      </c>
      <c r="F8" s="379">
        <v>1033372.1618</v>
      </c>
      <c r="G8" s="379">
        <v>0</v>
      </c>
      <c r="H8" s="379">
        <v>536843.19400000002</v>
      </c>
      <c r="I8" s="379">
        <v>128225.74760000002</v>
      </c>
      <c r="J8" s="379">
        <v>39529.082199999997</v>
      </c>
      <c r="K8" s="379">
        <v>369088.36420000001</v>
      </c>
      <c r="L8" s="379">
        <v>0</v>
      </c>
    </row>
    <row r="9" spans="1:12">
      <c r="A9" s="366">
        <v>3</v>
      </c>
      <c r="B9" s="379" t="s">
        <v>841</v>
      </c>
      <c r="C9" s="379">
        <v>40257850.188500002</v>
      </c>
      <c r="D9" s="379">
        <v>40257850.188500002</v>
      </c>
      <c r="E9" s="379">
        <v>0</v>
      </c>
      <c r="F9" s="379">
        <v>0</v>
      </c>
      <c r="G9" s="379">
        <v>0</v>
      </c>
      <c r="H9" s="379">
        <v>79.771500000000003</v>
      </c>
      <c r="I9" s="379">
        <v>79.771500000000003</v>
      </c>
      <c r="J9" s="379">
        <v>0</v>
      </c>
      <c r="K9" s="379">
        <v>0</v>
      </c>
      <c r="L9" s="379">
        <v>0</v>
      </c>
    </row>
    <row r="10" spans="1:12">
      <c r="A10" s="366">
        <v>4</v>
      </c>
      <c r="B10" s="379" t="s">
        <v>494</v>
      </c>
      <c r="C10" s="379">
        <v>152520424.25270003</v>
      </c>
      <c r="D10" s="379">
        <v>141968898.91100001</v>
      </c>
      <c r="E10" s="379">
        <v>3150421.3984000003</v>
      </c>
      <c r="F10" s="379">
        <v>7401103.9433000004</v>
      </c>
      <c r="G10" s="379">
        <v>0</v>
      </c>
      <c r="H10" s="379">
        <v>1805488.1545000002</v>
      </c>
      <c r="I10" s="379">
        <v>566570.57360000012</v>
      </c>
      <c r="J10" s="379">
        <v>626718.59129999997</v>
      </c>
      <c r="K10" s="379">
        <v>612198.98960000009</v>
      </c>
      <c r="L10" s="379">
        <v>0</v>
      </c>
    </row>
    <row r="11" spans="1:12">
      <c r="A11" s="366">
        <v>5</v>
      </c>
      <c r="B11" s="379" t="s">
        <v>495</v>
      </c>
      <c r="C11" s="379">
        <v>101587721.0068</v>
      </c>
      <c r="D11" s="379">
        <v>95184882.485599995</v>
      </c>
      <c r="E11" s="379">
        <v>1697395.1683</v>
      </c>
      <c r="F11" s="379">
        <v>4705443.3528999994</v>
      </c>
      <c r="G11" s="379">
        <v>0</v>
      </c>
      <c r="H11" s="379">
        <v>1848830.6852000002</v>
      </c>
      <c r="I11" s="379">
        <v>432398.25890000013</v>
      </c>
      <c r="J11" s="379">
        <v>263320.69789999997</v>
      </c>
      <c r="K11" s="379">
        <v>1153111.7284000001</v>
      </c>
      <c r="L11" s="379">
        <v>0</v>
      </c>
    </row>
    <row r="12" spans="1:12">
      <c r="A12" s="366">
        <v>6</v>
      </c>
      <c r="B12" s="379" t="s">
        <v>496</v>
      </c>
      <c r="C12" s="379">
        <v>35162667.499799997</v>
      </c>
      <c r="D12" s="379">
        <v>24222944.015499998</v>
      </c>
      <c r="E12" s="379">
        <v>7397093.4217999997</v>
      </c>
      <c r="F12" s="379">
        <v>3542630.0625</v>
      </c>
      <c r="G12" s="379">
        <v>0</v>
      </c>
      <c r="H12" s="379">
        <v>956737.13829999988</v>
      </c>
      <c r="I12" s="379">
        <v>94156.455699999962</v>
      </c>
      <c r="J12" s="379">
        <v>231780.77349999995</v>
      </c>
      <c r="K12" s="379">
        <v>630799.90909999993</v>
      </c>
      <c r="L12" s="379">
        <v>0</v>
      </c>
    </row>
    <row r="13" spans="1:12">
      <c r="A13" s="366">
        <v>7</v>
      </c>
      <c r="B13" s="379" t="s">
        <v>497</v>
      </c>
      <c r="C13" s="379">
        <v>100367065.26260002</v>
      </c>
      <c r="D13" s="379">
        <v>91802238.048500016</v>
      </c>
      <c r="E13" s="379">
        <v>8187040.4333999995</v>
      </c>
      <c r="F13" s="379">
        <v>377786.7807</v>
      </c>
      <c r="G13" s="379">
        <v>0</v>
      </c>
      <c r="H13" s="379">
        <v>768544.38499999978</v>
      </c>
      <c r="I13" s="379">
        <v>388864.47499999974</v>
      </c>
      <c r="J13" s="379">
        <v>379679.91</v>
      </c>
      <c r="K13" s="379">
        <v>0</v>
      </c>
      <c r="L13" s="379">
        <v>0</v>
      </c>
    </row>
    <row r="14" spans="1:12">
      <c r="A14" s="366">
        <v>8</v>
      </c>
      <c r="B14" s="379" t="s">
        <v>498</v>
      </c>
      <c r="C14" s="379">
        <v>61716443.729499958</v>
      </c>
      <c r="D14" s="379">
        <v>59256238.389499962</v>
      </c>
      <c r="E14" s="379">
        <v>1343617.33</v>
      </c>
      <c r="F14" s="379">
        <v>1116588.0100000002</v>
      </c>
      <c r="G14" s="379">
        <v>0</v>
      </c>
      <c r="H14" s="379">
        <v>1042179.7175</v>
      </c>
      <c r="I14" s="379">
        <v>270377.01189999998</v>
      </c>
      <c r="J14" s="379">
        <v>297386.28019999998</v>
      </c>
      <c r="K14" s="379">
        <v>474416.42540000001</v>
      </c>
      <c r="L14" s="379">
        <v>0</v>
      </c>
    </row>
    <row r="15" spans="1:12">
      <c r="A15" s="366">
        <v>9</v>
      </c>
      <c r="B15" s="379" t="s">
        <v>499</v>
      </c>
      <c r="C15" s="379">
        <v>52339715.054099992</v>
      </c>
      <c r="D15" s="379">
        <v>49712473.353099994</v>
      </c>
      <c r="E15" s="379">
        <v>927493.16100000008</v>
      </c>
      <c r="F15" s="379">
        <v>1699748.5399999998</v>
      </c>
      <c r="G15" s="379">
        <v>0</v>
      </c>
      <c r="H15" s="379">
        <v>600115.13229999994</v>
      </c>
      <c r="I15" s="379">
        <v>215198.02109999995</v>
      </c>
      <c r="J15" s="379">
        <v>78342.249400000001</v>
      </c>
      <c r="K15" s="379">
        <v>306574.86179999996</v>
      </c>
      <c r="L15" s="379">
        <v>0</v>
      </c>
    </row>
    <row r="16" spans="1:12">
      <c r="A16" s="366">
        <v>10</v>
      </c>
      <c r="B16" s="379" t="s">
        <v>500</v>
      </c>
      <c r="C16" s="379">
        <v>28149900.125400007</v>
      </c>
      <c r="D16" s="379">
        <v>27219626.832100008</v>
      </c>
      <c r="E16" s="379">
        <v>3309.72</v>
      </c>
      <c r="F16" s="379">
        <v>926963.57330000005</v>
      </c>
      <c r="G16" s="379">
        <v>0</v>
      </c>
      <c r="H16" s="379">
        <v>614021.88589999999</v>
      </c>
      <c r="I16" s="379">
        <v>108590.90110000002</v>
      </c>
      <c r="J16" s="379">
        <v>505.09530000000001</v>
      </c>
      <c r="K16" s="379">
        <v>504925.88949999999</v>
      </c>
      <c r="L16" s="379">
        <v>0</v>
      </c>
    </row>
    <row r="17" spans="1:12">
      <c r="A17" s="366">
        <v>11</v>
      </c>
      <c r="B17" s="379" t="s">
        <v>501</v>
      </c>
      <c r="C17" s="379">
        <v>10900952.2742</v>
      </c>
      <c r="D17" s="379">
        <v>9629467.8614000008</v>
      </c>
      <c r="E17" s="379">
        <v>313121.94999999995</v>
      </c>
      <c r="F17" s="379">
        <v>958362.46279999986</v>
      </c>
      <c r="G17" s="379">
        <v>0</v>
      </c>
      <c r="H17" s="379">
        <v>440772.57129999995</v>
      </c>
      <c r="I17" s="379">
        <v>47648.312999999995</v>
      </c>
      <c r="J17" s="379">
        <v>24762.769800000002</v>
      </c>
      <c r="K17" s="379">
        <v>368361.48849999998</v>
      </c>
      <c r="L17" s="379">
        <v>0</v>
      </c>
    </row>
    <row r="18" spans="1:12">
      <c r="A18" s="366">
        <v>12</v>
      </c>
      <c r="B18" s="379" t="s">
        <v>502</v>
      </c>
      <c r="C18" s="379">
        <v>73970990.894300073</v>
      </c>
      <c r="D18" s="379">
        <v>67147362.150000066</v>
      </c>
      <c r="E18" s="379">
        <v>1566950.5283999995</v>
      </c>
      <c r="F18" s="379">
        <v>5256678.2159000011</v>
      </c>
      <c r="G18" s="379">
        <v>0</v>
      </c>
      <c r="H18" s="379">
        <v>2902320.0154999979</v>
      </c>
      <c r="I18" s="379">
        <v>305426.62549999979</v>
      </c>
      <c r="J18" s="379">
        <v>133444.19449999998</v>
      </c>
      <c r="K18" s="379">
        <v>2463449.1954999981</v>
      </c>
      <c r="L18" s="379">
        <v>0</v>
      </c>
    </row>
    <row r="19" spans="1:12">
      <c r="A19" s="366">
        <v>13</v>
      </c>
      <c r="B19" s="379" t="s">
        <v>503</v>
      </c>
      <c r="C19" s="379">
        <v>20674804.607999992</v>
      </c>
      <c r="D19" s="379">
        <v>18664662.843599994</v>
      </c>
      <c r="E19" s="379">
        <v>620982.0512000001</v>
      </c>
      <c r="F19" s="379">
        <v>1389159.7131999999</v>
      </c>
      <c r="G19" s="379">
        <v>0</v>
      </c>
      <c r="H19" s="379">
        <v>477747.07929999998</v>
      </c>
      <c r="I19" s="379">
        <v>85036.515500000052</v>
      </c>
      <c r="J19" s="379">
        <v>47869.022099999995</v>
      </c>
      <c r="K19" s="379">
        <v>344841.54169999994</v>
      </c>
      <c r="L19" s="379">
        <v>0</v>
      </c>
    </row>
    <row r="20" spans="1:12">
      <c r="A20" s="366">
        <v>14</v>
      </c>
      <c r="B20" s="379" t="s">
        <v>504</v>
      </c>
      <c r="C20" s="379">
        <v>148492389.92549998</v>
      </c>
      <c r="D20" s="379">
        <v>125294966.77659999</v>
      </c>
      <c r="E20" s="379">
        <v>18650340.025199998</v>
      </c>
      <c r="F20" s="379">
        <v>4547083.1237000003</v>
      </c>
      <c r="G20" s="379">
        <v>0</v>
      </c>
      <c r="H20" s="379">
        <v>2538417.4133000001</v>
      </c>
      <c r="I20" s="379">
        <v>513224.48700000014</v>
      </c>
      <c r="J20" s="379">
        <v>624841.62489999994</v>
      </c>
      <c r="K20" s="379">
        <v>1400351.3013999998</v>
      </c>
      <c r="L20" s="379">
        <v>0</v>
      </c>
    </row>
    <row r="21" spans="1:12">
      <c r="A21" s="366">
        <v>15</v>
      </c>
      <c r="B21" s="379" t="s">
        <v>505</v>
      </c>
      <c r="C21" s="379">
        <v>47864311.594300009</v>
      </c>
      <c r="D21" s="379">
        <v>46950639.464300007</v>
      </c>
      <c r="E21" s="379">
        <v>323027.74</v>
      </c>
      <c r="F21" s="379">
        <v>590644.39</v>
      </c>
      <c r="G21" s="379">
        <v>0</v>
      </c>
      <c r="H21" s="379">
        <v>357341.04540000012</v>
      </c>
      <c r="I21" s="379">
        <v>212419.0775000001</v>
      </c>
      <c r="J21" s="379">
        <v>23030.638000000003</v>
      </c>
      <c r="K21" s="379">
        <v>121891.3299</v>
      </c>
      <c r="L21" s="379">
        <v>0</v>
      </c>
    </row>
    <row r="22" spans="1:12">
      <c r="A22" s="366">
        <v>16</v>
      </c>
      <c r="B22" s="379" t="s">
        <v>506</v>
      </c>
      <c r="C22" s="379">
        <v>163183.7415</v>
      </c>
      <c r="D22" s="379">
        <v>163183.7415</v>
      </c>
      <c r="E22" s="379">
        <v>0</v>
      </c>
      <c r="F22" s="379">
        <v>0</v>
      </c>
      <c r="G22" s="379">
        <v>0</v>
      </c>
      <c r="H22" s="379">
        <v>362.09739999999999</v>
      </c>
      <c r="I22" s="379">
        <v>362.09739999999999</v>
      </c>
      <c r="J22" s="379">
        <v>0</v>
      </c>
      <c r="K22" s="379">
        <v>0</v>
      </c>
      <c r="L22" s="379">
        <v>0</v>
      </c>
    </row>
    <row r="23" spans="1:12">
      <c r="A23" s="366">
        <v>17</v>
      </c>
      <c r="B23" s="379" t="s">
        <v>507</v>
      </c>
      <c r="C23" s="379">
        <v>2649789.3123999992</v>
      </c>
      <c r="D23" s="379">
        <v>2043276.4408999996</v>
      </c>
      <c r="E23" s="379">
        <v>594949.7415</v>
      </c>
      <c r="F23" s="379">
        <v>11563.13</v>
      </c>
      <c r="G23" s="379">
        <v>0</v>
      </c>
      <c r="H23" s="379">
        <v>158947.09210000001</v>
      </c>
      <c r="I23" s="379">
        <v>10993.6867</v>
      </c>
      <c r="J23" s="379">
        <v>136390.27540000001</v>
      </c>
      <c r="K23" s="379">
        <v>11563.13</v>
      </c>
      <c r="L23" s="379">
        <v>0</v>
      </c>
    </row>
    <row r="24" spans="1:12">
      <c r="A24" s="366">
        <v>18</v>
      </c>
      <c r="B24" s="379" t="s">
        <v>508</v>
      </c>
      <c r="C24" s="379">
        <v>3532675.9383</v>
      </c>
      <c r="D24" s="379">
        <v>3532675.9383</v>
      </c>
      <c r="E24" s="379">
        <v>0</v>
      </c>
      <c r="F24" s="379">
        <v>0</v>
      </c>
      <c r="G24" s="379">
        <v>0</v>
      </c>
      <c r="H24" s="379">
        <v>15753.819499999998</v>
      </c>
      <c r="I24" s="379">
        <v>15753.819499999998</v>
      </c>
      <c r="J24" s="379">
        <v>0</v>
      </c>
      <c r="K24" s="379">
        <v>0</v>
      </c>
      <c r="L24" s="379">
        <v>0</v>
      </c>
    </row>
    <row r="25" spans="1:12">
      <c r="A25" s="366">
        <v>19</v>
      </c>
      <c r="B25" s="379" t="s">
        <v>509</v>
      </c>
      <c r="C25" s="379">
        <v>3016006.0901000001</v>
      </c>
      <c r="D25" s="379">
        <v>2994920.1001000004</v>
      </c>
      <c r="E25" s="379">
        <v>1812.17</v>
      </c>
      <c r="F25" s="379">
        <v>19273.82</v>
      </c>
      <c r="G25" s="379">
        <v>0</v>
      </c>
      <c r="H25" s="379">
        <v>26232.690399999999</v>
      </c>
      <c r="I25" s="379">
        <v>11423.1353</v>
      </c>
      <c r="J25" s="379">
        <v>188.68299999999999</v>
      </c>
      <c r="K25" s="379">
        <v>14620.872100000001</v>
      </c>
      <c r="L25" s="379">
        <v>0</v>
      </c>
    </row>
    <row r="26" spans="1:12">
      <c r="A26" s="366">
        <v>20</v>
      </c>
      <c r="B26" s="379" t="s">
        <v>510</v>
      </c>
      <c r="C26" s="379">
        <v>34083960.397700012</v>
      </c>
      <c r="D26" s="379">
        <v>31262612.67510001</v>
      </c>
      <c r="E26" s="379">
        <v>1176629.5540000002</v>
      </c>
      <c r="F26" s="379">
        <v>1644718.1686</v>
      </c>
      <c r="G26" s="379">
        <v>0</v>
      </c>
      <c r="H26" s="379">
        <v>385503.92979999998</v>
      </c>
      <c r="I26" s="379">
        <v>131033.59889999998</v>
      </c>
      <c r="J26" s="379">
        <v>102544.68499999998</v>
      </c>
      <c r="K26" s="379">
        <v>151925.6459</v>
      </c>
      <c r="L26" s="379">
        <v>0</v>
      </c>
    </row>
    <row r="27" spans="1:12">
      <c r="A27" s="366">
        <v>21</v>
      </c>
      <c r="B27" s="379" t="s">
        <v>511</v>
      </c>
      <c r="C27" s="379">
        <v>2655049.5931000002</v>
      </c>
      <c r="D27" s="379">
        <v>1903150.5666</v>
      </c>
      <c r="E27" s="379">
        <v>751480.05649999995</v>
      </c>
      <c r="F27" s="379">
        <v>418.97</v>
      </c>
      <c r="G27" s="379">
        <v>0</v>
      </c>
      <c r="H27" s="379">
        <v>68370.83170000001</v>
      </c>
      <c r="I27" s="379">
        <v>8880.4638000000014</v>
      </c>
      <c r="J27" s="379">
        <v>59159.156700000007</v>
      </c>
      <c r="K27" s="379">
        <v>331.21120000000002</v>
      </c>
      <c r="L27" s="379">
        <v>0</v>
      </c>
    </row>
    <row r="28" spans="1:12">
      <c r="A28" s="366">
        <v>22</v>
      </c>
      <c r="B28" s="379" t="s">
        <v>512</v>
      </c>
      <c r="C28" s="379">
        <v>2039656.4428000003</v>
      </c>
      <c r="D28" s="379">
        <v>1553275.9295000001</v>
      </c>
      <c r="E28" s="379">
        <v>721.87</v>
      </c>
      <c r="F28" s="379">
        <v>485658.6433</v>
      </c>
      <c r="G28" s="379">
        <v>0</v>
      </c>
      <c r="H28" s="379">
        <v>23180.796199999997</v>
      </c>
      <c r="I28" s="379">
        <v>6005.9392000000007</v>
      </c>
      <c r="J28" s="379">
        <v>97.007000000000005</v>
      </c>
      <c r="K28" s="379">
        <v>17077.849999999999</v>
      </c>
      <c r="L28" s="379">
        <v>0</v>
      </c>
    </row>
    <row r="29" spans="1:12">
      <c r="A29" s="366">
        <v>23</v>
      </c>
      <c r="B29" s="379" t="s">
        <v>513</v>
      </c>
      <c r="C29" s="379">
        <v>197042391.90599996</v>
      </c>
      <c r="D29" s="379">
        <v>178005749.25859997</v>
      </c>
      <c r="E29" s="379">
        <v>11097333.216799997</v>
      </c>
      <c r="F29" s="379">
        <v>7939309.430599994</v>
      </c>
      <c r="G29" s="379">
        <v>0</v>
      </c>
      <c r="H29" s="379">
        <v>4867102.370500003</v>
      </c>
      <c r="I29" s="379">
        <v>814435.42370000225</v>
      </c>
      <c r="J29" s="379">
        <v>1007952.6352000001</v>
      </c>
      <c r="K29" s="379">
        <v>3044714.3116000006</v>
      </c>
      <c r="L29" s="379">
        <v>0</v>
      </c>
    </row>
    <row r="30" spans="1:12">
      <c r="A30" s="366">
        <v>24</v>
      </c>
      <c r="B30" s="379" t="s">
        <v>514</v>
      </c>
      <c r="C30" s="379">
        <v>148918804.15939972</v>
      </c>
      <c r="D30" s="379">
        <v>130910975.11679973</v>
      </c>
      <c r="E30" s="379">
        <v>8861070.7135999985</v>
      </c>
      <c r="F30" s="379">
        <v>9146758.3290000018</v>
      </c>
      <c r="G30" s="379">
        <v>0</v>
      </c>
      <c r="H30" s="379">
        <v>6629044.1992000025</v>
      </c>
      <c r="I30" s="379">
        <v>855768.56320000021</v>
      </c>
      <c r="J30" s="379">
        <v>1582124.9768000003</v>
      </c>
      <c r="K30" s="379">
        <v>4191150.6592000024</v>
      </c>
      <c r="L30" s="379">
        <v>0</v>
      </c>
    </row>
    <row r="31" spans="1:12">
      <c r="A31" s="366">
        <v>25</v>
      </c>
      <c r="B31" s="379" t="s">
        <v>515</v>
      </c>
      <c r="C31" s="379">
        <v>71960269.890899986</v>
      </c>
      <c r="D31" s="379">
        <v>67597627.697899982</v>
      </c>
      <c r="E31" s="379">
        <v>1337162.0900000001</v>
      </c>
      <c r="F31" s="379">
        <v>3025480.1029999987</v>
      </c>
      <c r="G31" s="379">
        <v>0</v>
      </c>
      <c r="H31" s="379">
        <v>2061237.0612999999</v>
      </c>
      <c r="I31" s="379">
        <v>239132.07189999992</v>
      </c>
      <c r="J31" s="379">
        <v>280009.16210000002</v>
      </c>
      <c r="K31" s="379">
        <v>1542095.8273</v>
      </c>
      <c r="L31" s="379">
        <v>0</v>
      </c>
    </row>
    <row r="32" spans="1:12">
      <c r="A32" s="366">
        <v>26</v>
      </c>
      <c r="B32" s="379" t="s">
        <v>571</v>
      </c>
      <c r="C32" s="379">
        <v>51637803.231599994</v>
      </c>
      <c r="D32" s="379">
        <v>44686793.477999993</v>
      </c>
      <c r="E32" s="379">
        <v>2655267.36</v>
      </c>
      <c r="F32" s="379">
        <v>4295742.3936000001</v>
      </c>
      <c r="G32" s="379">
        <v>0</v>
      </c>
      <c r="H32" s="379">
        <v>3450523.1582999998</v>
      </c>
      <c r="I32" s="379">
        <v>310093.20730000077</v>
      </c>
      <c r="J32" s="379">
        <v>430113.1091</v>
      </c>
      <c r="K32" s="379">
        <v>2710316.841899999</v>
      </c>
      <c r="L32" s="379">
        <v>0</v>
      </c>
    </row>
    <row r="33" spans="1:12">
      <c r="A33" s="366">
        <v>27</v>
      </c>
      <c r="B33" s="429" t="s">
        <v>66</v>
      </c>
      <c r="C33" s="379">
        <v>1500024663.2520998</v>
      </c>
      <c r="D33" s="379">
        <v>1367460442.6839995</v>
      </c>
      <c r="E33" s="379">
        <v>71668447.146899983</v>
      </c>
      <c r="F33" s="379">
        <v>60895773.4212</v>
      </c>
      <c r="G33" s="379">
        <v>0</v>
      </c>
      <c r="H33" s="379">
        <v>33482921.520700008</v>
      </c>
      <c r="I33" s="379">
        <v>6134828.7437000051</v>
      </c>
      <c r="J33" s="379">
        <v>6440287.3098000009</v>
      </c>
      <c r="K33" s="379">
        <v>20907805.4672</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45747</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1" t="s">
        <v>879</v>
      </c>
      <c r="B5" s="752"/>
      <c r="C5" s="432" t="s">
        <v>573</v>
      </c>
      <c r="D5" s="432" t="s">
        <v>566</v>
      </c>
      <c r="E5" s="432" t="s">
        <v>567</v>
      </c>
      <c r="F5" s="432" t="s">
        <v>878</v>
      </c>
      <c r="G5" s="432" t="s">
        <v>574</v>
      </c>
      <c r="H5" s="432" t="s">
        <v>575</v>
      </c>
      <c r="I5" s="432" t="s">
        <v>576</v>
      </c>
      <c r="J5" s="432" t="s">
        <v>577</v>
      </c>
      <c r="K5" s="432" t="s">
        <v>578</v>
      </c>
    </row>
    <row r="6" spans="1:11">
      <c r="A6" s="366">
        <v>1</v>
      </c>
      <c r="B6" s="366" t="s">
        <v>579</v>
      </c>
      <c r="C6" s="366">
        <v>31868399.040000007</v>
      </c>
      <c r="D6" s="366">
        <v>87342018.269999996</v>
      </c>
      <c r="E6" s="366">
        <v>0</v>
      </c>
      <c r="F6" s="366">
        <v>22562790.620000001</v>
      </c>
      <c r="G6" s="366">
        <v>1149181016.6099997</v>
      </c>
      <c r="H6" s="366">
        <v>0</v>
      </c>
      <c r="I6" s="366">
        <v>104669636.61999969</v>
      </c>
      <c r="J6" s="366">
        <v>17991787.030000001</v>
      </c>
      <c r="K6" s="366">
        <v>86409015.062098503</v>
      </c>
    </row>
    <row r="7" spans="1:11">
      <c r="A7" s="366">
        <v>2</v>
      </c>
      <c r="B7" s="366" t="s">
        <v>580</v>
      </c>
      <c r="C7" s="366">
        <v>0</v>
      </c>
      <c r="D7" s="366">
        <v>0</v>
      </c>
      <c r="E7" s="366">
        <v>0</v>
      </c>
      <c r="F7" s="366">
        <v>0</v>
      </c>
      <c r="G7" s="366">
        <v>0</v>
      </c>
      <c r="H7" s="366">
        <v>0</v>
      </c>
      <c r="I7" s="366">
        <v>0</v>
      </c>
      <c r="J7" s="366">
        <v>0</v>
      </c>
      <c r="K7" s="366">
        <v>31130785.700000003</v>
      </c>
    </row>
    <row r="8" spans="1:11">
      <c r="A8" s="366">
        <v>3</v>
      </c>
      <c r="B8" s="366" t="s">
        <v>544</v>
      </c>
      <c r="C8" s="366">
        <v>13670526.279999999</v>
      </c>
      <c r="D8" s="366">
        <v>0</v>
      </c>
      <c r="E8" s="366">
        <v>0</v>
      </c>
      <c r="F8" s="366">
        <v>0</v>
      </c>
      <c r="G8" s="366">
        <v>24327669.210000012</v>
      </c>
      <c r="H8" s="366">
        <v>0</v>
      </c>
      <c r="I8" s="366">
        <v>13551625.899999999</v>
      </c>
      <c r="J8" s="366">
        <v>1592047.9700000002</v>
      </c>
      <c r="K8" s="366">
        <v>132650.78999999166</v>
      </c>
    </row>
    <row r="9" spans="1:11">
      <c r="A9" s="366">
        <v>4</v>
      </c>
      <c r="B9" s="385" t="s">
        <v>877</v>
      </c>
      <c r="C9" s="366">
        <v>92449.709999999992</v>
      </c>
      <c r="D9" s="366">
        <v>4912422.71</v>
      </c>
      <c r="E9" s="366">
        <v>0</v>
      </c>
      <c r="F9" s="366">
        <v>0</v>
      </c>
      <c r="G9" s="366">
        <v>44026429.860000007</v>
      </c>
      <c r="H9" s="366">
        <v>0</v>
      </c>
      <c r="I9" s="366">
        <v>7856142.169999999</v>
      </c>
      <c r="J9" s="366">
        <v>804045.99000000011</v>
      </c>
      <c r="K9" s="366">
        <v>3204282.9811999872</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42</v>
      </c>
      <c r="D11" s="366">
        <v>0</v>
      </c>
      <c r="E11" s="366">
        <v>0</v>
      </c>
      <c r="F11" s="366">
        <v>0</v>
      </c>
      <c r="G11" s="366">
        <v>368050.9</v>
      </c>
      <c r="H11" s="366">
        <v>0</v>
      </c>
      <c r="I11" s="366">
        <v>244043.97</v>
      </c>
      <c r="J11" s="366">
        <v>0</v>
      </c>
      <c r="K11" s="366">
        <v>6358.3100000000559</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45747</v>
      </c>
    </row>
    <row r="3" spans="1:22">
      <c r="A3" s="282" t="s">
        <v>662</v>
      </c>
      <c r="B3" s="376"/>
    </row>
    <row r="4" spans="1:22">
      <c r="A4" s="282"/>
      <c r="B4" s="376"/>
    </row>
    <row r="5" spans="1:22" ht="24" customHeight="1">
      <c r="A5" s="753" t="s">
        <v>689</v>
      </c>
      <c r="B5" s="753"/>
      <c r="C5" s="755" t="s">
        <v>881</v>
      </c>
      <c r="D5" s="755"/>
      <c r="E5" s="755"/>
      <c r="F5" s="755"/>
      <c r="G5" s="755"/>
      <c r="H5" s="755" t="s">
        <v>570</v>
      </c>
      <c r="I5" s="755"/>
      <c r="J5" s="755"/>
      <c r="K5" s="755"/>
      <c r="L5" s="755"/>
      <c r="M5" s="755" t="s">
        <v>880</v>
      </c>
      <c r="N5" s="755"/>
      <c r="O5" s="755"/>
      <c r="P5" s="755"/>
      <c r="Q5" s="755"/>
      <c r="R5" s="754" t="s">
        <v>688</v>
      </c>
      <c r="S5" s="754" t="s">
        <v>692</v>
      </c>
      <c r="T5" s="754" t="s">
        <v>691</v>
      </c>
      <c r="U5" s="754" t="s">
        <v>923</v>
      </c>
      <c r="V5" s="754" t="s">
        <v>924</v>
      </c>
    </row>
    <row r="6" spans="1:22" ht="36" customHeight="1">
      <c r="A6" s="753"/>
      <c r="B6" s="753"/>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4"/>
      <c r="S6" s="754"/>
      <c r="T6" s="754"/>
      <c r="U6" s="754"/>
      <c r="V6" s="754"/>
    </row>
    <row r="7" spans="1:22">
      <c r="A7" s="439">
        <v>1</v>
      </c>
      <c r="B7" s="443" t="s">
        <v>663</v>
      </c>
      <c r="C7" s="431">
        <v>1997950.6551999999</v>
      </c>
      <c r="D7" s="431">
        <v>832099.57920000004</v>
      </c>
      <c r="E7" s="431">
        <v>633915.7352</v>
      </c>
      <c r="F7" s="431">
        <v>531935.34080000001</v>
      </c>
      <c r="G7" s="431">
        <v>0</v>
      </c>
      <c r="H7" s="431">
        <v>1997761.4968000001</v>
      </c>
      <c r="I7" s="431">
        <v>828089.35150000011</v>
      </c>
      <c r="J7" s="431">
        <v>636805.42350000003</v>
      </c>
      <c r="K7" s="431">
        <v>532866.72179999994</v>
      </c>
      <c r="L7" s="431">
        <v>0</v>
      </c>
      <c r="M7" s="431">
        <v>650734.54492553999</v>
      </c>
      <c r="N7" s="431">
        <v>9176.8506680799983</v>
      </c>
      <c r="O7" s="431">
        <v>319904.27099251997</v>
      </c>
      <c r="P7" s="431">
        <v>321653.42326493998</v>
      </c>
      <c r="Q7" s="431">
        <v>0</v>
      </c>
      <c r="R7" s="431">
        <v>16</v>
      </c>
      <c r="S7" s="502">
        <v>0.155</v>
      </c>
      <c r="T7" s="502">
        <v>0.17788200000000001</v>
      </c>
      <c r="U7" s="431">
        <v>0.12277489</v>
      </c>
      <c r="V7" s="509">
        <v>39.855200000000004</v>
      </c>
    </row>
    <row r="8" spans="1:22">
      <c r="A8" s="439">
        <v>2</v>
      </c>
      <c r="B8" s="442" t="s">
        <v>664</v>
      </c>
      <c r="C8" s="431">
        <v>153889506.9111</v>
      </c>
      <c r="D8" s="431">
        <v>143838661.3691</v>
      </c>
      <c r="E8" s="431">
        <v>3809319.2376999999</v>
      </c>
      <c r="F8" s="431">
        <v>6241526.3043</v>
      </c>
      <c r="G8" s="431">
        <v>0</v>
      </c>
      <c r="H8" s="431">
        <v>156541723.73650014</v>
      </c>
      <c r="I8" s="431">
        <v>145071636.82410017</v>
      </c>
      <c r="J8" s="431">
        <v>3963077.2111999998</v>
      </c>
      <c r="K8" s="431">
        <v>7507009.7011999898</v>
      </c>
      <c r="L8" s="431">
        <v>0</v>
      </c>
      <c r="M8" s="431">
        <v>6369658.8394341096</v>
      </c>
      <c r="N8" s="431">
        <v>1021850.03205367</v>
      </c>
      <c r="O8" s="431">
        <v>637377.72894624004</v>
      </c>
      <c r="P8" s="431">
        <v>4710431.0784342</v>
      </c>
      <c r="Q8" s="431">
        <v>0</v>
      </c>
      <c r="R8" s="431">
        <v>9464</v>
      </c>
      <c r="S8" s="502">
        <v>0.25104475180210967</v>
      </c>
      <c r="T8" s="502">
        <v>0.29902452339043306</v>
      </c>
      <c r="U8" s="431">
        <v>0.20593855999999999</v>
      </c>
      <c r="V8" s="509">
        <v>46.6875</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16217.11</v>
      </c>
      <c r="D10" s="431">
        <v>16217.11</v>
      </c>
      <c r="E10" s="431">
        <v>0</v>
      </c>
      <c r="F10" s="431">
        <v>0</v>
      </c>
      <c r="G10" s="431">
        <v>0</v>
      </c>
      <c r="H10" s="431">
        <v>16217.11</v>
      </c>
      <c r="I10" s="431">
        <v>16217.11</v>
      </c>
      <c r="J10" s="431">
        <v>0</v>
      </c>
      <c r="K10" s="431">
        <v>0</v>
      </c>
      <c r="L10" s="431">
        <v>0</v>
      </c>
      <c r="M10" s="431">
        <v>179.75435526000001</v>
      </c>
      <c r="N10" s="431">
        <v>179.75435526000001</v>
      </c>
      <c r="O10" s="431">
        <v>0</v>
      </c>
      <c r="P10" s="431">
        <v>0</v>
      </c>
      <c r="Q10" s="431">
        <v>0</v>
      </c>
      <c r="R10" s="431">
        <v>18</v>
      </c>
      <c r="S10" s="502">
        <v>0</v>
      </c>
      <c r="T10" s="502">
        <v>0.23934182000000001</v>
      </c>
      <c r="U10" s="431">
        <v>0</v>
      </c>
      <c r="V10" s="509">
        <v>10.2342</v>
      </c>
    </row>
    <row r="11" spans="1:22">
      <c r="A11" s="439">
        <v>5</v>
      </c>
      <c r="B11" s="442" t="s">
        <v>667</v>
      </c>
      <c r="C11" s="431">
        <v>1725816.9746000001</v>
      </c>
      <c r="D11" s="431">
        <v>1628607.2623000001</v>
      </c>
      <c r="E11" s="431">
        <v>26227.86</v>
      </c>
      <c r="F11" s="431">
        <v>70981.852300000013</v>
      </c>
      <c r="G11" s="431">
        <v>0</v>
      </c>
      <c r="H11" s="431">
        <v>1732430.6446</v>
      </c>
      <c r="I11" s="431">
        <v>1633351.6823</v>
      </c>
      <c r="J11" s="431">
        <v>26728.35</v>
      </c>
      <c r="K11" s="431">
        <v>72350.612300000008</v>
      </c>
      <c r="L11" s="431">
        <v>0</v>
      </c>
      <c r="M11" s="431">
        <v>95916.386374640017</v>
      </c>
      <c r="N11" s="431">
        <v>21611.288114570001</v>
      </c>
      <c r="O11" s="431">
        <v>4952.5474082199999</v>
      </c>
      <c r="P11" s="431">
        <v>69352.550851850014</v>
      </c>
      <c r="Q11" s="431">
        <v>0</v>
      </c>
      <c r="R11" s="431">
        <v>1738</v>
      </c>
      <c r="S11" s="502">
        <v>0.13768193693607314</v>
      </c>
      <c r="T11" s="502">
        <v>0.14721805519653131</v>
      </c>
      <c r="U11" s="431">
        <v>0.13694751999999999</v>
      </c>
      <c r="V11" s="509">
        <v>23.547799999999999</v>
      </c>
    </row>
    <row r="12" spans="1:22">
      <c r="A12" s="439">
        <v>6</v>
      </c>
      <c r="B12" s="442" t="s">
        <v>668</v>
      </c>
      <c r="C12" s="431">
        <v>1763758.5208999999</v>
      </c>
      <c r="D12" s="431">
        <v>1607974.4409</v>
      </c>
      <c r="E12" s="431">
        <v>88007.679999999993</v>
      </c>
      <c r="F12" s="431">
        <v>67776.399999999994</v>
      </c>
      <c r="G12" s="431">
        <v>0</v>
      </c>
      <c r="H12" s="431">
        <v>1801837.7193</v>
      </c>
      <c r="I12" s="431">
        <v>1632197.7293</v>
      </c>
      <c r="J12" s="431">
        <v>90748.76</v>
      </c>
      <c r="K12" s="431">
        <v>78891.23</v>
      </c>
      <c r="L12" s="431">
        <v>0</v>
      </c>
      <c r="M12" s="431">
        <v>127101.09263935</v>
      </c>
      <c r="N12" s="431">
        <v>35056.05300896</v>
      </c>
      <c r="O12" s="431">
        <v>20006.81780257</v>
      </c>
      <c r="P12" s="431">
        <v>72038.221827820002</v>
      </c>
      <c r="Q12" s="431">
        <v>0</v>
      </c>
      <c r="R12" s="431">
        <v>1767</v>
      </c>
      <c r="S12" s="502">
        <v>0.25739813491532737</v>
      </c>
      <c r="T12" s="502">
        <v>0.32466530131495852</v>
      </c>
      <c r="U12" s="431">
        <v>0.2666172</v>
      </c>
      <c r="V12" s="509">
        <v>22.166899999999998</v>
      </c>
    </row>
    <row r="13" spans="1:22">
      <c r="A13" s="439">
        <v>7</v>
      </c>
      <c r="B13" s="442" t="s">
        <v>669</v>
      </c>
      <c r="C13" s="431">
        <v>117900427.2406</v>
      </c>
      <c r="D13" s="431">
        <v>114060037.4192</v>
      </c>
      <c r="E13" s="431">
        <v>1937795.0345000001</v>
      </c>
      <c r="F13" s="431">
        <v>1902594.7868999999</v>
      </c>
      <c r="G13" s="431">
        <v>0</v>
      </c>
      <c r="H13" s="431">
        <v>118280974.33359997</v>
      </c>
      <c r="I13" s="431">
        <v>114333091.49289997</v>
      </c>
      <c r="J13" s="431">
        <v>1949953.7157000001</v>
      </c>
      <c r="K13" s="431">
        <v>1997929.125</v>
      </c>
      <c r="L13" s="431">
        <v>0</v>
      </c>
      <c r="M13" s="431">
        <v>667543.67223956995</v>
      </c>
      <c r="N13" s="431">
        <v>183491.91477429002</v>
      </c>
      <c r="O13" s="431">
        <v>104106.67765189</v>
      </c>
      <c r="P13" s="431">
        <v>379945.07981338998</v>
      </c>
      <c r="Q13" s="431">
        <v>0</v>
      </c>
      <c r="R13" s="431">
        <v>1374</v>
      </c>
      <c r="S13" s="502">
        <v>0.11720244449680697</v>
      </c>
      <c r="T13" s="502">
        <v>0.12876504791327045</v>
      </c>
      <c r="U13" s="431">
        <v>0.10416499</v>
      </c>
      <c r="V13" s="509">
        <v>118.66</v>
      </c>
    </row>
    <row r="14" spans="1:22">
      <c r="A14" s="437">
        <v>7.1</v>
      </c>
      <c r="B14" s="436" t="s">
        <v>670</v>
      </c>
      <c r="C14" s="431">
        <v>90642004.234200001</v>
      </c>
      <c r="D14" s="431">
        <v>87265551.165299997</v>
      </c>
      <c r="E14" s="431">
        <v>1759530.4845</v>
      </c>
      <c r="F14" s="431">
        <v>1616922.5844000001</v>
      </c>
      <c r="G14" s="431">
        <v>0</v>
      </c>
      <c r="H14" s="431">
        <v>90920601.229999974</v>
      </c>
      <c r="I14" s="431">
        <v>87470204.380299971</v>
      </c>
      <c r="J14" s="431">
        <v>1770510.3557000002</v>
      </c>
      <c r="K14" s="431">
        <v>1679886.4939999999</v>
      </c>
      <c r="L14" s="431">
        <v>0</v>
      </c>
      <c r="M14" s="431">
        <v>499260.53022721998</v>
      </c>
      <c r="N14" s="431">
        <v>140086.34386130999</v>
      </c>
      <c r="O14" s="431">
        <v>94988.479074649993</v>
      </c>
      <c r="P14" s="431">
        <v>264185.70729126001</v>
      </c>
      <c r="Q14" s="431">
        <v>0</v>
      </c>
      <c r="R14" s="431">
        <v>954</v>
      </c>
      <c r="S14" s="502">
        <v>0.11677406233751048</v>
      </c>
      <c r="T14" s="502">
        <v>0.12829330430281244</v>
      </c>
      <c r="U14" s="431">
        <v>0.10406745000000001</v>
      </c>
      <c r="V14" s="509">
        <v>121.21550000000001</v>
      </c>
    </row>
    <row r="15" spans="1:22" ht="24">
      <c r="A15" s="437">
        <v>7.2</v>
      </c>
      <c r="B15" s="436" t="s">
        <v>671</v>
      </c>
      <c r="C15" s="431">
        <v>16697332.5561</v>
      </c>
      <c r="D15" s="431">
        <v>16387543.1536</v>
      </c>
      <c r="E15" s="431">
        <v>124803.04</v>
      </c>
      <c r="F15" s="431">
        <v>184986.36249999999</v>
      </c>
      <c r="G15" s="431">
        <v>0</v>
      </c>
      <c r="H15" s="431">
        <v>16742734.0046</v>
      </c>
      <c r="I15" s="431">
        <v>16431312.7936</v>
      </c>
      <c r="J15" s="431">
        <v>125343.26</v>
      </c>
      <c r="K15" s="431">
        <v>186077.951</v>
      </c>
      <c r="L15" s="431">
        <v>0</v>
      </c>
      <c r="M15" s="431">
        <v>92069.194206100001</v>
      </c>
      <c r="N15" s="431">
        <v>26150.458878699999</v>
      </c>
      <c r="O15" s="431">
        <v>6518.3494976800002</v>
      </c>
      <c r="P15" s="431">
        <v>59400.385829719999</v>
      </c>
      <c r="Q15" s="431">
        <v>0</v>
      </c>
      <c r="R15" s="431">
        <v>264</v>
      </c>
      <c r="S15" s="502">
        <v>0.12058783120904837</v>
      </c>
      <c r="T15" s="502">
        <v>0.13253005912636504</v>
      </c>
      <c r="U15" s="431">
        <v>0.10455072</v>
      </c>
      <c r="V15" s="509">
        <v>99.090599999999995</v>
      </c>
    </row>
    <row r="16" spans="1:22">
      <c r="A16" s="437">
        <v>7.3</v>
      </c>
      <c r="B16" s="436" t="s">
        <v>672</v>
      </c>
      <c r="C16" s="431">
        <v>10561090.450300001</v>
      </c>
      <c r="D16" s="431">
        <v>10406943.100300001</v>
      </c>
      <c r="E16" s="431">
        <v>53461.51</v>
      </c>
      <c r="F16" s="431">
        <v>100685.84</v>
      </c>
      <c r="G16" s="431">
        <v>0</v>
      </c>
      <c r="H16" s="431">
        <v>10617639.098999999</v>
      </c>
      <c r="I16" s="431">
        <v>10431574.319</v>
      </c>
      <c r="J16" s="431">
        <v>54100.1</v>
      </c>
      <c r="K16" s="431">
        <v>131964.68</v>
      </c>
      <c r="L16" s="431">
        <v>0</v>
      </c>
      <c r="M16" s="431">
        <v>76213.947806249998</v>
      </c>
      <c r="N16" s="431">
        <v>17255.112034279999</v>
      </c>
      <c r="O16" s="431">
        <v>2599.8490795600001</v>
      </c>
      <c r="P16" s="431">
        <v>56358.986692409999</v>
      </c>
      <c r="Q16" s="431">
        <v>0</v>
      </c>
      <c r="R16" s="431">
        <v>156</v>
      </c>
      <c r="S16" s="502">
        <v>0.11960289370311494</v>
      </c>
      <c r="T16" s="502">
        <v>0.13133672365429014</v>
      </c>
      <c r="U16" s="431">
        <v>0.10439233000000001</v>
      </c>
      <c r="V16" s="509">
        <v>128.00200000000001</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348662.87</v>
      </c>
      <c r="D18" s="431">
        <v>330726.40999999997</v>
      </c>
      <c r="E18" s="431">
        <v>0</v>
      </c>
      <c r="F18" s="431">
        <v>17936.46</v>
      </c>
      <c r="G18" s="431">
        <v>0</v>
      </c>
      <c r="H18" s="431">
        <v>424697.16000000003</v>
      </c>
      <c r="I18" s="431">
        <v>398652.38</v>
      </c>
      <c r="J18" s="431">
        <v>0</v>
      </c>
      <c r="K18" s="431">
        <v>26044.78</v>
      </c>
      <c r="L18" s="431">
        <v>0</v>
      </c>
      <c r="M18" s="431">
        <v>27587.72918857</v>
      </c>
      <c r="N18" s="431">
        <v>4198.0342247799999</v>
      </c>
      <c r="O18" s="431">
        <v>0</v>
      </c>
      <c r="P18" s="431">
        <v>23389.69496379</v>
      </c>
      <c r="Q18" s="431">
        <v>0</v>
      </c>
      <c r="R18" s="431">
        <v>27</v>
      </c>
      <c r="S18" s="502" t="s">
        <v>1029</v>
      </c>
      <c r="T18" s="502" t="s">
        <v>1029</v>
      </c>
      <c r="U18" s="431">
        <v>0.10893326</v>
      </c>
      <c r="V18" s="509">
        <v>61.592100000000002</v>
      </c>
    </row>
    <row r="19" spans="1:22">
      <c r="A19" s="439">
        <v>10</v>
      </c>
      <c r="B19" s="438" t="s">
        <v>690</v>
      </c>
      <c r="C19" s="431">
        <v>277642340.28240001</v>
      </c>
      <c r="D19" s="499">
        <v>262314323.59070003</v>
      </c>
      <c r="E19" s="499">
        <v>6495265.5473999996</v>
      </c>
      <c r="F19" s="499">
        <v>8832751.1443000026</v>
      </c>
      <c r="G19" s="499">
        <v>0</v>
      </c>
      <c r="H19" s="499">
        <v>280795642.20080018</v>
      </c>
      <c r="I19" s="499">
        <v>263913236.57010013</v>
      </c>
      <c r="J19" s="499">
        <v>6667313.4604000002</v>
      </c>
      <c r="K19" s="499">
        <v>10215092.17029999</v>
      </c>
      <c r="L19" s="499">
        <v>0</v>
      </c>
      <c r="M19" s="499">
        <v>7938722.0191570399</v>
      </c>
      <c r="N19" s="499">
        <v>1275563.9271996103</v>
      </c>
      <c r="O19" s="499">
        <v>1086348.04280144</v>
      </c>
      <c r="P19" s="499">
        <v>5576810.0491559897</v>
      </c>
      <c r="Q19" s="499">
        <v>0</v>
      </c>
      <c r="R19" s="499">
        <v>14404</v>
      </c>
      <c r="S19" s="503">
        <v>0.1902721025232717</v>
      </c>
      <c r="T19" s="503">
        <v>0.22128968978481761</v>
      </c>
      <c r="U19" s="503">
        <v>0.16194487519127343</v>
      </c>
      <c r="V19" s="510">
        <v>76.570599999999999</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topLeftCell="A38" zoomScale="80" zoomScaleNormal="80" workbookViewId="0">
      <selection activeCell="B62" sqref="B62:C62"/>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758" t="s">
        <v>176</v>
      </c>
      <c r="B1" s="759"/>
      <c r="C1" s="760"/>
    </row>
    <row r="2" spans="1:3" ht="26.25" customHeight="1">
      <c r="A2" s="451"/>
      <c r="B2" s="761" t="s">
        <v>177</v>
      </c>
      <c r="C2" s="761"/>
    </row>
    <row r="3" spans="1:3" s="126" customFormat="1" ht="11.25" customHeight="1">
      <c r="A3" s="560"/>
      <c r="B3" s="761" t="s">
        <v>251</v>
      </c>
      <c r="C3" s="761"/>
    </row>
    <row r="4" spans="1:3" ht="12" customHeight="1" thickBot="1">
      <c r="A4" s="762" t="s">
        <v>255</v>
      </c>
      <c r="B4" s="763"/>
      <c r="C4" s="764"/>
    </row>
    <row r="5" spans="1:3" ht="12.6" thickTop="1">
      <c r="A5" s="123"/>
      <c r="B5" s="765" t="s">
        <v>178</v>
      </c>
      <c r="C5" s="766"/>
    </row>
    <row r="6" spans="1:3">
      <c r="A6" s="451"/>
      <c r="B6" s="767" t="s">
        <v>252</v>
      </c>
      <c r="C6" s="768"/>
    </row>
    <row r="7" spans="1:3">
      <c r="A7" s="451"/>
      <c r="B7" s="767" t="s">
        <v>179</v>
      </c>
      <c r="C7" s="768"/>
    </row>
    <row r="8" spans="1:3">
      <c r="A8" s="451"/>
      <c r="B8" s="767" t="s">
        <v>253</v>
      </c>
      <c r="C8" s="768"/>
    </row>
    <row r="9" spans="1:3">
      <c r="A9" s="451"/>
      <c r="B9" s="773" t="s">
        <v>254</v>
      </c>
      <c r="C9" s="774"/>
    </row>
    <row r="10" spans="1:3">
      <c r="A10" s="451"/>
      <c r="B10" s="771" t="s">
        <v>180</v>
      </c>
      <c r="C10" s="772" t="s">
        <v>180</v>
      </c>
    </row>
    <row r="11" spans="1:3">
      <c r="A11" s="451"/>
      <c r="B11" s="771" t="s">
        <v>181</v>
      </c>
      <c r="C11" s="772" t="s">
        <v>181</v>
      </c>
    </row>
    <row r="12" spans="1:3">
      <c r="A12" s="451"/>
      <c r="B12" s="771" t="s">
        <v>182</v>
      </c>
      <c r="C12" s="772" t="s">
        <v>182</v>
      </c>
    </row>
    <row r="13" spans="1:3">
      <c r="A13" s="451"/>
      <c r="B13" s="771" t="s">
        <v>183</v>
      </c>
      <c r="C13" s="772" t="s">
        <v>183</v>
      </c>
    </row>
    <row r="14" spans="1:3">
      <c r="A14" s="451"/>
      <c r="B14" s="771" t="s">
        <v>184</v>
      </c>
      <c r="C14" s="772" t="s">
        <v>184</v>
      </c>
    </row>
    <row r="15" spans="1:3" ht="21.75" customHeight="1">
      <c r="A15" s="451"/>
      <c r="B15" s="771" t="s">
        <v>185</v>
      </c>
      <c r="C15" s="772" t="s">
        <v>185</v>
      </c>
    </row>
    <row r="16" spans="1:3">
      <c r="A16" s="451"/>
      <c r="B16" s="771" t="s">
        <v>186</v>
      </c>
      <c r="C16" s="772" t="s">
        <v>187</v>
      </c>
    </row>
    <row r="17" spans="1:6">
      <c r="A17" s="451"/>
      <c r="B17" s="771" t="s">
        <v>188</v>
      </c>
      <c r="C17" s="772" t="s">
        <v>189</v>
      </c>
    </row>
    <row r="18" spans="1:6">
      <c r="A18" s="451"/>
      <c r="B18" s="771" t="s">
        <v>190</v>
      </c>
      <c r="C18" s="772" t="s">
        <v>191</v>
      </c>
    </row>
    <row r="19" spans="1:6">
      <c r="A19" s="561"/>
      <c r="B19" s="769" t="s">
        <v>192</v>
      </c>
      <c r="C19" s="770" t="s">
        <v>192</v>
      </c>
    </row>
    <row r="20" spans="1:6">
      <c r="A20" s="561"/>
      <c r="B20" s="769" t="s">
        <v>926</v>
      </c>
      <c r="C20" s="770" t="s">
        <v>193</v>
      </c>
    </row>
    <row r="21" spans="1:6">
      <c r="A21" s="451"/>
      <c r="B21" s="769" t="s">
        <v>971</v>
      </c>
      <c r="C21" s="770" t="s">
        <v>194</v>
      </c>
    </row>
    <row r="22" spans="1:6" ht="23.25" customHeight="1">
      <c r="A22" s="451"/>
      <c r="B22" s="771" t="s">
        <v>195</v>
      </c>
      <c r="C22" s="772" t="s">
        <v>196</v>
      </c>
      <c r="F22" s="485"/>
    </row>
    <row r="23" spans="1:6">
      <c r="A23" s="451"/>
      <c r="B23" s="771" t="s">
        <v>197</v>
      </c>
      <c r="C23" s="772" t="s">
        <v>197</v>
      </c>
    </row>
    <row r="24" spans="1:6">
      <c r="A24" s="451"/>
      <c r="B24" s="771" t="s">
        <v>198</v>
      </c>
      <c r="C24" s="772" t="s">
        <v>199</v>
      </c>
    </row>
    <row r="25" spans="1:6" ht="12.6" thickBot="1">
      <c r="A25" s="124"/>
      <c r="B25" s="778" t="s">
        <v>200</v>
      </c>
      <c r="C25" s="779"/>
    </row>
    <row r="26" spans="1:6" ht="13.2" thickTop="1" thickBot="1">
      <c r="A26" s="762" t="s">
        <v>817</v>
      </c>
      <c r="B26" s="763"/>
      <c r="C26" s="764"/>
    </row>
    <row r="27" spans="1:6" ht="13.2" thickTop="1" thickBot="1">
      <c r="A27" s="125"/>
      <c r="B27" s="780" t="s">
        <v>818</v>
      </c>
      <c r="C27" s="781"/>
    </row>
    <row r="28" spans="1:6" ht="13.2" thickTop="1" thickBot="1">
      <c r="A28" s="762" t="s">
        <v>256</v>
      </c>
      <c r="B28" s="763"/>
      <c r="C28" s="764"/>
    </row>
    <row r="29" spans="1:6" ht="12.6" thickTop="1">
      <c r="A29" s="123"/>
      <c r="B29" s="782" t="s">
        <v>821</v>
      </c>
      <c r="C29" s="783" t="s">
        <v>201</v>
      </c>
    </row>
    <row r="30" spans="1:6">
      <c r="A30" s="451"/>
      <c r="B30" s="775" t="s">
        <v>205</v>
      </c>
      <c r="C30" s="776" t="s">
        <v>202</v>
      </c>
    </row>
    <row r="31" spans="1:6">
      <c r="A31" s="451"/>
      <c r="B31" s="775" t="s">
        <v>819</v>
      </c>
      <c r="C31" s="776" t="s">
        <v>203</v>
      </c>
    </row>
    <row r="32" spans="1:6">
      <c r="A32" s="451"/>
      <c r="B32" s="775" t="s">
        <v>820</v>
      </c>
      <c r="C32" s="776" t="s">
        <v>204</v>
      </c>
    </row>
    <row r="33" spans="1:3">
      <c r="A33" s="451"/>
      <c r="B33" s="775" t="s">
        <v>208</v>
      </c>
      <c r="C33" s="776" t="s">
        <v>209</v>
      </c>
    </row>
    <row r="34" spans="1:3">
      <c r="A34" s="451"/>
      <c r="B34" s="775" t="s">
        <v>822</v>
      </c>
      <c r="C34" s="776" t="s">
        <v>206</v>
      </c>
    </row>
    <row r="35" spans="1:3">
      <c r="A35" s="451"/>
      <c r="B35" s="775" t="s">
        <v>823</v>
      </c>
      <c r="C35" s="776" t="s">
        <v>207</v>
      </c>
    </row>
    <row r="36" spans="1:3">
      <c r="A36" s="451"/>
      <c r="B36" s="767" t="s">
        <v>824</v>
      </c>
      <c r="C36" s="777"/>
    </row>
    <row r="37" spans="1:3" ht="24.75" customHeight="1">
      <c r="A37" s="451"/>
      <c r="B37" s="775" t="s">
        <v>825</v>
      </c>
      <c r="C37" s="776" t="s">
        <v>210</v>
      </c>
    </row>
    <row r="38" spans="1:3" ht="23.25" customHeight="1">
      <c r="A38" s="451"/>
      <c r="B38" s="775" t="s">
        <v>826</v>
      </c>
      <c r="C38" s="776" t="s">
        <v>211</v>
      </c>
    </row>
    <row r="39" spans="1:3" ht="23.25" customHeight="1">
      <c r="A39" s="451"/>
      <c r="B39" s="767" t="s">
        <v>827</v>
      </c>
      <c r="C39" s="768"/>
    </row>
    <row r="40" spans="1:3" ht="12" customHeight="1">
      <c r="A40" s="451"/>
      <c r="B40" s="775" t="s">
        <v>828</v>
      </c>
      <c r="C40" s="776"/>
    </row>
    <row r="41" spans="1:3" ht="12.6" thickBot="1">
      <c r="A41" s="762" t="s">
        <v>257</v>
      </c>
      <c r="B41" s="763"/>
      <c r="C41" s="764"/>
    </row>
    <row r="42" spans="1:3" ht="12.6" thickTop="1">
      <c r="A42" s="123"/>
      <c r="B42" s="765" t="s">
        <v>287</v>
      </c>
      <c r="C42" s="766" t="s">
        <v>212</v>
      </c>
    </row>
    <row r="43" spans="1:3">
      <c r="A43" s="451"/>
      <c r="B43" s="767" t="s">
        <v>286</v>
      </c>
      <c r="C43" s="768"/>
    </row>
    <row r="44" spans="1:3" ht="23.25" customHeight="1" thickBot="1">
      <c r="A44" s="124"/>
      <c r="B44" s="784" t="s">
        <v>213</v>
      </c>
      <c r="C44" s="785" t="s">
        <v>214</v>
      </c>
    </row>
    <row r="45" spans="1:3" ht="11.25" customHeight="1" thickTop="1" thickBot="1">
      <c r="A45" s="762" t="s">
        <v>258</v>
      </c>
      <c r="B45" s="763"/>
      <c r="C45" s="764"/>
    </row>
    <row r="46" spans="1:3" ht="26.25" customHeight="1" thickTop="1">
      <c r="A46" s="451"/>
      <c r="B46" s="767" t="s">
        <v>259</v>
      </c>
      <c r="C46" s="768"/>
    </row>
    <row r="47" spans="1:3" ht="12.6" thickBot="1">
      <c r="A47" s="762" t="s">
        <v>260</v>
      </c>
      <c r="B47" s="763"/>
      <c r="C47" s="764"/>
    </row>
    <row r="48" spans="1:3" ht="12.6" thickTop="1">
      <c r="A48" s="123"/>
      <c r="B48" s="765" t="s">
        <v>215</v>
      </c>
      <c r="C48" s="766" t="s">
        <v>215</v>
      </c>
    </row>
    <row r="49" spans="1:3" ht="11.25" customHeight="1">
      <c r="A49" s="451"/>
      <c r="B49" s="767" t="s">
        <v>216</v>
      </c>
      <c r="C49" s="768" t="s">
        <v>216</v>
      </c>
    </row>
    <row r="50" spans="1:3">
      <c r="A50" s="451"/>
      <c r="B50" s="767" t="s">
        <v>217</v>
      </c>
      <c r="C50" s="768" t="s">
        <v>217</v>
      </c>
    </row>
    <row r="51" spans="1:3" ht="11.25" customHeight="1">
      <c r="A51" s="451"/>
      <c r="B51" s="767" t="s">
        <v>830</v>
      </c>
      <c r="C51" s="768" t="s">
        <v>218</v>
      </c>
    </row>
    <row r="52" spans="1:3" ht="33.6" customHeight="1">
      <c r="A52" s="451"/>
      <c r="B52" s="767" t="s">
        <v>219</v>
      </c>
      <c r="C52" s="768" t="s">
        <v>219</v>
      </c>
    </row>
    <row r="53" spans="1:3" ht="11.25" customHeight="1">
      <c r="A53" s="451"/>
      <c r="B53" s="767" t="s">
        <v>307</v>
      </c>
      <c r="C53" s="768" t="s">
        <v>220</v>
      </c>
    </row>
    <row r="54" spans="1:3" ht="11.25" customHeight="1" thickBot="1">
      <c r="A54" s="762" t="s">
        <v>261</v>
      </c>
      <c r="B54" s="763"/>
      <c r="C54" s="764"/>
    </row>
    <row r="55" spans="1:3" ht="12.6" thickTop="1">
      <c r="A55" s="123"/>
      <c r="B55" s="765" t="s">
        <v>215</v>
      </c>
      <c r="C55" s="766" t="s">
        <v>215</v>
      </c>
    </row>
    <row r="56" spans="1:3">
      <c r="A56" s="451"/>
      <c r="B56" s="767" t="s">
        <v>221</v>
      </c>
      <c r="C56" s="768" t="s">
        <v>221</v>
      </c>
    </row>
    <row r="57" spans="1:3">
      <c r="A57" s="451"/>
      <c r="B57" s="767" t="s">
        <v>264</v>
      </c>
      <c r="C57" s="768" t="s">
        <v>222</v>
      </c>
    </row>
    <row r="58" spans="1:3">
      <c r="A58" s="451"/>
      <c r="B58" s="767" t="s">
        <v>223</v>
      </c>
      <c r="C58" s="768" t="s">
        <v>223</v>
      </c>
    </row>
    <row r="59" spans="1:3">
      <c r="A59" s="451"/>
      <c r="B59" s="767" t="s">
        <v>224</v>
      </c>
      <c r="C59" s="768" t="s">
        <v>224</v>
      </c>
    </row>
    <row r="60" spans="1:3">
      <c r="A60" s="451"/>
      <c r="B60" s="767" t="s">
        <v>225</v>
      </c>
      <c r="C60" s="768" t="s">
        <v>225</v>
      </c>
    </row>
    <row r="61" spans="1:3">
      <c r="A61" s="451"/>
      <c r="B61" s="767" t="s">
        <v>265</v>
      </c>
      <c r="C61" s="768" t="s">
        <v>226</v>
      </c>
    </row>
    <row r="62" spans="1:3">
      <c r="A62" s="451"/>
      <c r="B62" s="767" t="s">
        <v>981</v>
      </c>
      <c r="C62" s="768" t="s">
        <v>227</v>
      </c>
    </row>
    <row r="63" spans="1:3" ht="12.6" thickBot="1">
      <c r="A63" s="124"/>
      <c r="B63" s="784" t="s">
        <v>228</v>
      </c>
      <c r="C63" s="785" t="s">
        <v>228</v>
      </c>
    </row>
    <row r="64" spans="1:3" ht="11.25" customHeight="1" thickTop="1">
      <c r="A64" s="791" t="s">
        <v>262</v>
      </c>
      <c r="B64" s="792"/>
      <c r="C64" s="793"/>
    </row>
    <row r="65" spans="1:3" ht="12.6" thickBot="1">
      <c r="A65" s="124"/>
      <c r="B65" s="784" t="s">
        <v>229</v>
      </c>
      <c r="C65" s="785" t="s">
        <v>229</v>
      </c>
    </row>
    <row r="66" spans="1:3" ht="11.25" customHeight="1" thickTop="1">
      <c r="A66" s="786" t="s">
        <v>972</v>
      </c>
      <c r="B66" s="787"/>
      <c r="C66" s="788"/>
    </row>
    <row r="67" spans="1:3" ht="12.6" thickBot="1">
      <c r="A67" s="562"/>
      <c r="B67" s="789" t="s">
        <v>973</v>
      </c>
      <c r="C67" s="790"/>
    </row>
    <row r="68" spans="1:3" ht="11.25" customHeight="1" thickTop="1" thickBot="1">
      <c r="A68" s="762" t="s">
        <v>263</v>
      </c>
      <c r="B68" s="763"/>
      <c r="C68" s="764"/>
    </row>
    <row r="69" spans="1:3" ht="12.6" thickTop="1">
      <c r="A69" s="123"/>
      <c r="B69" s="765" t="s">
        <v>230</v>
      </c>
      <c r="C69" s="766" t="s">
        <v>230</v>
      </c>
    </row>
    <row r="70" spans="1:3">
      <c r="A70" s="451"/>
      <c r="B70" s="767" t="s">
        <v>832</v>
      </c>
      <c r="C70" s="768" t="s">
        <v>231</v>
      </c>
    </row>
    <row r="71" spans="1:3">
      <c r="A71" s="451"/>
      <c r="B71" s="767" t="s">
        <v>232</v>
      </c>
      <c r="C71" s="768" t="s">
        <v>232</v>
      </c>
    </row>
    <row r="72" spans="1:3" ht="55.2" customHeight="1">
      <c r="A72" s="451"/>
      <c r="B72" s="794" t="s">
        <v>974</v>
      </c>
      <c r="C72" s="795" t="s">
        <v>233</v>
      </c>
    </row>
    <row r="73" spans="1:3" ht="33.75" customHeight="1">
      <c r="A73" s="451"/>
      <c r="B73" s="796" t="s">
        <v>266</v>
      </c>
      <c r="C73" s="797" t="s">
        <v>234</v>
      </c>
    </row>
    <row r="74" spans="1:3" ht="15.75" customHeight="1">
      <c r="A74" s="451"/>
      <c r="B74" s="796" t="s">
        <v>833</v>
      </c>
      <c r="C74" s="797" t="s">
        <v>235</v>
      </c>
    </row>
    <row r="75" spans="1:3">
      <c r="A75" s="451"/>
      <c r="B75" s="767" t="s">
        <v>236</v>
      </c>
      <c r="C75" s="768" t="s">
        <v>236</v>
      </c>
    </row>
    <row r="76" spans="1:3" ht="12.6" thickBot="1">
      <c r="A76" s="124"/>
      <c r="B76" s="784" t="s">
        <v>237</v>
      </c>
      <c r="C76" s="785" t="s">
        <v>237</v>
      </c>
    </row>
    <row r="77" spans="1:3" ht="12.6" thickTop="1">
      <c r="A77" s="791" t="s">
        <v>290</v>
      </c>
      <c r="B77" s="792"/>
      <c r="C77" s="793"/>
    </row>
    <row r="78" spans="1:3">
      <c r="A78" s="451"/>
      <c r="B78" s="767" t="s">
        <v>229</v>
      </c>
      <c r="C78" s="768"/>
    </row>
    <row r="79" spans="1:3">
      <c r="A79" s="451"/>
      <c r="B79" s="767" t="s">
        <v>288</v>
      </c>
      <c r="C79" s="768"/>
    </row>
    <row r="80" spans="1:3">
      <c r="A80" s="451"/>
      <c r="B80" s="767" t="s">
        <v>289</v>
      </c>
      <c r="C80" s="768"/>
    </row>
    <row r="81" spans="1:3">
      <c r="A81" s="791" t="s">
        <v>291</v>
      </c>
      <c r="B81" s="792"/>
      <c r="C81" s="793"/>
    </row>
    <row r="82" spans="1:3">
      <c r="A82" s="451"/>
      <c r="B82" s="767" t="s">
        <v>229</v>
      </c>
      <c r="C82" s="768"/>
    </row>
    <row r="83" spans="1:3">
      <c r="A83" s="451"/>
      <c r="B83" s="767" t="s">
        <v>292</v>
      </c>
      <c r="C83" s="768"/>
    </row>
    <row r="84" spans="1:3" ht="79.5" customHeight="1">
      <c r="A84" s="451"/>
      <c r="B84" s="767" t="s">
        <v>306</v>
      </c>
      <c r="C84" s="768"/>
    </row>
    <row r="85" spans="1:3" ht="53.25" customHeight="1">
      <c r="A85" s="451"/>
      <c r="B85" s="767" t="s">
        <v>305</v>
      </c>
      <c r="C85" s="768"/>
    </row>
    <row r="86" spans="1:3">
      <c r="A86" s="451"/>
      <c r="B86" s="767" t="s">
        <v>293</v>
      </c>
      <c r="C86" s="768"/>
    </row>
    <row r="87" spans="1:3">
      <c r="A87" s="451"/>
      <c r="B87" s="767" t="s">
        <v>294</v>
      </c>
      <c r="C87" s="768"/>
    </row>
    <row r="88" spans="1:3">
      <c r="A88" s="451"/>
      <c r="B88" s="767" t="s">
        <v>295</v>
      </c>
      <c r="C88" s="768"/>
    </row>
    <row r="89" spans="1:3">
      <c r="A89" s="791" t="s">
        <v>296</v>
      </c>
      <c r="B89" s="792"/>
      <c r="C89" s="793"/>
    </row>
    <row r="90" spans="1:3">
      <c r="A90" s="451"/>
      <c r="B90" s="767" t="s">
        <v>229</v>
      </c>
      <c r="C90" s="768"/>
    </row>
    <row r="91" spans="1:3">
      <c r="A91" s="451"/>
      <c r="B91" s="767" t="s">
        <v>298</v>
      </c>
      <c r="C91" s="768"/>
    </row>
    <row r="92" spans="1:3" ht="12" customHeight="1">
      <c r="A92" s="451"/>
      <c r="B92" s="767" t="s">
        <v>299</v>
      </c>
      <c r="C92" s="768"/>
    </row>
    <row r="93" spans="1:3">
      <c r="A93" s="451"/>
      <c r="B93" s="767" t="s">
        <v>300</v>
      </c>
      <c r="C93" s="768"/>
    </row>
    <row r="94" spans="1:3" ht="24.75" customHeight="1">
      <c r="A94" s="451"/>
      <c r="B94" s="775" t="s">
        <v>336</v>
      </c>
      <c r="C94" s="776"/>
    </row>
    <row r="95" spans="1:3" ht="24" customHeight="1">
      <c r="A95" s="451"/>
      <c r="B95" s="775" t="s">
        <v>337</v>
      </c>
      <c r="C95" s="776"/>
    </row>
    <row r="96" spans="1:3" ht="13.5" customHeight="1">
      <c r="A96" s="451"/>
      <c r="B96" s="775" t="s">
        <v>301</v>
      </c>
      <c r="C96" s="776"/>
    </row>
    <row r="97" spans="1:3" ht="11.25" customHeight="1" thickBot="1">
      <c r="A97" s="800" t="s">
        <v>332</v>
      </c>
      <c r="B97" s="801"/>
      <c r="C97" s="802"/>
    </row>
    <row r="98" spans="1:3" ht="13.2" thickTop="1" thickBot="1">
      <c r="A98" s="803" t="s">
        <v>238</v>
      </c>
      <c r="B98" s="803"/>
      <c r="C98" s="803"/>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91" t="s">
        <v>302</v>
      </c>
      <c r="B106" s="792"/>
      <c r="C106" s="793"/>
    </row>
    <row r="107" spans="1:3" ht="12" customHeight="1">
      <c r="A107" s="451"/>
      <c r="B107" s="767" t="s">
        <v>229</v>
      </c>
      <c r="C107" s="768"/>
    </row>
    <row r="108" spans="1:3">
      <c r="A108" s="791" t="s">
        <v>463</v>
      </c>
      <c r="B108" s="792"/>
      <c r="C108" s="793"/>
    </row>
    <row r="109" spans="1:3" ht="12" customHeight="1">
      <c r="A109" s="451"/>
      <c r="B109" s="767" t="s">
        <v>465</v>
      </c>
      <c r="C109" s="768"/>
    </row>
    <row r="110" spans="1:3">
      <c r="A110" s="451"/>
      <c r="B110" s="767" t="s">
        <v>466</v>
      </c>
      <c r="C110" s="768"/>
    </row>
    <row r="111" spans="1:3">
      <c r="A111" s="451"/>
      <c r="B111" s="767" t="s">
        <v>464</v>
      </c>
      <c r="C111" s="768"/>
    </row>
    <row r="112" spans="1:3">
      <c r="A112" s="757" t="s">
        <v>697</v>
      </c>
      <c r="B112" s="757"/>
      <c r="C112" s="757"/>
    </row>
    <row r="113" spans="1:3">
      <c r="A113" s="804" t="s">
        <v>176</v>
      </c>
      <c r="B113" s="804"/>
      <c r="C113" s="804"/>
    </row>
    <row r="114" spans="1:3">
      <c r="A114" s="568">
        <v>1</v>
      </c>
      <c r="B114" s="798" t="s">
        <v>581</v>
      </c>
      <c r="C114" s="799"/>
    </row>
    <row r="115" spans="1:3">
      <c r="A115" s="568">
        <v>2</v>
      </c>
      <c r="B115" s="809" t="s">
        <v>582</v>
      </c>
      <c r="C115" s="810"/>
    </row>
    <row r="116" spans="1:3">
      <c r="A116" s="568">
        <v>3</v>
      </c>
      <c r="B116" s="798" t="s">
        <v>907</v>
      </c>
      <c r="C116" s="799"/>
    </row>
    <row r="117" spans="1:3">
      <c r="A117" s="568">
        <v>4</v>
      </c>
      <c r="B117" s="798" t="s">
        <v>906</v>
      </c>
      <c r="C117" s="799"/>
    </row>
    <row r="118" spans="1:3">
      <c r="A118" s="568">
        <v>5</v>
      </c>
      <c r="B118" s="474" t="s">
        <v>905</v>
      </c>
      <c r="C118" s="473"/>
    </row>
    <row r="119" spans="1:3">
      <c r="A119" s="568">
        <v>6</v>
      </c>
      <c r="B119" s="798" t="s">
        <v>918</v>
      </c>
      <c r="C119" s="799"/>
    </row>
    <row r="120" spans="1:3" ht="48.45" customHeight="1">
      <c r="A120" s="568">
        <v>7</v>
      </c>
      <c r="B120" s="798" t="s">
        <v>919</v>
      </c>
      <c r="C120" s="799"/>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807" t="s">
        <v>609</v>
      </c>
      <c r="C149" s="808"/>
    </row>
    <row r="150" spans="1:3" s="289" customFormat="1">
      <c r="A150" s="450">
        <v>1</v>
      </c>
      <c r="B150" s="767" t="s">
        <v>903</v>
      </c>
      <c r="C150" s="768"/>
    </row>
    <row r="151" spans="1:3" s="289" customFormat="1">
      <c r="A151" s="450">
        <v>2</v>
      </c>
      <c r="B151" s="767" t="s">
        <v>659</v>
      </c>
      <c r="C151" s="768"/>
    </row>
    <row r="152" spans="1:3" s="289" customFormat="1">
      <c r="A152" s="450">
        <v>3</v>
      </c>
      <c r="B152" s="767" t="s">
        <v>656</v>
      </c>
      <c r="C152" s="768"/>
    </row>
    <row r="153" spans="1:3" s="289" customFormat="1">
      <c r="A153" s="451"/>
      <c r="B153" s="807" t="s">
        <v>610</v>
      </c>
      <c r="C153" s="808"/>
    </row>
    <row r="154" spans="1:3" s="289" customFormat="1">
      <c r="A154" s="450">
        <v>1</v>
      </c>
      <c r="B154" s="811" t="s">
        <v>902</v>
      </c>
      <c r="C154" s="812"/>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807" t="s">
        <v>611</v>
      </c>
      <c r="C158" s="808"/>
    </row>
    <row r="159" spans="1:3" ht="36">
      <c r="A159" s="450"/>
      <c r="B159" s="445" t="s">
        <v>890</v>
      </c>
      <c r="C159" s="571" t="s">
        <v>976</v>
      </c>
    </row>
    <row r="160" spans="1:3">
      <c r="A160" s="451"/>
      <c r="B160" s="807" t="s">
        <v>612</v>
      </c>
      <c r="C160" s="808"/>
    </row>
    <row r="161" spans="1:3" ht="39" customHeight="1">
      <c r="A161" s="451"/>
      <c r="B161" s="767" t="s">
        <v>900</v>
      </c>
      <c r="C161" s="768"/>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807" t="s">
        <v>635</v>
      </c>
      <c r="C177" s="808"/>
    </row>
    <row r="178" spans="1:3">
      <c r="A178" s="451"/>
      <c r="B178" s="767" t="s">
        <v>894</v>
      </c>
      <c r="C178" s="768"/>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807" t="s">
        <v>641</v>
      </c>
      <c r="C185" s="808"/>
    </row>
    <row r="186" spans="1:3">
      <c r="A186" s="451"/>
      <c r="B186" s="756" t="s">
        <v>893</v>
      </c>
      <c r="C186" s="811"/>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1" t="s">
        <v>892</v>
      </c>
    </row>
    <row r="190" spans="1:3">
      <c r="A190" s="451" t="s">
        <v>551</v>
      </c>
      <c r="B190" s="459" t="s">
        <v>552</v>
      </c>
      <c r="C190" s="761"/>
    </row>
    <row r="191" spans="1:3">
      <c r="A191" s="451" t="s">
        <v>553</v>
      </c>
      <c r="B191" s="459" t="s">
        <v>554</v>
      </c>
      <c r="C191" s="761"/>
    </row>
    <row r="192" spans="1:3">
      <c r="A192" s="451" t="s">
        <v>555</v>
      </c>
      <c r="B192" s="459" t="s">
        <v>556</v>
      </c>
      <c r="C192" s="761"/>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7" t="s">
        <v>649</v>
      </c>
      <c r="C200" s="757"/>
      <c r="D200" s="575"/>
    </row>
    <row r="201" spans="1:4" ht="12.6">
      <c r="A201" s="451"/>
      <c r="B201" s="756" t="s">
        <v>891</v>
      </c>
      <c r="C201" s="756"/>
      <c r="D201" s="575"/>
    </row>
    <row r="202" spans="1:4" ht="12.6">
      <c r="A202" s="450"/>
      <c r="B202" s="445" t="s">
        <v>890</v>
      </c>
      <c r="C202" s="571" t="s">
        <v>975</v>
      </c>
      <c r="D202" s="575"/>
    </row>
    <row r="203" spans="1:4" ht="12.6">
      <c r="A203" s="451"/>
      <c r="B203" s="757" t="s">
        <v>650</v>
      </c>
      <c r="C203" s="757"/>
      <c r="D203" s="576"/>
    </row>
    <row r="204" spans="1:4" ht="12.6">
      <c r="A204" s="450"/>
      <c r="B204" s="756" t="s">
        <v>889</v>
      </c>
      <c r="C204" s="756"/>
      <c r="D204" s="577"/>
    </row>
    <row r="205" spans="1:4" ht="12.6">
      <c r="B205" s="757" t="s">
        <v>687</v>
      </c>
      <c r="C205" s="757"/>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805"/>
      <c r="B219" s="482" t="s">
        <v>881</v>
      </c>
      <c r="C219" s="445" t="s">
        <v>888</v>
      </c>
    </row>
    <row r="220" spans="1:4">
      <c r="A220" s="805"/>
      <c r="B220" s="446" t="s">
        <v>546</v>
      </c>
      <c r="C220" s="445" t="s">
        <v>887</v>
      </c>
    </row>
    <row r="221" spans="1:4">
      <c r="A221" s="805"/>
      <c r="B221" s="446" t="s">
        <v>880</v>
      </c>
      <c r="C221" s="572" t="s">
        <v>978</v>
      </c>
    </row>
    <row r="222" spans="1:4">
      <c r="A222" s="805"/>
      <c r="B222" s="446" t="s">
        <v>688</v>
      </c>
      <c r="C222" s="445" t="s">
        <v>886</v>
      </c>
    </row>
    <row r="223" spans="1:4" ht="24">
      <c r="A223" s="805"/>
      <c r="B223" s="446" t="s">
        <v>692</v>
      </c>
      <c r="C223" s="446" t="s">
        <v>885</v>
      </c>
    </row>
    <row r="224" spans="1:4" ht="36">
      <c r="A224" s="805"/>
      <c r="B224" s="446" t="s">
        <v>691</v>
      </c>
      <c r="C224" s="445" t="s">
        <v>884</v>
      </c>
    </row>
    <row r="225" spans="1:3">
      <c r="A225" s="805"/>
      <c r="B225" s="446" t="s">
        <v>923</v>
      </c>
      <c r="C225" s="445" t="s">
        <v>883</v>
      </c>
    </row>
    <row r="226" spans="1:3" ht="24">
      <c r="A226" s="805"/>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806"/>
      <c r="B231" s="581"/>
      <c r="C231" s="477"/>
    </row>
    <row r="232" spans="1:3">
      <c r="A232" s="806"/>
      <c r="B232" s="581"/>
      <c r="C232" s="477"/>
    </row>
    <row r="233" spans="1:3">
      <c r="A233" s="806"/>
      <c r="B233" s="581"/>
      <c r="C233" s="477"/>
    </row>
    <row r="234" spans="1:3">
      <c r="A234" s="806"/>
      <c r="B234" s="581"/>
      <c r="C234" s="479"/>
    </row>
    <row r="235" spans="1:3" ht="40.5" customHeight="1">
      <c r="A235" s="806"/>
      <c r="B235" s="581"/>
      <c r="C235" s="477"/>
    </row>
    <row r="236" spans="1:3" ht="24" customHeight="1">
      <c r="A236" s="806"/>
      <c r="B236" s="581"/>
      <c r="C236" s="477"/>
    </row>
    <row r="237" spans="1:3">
      <c r="A237" s="806"/>
      <c r="B237" s="581"/>
      <c r="C237" s="477"/>
    </row>
  </sheetData>
  <mergeCells count="13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90:C90"/>
    <mergeCell ref="B91:C91"/>
    <mergeCell ref="B92:C92"/>
    <mergeCell ref="B93:C93"/>
    <mergeCell ref="B94:C94"/>
    <mergeCell ref="B84:C84"/>
    <mergeCell ref="B85:C85"/>
    <mergeCell ref="B86:C86"/>
    <mergeCell ref="B88:C88"/>
    <mergeCell ref="B87:C87"/>
    <mergeCell ref="A89:C89"/>
    <mergeCell ref="B78:C78"/>
    <mergeCell ref="B80:C80"/>
    <mergeCell ref="B82:C82"/>
    <mergeCell ref="B83:C83"/>
    <mergeCell ref="B72:C72"/>
    <mergeCell ref="B73:C73"/>
    <mergeCell ref="B74:C74"/>
    <mergeCell ref="B76:C76"/>
    <mergeCell ref="B75:C75"/>
    <mergeCell ref="A77:C77"/>
    <mergeCell ref="B79:C79"/>
    <mergeCell ref="A81:C81"/>
    <mergeCell ref="A66:C66"/>
    <mergeCell ref="B67:C67"/>
    <mergeCell ref="B69:C69"/>
    <mergeCell ref="B70:C70"/>
    <mergeCell ref="B71:C71"/>
    <mergeCell ref="B60:C60"/>
    <mergeCell ref="B61:C61"/>
    <mergeCell ref="B62:C62"/>
    <mergeCell ref="B63:C63"/>
    <mergeCell ref="A64:C64"/>
    <mergeCell ref="B65:C65"/>
    <mergeCell ref="A68:C68"/>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45747</v>
      </c>
      <c r="C2" s="12"/>
      <c r="D2" s="1"/>
      <c r="E2" s="1"/>
      <c r="F2" s="1"/>
      <c r="G2" s="1"/>
    </row>
    <row r="3" spans="1:8">
      <c r="A3" s="13"/>
      <c r="B3" s="12"/>
      <c r="C3" s="12"/>
      <c r="D3" s="1"/>
      <c r="E3" s="1"/>
      <c r="F3" s="1"/>
      <c r="G3" s="1"/>
    </row>
    <row r="4" spans="1:8">
      <c r="A4" s="654" t="s">
        <v>25</v>
      </c>
      <c r="B4" s="652" t="s">
        <v>155</v>
      </c>
      <c r="C4" s="647" t="s">
        <v>103</v>
      </c>
      <c r="D4" s="647"/>
      <c r="E4" s="647"/>
      <c r="F4" s="647" t="s">
        <v>104</v>
      </c>
      <c r="G4" s="647"/>
      <c r="H4" s="648"/>
    </row>
    <row r="5" spans="1:8" ht="15.6" customHeight="1">
      <c r="A5" s="655"/>
      <c r="B5" s="653"/>
      <c r="C5" s="319" t="s">
        <v>26</v>
      </c>
      <c r="D5" s="319" t="s">
        <v>77</v>
      </c>
      <c r="E5" s="319" t="s">
        <v>66</v>
      </c>
      <c r="F5" s="319" t="s">
        <v>26</v>
      </c>
      <c r="G5" s="319" t="s">
        <v>77</v>
      </c>
      <c r="H5" s="319" t="s">
        <v>66</v>
      </c>
    </row>
    <row r="6" spans="1:8">
      <c r="A6" s="344">
        <v>1</v>
      </c>
      <c r="B6" s="320" t="s">
        <v>749</v>
      </c>
      <c r="C6" s="307">
        <v>34052407.213761844</v>
      </c>
      <c r="D6" s="307">
        <v>15354539.786238158</v>
      </c>
      <c r="E6" s="307">
        <v>49406947</v>
      </c>
      <c r="F6" s="307">
        <v>30933115.103097118</v>
      </c>
      <c r="G6" s="307">
        <v>14192888.896902887</v>
      </c>
      <c r="H6" s="307">
        <v>45126004.000000007</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34201753.748094842</v>
      </c>
      <c r="D11" s="307">
        <v>15354539.786238158</v>
      </c>
      <c r="E11" s="307">
        <v>49556293.534332998</v>
      </c>
      <c r="F11" s="307">
        <v>30945063.717194118</v>
      </c>
      <c r="G11" s="307">
        <v>14192888.896902887</v>
      </c>
      <c r="H11" s="307">
        <v>45137952.614097007</v>
      </c>
    </row>
    <row r="12" spans="1:8">
      <c r="A12" s="344">
        <v>1.6</v>
      </c>
      <c r="B12" s="312" t="s">
        <v>88</v>
      </c>
      <c r="C12" s="307">
        <v>-149346.53433299938</v>
      </c>
      <c r="D12" s="307">
        <v>0</v>
      </c>
      <c r="E12" s="307">
        <v>-149346.53433299938</v>
      </c>
      <c r="F12" s="307">
        <v>-11948.614097000476</v>
      </c>
      <c r="G12" s="307">
        <v>0</v>
      </c>
      <c r="H12" s="307">
        <v>-11948.614097000476</v>
      </c>
    </row>
    <row r="13" spans="1:8">
      <c r="A13" s="344">
        <v>2</v>
      </c>
      <c r="B13" s="322" t="s">
        <v>752</v>
      </c>
      <c r="C13" s="307">
        <v>-19278810.880000006</v>
      </c>
      <c r="D13" s="307">
        <v>-9551482.6415383704</v>
      </c>
      <c r="E13" s="307">
        <v>-28830293.521538377</v>
      </c>
      <c r="F13" s="307">
        <v>-19372419.300000001</v>
      </c>
      <c r="G13" s="307">
        <v>-7490450.8300000103</v>
      </c>
      <c r="H13" s="307">
        <v>-26862870.13000001</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-18954983.760000005</v>
      </c>
      <c r="D16" s="307">
        <v>-9551482.6415383704</v>
      </c>
      <c r="E16" s="307">
        <v>-28506466.401538376</v>
      </c>
      <c r="F16" s="307">
        <v>-19153667.550000001</v>
      </c>
      <c r="G16" s="307">
        <v>-7490450.8300000103</v>
      </c>
      <c r="H16" s="307">
        <v>-26644118.38000001</v>
      </c>
    </row>
    <row r="17" spans="1:8">
      <c r="A17" s="344">
        <v>2.4</v>
      </c>
      <c r="B17" s="311" t="s">
        <v>756</v>
      </c>
      <c r="C17" s="307">
        <v>-323827.12</v>
      </c>
      <c r="D17" s="307">
        <v>0</v>
      </c>
      <c r="E17" s="307">
        <v>-323827.12</v>
      </c>
      <c r="F17" s="307">
        <v>-218751.75</v>
      </c>
      <c r="G17" s="307">
        <v>0</v>
      </c>
      <c r="H17" s="307">
        <v>-218751.75</v>
      </c>
    </row>
    <row r="18" spans="1:8">
      <c r="A18" s="344">
        <v>3</v>
      </c>
      <c r="B18" s="322" t="s">
        <v>757</v>
      </c>
      <c r="C18" s="307">
        <v>0</v>
      </c>
      <c r="D18" s="307">
        <v>0</v>
      </c>
      <c r="E18" s="307">
        <v>0</v>
      </c>
      <c r="F18" s="307">
        <v>0</v>
      </c>
      <c r="G18" s="307">
        <v>0</v>
      </c>
      <c r="H18" s="307">
        <v>0</v>
      </c>
    </row>
    <row r="19" spans="1:8">
      <c r="A19" s="344">
        <v>4</v>
      </c>
      <c r="B19" s="322" t="s">
        <v>758</v>
      </c>
      <c r="C19" s="307">
        <v>1831625.27</v>
      </c>
      <c r="D19" s="307">
        <v>531815.73</v>
      </c>
      <c r="E19" s="307">
        <v>2363441</v>
      </c>
      <c r="F19" s="307">
        <v>1667216.25</v>
      </c>
      <c r="G19" s="307">
        <v>628766.75</v>
      </c>
      <c r="H19" s="307">
        <v>2295983</v>
      </c>
    </row>
    <row r="20" spans="1:8">
      <c r="A20" s="344">
        <v>5</v>
      </c>
      <c r="B20" s="322" t="s">
        <v>759</v>
      </c>
      <c r="C20" s="307">
        <v>-762679.10000000009</v>
      </c>
      <c r="D20" s="307">
        <v>-725268.89999999991</v>
      </c>
      <c r="E20" s="307">
        <v>-1487948</v>
      </c>
      <c r="F20" s="307">
        <v>-547985.48</v>
      </c>
      <c r="G20" s="307">
        <v>-469105.52</v>
      </c>
      <c r="H20" s="307">
        <v>-1017091</v>
      </c>
    </row>
    <row r="21" spans="1:8" ht="38.4" customHeight="1">
      <c r="A21" s="344">
        <v>6</v>
      </c>
      <c r="B21" s="322" t="s">
        <v>760</v>
      </c>
      <c r="C21" s="307">
        <v>190.17</v>
      </c>
      <c r="D21" s="307">
        <v>0</v>
      </c>
      <c r="E21" s="307">
        <v>190.17</v>
      </c>
      <c r="F21" s="307">
        <v>0</v>
      </c>
      <c r="G21" s="307">
        <v>0</v>
      </c>
      <c r="H21" s="307">
        <v>0</v>
      </c>
    </row>
    <row r="22" spans="1:8" ht="27.6" customHeight="1">
      <c r="A22" s="344">
        <v>7</v>
      </c>
      <c r="B22" s="322" t="s">
        <v>761</v>
      </c>
      <c r="C22" s="307">
        <v>0</v>
      </c>
      <c r="D22" s="307">
        <v>0</v>
      </c>
      <c r="E22" s="307">
        <v>0</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646893</v>
      </c>
      <c r="D25" s="307">
        <v>0</v>
      </c>
      <c r="E25" s="307">
        <v>646893</v>
      </c>
      <c r="F25" s="307">
        <v>1475235</v>
      </c>
      <c r="G25" s="307">
        <v>0</v>
      </c>
      <c r="H25" s="307">
        <v>1475235</v>
      </c>
    </row>
    <row r="26" spans="1:8" ht="27" customHeight="1">
      <c r="A26" s="344">
        <v>11</v>
      </c>
      <c r="B26" s="324" t="s">
        <v>765</v>
      </c>
      <c r="C26" s="504">
        <v>19574.288474660971</v>
      </c>
      <c r="D26" s="307">
        <v>0</v>
      </c>
      <c r="E26" s="307">
        <v>19574.288474660971</v>
      </c>
      <c r="F26" s="307">
        <v>269401.24785203114</v>
      </c>
      <c r="G26" s="307">
        <v>0</v>
      </c>
      <c r="H26" s="307">
        <v>269401.24785203114</v>
      </c>
    </row>
    <row r="27" spans="1:8">
      <c r="A27" s="344">
        <v>12</v>
      </c>
      <c r="B27" s="322" t="s">
        <v>766</v>
      </c>
      <c r="C27" s="307">
        <v>338725.76</v>
      </c>
      <c r="D27" s="307">
        <v>282675.64</v>
      </c>
      <c r="E27" s="307">
        <v>621401.4</v>
      </c>
      <c r="F27" s="307">
        <v>70117.02</v>
      </c>
      <c r="G27" s="307">
        <v>119597.75</v>
      </c>
      <c r="H27" s="307">
        <v>189714.77000000002</v>
      </c>
    </row>
    <row r="28" spans="1:8">
      <c r="A28" s="344">
        <v>13</v>
      </c>
      <c r="B28" s="325" t="s">
        <v>767</v>
      </c>
      <c r="C28" s="307">
        <v>-2705725.0593394171</v>
      </c>
      <c r="D28" s="307">
        <v>-7245.72</v>
      </c>
      <c r="E28" s="307">
        <v>-2712970.7793394173</v>
      </c>
      <c r="F28" s="307">
        <v>-2130502.7583833095</v>
      </c>
      <c r="G28" s="307">
        <v>-4672.6900000000005</v>
      </c>
      <c r="H28" s="307">
        <v>-2135175.4483833094</v>
      </c>
    </row>
    <row r="29" spans="1:8">
      <c r="A29" s="344">
        <v>14</v>
      </c>
      <c r="B29" s="326" t="s">
        <v>768</v>
      </c>
      <c r="C29" s="307">
        <v>-8558133.2400000002</v>
      </c>
      <c r="D29" s="307">
        <v>-41375.19</v>
      </c>
      <c r="E29" s="307">
        <v>-8599508.4299999997</v>
      </c>
      <c r="F29" s="307">
        <v>-7571810.1499999994</v>
      </c>
      <c r="G29" s="307">
        <v>-41737.369999999995</v>
      </c>
      <c r="H29" s="307">
        <v>-7613547.5199999996</v>
      </c>
    </row>
    <row r="30" spans="1:8">
      <c r="A30" s="344">
        <v>14.1</v>
      </c>
      <c r="B30" s="302" t="s">
        <v>769</v>
      </c>
      <c r="C30" s="307">
        <v>-7925294.3300000001</v>
      </c>
      <c r="D30" s="307">
        <v>0</v>
      </c>
      <c r="E30" s="307">
        <v>-7925294.3300000001</v>
      </c>
      <c r="F30" s="307">
        <v>-6859957.1799999997</v>
      </c>
      <c r="G30" s="307">
        <v>0</v>
      </c>
      <c r="H30" s="307">
        <v>-6859957.1799999997</v>
      </c>
    </row>
    <row r="31" spans="1:8">
      <c r="A31" s="344">
        <v>14.2</v>
      </c>
      <c r="B31" s="302" t="s">
        <v>770</v>
      </c>
      <c r="C31" s="307">
        <v>-632838.91</v>
      </c>
      <c r="D31" s="307">
        <v>-41375.19</v>
      </c>
      <c r="E31" s="307">
        <v>-674214.10000000009</v>
      </c>
      <c r="F31" s="307">
        <v>-711852.97</v>
      </c>
      <c r="G31" s="307">
        <v>-41737.369999999995</v>
      </c>
      <c r="H31" s="307">
        <v>-753590.34</v>
      </c>
    </row>
    <row r="32" spans="1:8">
      <c r="A32" s="344">
        <v>15</v>
      </c>
      <c r="B32" s="327" t="s">
        <v>771</v>
      </c>
      <c r="C32" s="307">
        <v>-1839320</v>
      </c>
      <c r="D32" s="307">
        <v>0</v>
      </c>
      <c r="E32" s="307">
        <v>-1839320</v>
      </c>
      <c r="F32" s="307">
        <v>-1363061</v>
      </c>
      <c r="G32" s="307">
        <v>0</v>
      </c>
      <c r="H32" s="307">
        <v>-1363061</v>
      </c>
    </row>
    <row r="33" spans="1:8" ht="22.5" customHeight="1">
      <c r="A33" s="344">
        <v>16</v>
      </c>
      <c r="B33" s="298" t="s">
        <v>772</v>
      </c>
      <c r="C33" s="307">
        <v>0</v>
      </c>
      <c r="D33" s="307">
        <v>0</v>
      </c>
      <c r="E33" s="307">
        <v>0</v>
      </c>
      <c r="F33" s="307">
        <v>0</v>
      </c>
      <c r="G33" s="307">
        <v>0</v>
      </c>
      <c r="H33" s="307">
        <v>0</v>
      </c>
    </row>
    <row r="34" spans="1:8">
      <c r="A34" s="344">
        <v>17</v>
      </c>
      <c r="B34" s="322" t="s">
        <v>773</v>
      </c>
      <c r="C34" s="307">
        <v>-91846.719135244348</v>
      </c>
      <c r="D34" s="307">
        <v>0</v>
      </c>
      <c r="E34" s="307">
        <v>-91846.719135244348</v>
      </c>
      <c r="F34" s="307">
        <v>135267.33889127499</v>
      </c>
      <c r="G34" s="307">
        <v>0</v>
      </c>
      <c r="H34" s="307">
        <v>135267.33889127499</v>
      </c>
    </row>
    <row r="35" spans="1:8">
      <c r="A35" s="344">
        <v>17.100000000000001</v>
      </c>
      <c r="B35" s="328" t="s">
        <v>774</v>
      </c>
      <c r="C35" s="511">
        <v>-80514.261370672582</v>
      </c>
      <c r="D35" s="307">
        <v>0</v>
      </c>
      <c r="E35" s="307">
        <v>-80514.261370672582</v>
      </c>
      <c r="F35" s="307">
        <v>135267.33889127499</v>
      </c>
      <c r="G35" s="307">
        <v>0</v>
      </c>
      <c r="H35" s="307">
        <v>135267.33889127499</v>
      </c>
    </row>
    <row r="36" spans="1:8">
      <c r="A36" s="344">
        <v>17.2</v>
      </c>
      <c r="B36" s="302" t="s">
        <v>775</v>
      </c>
      <c r="C36" s="307">
        <v>-11332.457764571764</v>
      </c>
      <c r="D36" s="307">
        <v>0</v>
      </c>
      <c r="E36" s="307">
        <v>-11332.457764571764</v>
      </c>
      <c r="F36" s="307">
        <v>0</v>
      </c>
      <c r="G36" s="307">
        <v>0</v>
      </c>
      <c r="H36" s="307">
        <v>0</v>
      </c>
    </row>
    <row r="37" spans="1:8" ht="41.4" customHeight="1">
      <c r="A37" s="344">
        <v>18</v>
      </c>
      <c r="B37" s="329" t="s">
        <v>776</v>
      </c>
      <c r="C37" s="307">
        <v>-1637240.2644593837</v>
      </c>
      <c r="D37" s="307">
        <v>523271.14399999939</v>
      </c>
      <c r="E37" s="307">
        <v>-1113969.1204593843</v>
      </c>
      <c r="F37" s="307">
        <v>-2136944.1396551668</v>
      </c>
      <c r="G37" s="307">
        <v>886791.400214831</v>
      </c>
      <c r="H37" s="307">
        <v>-1250152.7394403359</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-1637240.2644593837</v>
      </c>
      <c r="D39" s="307">
        <v>523271.14399999939</v>
      </c>
      <c r="E39" s="307">
        <v>-1113969.1204593843</v>
      </c>
      <c r="F39" s="307">
        <v>-2136944.1396551668</v>
      </c>
      <c r="G39" s="307">
        <v>886791.400214831</v>
      </c>
      <c r="H39" s="307">
        <v>-1250152.7394403359</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2015660.4393024538</v>
      </c>
      <c r="D43" s="307">
        <v>6366929.8486997867</v>
      </c>
      <c r="E43" s="307">
        <v>8382590.2880022405</v>
      </c>
      <c r="F43" s="307">
        <v>1427629.1318019475</v>
      </c>
      <c r="G43" s="307">
        <v>7822078.3871177072</v>
      </c>
      <c r="H43" s="307">
        <v>9249707.5189196542</v>
      </c>
    </row>
    <row r="44" spans="1:8">
      <c r="A44" s="344">
        <v>23</v>
      </c>
      <c r="B44" s="331" t="s">
        <v>783</v>
      </c>
      <c r="C44" s="307">
        <v>-1909362</v>
      </c>
      <c r="D44" s="307">
        <v>0</v>
      </c>
      <c r="E44" s="307">
        <v>-1909362</v>
      </c>
      <c r="F44" s="307">
        <v>-1562802</v>
      </c>
      <c r="G44" s="307">
        <v>0</v>
      </c>
      <c r="H44" s="307">
        <v>-1562802</v>
      </c>
    </row>
    <row r="45" spans="1:8">
      <c r="A45" s="344">
        <v>24</v>
      </c>
      <c r="B45" s="331" t="s">
        <v>784</v>
      </c>
      <c r="C45" s="307">
        <v>106298.43930245377</v>
      </c>
      <c r="D45" s="307">
        <v>6366929.8486997867</v>
      </c>
      <c r="E45" s="307">
        <v>6473228.2880022405</v>
      </c>
      <c r="F45" s="307">
        <v>-135172.86819805251</v>
      </c>
      <c r="G45" s="307">
        <v>7822078.3871177072</v>
      </c>
      <c r="H45" s="307">
        <v>7686905.5189196542</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45747</v>
      </c>
      <c r="C2" s="12"/>
      <c r="D2" s="1"/>
      <c r="E2" s="1"/>
      <c r="F2" s="1"/>
      <c r="G2" s="1"/>
    </row>
    <row r="3" spans="1:8">
      <c r="A3" s="13"/>
      <c r="B3" s="12"/>
      <c r="C3" s="12"/>
      <c r="D3" s="1"/>
      <c r="E3" s="1"/>
      <c r="F3" s="1"/>
      <c r="G3" s="1"/>
    </row>
    <row r="4" spans="1:8">
      <c r="A4" s="644" t="s">
        <v>25</v>
      </c>
      <c r="B4" s="656" t="s">
        <v>140</v>
      </c>
      <c r="C4" s="657" t="s">
        <v>103</v>
      </c>
      <c r="D4" s="657"/>
      <c r="E4" s="657"/>
      <c r="F4" s="657" t="s">
        <v>104</v>
      </c>
      <c r="G4" s="657"/>
      <c r="H4" s="658"/>
    </row>
    <row r="5" spans="1:8">
      <c r="A5" s="644"/>
      <c r="B5" s="656"/>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281682674.95999944</v>
      </c>
      <c r="D8" s="334">
        <v>457798483.07999969</v>
      </c>
      <c r="E8" s="334">
        <v>739481158.03999913</v>
      </c>
      <c r="F8" s="334">
        <v>244321506.64000031</v>
      </c>
      <c r="G8" s="334">
        <v>415048799.63000005</v>
      </c>
      <c r="H8" s="334">
        <v>659370306.27000034</v>
      </c>
    </row>
    <row r="9" spans="1:8">
      <c r="A9" s="333">
        <v>3.1</v>
      </c>
      <c r="B9" s="336" t="s">
        <v>786</v>
      </c>
      <c r="C9" s="334">
        <v>173275587.3799994</v>
      </c>
      <c r="D9" s="334">
        <v>457798483.07999969</v>
      </c>
      <c r="E9" s="334">
        <v>631074070.45999908</v>
      </c>
      <c r="F9" s="334">
        <v>174729235.36000034</v>
      </c>
      <c r="G9" s="334">
        <v>415048799.63000005</v>
      </c>
      <c r="H9" s="334">
        <v>589778034.99000037</v>
      </c>
    </row>
    <row r="10" spans="1:8">
      <c r="A10" s="333">
        <v>3.2</v>
      </c>
      <c r="B10" s="336" t="s">
        <v>787</v>
      </c>
      <c r="C10" s="334">
        <v>108407087.58000003</v>
      </c>
      <c r="D10" s="334">
        <v>0</v>
      </c>
      <c r="E10" s="334">
        <v>108407087.58000003</v>
      </c>
      <c r="F10" s="334">
        <v>69592271.279999971</v>
      </c>
      <c r="G10" s="334">
        <v>0</v>
      </c>
      <c r="H10" s="334">
        <v>69592271.279999971</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1535368161.0347989</v>
      </c>
      <c r="D14" s="334">
        <v>1426802171.3063996</v>
      </c>
      <c r="E14" s="334">
        <v>2962170332.3411984</v>
      </c>
      <c r="F14" s="334">
        <v>1489273466.7190855</v>
      </c>
      <c r="G14" s="334">
        <v>1267232950.6342857</v>
      </c>
      <c r="H14" s="334">
        <v>2756506417.3533711</v>
      </c>
    </row>
    <row r="15" spans="1:8">
      <c r="A15" s="333">
        <v>5.0999999999999996</v>
      </c>
      <c r="B15" s="338" t="s">
        <v>791</v>
      </c>
      <c r="C15" s="334">
        <v>16979608.550000004</v>
      </c>
      <c r="D15" s="334">
        <v>36637151.690000013</v>
      </c>
      <c r="E15" s="334">
        <v>53616760.240000017</v>
      </c>
      <c r="F15" s="334">
        <v>12729352.590000004</v>
      </c>
      <c r="G15" s="334">
        <v>23572794.670000002</v>
      </c>
      <c r="H15" s="334">
        <v>36302147.260000005</v>
      </c>
    </row>
    <row r="16" spans="1:8">
      <c r="A16" s="333">
        <v>5.2</v>
      </c>
      <c r="B16" s="338" t="s">
        <v>792</v>
      </c>
      <c r="C16" s="334">
        <v>114443681.81</v>
      </c>
      <c r="D16" s="334">
        <v>3264337.9000000004</v>
      </c>
      <c r="E16" s="334">
        <v>117708019.71000001</v>
      </c>
      <c r="F16" s="334">
        <v>62303321.539999999</v>
      </c>
      <c r="G16" s="334">
        <v>2869207.3300000005</v>
      </c>
      <c r="H16" s="334">
        <v>65172528.869999997</v>
      </c>
    </row>
    <row r="17" spans="1:8">
      <c r="A17" s="333">
        <v>5.3</v>
      </c>
      <c r="B17" s="338" t="s">
        <v>793</v>
      </c>
      <c r="C17" s="334">
        <v>1164422017.8599989</v>
      </c>
      <c r="D17" s="334">
        <v>1346316837.0599997</v>
      </c>
      <c r="E17" s="334">
        <v>2510738854.9199986</v>
      </c>
      <c r="F17" s="334">
        <v>1206629053.5299983</v>
      </c>
      <c r="G17" s="334">
        <v>1182578107.1600001</v>
      </c>
      <c r="H17" s="334">
        <v>2389207160.6899986</v>
      </c>
    </row>
    <row r="18" spans="1:8">
      <c r="A18" s="333" t="s">
        <v>169</v>
      </c>
      <c r="B18" s="339" t="s">
        <v>794</v>
      </c>
      <c r="C18" s="334">
        <v>676721316.26999867</v>
      </c>
      <c r="D18" s="334">
        <v>481174557.89999998</v>
      </c>
      <c r="E18" s="334">
        <v>1157895874.1699986</v>
      </c>
      <c r="F18" s="334">
        <v>785443560.7799983</v>
      </c>
      <c r="G18" s="334">
        <v>440071853.29999983</v>
      </c>
      <c r="H18" s="334">
        <v>1225515414.079998</v>
      </c>
    </row>
    <row r="19" spans="1:8">
      <c r="A19" s="333" t="s">
        <v>170</v>
      </c>
      <c r="B19" s="340" t="s">
        <v>795</v>
      </c>
      <c r="C19" s="334">
        <v>214304095.87000006</v>
      </c>
      <c r="D19" s="334">
        <v>512499186.66999984</v>
      </c>
      <c r="E19" s="334">
        <v>726803282.53999996</v>
      </c>
      <c r="F19" s="334">
        <v>193568486.50000006</v>
      </c>
      <c r="G19" s="334">
        <v>407412295.98000008</v>
      </c>
      <c r="H19" s="334">
        <v>600980782.48000014</v>
      </c>
    </row>
    <row r="20" spans="1:8">
      <c r="A20" s="333" t="s">
        <v>171</v>
      </c>
      <c r="B20" s="340" t="s">
        <v>796</v>
      </c>
      <c r="C20" s="334">
        <v>27817423.230000008</v>
      </c>
      <c r="D20" s="334">
        <v>70978692.939999983</v>
      </c>
      <c r="E20" s="334">
        <v>98796116.169999987</v>
      </c>
      <c r="F20" s="334">
        <v>24467671.729999989</v>
      </c>
      <c r="G20" s="334">
        <v>71888605.229999989</v>
      </c>
      <c r="H20" s="334">
        <v>96356276.959999979</v>
      </c>
    </row>
    <row r="21" spans="1:8">
      <c r="A21" s="333" t="s">
        <v>172</v>
      </c>
      <c r="B21" s="340" t="s">
        <v>797</v>
      </c>
      <c r="C21" s="334">
        <v>197512004.1100001</v>
      </c>
      <c r="D21" s="334">
        <v>181021864.77000004</v>
      </c>
      <c r="E21" s="334">
        <v>378533868.88000011</v>
      </c>
      <c r="F21" s="334">
        <v>162266724.87</v>
      </c>
      <c r="G21" s="334">
        <v>138116762.70999998</v>
      </c>
      <c r="H21" s="334">
        <v>300383487.57999998</v>
      </c>
    </row>
    <row r="22" spans="1:8">
      <c r="A22" s="333" t="s">
        <v>173</v>
      </c>
      <c r="B22" s="340" t="s">
        <v>515</v>
      </c>
      <c r="C22" s="334">
        <v>48067178.380000062</v>
      </c>
      <c r="D22" s="334">
        <v>100642534.78000005</v>
      </c>
      <c r="E22" s="334">
        <v>148709713.16000012</v>
      </c>
      <c r="F22" s="334">
        <v>40882609.650000006</v>
      </c>
      <c r="G22" s="334">
        <v>125088589.94000004</v>
      </c>
      <c r="H22" s="334">
        <v>165971199.59000003</v>
      </c>
    </row>
    <row r="23" spans="1:8">
      <c r="A23" s="333">
        <v>5.4</v>
      </c>
      <c r="B23" s="338" t="s">
        <v>798</v>
      </c>
      <c r="C23" s="334">
        <v>150985724.76190001</v>
      </c>
      <c r="D23" s="334">
        <v>16169706.506100006</v>
      </c>
      <c r="E23" s="334">
        <v>167155431.26800001</v>
      </c>
      <c r="F23" s="334">
        <v>131057869.09684984</v>
      </c>
      <c r="G23" s="334">
        <v>24787670.341660012</v>
      </c>
      <c r="H23" s="334">
        <v>155845539.43850985</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88537128.052900001</v>
      </c>
      <c r="D26" s="334">
        <v>24414138.150299996</v>
      </c>
      <c r="E26" s="334">
        <v>112951266.2032</v>
      </c>
      <c r="F26" s="334">
        <v>76553869.962237015</v>
      </c>
      <c r="G26" s="334">
        <v>33425171.132625554</v>
      </c>
      <c r="H26" s="334">
        <v>109979041.09486257</v>
      </c>
    </row>
    <row r="27" spans="1:8">
      <c r="A27" s="333">
        <v>6</v>
      </c>
      <c r="B27" s="337" t="s">
        <v>801</v>
      </c>
      <c r="C27" s="334">
        <v>33939216.719999954</v>
      </c>
      <c r="D27" s="334">
        <v>31999773.929999996</v>
      </c>
      <c r="E27" s="334">
        <v>65938990.649999946</v>
      </c>
      <c r="F27" s="334">
        <v>21246147.319999978</v>
      </c>
      <c r="G27" s="334">
        <v>28776932.540000007</v>
      </c>
      <c r="H27" s="334">
        <v>50023079.859999985</v>
      </c>
    </row>
    <row r="28" spans="1:8">
      <c r="A28" s="333">
        <v>7</v>
      </c>
      <c r="B28" s="337" t="s">
        <v>802</v>
      </c>
      <c r="C28" s="334">
        <v>37998016.220000006</v>
      </c>
      <c r="D28" s="334">
        <v>15276503.93</v>
      </c>
      <c r="E28" s="334">
        <v>53274520.150000006</v>
      </c>
      <c r="F28" s="334">
        <v>33838620.45000001</v>
      </c>
      <c r="G28" s="334">
        <v>11520795.199999999</v>
      </c>
      <c r="H28" s="334">
        <v>45359415.650000006</v>
      </c>
    </row>
    <row r="29" spans="1:8">
      <c r="A29" s="333">
        <v>8</v>
      </c>
      <c r="B29" s="337" t="s">
        <v>803</v>
      </c>
      <c r="C29" s="334">
        <v>0</v>
      </c>
      <c r="D29" s="334">
        <v>0</v>
      </c>
      <c r="E29" s="334">
        <v>0</v>
      </c>
      <c r="F29" s="334">
        <v>0</v>
      </c>
      <c r="G29" s="334">
        <v>0</v>
      </c>
      <c r="H29" s="334">
        <v>0</v>
      </c>
    </row>
    <row r="30" spans="1:8">
      <c r="A30" s="333">
        <v>9</v>
      </c>
      <c r="B30" s="335" t="s">
        <v>174</v>
      </c>
      <c r="C30" s="334">
        <v>49461250</v>
      </c>
      <c r="D30" s="334">
        <v>92267768.640000001</v>
      </c>
      <c r="E30" s="334">
        <v>141729018.63999999</v>
      </c>
      <c r="F30" s="334">
        <v>53269500</v>
      </c>
      <c r="G30" s="334">
        <v>136577900</v>
      </c>
      <c r="H30" s="334">
        <v>189847400</v>
      </c>
    </row>
    <row r="31" spans="1:8" ht="27.6">
      <c r="A31" s="333">
        <v>9.1</v>
      </c>
      <c r="B31" s="336" t="s">
        <v>804</v>
      </c>
      <c r="C31" s="334">
        <v>40994450</v>
      </c>
      <c r="D31" s="334">
        <v>29870059.32</v>
      </c>
      <c r="E31" s="334">
        <v>70864509.319999993</v>
      </c>
      <c r="F31" s="334">
        <v>53269500</v>
      </c>
      <c r="G31" s="334">
        <v>41654200</v>
      </c>
      <c r="H31" s="334">
        <v>94923700</v>
      </c>
    </row>
    <row r="32" spans="1:8" ht="27.6">
      <c r="A32" s="333">
        <v>9.1999999999999993</v>
      </c>
      <c r="B32" s="336" t="s">
        <v>805</v>
      </c>
      <c r="C32" s="334">
        <v>8466800</v>
      </c>
      <c r="D32" s="334">
        <v>62397709.32</v>
      </c>
      <c r="E32" s="334">
        <v>70864509.319999993</v>
      </c>
      <c r="F32" s="334">
        <v>0</v>
      </c>
      <c r="G32" s="334">
        <v>94923700</v>
      </c>
      <c r="H32" s="334">
        <v>94923700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15984062.760000002</v>
      </c>
      <c r="D38" s="334">
        <v>5107332.7600000007</v>
      </c>
      <c r="E38" s="334">
        <v>21091395.520000003</v>
      </c>
      <c r="F38" s="334">
        <v>14316479.529999996</v>
      </c>
      <c r="G38" s="334">
        <v>7104408.1800000006</v>
      </c>
      <c r="H38" s="334">
        <v>21420887.709999997</v>
      </c>
    </row>
    <row r="39" spans="1:8">
      <c r="A39" s="333">
        <v>10.1</v>
      </c>
      <c r="B39" s="336" t="s">
        <v>812</v>
      </c>
      <c r="C39" s="334">
        <v>724000.42000000027</v>
      </c>
      <c r="D39" s="334">
        <v>0</v>
      </c>
      <c r="E39" s="334">
        <v>724000.42000000027</v>
      </c>
      <c r="F39" s="334">
        <v>846001.01000000013</v>
      </c>
      <c r="G39" s="334">
        <v>50093.58</v>
      </c>
      <c r="H39" s="334">
        <v>896094.59000000008</v>
      </c>
    </row>
    <row r="40" spans="1:8" ht="27.6">
      <c r="A40" s="333">
        <v>10.199999999999999</v>
      </c>
      <c r="B40" s="336" t="s">
        <v>813</v>
      </c>
      <c r="C40" s="334">
        <v>554420.47</v>
      </c>
      <c r="D40" s="334">
        <v>0</v>
      </c>
      <c r="E40" s="334">
        <v>554420.47</v>
      </c>
      <c r="F40" s="334">
        <v>713470.07000000007</v>
      </c>
      <c r="G40" s="334">
        <v>75723.92</v>
      </c>
      <c r="H40" s="334">
        <v>789193.99000000011</v>
      </c>
    </row>
    <row r="41" spans="1:8" ht="27.6">
      <c r="A41" s="333">
        <v>10.3</v>
      </c>
      <c r="B41" s="336" t="s">
        <v>814</v>
      </c>
      <c r="C41" s="334">
        <v>9166326.8200000022</v>
      </c>
      <c r="D41" s="334">
        <v>3272316.9500000007</v>
      </c>
      <c r="E41" s="334">
        <v>12438643.770000003</v>
      </c>
      <c r="F41" s="334">
        <v>7523140.8599999938</v>
      </c>
      <c r="G41" s="334">
        <v>4122037.7400000007</v>
      </c>
      <c r="H41" s="334">
        <v>11645178.599999994</v>
      </c>
    </row>
    <row r="42" spans="1:8" ht="27.6">
      <c r="A42" s="333">
        <v>10.4</v>
      </c>
      <c r="B42" s="336" t="s">
        <v>815</v>
      </c>
      <c r="C42" s="334">
        <v>6817735.9399999995</v>
      </c>
      <c r="D42" s="334">
        <v>1835015.81</v>
      </c>
      <c r="E42" s="334">
        <v>8652751.75</v>
      </c>
      <c r="F42" s="334">
        <v>6793338.6700000018</v>
      </c>
      <c r="G42" s="334">
        <v>2982370.44</v>
      </c>
      <c r="H42" s="334">
        <v>9775709.1100000013</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G7" sqref="G7"/>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45747</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1Q-2025</v>
      </c>
      <c r="D5" s="232" t="str">
        <f>IF(INT(MONTH($B$2))=3, "4"&amp;"Q"&amp;"-"&amp;YEAR($B$2)-1, IF(INT(MONTH($B$2))=6, "1"&amp;"Q"&amp;"-"&amp;YEAR($B$2), IF(INT(MONTH($B$2))=9, "2"&amp;"Q"&amp;"-"&amp;YEAR($B$2),IF(INT(MONTH($B$2))=12, "3"&amp;"Q"&amp;"-"&amp;YEAR($B$2), 0))))</f>
        <v>4Q-2024</v>
      </c>
      <c r="E5" s="232" t="str">
        <f>IF(INT(MONTH($B$2))=3, "3"&amp;"Q"&amp;"-"&amp;YEAR($B$2)-1, IF(INT(MONTH($B$2))=6, "4"&amp;"Q"&amp;"-"&amp;YEAR($B$2)-1, IF(INT(MONTH($B$2))=9, "1"&amp;"Q"&amp;"-"&amp;YEAR($B$2),IF(INT(MONTH($B$2))=12, "2"&amp;"Q"&amp;"-"&amp;YEAR($B$2), 0))))</f>
        <v>3Q-2024</v>
      </c>
      <c r="F5" s="232" t="str">
        <f>IF(INT(MONTH($B$2))=3, "2"&amp;"Q"&amp;"-"&amp;YEAR($B$2)-1, IF(INT(MONTH($B$2))=6, "3"&amp;"Q"&amp;"-"&amp;YEAR($B$2)-1, IF(INT(MONTH($B$2))=9, "4"&amp;"Q"&amp;"-"&amp;YEAR($B$2)-1,IF(INT(MONTH($B$2))=12, "1"&amp;"Q"&amp;"-"&amp;YEAR($B$2), 0))))</f>
        <v>2Q-2024</v>
      </c>
      <c r="G5" s="232" t="str">
        <f>IF(INT(MONTH($B$2))=3, "1"&amp;"Q"&amp;"-"&amp;YEAR($B$2)-1, IF(INT(MONTH($B$2))=6, "2"&amp;"Q"&amp;"-"&amp;YEAR($B$2)-1, IF(INT(MONTH($B$2))=9, "3"&amp;"Q"&amp;"-"&amp;YEAR($B$2)-1,IF(INT(MONTH($B$2))=12, "4"&amp;"Q"&amp;"-"&amp;YEAR($B$2)-1, 0))))</f>
        <v>1Q-2024</v>
      </c>
    </row>
    <row r="6" spans="1:7" ht="15" customHeight="1">
      <c r="A6" s="201">
        <v>1</v>
      </c>
      <c r="B6" s="225" t="s">
        <v>101</v>
      </c>
      <c r="C6" s="202">
        <v>1510848837.3731191</v>
      </c>
      <c r="D6" s="202">
        <v>1459724959.0767858</v>
      </c>
      <c r="E6" s="202">
        <v>1389765334.2910295</v>
      </c>
      <c r="F6" s="202">
        <v>1380007632.4720359</v>
      </c>
      <c r="G6" s="202">
        <v>1270071428.1039405</v>
      </c>
    </row>
    <row r="7" spans="1:7" ht="15" customHeight="1">
      <c r="A7" s="201">
        <v>1.1000000000000001</v>
      </c>
      <c r="B7" s="203" t="s">
        <v>414</v>
      </c>
      <c r="C7" s="204">
        <v>1457036903.2033718</v>
      </c>
      <c r="D7" s="204">
        <v>1412148426.376039</v>
      </c>
      <c r="E7" s="204">
        <v>1345042861.6652462</v>
      </c>
      <c r="F7" s="204">
        <v>1334052852.1587818</v>
      </c>
      <c r="G7" s="204">
        <v>1226104856.814033</v>
      </c>
    </row>
    <row r="8" spans="1:7" ht="27.6">
      <c r="A8" s="201" t="s">
        <v>146</v>
      </c>
      <c r="B8" s="205" t="s">
        <v>239</v>
      </c>
      <c r="C8" s="204">
        <v>5500000</v>
      </c>
      <c r="D8" s="204">
        <v>0</v>
      </c>
      <c r="E8" s="204">
        <v>0</v>
      </c>
      <c r="F8" s="204">
        <v>0</v>
      </c>
      <c r="G8" s="204">
        <v>0</v>
      </c>
    </row>
    <row r="9" spans="1:7" ht="15" customHeight="1">
      <c r="A9" s="201">
        <v>1.2</v>
      </c>
      <c r="B9" s="203" t="s">
        <v>21</v>
      </c>
      <c r="C9" s="204">
        <v>51382316.75637757</v>
      </c>
      <c r="D9" s="204">
        <v>46231386.300746784</v>
      </c>
      <c r="E9" s="204">
        <v>43528736.62578328</v>
      </c>
      <c r="F9" s="204">
        <v>43696948.668454148</v>
      </c>
      <c r="G9" s="204">
        <v>40966727.429907568</v>
      </c>
    </row>
    <row r="10" spans="1:7" ht="15" customHeight="1">
      <c r="A10" s="201">
        <v>1.3</v>
      </c>
      <c r="B10" s="226" t="s">
        <v>73</v>
      </c>
      <c r="C10" s="204">
        <v>2429617.4133699997</v>
      </c>
      <c r="D10" s="204">
        <v>1345146.4000000001</v>
      </c>
      <c r="E10" s="204">
        <v>1193736</v>
      </c>
      <c r="F10" s="204">
        <v>2257831.6447999999</v>
      </c>
      <c r="G10" s="204">
        <v>2999843.86</v>
      </c>
    </row>
    <row r="11" spans="1:7" ht="15" customHeight="1">
      <c r="A11" s="201">
        <v>2</v>
      </c>
      <c r="B11" s="225" t="s">
        <v>102</v>
      </c>
      <c r="C11" s="204">
        <v>2984096.385061149</v>
      </c>
      <c r="D11" s="204">
        <v>794752.09463778266</v>
      </c>
      <c r="E11" s="204">
        <v>3577157.4302716758</v>
      </c>
      <c r="F11" s="204">
        <v>2317289.9530450967</v>
      </c>
      <c r="G11" s="204">
        <v>10106858.62886098</v>
      </c>
    </row>
    <row r="12" spans="1:7" ht="15" customHeight="1">
      <c r="A12" s="201">
        <v>3</v>
      </c>
      <c r="B12" s="225" t="s">
        <v>100</v>
      </c>
      <c r="C12" s="204">
        <v>148245985</v>
      </c>
      <c r="D12" s="204">
        <v>148245985</v>
      </c>
      <c r="E12" s="204">
        <v>128535367</v>
      </c>
      <c r="F12" s="204">
        <v>128535367</v>
      </c>
      <c r="G12" s="204">
        <v>128535367</v>
      </c>
    </row>
    <row r="13" spans="1:7" ht="15" customHeight="1" thickBot="1">
      <c r="A13" s="62">
        <v>4</v>
      </c>
      <c r="B13" s="227" t="s">
        <v>147</v>
      </c>
      <c r="C13" s="136">
        <v>1662078918.7581804</v>
      </c>
      <c r="D13" s="136">
        <v>1608765696.1714237</v>
      </c>
      <c r="E13" s="136">
        <v>1521877858.7213011</v>
      </c>
      <c r="F13" s="136">
        <v>1510860289.425081</v>
      </c>
      <c r="G13" s="136">
        <v>1408713653.7328014</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45747</v>
      </c>
    </row>
    <row r="4" spans="1:8" ht="25.5" customHeight="1" thickBot="1">
      <c r="A4" s="130" t="s">
        <v>243</v>
      </c>
      <c r="B4" s="23" t="s">
        <v>80</v>
      </c>
      <c r="C4" s="9"/>
    </row>
    <row r="5" spans="1:8">
      <c r="A5" s="7"/>
      <c r="B5" s="221" t="s">
        <v>81</v>
      </c>
      <c r="C5" s="230" t="s">
        <v>424</v>
      </c>
    </row>
    <row r="6" spans="1:8" ht="15">
      <c r="A6" s="10">
        <v>1</v>
      </c>
      <c r="B6" s="24" t="s">
        <v>1006</v>
      </c>
      <c r="C6" s="228" t="s">
        <v>1007</v>
      </c>
    </row>
    <row r="7" spans="1:8" ht="15">
      <c r="A7" s="10">
        <v>2</v>
      </c>
      <c r="B7" s="24" t="s">
        <v>1008</v>
      </c>
      <c r="C7" s="228" t="s">
        <v>1009</v>
      </c>
    </row>
    <row r="8" spans="1:8" ht="15">
      <c r="A8" s="10">
        <v>3</v>
      </c>
      <c r="B8" s="24" t="s">
        <v>1010</v>
      </c>
      <c r="C8" s="228" t="s">
        <v>1011</v>
      </c>
    </row>
    <row r="9" spans="1:8" ht="15">
      <c r="A9" s="10">
        <v>4</v>
      </c>
      <c r="B9" s="24" t="s">
        <v>1012</v>
      </c>
      <c r="C9" s="228" t="s">
        <v>1011</v>
      </c>
    </row>
    <row r="10" spans="1:8" ht="15">
      <c r="A10" s="10">
        <v>5</v>
      </c>
      <c r="B10" s="24" t="s">
        <v>1013</v>
      </c>
      <c r="C10" s="228" t="s">
        <v>1014</v>
      </c>
    </row>
    <row r="11" spans="1:8" ht="15">
      <c r="A11" s="10">
        <v>6</v>
      </c>
      <c r="B11" s="24" t="s">
        <v>1015</v>
      </c>
      <c r="C11" s="228" t="s">
        <v>1011</v>
      </c>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9" t="s">
        <v>83</v>
      </c>
      <c r="C21" s="660"/>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9" t="s">
        <v>163</v>
      </c>
      <c r="C27" s="660"/>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45747</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1" t="s">
        <v>133</v>
      </c>
      <c r="C6" s="661" t="s">
        <v>829</v>
      </c>
      <c r="D6" s="662" t="s">
        <v>132</v>
      </c>
      <c r="E6" s="663"/>
    </row>
    <row r="7" spans="1:5" ht="99.6" customHeight="1">
      <c r="A7" s="182"/>
      <c r="B7" s="661"/>
      <c r="C7" s="661"/>
      <c r="D7" s="177" t="s">
        <v>131</v>
      </c>
      <c r="E7" s="178" t="s">
        <v>341</v>
      </c>
    </row>
    <row r="8" spans="1:5" ht="22.5" customHeight="1">
      <c r="A8" s="344">
        <v>1</v>
      </c>
      <c r="B8" s="293" t="s">
        <v>816</v>
      </c>
      <c r="C8" s="345">
        <v>232840380.61999997</v>
      </c>
      <c r="D8" s="345">
        <v>0</v>
      </c>
      <c r="E8" s="345">
        <v>232840380.61999997</v>
      </c>
    </row>
    <row r="9" spans="1:5">
      <c r="A9" s="344">
        <v>1.1000000000000001</v>
      </c>
      <c r="B9" s="294" t="s">
        <v>85</v>
      </c>
      <c r="C9" s="345">
        <v>49455261.600000001</v>
      </c>
      <c r="D9" s="345">
        <v>0</v>
      </c>
      <c r="E9" s="345">
        <v>49455261.600000001</v>
      </c>
    </row>
    <row r="10" spans="1:5">
      <c r="A10" s="344">
        <v>1.2</v>
      </c>
      <c r="B10" s="294" t="s">
        <v>86</v>
      </c>
      <c r="C10" s="345">
        <v>169991935.83999997</v>
      </c>
      <c r="D10" s="345">
        <v>0</v>
      </c>
      <c r="E10" s="345">
        <v>169991935.83999997</v>
      </c>
    </row>
    <row r="11" spans="1:5">
      <c r="A11" s="344">
        <v>1.3</v>
      </c>
      <c r="B11" s="294" t="s">
        <v>87</v>
      </c>
      <c r="C11" s="345">
        <v>13393183.18</v>
      </c>
      <c r="D11" s="345">
        <v>0</v>
      </c>
      <c r="E11" s="345">
        <v>13393183.18</v>
      </c>
    </row>
    <row r="12" spans="1:5">
      <c r="A12" s="344">
        <v>2</v>
      </c>
      <c r="B12" s="295" t="s">
        <v>703</v>
      </c>
      <c r="C12" s="345">
        <v>280255.28000000003</v>
      </c>
      <c r="D12" s="345">
        <v>0</v>
      </c>
      <c r="E12" s="345">
        <v>280255.28000000003</v>
      </c>
    </row>
    <row r="13" spans="1:5">
      <c r="A13" s="344">
        <v>2.1</v>
      </c>
      <c r="B13" s="296" t="s">
        <v>704</v>
      </c>
      <c r="C13" s="345">
        <v>280255.28000000003</v>
      </c>
      <c r="D13" s="345">
        <v>0</v>
      </c>
      <c r="E13" s="345">
        <v>280255.28000000003</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1649234345.0589805</v>
      </c>
      <c r="D20" s="345">
        <v>0</v>
      </c>
      <c r="E20" s="345">
        <v>1649234345.0589805</v>
      </c>
    </row>
    <row r="21" spans="1:5">
      <c r="A21" s="344">
        <v>6.1</v>
      </c>
      <c r="B21" s="299" t="s">
        <v>543</v>
      </c>
      <c r="C21" s="345">
        <v>182692603.32722402</v>
      </c>
      <c r="D21" s="345">
        <v>0</v>
      </c>
      <c r="E21" s="345">
        <v>182692603.32722402</v>
      </c>
    </row>
    <row r="22" spans="1:5">
      <c r="A22" s="344">
        <v>6.2</v>
      </c>
      <c r="B22" s="299" t="s">
        <v>709</v>
      </c>
      <c r="C22" s="345">
        <v>1466541741.7317564</v>
      </c>
      <c r="D22" s="345">
        <v>0</v>
      </c>
      <c r="E22" s="345">
        <v>1466541741.7317564</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29233447</v>
      </c>
      <c r="D25" s="345">
        <v>0</v>
      </c>
      <c r="E25" s="345">
        <v>29233447</v>
      </c>
    </row>
    <row r="26" spans="1:5">
      <c r="A26" s="344">
        <v>9.1</v>
      </c>
      <c r="B26" s="302" t="s">
        <v>714</v>
      </c>
      <c r="C26" s="345">
        <v>29233447</v>
      </c>
      <c r="D26" s="345">
        <v>0</v>
      </c>
      <c r="E26" s="345">
        <v>29233447</v>
      </c>
    </row>
    <row r="27" spans="1:5">
      <c r="A27" s="344">
        <v>9.1999999999999993</v>
      </c>
      <c r="B27" s="302" t="s">
        <v>715</v>
      </c>
      <c r="C27" s="345">
        <v>0</v>
      </c>
      <c r="D27" s="345">
        <v>0</v>
      </c>
      <c r="E27" s="345">
        <v>0</v>
      </c>
    </row>
    <row r="28" spans="1:5">
      <c r="A28" s="344">
        <v>10</v>
      </c>
      <c r="B28" s="298" t="s">
        <v>36</v>
      </c>
      <c r="C28" s="345">
        <v>32025215</v>
      </c>
      <c r="D28" s="345">
        <v>32025215</v>
      </c>
      <c r="E28" s="345">
        <v>0</v>
      </c>
    </row>
    <row r="29" spans="1:5">
      <c r="A29" s="344">
        <v>10.1</v>
      </c>
      <c r="B29" s="302" t="s">
        <v>716</v>
      </c>
      <c r="C29" s="345">
        <v>20374000</v>
      </c>
      <c r="D29" s="345">
        <v>20374000</v>
      </c>
      <c r="E29" s="345">
        <v>0</v>
      </c>
    </row>
    <row r="30" spans="1:5">
      <c r="A30" s="344">
        <v>10.199999999999999</v>
      </c>
      <c r="B30" s="302" t="s">
        <v>717</v>
      </c>
      <c r="C30" s="345">
        <v>11651215</v>
      </c>
      <c r="D30" s="345">
        <v>11651215</v>
      </c>
      <c r="E30" s="345">
        <v>0</v>
      </c>
    </row>
    <row r="31" spans="1:5">
      <c r="A31" s="344">
        <v>11</v>
      </c>
      <c r="B31" s="298" t="s">
        <v>718</v>
      </c>
      <c r="C31" s="345">
        <v>4360935.8520758953</v>
      </c>
      <c r="D31" s="345">
        <v>0</v>
      </c>
      <c r="E31" s="345">
        <v>4360935.8520758953</v>
      </c>
    </row>
    <row r="32" spans="1:5">
      <c r="A32" s="344">
        <v>11.1</v>
      </c>
      <c r="B32" s="302" t="s">
        <v>719</v>
      </c>
      <c r="C32" s="345">
        <v>4360935.8520758953</v>
      </c>
      <c r="D32" s="345">
        <v>0</v>
      </c>
      <c r="E32" s="345">
        <v>4360935.8520758953</v>
      </c>
    </row>
    <row r="33" spans="1:7">
      <c r="A33" s="344">
        <v>11.2</v>
      </c>
      <c r="B33" s="302" t="s">
        <v>720</v>
      </c>
      <c r="C33" s="345">
        <v>0</v>
      </c>
      <c r="D33" s="345">
        <v>0</v>
      </c>
      <c r="E33" s="345">
        <v>0</v>
      </c>
    </row>
    <row r="34" spans="1:7">
      <c r="A34" s="344">
        <v>13</v>
      </c>
      <c r="B34" s="298" t="s">
        <v>88</v>
      </c>
      <c r="C34" s="345">
        <v>45789526.718448512</v>
      </c>
      <c r="D34" s="345">
        <v>0</v>
      </c>
      <c r="E34" s="345">
        <v>45789526.718448512</v>
      </c>
    </row>
    <row r="35" spans="1:7">
      <c r="A35" s="344">
        <v>13.1</v>
      </c>
      <c r="B35" s="303" t="s">
        <v>721</v>
      </c>
      <c r="C35" s="345">
        <v>37785057</v>
      </c>
      <c r="D35" s="345">
        <v>0</v>
      </c>
      <c r="E35" s="345">
        <v>37785057</v>
      </c>
    </row>
    <row r="36" spans="1:7">
      <c r="A36" s="344">
        <v>13.2</v>
      </c>
      <c r="B36" s="303" t="s">
        <v>722</v>
      </c>
      <c r="C36" s="345">
        <v>0</v>
      </c>
      <c r="D36" s="345">
        <v>0</v>
      </c>
      <c r="E36" s="345">
        <v>0</v>
      </c>
    </row>
    <row r="37" spans="1:7" ht="42" thickBot="1">
      <c r="A37" s="183"/>
      <c r="B37" s="184" t="s">
        <v>308</v>
      </c>
      <c r="C37" s="345">
        <v>1999266643.5295048</v>
      </c>
      <c r="D37" s="345">
        <v>32025215</v>
      </c>
      <c r="E37" s="345">
        <v>1967241428.5295048</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15" sqref="B1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45747</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1967241428.5295048</v>
      </c>
    </row>
    <row r="6" spans="1:6" ht="15" thickBot="1">
      <c r="A6" s="57">
        <v>2.1</v>
      </c>
      <c r="B6" s="107" t="s">
        <v>834</v>
      </c>
      <c r="C6" s="493">
        <v>118799886.76125732</v>
      </c>
    </row>
    <row r="7" spans="1:6" s="2" customFormat="1" ht="28.2" outlineLevel="1" thickBot="1">
      <c r="A7" s="106">
        <v>2.2000000000000002</v>
      </c>
      <c r="B7" s="102" t="s">
        <v>835</v>
      </c>
      <c r="C7" s="493">
        <v>0</v>
      </c>
    </row>
    <row r="8" spans="1:6" s="2" customFormat="1" ht="28.2" thickBot="1">
      <c r="A8" s="106">
        <v>3</v>
      </c>
      <c r="B8" s="103" t="s">
        <v>701</v>
      </c>
      <c r="C8" s="492">
        <v>2086041315.2907622</v>
      </c>
    </row>
    <row r="9" spans="1:6" ht="15" thickBot="1">
      <c r="A9" s="57">
        <v>4</v>
      </c>
      <c r="B9" s="110" t="s">
        <v>158</v>
      </c>
      <c r="C9" s="493">
        <v>0</v>
      </c>
    </row>
    <row r="10" spans="1:6" s="2" customFormat="1" ht="28.2" outlineLevel="1" thickBot="1">
      <c r="A10" s="106">
        <v>5.0999999999999996</v>
      </c>
      <c r="B10" s="102" t="s">
        <v>164</v>
      </c>
      <c r="C10" s="493">
        <v>-60416606.735160038</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2025624708.5556021</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e6d73icKWT6/gFTfd9uCSYjtqPnEeMoQI/a/ayw2lNI=</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9p/zI5JgxYW3UY0I6Vz76Zdg1nk1p6+18gU+dsXm0Jw=</DigestValue>
    </Reference>
  </SignedInfo>
  <SignatureValue>F/miwBC6MA6feGJZYfdKU3W2tXiRlrGVikxxeSxXS48fyTogC+i49xxsQdC9eID96RW27m7hj4to
Rurb7dy6mn2cMuQy2QZwkjQ5ixRtM72lJOzB3VeqEmxNOnzex2VbmYcQWRMsmQdltjS/bHVbpkR2
00FeIQlZ6hqSy7bQb7oSVikIpGXx8f2xWxzd2p/zLGmTNmXIPiauwiyK3w0+abzHkvlmdpUXHcB1
b0nGhVpTlRVnT6eGOsK98cEgm9NfDbKjf2PGv2kR8pHWO60olSxA/ohZAc2UJWX21EETgSV9aPKf
A8W2qTrFUn2KI5drWkTfXdqFS5QlNyK8rjKhjg==</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jO4+Vya4CZrC5YOURGOSlhh9E/kpFHpmg1orDTwXf9o=</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ToSELF7ChQaiCeOspLDzkFEgFLingizRJoW6KYRMAdI=</DigestValue>
      </Reference>
      <Reference URI="/xl/styles.xml?ContentType=application/vnd.openxmlformats-officedocument.spreadsheetml.styles+xml">
        <DigestMethod Algorithm="http://www.w3.org/2001/04/xmlenc#sha256"/>
        <DigestValue>O+MAvO7JmcBaWTAPYL4NlzARyQtBbpnMD+Cx7ZTLtDU=</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N9qfWUUKIHW/467EuryG2NgVIP41Cu1O16RPIzJOZ4g=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6tetpKhOnwEy4VKTMe0wdZ41bwJAH5ShRhPxBnvwpAQ=</DigestValue>
      </Reference>
      <Reference URI="/xl/worksheets/sheet10.xml?ContentType=application/vnd.openxmlformats-officedocument.spreadsheetml.worksheet+xml">
        <DigestMethod Algorithm="http://www.w3.org/2001/04/xmlenc#sha256"/>
        <DigestValue>LXs/GsY+YTeWuCri0sVMsJczdXpIFl295xmm+dE+lgM=</DigestValue>
      </Reference>
      <Reference URI="/xl/worksheets/sheet11.xml?ContentType=application/vnd.openxmlformats-officedocument.spreadsheetml.worksheet+xml">
        <DigestMethod Algorithm="http://www.w3.org/2001/04/xmlenc#sha256"/>
        <DigestValue>Y9cI+vzHzaPJEJN51hS5J4OxEKiI6BFjwJhkT7rEuIM=</DigestValue>
      </Reference>
      <Reference URI="/xl/worksheets/sheet12.xml?ContentType=application/vnd.openxmlformats-officedocument.spreadsheetml.worksheet+xml">
        <DigestMethod Algorithm="http://www.w3.org/2001/04/xmlenc#sha256"/>
        <DigestValue>6VKjsKGePT2q9CVlvqi2ymscHD4iLFAVimhRt6+WbSI=</DigestValue>
      </Reference>
      <Reference URI="/xl/worksheets/sheet13.xml?ContentType=application/vnd.openxmlformats-officedocument.spreadsheetml.worksheet+xml">
        <DigestMethod Algorithm="http://www.w3.org/2001/04/xmlenc#sha256"/>
        <DigestValue>rijZM64m8HbJVvwliCcUb6LNjPmDCpxaK18Va6thhEE=</DigestValue>
      </Reference>
      <Reference URI="/xl/worksheets/sheet14.xml?ContentType=application/vnd.openxmlformats-officedocument.spreadsheetml.worksheet+xml">
        <DigestMethod Algorithm="http://www.w3.org/2001/04/xmlenc#sha256"/>
        <DigestValue>G70nRrzu7lUrbHPzCG7foProM5nnW1ZIjdOzlgL8+MQ=</DigestValue>
      </Reference>
      <Reference URI="/xl/worksheets/sheet15.xml?ContentType=application/vnd.openxmlformats-officedocument.spreadsheetml.worksheet+xml">
        <DigestMethod Algorithm="http://www.w3.org/2001/04/xmlenc#sha256"/>
        <DigestValue>xMJTP5xSubxho3FCpS8dAp4ifLQr7atPdfvI+DNCezc=</DigestValue>
      </Reference>
      <Reference URI="/xl/worksheets/sheet16.xml?ContentType=application/vnd.openxmlformats-officedocument.spreadsheetml.worksheet+xml">
        <DigestMethod Algorithm="http://www.w3.org/2001/04/xmlenc#sha256"/>
        <DigestValue>TVqt/8iOjnoloptfwA7zVjPKDfVHBWtOnlDhCzOmtJw=</DigestValue>
      </Reference>
      <Reference URI="/xl/worksheets/sheet17.xml?ContentType=application/vnd.openxmlformats-officedocument.spreadsheetml.worksheet+xml">
        <DigestMethod Algorithm="http://www.w3.org/2001/04/xmlenc#sha256"/>
        <DigestValue>NSf/enhe391aGVm1I9jI3PcX7lCXA7YDp2QCOwDyN8c=</DigestValue>
      </Reference>
      <Reference URI="/xl/worksheets/sheet18.xml?ContentType=application/vnd.openxmlformats-officedocument.spreadsheetml.worksheet+xml">
        <DigestMethod Algorithm="http://www.w3.org/2001/04/xmlenc#sha256"/>
        <DigestValue>t74q9qqdGyoQYQF8htJdm/+Y6mneL1CZv/5aPPXv+H0=</DigestValue>
      </Reference>
      <Reference URI="/xl/worksheets/sheet19.xml?ContentType=application/vnd.openxmlformats-officedocument.spreadsheetml.worksheet+xml">
        <DigestMethod Algorithm="http://www.w3.org/2001/04/xmlenc#sha256"/>
        <DigestValue>vjtpILqFHLgGhcIGMJS08H4ns4Bc8KO6LUdyUFPf+AY=</DigestValue>
      </Reference>
      <Reference URI="/xl/worksheets/sheet2.xml?ContentType=application/vnd.openxmlformats-officedocument.spreadsheetml.worksheet+xml">
        <DigestMethod Algorithm="http://www.w3.org/2001/04/xmlenc#sha256"/>
        <DigestValue>Ds7iyOzltO827fUztkpPcUd74DD6FcnOljK3e6wNq6A=</DigestValue>
      </Reference>
      <Reference URI="/xl/worksheets/sheet20.xml?ContentType=application/vnd.openxmlformats-officedocument.spreadsheetml.worksheet+xml">
        <DigestMethod Algorithm="http://www.w3.org/2001/04/xmlenc#sha256"/>
        <DigestValue>J3QaIg+dFxFnDmbWq0Kf3qgxdJZ29MRQXG2GkV6P+hs=</DigestValue>
      </Reference>
      <Reference URI="/xl/worksheets/sheet21.xml?ContentType=application/vnd.openxmlformats-officedocument.spreadsheetml.worksheet+xml">
        <DigestMethod Algorithm="http://www.w3.org/2001/04/xmlenc#sha256"/>
        <DigestValue>1VFddLW9j7tSUfoBOV2nmss2AzXeG/0gOsVSjWyD2zA=</DigestValue>
      </Reference>
      <Reference URI="/xl/worksheets/sheet22.xml?ContentType=application/vnd.openxmlformats-officedocument.spreadsheetml.worksheet+xml">
        <DigestMethod Algorithm="http://www.w3.org/2001/04/xmlenc#sha256"/>
        <DigestValue>iZLbtzCnGxHQXRXRlMoOvAABLSIIc6HyP8Kp4aBfmy4=</DigestValue>
      </Reference>
      <Reference URI="/xl/worksheets/sheet23.xml?ContentType=application/vnd.openxmlformats-officedocument.spreadsheetml.worksheet+xml">
        <DigestMethod Algorithm="http://www.w3.org/2001/04/xmlenc#sha256"/>
        <DigestValue>FpUdS2fNbUrPVwElhHhe0ypzgLZwf/mUvM7K1tta3D8=</DigestValue>
      </Reference>
      <Reference URI="/xl/worksheets/sheet24.xml?ContentType=application/vnd.openxmlformats-officedocument.spreadsheetml.worksheet+xml">
        <DigestMethod Algorithm="http://www.w3.org/2001/04/xmlenc#sha256"/>
        <DigestValue>EGO5X6ue7ydRs6HgzWSAdopTXIbBTKGhpdh56MsDQD8=</DigestValue>
      </Reference>
      <Reference URI="/xl/worksheets/sheet25.xml?ContentType=application/vnd.openxmlformats-officedocument.spreadsheetml.worksheet+xml">
        <DigestMethod Algorithm="http://www.w3.org/2001/04/xmlenc#sha256"/>
        <DigestValue>2+vszfTnC9cBjSg0zhrzazv9RiJzvtixX064BBe0U0Y=</DigestValue>
      </Reference>
      <Reference URI="/xl/worksheets/sheet26.xml?ContentType=application/vnd.openxmlformats-officedocument.spreadsheetml.worksheet+xml">
        <DigestMethod Algorithm="http://www.w3.org/2001/04/xmlenc#sha256"/>
        <DigestValue>A6GTvaY+OVXmLhS39JfI57qj2LkA3+gWtlmnVivfxJ8=</DigestValue>
      </Reference>
      <Reference URI="/xl/worksheets/sheet27.xml?ContentType=application/vnd.openxmlformats-officedocument.spreadsheetml.worksheet+xml">
        <DigestMethod Algorithm="http://www.w3.org/2001/04/xmlenc#sha256"/>
        <DigestValue>NaMmcfX1Be7bi115WVymMdQX4YJCQisxNE096xUiAmQ=</DigestValue>
      </Reference>
      <Reference URI="/xl/worksheets/sheet28.xml?ContentType=application/vnd.openxmlformats-officedocument.spreadsheetml.worksheet+xml">
        <DigestMethod Algorithm="http://www.w3.org/2001/04/xmlenc#sha256"/>
        <DigestValue>BAQEJ9TqCxUdHCOcobobwwElSPC3xDx4krIwEJ9QtP4=</DigestValue>
      </Reference>
      <Reference URI="/xl/worksheets/sheet29.xml?ContentType=application/vnd.openxmlformats-officedocument.spreadsheetml.worksheet+xml">
        <DigestMethod Algorithm="http://www.w3.org/2001/04/xmlenc#sha256"/>
        <DigestValue>Daiv/rgDlMR/VHs66Fq6q1PdnmrlOecIeTY/Em3XEH4=</DigestValue>
      </Reference>
      <Reference URI="/xl/worksheets/sheet3.xml?ContentType=application/vnd.openxmlformats-officedocument.spreadsheetml.worksheet+xml">
        <DigestMethod Algorithm="http://www.w3.org/2001/04/xmlenc#sha256"/>
        <DigestValue>h9CX5LlIvPSboqfYSnR5YhLbzagEel64jIKK8lgauMc=</DigestValue>
      </Reference>
      <Reference URI="/xl/worksheets/sheet30.xml?ContentType=application/vnd.openxmlformats-officedocument.spreadsheetml.worksheet+xml">
        <DigestMethod Algorithm="http://www.w3.org/2001/04/xmlenc#sha256"/>
        <DigestValue>JmonWLeVK/xJcm6osj9V7iea2Sekcu5nCK3aQL/YXM8=</DigestValue>
      </Reference>
      <Reference URI="/xl/worksheets/sheet31.xml?ContentType=application/vnd.openxmlformats-officedocument.spreadsheetml.worksheet+xml">
        <DigestMethod Algorithm="http://www.w3.org/2001/04/xmlenc#sha256"/>
        <DigestValue>p06/gL7s6WPxpe7ZPL87ecUmxZm+X0GXipCLgJUL2+o=</DigestValue>
      </Reference>
      <Reference URI="/xl/worksheets/sheet32.xml?ContentType=application/vnd.openxmlformats-officedocument.spreadsheetml.worksheet+xml">
        <DigestMethod Algorithm="http://www.w3.org/2001/04/xmlenc#sha256"/>
        <DigestValue>2YZ9xZtheMUCI+r8XX9MuiuRZ6GB8eL/2sNL+IxU4XY=</DigestValue>
      </Reference>
      <Reference URI="/xl/worksheets/sheet33.xml?ContentType=application/vnd.openxmlformats-officedocument.spreadsheetml.worksheet+xml">
        <DigestMethod Algorithm="http://www.w3.org/2001/04/xmlenc#sha256"/>
        <DigestValue>WxVTzrVdQ91ir4uF0xnWoSiDn0eWdumLVtUasKnydkE=</DigestValue>
      </Reference>
      <Reference URI="/xl/worksheets/sheet4.xml?ContentType=application/vnd.openxmlformats-officedocument.spreadsheetml.worksheet+xml">
        <DigestMethod Algorithm="http://www.w3.org/2001/04/xmlenc#sha256"/>
        <DigestValue>twNI5o/ukfeoTbDgEYeT6b0QO1Y/w+4y+bmO8CNr4rY=</DigestValue>
      </Reference>
      <Reference URI="/xl/worksheets/sheet5.xml?ContentType=application/vnd.openxmlformats-officedocument.spreadsheetml.worksheet+xml">
        <DigestMethod Algorithm="http://www.w3.org/2001/04/xmlenc#sha256"/>
        <DigestValue>MsnqaPOS+I3fDEpPQ0tZeKn0DZIHLhiFyXFoRB3TMAY=</DigestValue>
      </Reference>
      <Reference URI="/xl/worksheets/sheet6.xml?ContentType=application/vnd.openxmlformats-officedocument.spreadsheetml.worksheet+xml">
        <DigestMethod Algorithm="http://www.w3.org/2001/04/xmlenc#sha256"/>
        <DigestValue>lQ3YpmH51C7GNAfXe9+ihbb1GCJTIWBamPFpAxMWxuU=</DigestValue>
      </Reference>
      <Reference URI="/xl/worksheets/sheet7.xml?ContentType=application/vnd.openxmlformats-officedocument.spreadsheetml.worksheet+xml">
        <DigestMethod Algorithm="http://www.w3.org/2001/04/xmlenc#sha256"/>
        <DigestValue>ZvGdKfxipJYzwRSiF/+dSjK8J8ieKsx0S7RbffV3McY=</DigestValue>
      </Reference>
      <Reference URI="/xl/worksheets/sheet8.xml?ContentType=application/vnd.openxmlformats-officedocument.spreadsheetml.worksheet+xml">
        <DigestMethod Algorithm="http://www.w3.org/2001/04/xmlenc#sha256"/>
        <DigestValue>+JALizTDEGJRUj7RPFqOFSzmE1NaUSJnrY+/+aIwu/8=</DigestValue>
      </Reference>
      <Reference URI="/xl/worksheets/sheet9.xml?ContentType=application/vnd.openxmlformats-officedocument.spreadsheetml.worksheet+xml">
        <DigestMethod Algorithm="http://www.w3.org/2001/04/xmlenc#sha256"/>
        <DigestValue>qMywnI2PWSyTuwHBxPlLJSAx+AVv0+iPALY6+BOGqVg=</DigestValue>
      </Reference>
    </Manifest>
    <SignatureProperties>
      <SignatureProperty Id="idSignatureTime" Target="#idPackageSignature">
        <mdssi:SignatureTime xmlns:mdssi="http://schemas.openxmlformats.org/package/2006/digital-signature">
          <mdssi:Format>YYYY-MM-DDThh:mm:ssTZD</mdssi:Format>
          <mdssi:Value>2025-12-22T10:23:43Z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2025-12-22T10:23:43Z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a3NpWQ3A274LdKZayfO9gpBqxKyAsl7Txo7ouls48Io=</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OIDViuEs9jgct4NCf4b9xbPx0dDNmpmIA+YMOcGaijk=</DigestValue>
    </Reference>
  </SignedInfo>
  <SignatureValue>5YTI0+8u3G/UTKxsftVSsoN+jKN1eCHI7opBS7oT5nz7mOcWekuBELJ9p58RnhV2QOEkXSw3/f+g
buRxUYYEEDw+zIfBnLOsZ0BGewVNZ9XVVp6xj9zpTANZAzR4CP0WViYZlD1i2ln0FjtqUqoiOkta
30OZJzsA76oH9IdZfK2ZYzdiKAwhuhOP2UL3t7Y7k/Tnsu7dJ8Hkso7LJUtFBdyuajLlouhEZL5Z
aGJTWaGgc/y1z3jhUd8VpLrz0g83Yv4MWlYqIqyuh5mwr4dENZnArZucMe8ac+2A8swCxDgCsa78
MtlYbGQn6/8EqBEx43hFuOGMEnpmvO8eb9rwuA==</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jO4+Vya4CZrC5YOURGOSlhh9E/kpFHpmg1orDTwXf9o=</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ToSELF7ChQaiCeOspLDzkFEgFLingizRJoW6KYRMAdI=</DigestValue>
      </Reference>
      <Reference URI="/xl/styles.xml?ContentType=application/vnd.openxmlformats-officedocument.spreadsheetml.styles+xml">
        <DigestMethod Algorithm="http://www.w3.org/2001/04/xmlenc#sha256"/>
        <DigestValue>O+MAvO7JmcBaWTAPYL4NlzARyQtBbpnMD+Cx7ZTLtDU=</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N9qfWUUKIHW/467EuryG2NgVIP41Cu1O16RPIzJOZ4g=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6tetpKhOnwEy4VKTMe0wdZ41bwJAH5ShRhPxBnvwpAQ=</DigestValue>
      </Reference>
      <Reference URI="/xl/worksheets/sheet10.xml?ContentType=application/vnd.openxmlformats-officedocument.spreadsheetml.worksheet+xml">
        <DigestMethod Algorithm="http://www.w3.org/2001/04/xmlenc#sha256"/>
        <DigestValue>LXs/GsY+YTeWuCri0sVMsJczdXpIFl295xmm+dE+lgM=</DigestValue>
      </Reference>
      <Reference URI="/xl/worksheets/sheet11.xml?ContentType=application/vnd.openxmlformats-officedocument.spreadsheetml.worksheet+xml">
        <DigestMethod Algorithm="http://www.w3.org/2001/04/xmlenc#sha256"/>
        <DigestValue>Y9cI+vzHzaPJEJN51hS5J4OxEKiI6BFjwJhkT7rEuIM=</DigestValue>
      </Reference>
      <Reference URI="/xl/worksheets/sheet12.xml?ContentType=application/vnd.openxmlformats-officedocument.spreadsheetml.worksheet+xml">
        <DigestMethod Algorithm="http://www.w3.org/2001/04/xmlenc#sha256"/>
        <DigestValue>6VKjsKGePT2q9CVlvqi2ymscHD4iLFAVimhRt6+WbSI=</DigestValue>
      </Reference>
      <Reference URI="/xl/worksheets/sheet13.xml?ContentType=application/vnd.openxmlformats-officedocument.spreadsheetml.worksheet+xml">
        <DigestMethod Algorithm="http://www.w3.org/2001/04/xmlenc#sha256"/>
        <DigestValue>rijZM64m8HbJVvwliCcUb6LNjPmDCpxaK18Va6thhEE=</DigestValue>
      </Reference>
      <Reference URI="/xl/worksheets/sheet14.xml?ContentType=application/vnd.openxmlformats-officedocument.spreadsheetml.worksheet+xml">
        <DigestMethod Algorithm="http://www.w3.org/2001/04/xmlenc#sha256"/>
        <DigestValue>G70nRrzu7lUrbHPzCG7foProM5nnW1ZIjdOzlgL8+MQ=</DigestValue>
      </Reference>
      <Reference URI="/xl/worksheets/sheet15.xml?ContentType=application/vnd.openxmlformats-officedocument.spreadsheetml.worksheet+xml">
        <DigestMethod Algorithm="http://www.w3.org/2001/04/xmlenc#sha256"/>
        <DigestValue>xMJTP5xSubxho3FCpS8dAp4ifLQr7atPdfvI+DNCezc=</DigestValue>
      </Reference>
      <Reference URI="/xl/worksheets/sheet16.xml?ContentType=application/vnd.openxmlformats-officedocument.spreadsheetml.worksheet+xml">
        <DigestMethod Algorithm="http://www.w3.org/2001/04/xmlenc#sha256"/>
        <DigestValue>TVqt/8iOjnoloptfwA7zVjPKDfVHBWtOnlDhCzOmtJw=</DigestValue>
      </Reference>
      <Reference URI="/xl/worksheets/sheet17.xml?ContentType=application/vnd.openxmlformats-officedocument.spreadsheetml.worksheet+xml">
        <DigestMethod Algorithm="http://www.w3.org/2001/04/xmlenc#sha256"/>
        <DigestValue>NSf/enhe391aGVm1I9jI3PcX7lCXA7YDp2QCOwDyN8c=</DigestValue>
      </Reference>
      <Reference URI="/xl/worksheets/sheet18.xml?ContentType=application/vnd.openxmlformats-officedocument.spreadsheetml.worksheet+xml">
        <DigestMethod Algorithm="http://www.w3.org/2001/04/xmlenc#sha256"/>
        <DigestValue>t74q9qqdGyoQYQF8htJdm/+Y6mneL1CZv/5aPPXv+H0=</DigestValue>
      </Reference>
      <Reference URI="/xl/worksheets/sheet19.xml?ContentType=application/vnd.openxmlformats-officedocument.spreadsheetml.worksheet+xml">
        <DigestMethod Algorithm="http://www.w3.org/2001/04/xmlenc#sha256"/>
        <DigestValue>vjtpILqFHLgGhcIGMJS08H4ns4Bc8KO6LUdyUFPf+AY=</DigestValue>
      </Reference>
      <Reference URI="/xl/worksheets/sheet2.xml?ContentType=application/vnd.openxmlformats-officedocument.spreadsheetml.worksheet+xml">
        <DigestMethod Algorithm="http://www.w3.org/2001/04/xmlenc#sha256"/>
        <DigestValue>Ds7iyOzltO827fUztkpPcUd74DD6FcnOljK3e6wNq6A=</DigestValue>
      </Reference>
      <Reference URI="/xl/worksheets/sheet20.xml?ContentType=application/vnd.openxmlformats-officedocument.spreadsheetml.worksheet+xml">
        <DigestMethod Algorithm="http://www.w3.org/2001/04/xmlenc#sha256"/>
        <DigestValue>J3QaIg+dFxFnDmbWq0Kf3qgxdJZ29MRQXG2GkV6P+hs=</DigestValue>
      </Reference>
      <Reference URI="/xl/worksheets/sheet21.xml?ContentType=application/vnd.openxmlformats-officedocument.spreadsheetml.worksheet+xml">
        <DigestMethod Algorithm="http://www.w3.org/2001/04/xmlenc#sha256"/>
        <DigestValue>1VFddLW9j7tSUfoBOV2nmss2AzXeG/0gOsVSjWyD2zA=</DigestValue>
      </Reference>
      <Reference URI="/xl/worksheets/sheet22.xml?ContentType=application/vnd.openxmlformats-officedocument.spreadsheetml.worksheet+xml">
        <DigestMethod Algorithm="http://www.w3.org/2001/04/xmlenc#sha256"/>
        <DigestValue>iZLbtzCnGxHQXRXRlMoOvAABLSIIc6HyP8Kp4aBfmy4=</DigestValue>
      </Reference>
      <Reference URI="/xl/worksheets/sheet23.xml?ContentType=application/vnd.openxmlformats-officedocument.spreadsheetml.worksheet+xml">
        <DigestMethod Algorithm="http://www.w3.org/2001/04/xmlenc#sha256"/>
        <DigestValue>FpUdS2fNbUrPVwElhHhe0ypzgLZwf/mUvM7K1tta3D8=</DigestValue>
      </Reference>
      <Reference URI="/xl/worksheets/sheet24.xml?ContentType=application/vnd.openxmlformats-officedocument.spreadsheetml.worksheet+xml">
        <DigestMethod Algorithm="http://www.w3.org/2001/04/xmlenc#sha256"/>
        <DigestValue>EGO5X6ue7ydRs6HgzWSAdopTXIbBTKGhpdh56MsDQD8=</DigestValue>
      </Reference>
      <Reference URI="/xl/worksheets/sheet25.xml?ContentType=application/vnd.openxmlformats-officedocument.spreadsheetml.worksheet+xml">
        <DigestMethod Algorithm="http://www.w3.org/2001/04/xmlenc#sha256"/>
        <DigestValue>2+vszfTnC9cBjSg0zhrzazv9RiJzvtixX064BBe0U0Y=</DigestValue>
      </Reference>
      <Reference URI="/xl/worksheets/sheet26.xml?ContentType=application/vnd.openxmlformats-officedocument.spreadsheetml.worksheet+xml">
        <DigestMethod Algorithm="http://www.w3.org/2001/04/xmlenc#sha256"/>
        <DigestValue>A6GTvaY+OVXmLhS39JfI57qj2LkA3+gWtlmnVivfxJ8=</DigestValue>
      </Reference>
      <Reference URI="/xl/worksheets/sheet27.xml?ContentType=application/vnd.openxmlformats-officedocument.spreadsheetml.worksheet+xml">
        <DigestMethod Algorithm="http://www.w3.org/2001/04/xmlenc#sha256"/>
        <DigestValue>NaMmcfX1Be7bi115WVymMdQX4YJCQisxNE096xUiAmQ=</DigestValue>
      </Reference>
      <Reference URI="/xl/worksheets/sheet28.xml?ContentType=application/vnd.openxmlformats-officedocument.spreadsheetml.worksheet+xml">
        <DigestMethod Algorithm="http://www.w3.org/2001/04/xmlenc#sha256"/>
        <DigestValue>BAQEJ9TqCxUdHCOcobobwwElSPC3xDx4krIwEJ9QtP4=</DigestValue>
      </Reference>
      <Reference URI="/xl/worksheets/sheet29.xml?ContentType=application/vnd.openxmlformats-officedocument.spreadsheetml.worksheet+xml">
        <DigestMethod Algorithm="http://www.w3.org/2001/04/xmlenc#sha256"/>
        <DigestValue>Daiv/rgDlMR/VHs66Fq6q1PdnmrlOecIeTY/Em3XEH4=</DigestValue>
      </Reference>
      <Reference URI="/xl/worksheets/sheet3.xml?ContentType=application/vnd.openxmlformats-officedocument.spreadsheetml.worksheet+xml">
        <DigestMethod Algorithm="http://www.w3.org/2001/04/xmlenc#sha256"/>
        <DigestValue>h9CX5LlIvPSboqfYSnR5YhLbzagEel64jIKK8lgauMc=</DigestValue>
      </Reference>
      <Reference URI="/xl/worksheets/sheet30.xml?ContentType=application/vnd.openxmlformats-officedocument.spreadsheetml.worksheet+xml">
        <DigestMethod Algorithm="http://www.w3.org/2001/04/xmlenc#sha256"/>
        <DigestValue>JmonWLeVK/xJcm6osj9V7iea2Sekcu5nCK3aQL/YXM8=</DigestValue>
      </Reference>
      <Reference URI="/xl/worksheets/sheet31.xml?ContentType=application/vnd.openxmlformats-officedocument.spreadsheetml.worksheet+xml">
        <DigestMethod Algorithm="http://www.w3.org/2001/04/xmlenc#sha256"/>
        <DigestValue>p06/gL7s6WPxpe7ZPL87ecUmxZm+X0GXipCLgJUL2+o=</DigestValue>
      </Reference>
      <Reference URI="/xl/worksheets/sheet32.xml?ContentType=application/vnd.openxmlformats-officedocument.spreadsheetml.worksheet+xml">
        <DigestMethod Algorithm="http://www.w3.org/2001/04/xmlenc#sha256"/>
        <DigestValue>2YZ9xZtheMUCI+r8XX9MuiuRZ6GB8eL/2sNL+IxU4XY=</DigestValue>
      </Reference>
      <Reference URI="/xl/worksheets/sheet33.xml?ContentType=application/vnd.openxmlformats-officedocument.spreadsheetml.worksheet+xml">
        <DigestMethod Algorithm="http://www.w3.org/2001/04/xmlenc#sha256"/>
        <DigestValue>WxVTzrVdQ91ir4uF0xnWoSiDn0eWdumLVtUasKnydkE=</DigestValue>
      </Reference>
      <Reference URI="/xl/worksheets/sheet4.xml?ContentType=application/vnd.openxmlformats-officedocument.spreadsheetml.worksheet+xml">
        <DigestMethod Algorithm="http://www.w3.org/2001/04/xmlenc#sha256"/>
        <DigestValue>twNI5o/ukfeoTbDgEYeT6b0QO1Y/w+4y+bmO8CNr4rY=</DigestValue>
      </Reference>
      <Reference URI="/xl/worksheets/sheet5.xml?ContentType=application/vnd.openxmlformats-officedocument.spreadsheetml.worksheet+xml">
        <DigestMethod Algorithm="http://www.w3.org/2001/04/xmlenc#sha256"/>
        <DigestValue>MsnqaPOS+I3fDEpPQ0tZeKn0DZIHLhiFyXFoRB3TMAY=</DigestValue>
      </Reference>
      <Reference URI="/xl/worksheets/sheet6.xml?ContentType=application/vnd.openxmlformats-officedocument.spreadsheetml.worksheet+xml">
        <DigestMethod Algorithm="http://www.w3.org/2001/04/xmlenc#sha256"/>
        <DigestValue>lQ3YpmH51C7GNAfXe9+ihbb1GCJTIWBamPFpAxMWxuU=</DigestValue>
      </Reference>
      <Reference URI="/xl/worksheets/sheet7.xml?ContentType=application/vnd.openxmlformats-officedocument.spreadsheetml.worksheet+xml">
        <DigestMethod Algorithm="http://www.w3.org/2001/04/xmlenc#sha256"/>
        <DigestValue>ZvGdKfxipJYzwRSiF/+dSjK8J8ieKsx0S7RbffV3McY=</DigestValue>
      </Reference>
      <Reference URI="/xl/worksheets/sheet8.xml?ContentType=application/vnd.openxmlformats-officedocument.spreadsheetml.worksheet+xml">
        <DigestMethod Algorithm="http://www.w3.org/2001/04/xmlenc#sha256"/>
        <DigestValue>+JALizTDEGJRUj7RPFqOFSzmE1NaUSJnrY+/+aIwu/8=</DigestValue>
      </Reference>
      <Reference URI="/xl/worksheets/sheet9.xml?ContentType=application/vnd.openxmlformats-officedocument.spreadsheetml.worksheet+xml">
        <DigestMethod Algorithm="http://www.w3.org/2001/04/xmlenc#sha256"/>
        <DigestValue>qMywnI2PWSyTuwHBxPlLJSAx+AVv0+iPALY6+BOGqVg=</DigestValue>
      </Reference>
    </Manifest>
    <SignatureProperties>
      <SignatureProperty Id="idSignatureTime" Target="#idPackageSignature">
        <mdssi:SignatureTime xmlns:mdssi="http://schemas.openxmlformats.org/package/2006/digital-signature">
          <mdssi:Format>YYYY-MM-DDThh:mm:ssTZD</mdssi:Format>
          <mdssi:Value>2025-12-22T10:23:56Z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2025-12-22T10:23:56Z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2025-12-18T12:58:33Z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