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447AB0EC-8351-43EC-8E16-A18AAD2D8776}" xr6:coauthVersionLast="47" xr6:coauthVersionMax="47" xr10:uidLastSave="{00000000-0000-0000-0000-000000000000}"/>
  <bookViews>
    <workbookView xWindow="-120" yWindow="-120" windowWidth="29040" windowHeight="15840" tabRatio="919" firstSheet="14"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74" l="1"/>
  <c r="C21" i="72" l="1"/>
  <c r="D21" i="72"/>
  <c r="E21" i="72"/>
  <c r="B2" i="91" l="1"/>
  <c r="B1" i="91"/>
  <c r="B1" i="89" l="1"/>
  <c r="B1" i="88"/>
  <c r="B1" i="87"/>
  <c r="B1" i="86"/>
  <c r="B1" i="85"/>
  <c r="B1" i="84"/>
  <c r="B1" i="83"/>
  <c r="B1" i="82"/>
  <c r="B1" i="81"/>
  <c r="B2" i="89" l="1"/>
  <c r="B2" i="88"/>
  <c r="B2" i="87"/>
  <c r="B2" i="86"/>
  <c r="B2" i="85"/>
  <c r="B2" i="84"/>
  <c r="B2" i="83"/>
  <c r="B2" i="82"/>
  <c r="B2" i="81"/>
  <c r="I33" i="83" l="1"/>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34" i="83" l="1"/>
  <c r="B2" i="80"/>
  <c r="B1" i="80"/>
  <c r="B2" i="79" l="1"/>
  <c r="B2" i="37"/>
  <c r="B2" i="36"/>
  <c r="B2" i="74"/>
  <c r="B2" i="64"/>
  <c r="B2" i="35"/>
  <c r="B2" i="69"/>
  <c r="B2" i="77"/>
  <c r="B2" i="28"/>
  <c r="B2" i="73"/>
  <c r="B2" i="72"/>
  <c r="B2" i="52"/>
  <c r="B2" i="75"/>
  <c r="B2" i="71" s="1"/>
  <c r="B2" i="53"/>
  <c r="B2" i="62"/>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H14" i="74" l="1"/>
  <c r="E8" i="37" l="1"/>
  <c r="K8" i="37" s="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H21" i="37" s="1"/>
  <c r="G7" i="37"/>
  <c r="G21" i="37" s="1"/>
  <c r="F7" i="37"/>
  <c r="F21" i="37" s="1"/>
  <c r="C7" i="37"/>
  <c r="L21" i="37" l="1"/>
  <c r="N14" i="37"/>
  <c r="E14" i="37"/>
  <c r="E7" i="37"/>
  <c r="C21" i="37"/>
  <c r="N8" i="37"/>
  <c r="E21" i="37" l="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<sst xmlns="http://schemas.openxmlformats.org/spreadsheetml/2006/main" count="1580" uniqueCount="1047">
  <si>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</si>
  <si>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</si>
  <si>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</si>
  <si>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</si>
  <si>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</si>
  <si>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</si>
  <si>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</si>
  <si>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</si>
  <si>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</si>
  <si>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</si>
  <si>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</si>
  <si>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</si>
  <si>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</si>
  <si>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</si>
  <si>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</si>
  <si>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</si>
  <si>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</si>
  <si>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</si>
  <si>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</si>
  <si>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</si>
  <si>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</si>
  <si>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</si>
  <si>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</si>
  <si>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</si>
  <si>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</si>
  <si>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</si>
  <si>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</si>
  <si>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</si>
  <si>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</si>
  <si>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</si>
  <si>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</si>
  <si>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</si>
  <si>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</si>
  <si>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</si>
  <si>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</si>
  <si>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</si>
  <si>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</si>
  <si>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</si>
  <si>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</si>
  <si>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</si>
  <si>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</si>
  <si>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</si>
  <si>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</si>
  <si>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</si>
  <si>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</si>
  <si>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</si>
  <si>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</si>
  <si>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</si>
  <si>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</si>
  <si>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</si>
  <si>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</si>
  <si>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</si>
  <si>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</si>
  <si>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</si>
  <si>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</si>
  <si>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</si>
  <si>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</si>
  <si>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</si>
  <si>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</si>
  <si>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</si>
  <si>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</si>
  <si>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</si>
  <si>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</si>
  <si>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</si>
  <si>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</si>
  <si>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</si>
  <si>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</si>
  <si>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</si>
  <si>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</si>
  <si>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</si>
  <si>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</si>
  <si>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</si>
  <si>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</si>
  <si>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</si>
  <si>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</si>
  <si>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</si>
  <si>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</si>
  <si>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</si>
  <si>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</si>
  <si>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</si>
  <si>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</si>
  <si>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</si>
  <si>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</si>
  <si>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</si>
  <si>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</si>
  <si>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</si>
  <si>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</si>
  <si>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</si>
  <si>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</si>
  <si>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</si>
  <si>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</si>
  <si>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</si>
  <si>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</si>
  <si>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</si>
  <si>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</si>
  <si>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</si>
  <si>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</si>
  <si>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</si>
  <si>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</si>
  <si>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</si>
  <si>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</si>
  <si>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</si>
  <si>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</si>
  <si>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</si>
  <si>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</si>
  <si>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</si>
  <si>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</si>
  <si>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</si>
  <si>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</si>
  <si>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</si>
  <si>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</si>
  <si>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</si>
  <si>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</si>
  <si>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</si>
  <si>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</si>
  <si>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</si>
  <si>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</si>
  <si>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</si>
  <si>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</si>
  <si>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</si>
  <si>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</si>
  <si>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</si>
  <si>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</si>
  <si>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</si>
  <si>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</si>
  <si>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</si>
  <si>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</si>
  <si>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</si>
  <si>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</si>
  <si>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</si>
  <si>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</si>
  <si>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</si>
  <si>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</si>
  <si>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</si>
  <si>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</si>
  <si>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</si>
  <si>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</si>
  <si>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</si>
  <si>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</si>
  <si>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</si>
  <si>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</si>
  <si>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</si>
  <si>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</si>
  <si>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</si>
  <si>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</si>
  <si>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</si>
  <si>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</si>
  <si>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</si>
  <si>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</si>
  <si>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</si>
  <si>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</si>
  <si>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</si>
  <si>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</si>
  <si>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</si>
  <si>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</si>
  <si>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</si>
  <si>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</si>
  <si>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</si>
  <si>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</si>
  <si>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</si>
  <si>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</si>
  <si>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</si>
  <si>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</si>
  <si>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</si>
  <si>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</si>
  <si>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</si>
  <si>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</si>
  <si>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</si>
  <si>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</si>
  <si>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</si>
  <si>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</si>
  <si>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</si>
  <si>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</si>
  <si>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</si>
  <si>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</si>
  <si>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</si>
  <si>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</si>
  <si>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</si>
  <si>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</si>
  <si>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</si>
  <si>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</si>
  <si>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</si>
  <si>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</si>
  <si>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</si>
  <si>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</si>
  <si>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</si>
  <si>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</si>
  <si>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</si>
  <si>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</si>
  <si>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</si>
  <si>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</si>
  <si>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</si>
  <si>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</si>
  <si>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</si>
  <si>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</si>
  <si>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</si>
  <si>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</si>
  <si>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</si>
  <si>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</si>
  <si>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</si>
  <si>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</si>
  <si>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</si>
  <si>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</si>
  <si>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</si>
  <si>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</si>
  <si>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</si>
  <si>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</si>
  <si>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</si>
  <si>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</si>
  <si>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</si>
  <si>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</si>
  <si>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</si>
  <si>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</si>
  <si>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</si>
  <si>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</si>
  <si>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</si>
  <si>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</si>
  <si>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</si>
  <si>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</si>
  <si>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</si>
  <si>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</si>
  <si>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</si>
  <si>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</si>
  <si>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</si>
  <si>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</si>
  <si>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</si>
  <si>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</si>
  <si>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</si>
  <si>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</si>
  <si>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</si>
  <si>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</si>
  <si>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</si>
  <si>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</si>
  <si>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</si>
  <si>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</si>
  <si>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</si>
  <si>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</si>
  <si>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</si>
  <si>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</si>
  <si>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</si>
  <si>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</si>
  <si>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</si>
  <si>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</si>
  <si>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</si>
  <si>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</si>
  <si>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</si>
  <si>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</si>
  <si>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</si>
  <si>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</si>
  <si>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</si>
  <si>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</si>
  <si>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</si>
  <si>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</si>
  <si>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</si>
  <si>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</si>
  <si>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</si>
  <si>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</si>
  <si>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</si>
  <si>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</si>
  <si>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</si>
  <si>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</si>
  <si>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</si>
  <si>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</si>
  <si>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</si>
  <si>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</si>
  <si>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</si>
  <si>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</si>
  <si>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</si>
  <si>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</si>
  <si>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</si>
  <si>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</si>
  <si>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</si>
  <si>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</si>
  <si>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</si>
  <si>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</si>
  <si>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</si>
  <si>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</si>
  <si>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</si>
  <si>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</si>
  <si>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</si>
  <si>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</si>
  <si>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</si>
  <si>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</si>
  <si>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</si>
  <si>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</si>
  <si>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</si>
  <si>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</si>
  <si>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</si>
  <si>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</si>
  <si>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</si>
  <si>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</si>
  <si>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</si>
  <si>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</si>
  <si>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</si>
  <si>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</si>
  <si>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</si>
  <si>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</si>
  <si>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</si>
  <si>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</si>
  <si>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</si>
  <si>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</si>
  <si>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</si>
  <si>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</si>
  <si>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</si>
  <si>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</si>
  <si>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</si>
  <si>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</si>
  <si>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</si>
  <si>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</si>
  <si>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</si>
  <si>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</si>
  <si>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</si>
  <si>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</si>
  <si>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</si>
  <si>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</si>
  <si>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</si>
  <si>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</si>
  <si>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</si>
  <si>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</si>
  <si>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</si>
  <si>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</si>
  <si>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</si>
  <si>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</si>
  <si>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</si>
  <si>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</si>
  <si>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</si>
  <si>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</si>
  <si>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</si>
  <si>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</si>
  <si>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</si>
  <si>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</si>
  <si>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</si>
  <si>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</si>
  <si>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</si>
  <si>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</si>
  <si>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</si>
  <si>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</si>
  <si>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</si>
  <si>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</si>
  <si>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</si>
  <si>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</si>
  <si>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</si>
  <si>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</si>
  <si>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</si>
  <si>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</si>
  <si>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</si>
  <si>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</si>
  <si>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</si>
  <si>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</si>
  <si>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</si>
  <si>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</si>
  <si>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</si>
  <si>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</si>
  <si>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</si>
  <si>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</si>
  <si>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</si>
  <si>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</si>
  <si>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</si>
  <si>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</si>
  <si>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</si>
  <si>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</si>
  <si>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</si>
  <si>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</si>
  <si>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</si>
  <si>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</si>
  <si>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</si>
  <si>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</si>
  <si>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</si>
  <si>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</si>
  <si>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</si>
  <si>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</si>
  <si>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</si>
  <si>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</si>
  <si>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</si>
  <si>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</si>
  <si>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</si>
  <si>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</si>
  <si>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</si>
  <si>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</si>
  <si>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</si>
  <si>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</si>
  <si>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</si>
  <si>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</si>
  <si>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</si>
  <si>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</si>
  <si>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</si>
  <si>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</si>
  <si>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</si>
  <si>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</si>
  <si>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</si>
  <si>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</si>
  <si>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</si>
  <si>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</si>
  <si>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</si>
  <si>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</si>
  <si>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</si>
  <si>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</si>
  <si>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</si>
  <si>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</si>
  <si>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</si>
  <si>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</si>
  <si>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</si>
  <si>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</si>
  <si>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</si>
  <si>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</si>
  <si>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</si>
  <si>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</si>
  <si>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</si>
  <si>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</si>
  <si>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</si>
  <si>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</si>
  <si>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</si>
  <si>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</si>
  <si>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</si>
  <si>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</si>
  <si>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</si>
  <si>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</si>
  <si>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</si>
  <si>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</si>
  <si>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</si>
  <si>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</si>
  <si>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</si>
  <si>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</si>
  <si>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</si>
  <si>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</si>
  <si>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</si>
  <si>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</si>
  <si>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</si>
  <si>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</si>
  <si>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</si>
  <si>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</si>
  <si>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</si>
  <si>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</si>
  <si>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</si>
  <si>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</si>
  <si>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</si>
  <si>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</si>
  <si>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</si>
  <si>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</si>
  <si>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</si>
  <si>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</si>
  <si>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</si>
  <si>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</si>
  <si>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</si>
  <si>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</si>
  <si>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</si>
  <si>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</si>
  <si>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</si>
  <si>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</si>
  <si>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</si>
  <si>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</si>
  <si>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</si>
  <si>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</si>
  <si>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</si>
  <si>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</si>
  <si>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</si>
  <si>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</si>
  <si>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</si>
  <si>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</si>
  <si>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</si>
  <si>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</si>
  <si>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</si>
  <si>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</si>
  <si>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</si>
  <si>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</si>
  <si>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</si>
  <si>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</si>
  <si>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</si>
  <si>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</si>
  <si>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</si>
  <si>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</si>
  <si>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</si>
  <si>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</si>
  <si>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</si>
  <si>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</si>
  <si>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</si>
  <si>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</si>
  <si>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</si>
  <si>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</si>
  <si>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</si>
  <si>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</si>
  <si>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</si>
  <si>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</si>
  <si>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</si>
  <si>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</si>
  <si>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</si>
  <si>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</si>
  <si>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</si>
  <si>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</si>
  <si>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</si>
  <si>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</si>
  <si>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</si>
  <si>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</si>
  <si>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</si>
  <si>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</si>
  <si>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</si>
  <si>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</si>
  <si>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</si>
  <si>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</si>
  <si>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</si>
  <si>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</si>
  <si>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</si>
  <si>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</si>
  <si>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</si>
  <si>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</si>
  <si>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</si>
  <si>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</si>
  <si>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</si>
  <si>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</si>
  <si>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</si>
  <si>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</si>
  <si>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</si>
  <si>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</si>
  <si>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</si>
  <si>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</si>
  <si>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</si>
  <si>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</si>
  <si>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</si>
  <si>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</si>
  <si>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</si>
  <si>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</si>
  <si>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</si>
  <si>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</si>
  <si>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</si>
  <si>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</si>
  <si>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</si>
  <si>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</si>
  <si>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</si>
  <si>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</si>
  <si>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</si>
  <si>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</si>
  <si>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</si>
  <si>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</si>
  <si>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</si>
  <si>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</si>
  <si>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</si>
  <si>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</si>
  <si>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</si>
  <si>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</si>
  <si>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</si>
  <si>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</si>
  <si>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</si>
  <si>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</si>
  <si>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</si>
  <si>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</si>
  <si>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</si>
  <si>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</si>
  <si>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</si>
  <si>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</si>
  <si>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</si>
  <si>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</si>
  <si>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</si>
  <si>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</si>
  <si>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</si>
  <si>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</si>
  <si>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</si>
  <si>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</si>
  <si>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</si>
  <si>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</si>
  <si>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</si>
  <si>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</si>
  <si>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</si>
  <si>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</si>
  <si>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</si>
  <si>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</si>
  <si>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</si>
  <si>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</si>
  <si>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</si>
  <si>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</si>
  <si>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</si>
  <si>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</si>
  <si>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</si>
  <si>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</si>
  <si>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</si>
  <si>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</si>
  <si>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</si>
  <si>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</si>
  <si>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</si>
  <si>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</si>
  <si>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</si>
  <si>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</si>
  <si>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</si>
  <si>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</si>
  <si>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</si>
  <si>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</si>
  <si>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</si>
  <si>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</si>
  <si>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</si>
  <si>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</si>
  <si>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</si>
  <si>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</si>
  <si>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</si>
  <si>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</si>
  <si>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</si>
  <si>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</si>
  <si>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</si>
  <si>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</si>
  <si>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</si>
  <si>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</si>
  <si>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</si>
  <si>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</si>
  <si>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</si>
  <si>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</si>
  <si>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</si>
  <si>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</si>
  <si>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</si>
  <si>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</si>
  <si>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</si>
  <si>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</si>
  <si>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</si>
  <si>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</si>
  <si>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</si>
  <si>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</si>
  <si>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</si>
  <si>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</si>
  <si>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</si>
  <si>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</si>
  <si>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</si>
  <si>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</si>
  <si>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</si>
  <si>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</si>
  <si>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</si>
  <si>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</si>
  <si>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</si>
  <si>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</si>
  <si>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</si>
  <si>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</si>
  <si>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</si>
  <si>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</si>
  <si>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</si>
  <si>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</si>
  <si>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</si>
  <si>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</si>
  <si>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</si>
  <si>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</si>
  <si>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</si>
  <si>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</si>
  <si>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</si>
  <si>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</si>
  <si>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</si>
  <si>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</si>
  <si>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</si>
  <si>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</si>
  <si>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</si>
  <si>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</si>
  <si>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</si>
  <si>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</si>
  <si>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</si>
  <si>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</si>
  <si>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</si>
  <si>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</si>
  <si>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</si>
  <si>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</si>
  <si>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</si>
  <si>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</si>
  <si>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</si>
  <si>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</si>
  <si>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</si>
  <si>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</si>
  <si>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</si>
  <si>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</si>
  <si>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</si>
  <si>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</si>
  <si>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</si>
  <si>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</si>
  <si>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</si>
  <si>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</si>
  <si>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</si>
  <si>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</si>
  <si>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</si>
  <si>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</si>
  <si>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</si>
  <si>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</si>
  <si>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</si>
  <si>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</si>
  <si>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</si>
  <si>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</si>
  <si>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</si>
  <si>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</si>
  <si>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</si>
  <si>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</si>
  <si>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</si>
  <si>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</si>
  <si>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</si>
  <si>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</si>
  <si>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</si>
  <si>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</si>
  <si>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</si>
  <si>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</si>
  <si>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</si>
  <si>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</si>
  <si>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</si>
  <si>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</si>
  <si>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</si>
  <si>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</si>
  <si>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</si>
  <si>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</si>
  <si>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</si>
  <si>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</si>
  <si>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</si>
  <si>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</si>
  <si>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</si>
  <si>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</si>
  <si>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</si>
  <si>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</si>
  <si>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</si>
  <si>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</si>
  <si>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</si>
  <si>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</si>
  <si>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</si>
  <si>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</si>
  <si>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</si>
  <si>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</si>
  <si>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</si>
  <si>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</si>
  <si>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</si>
  <si>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</si>
  <si>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</si>
  <si>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</si>
  <si>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</si>
  <si>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</si>
  <si>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</si>
  <si>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</si>
  <si>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</si>
  <si>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</si>
  <si>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</si>
  <si>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</si>
  <si>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</si>
  <si>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</si>
  <si>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</si>
  <si>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</si>
  <si>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</si>
  <si>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</si>
  <si>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</si>
  <si>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</si>
  <si>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</si>
  <si>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</si>
  <si>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</si>
  <si>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</si>
  <si>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</si>
  <si>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</si>
  <si>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</si>
  <si>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</si>
  <si>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</si>
  <si>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</si>
  <si>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</si>
  <si>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</si>
  <si>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</si>
  <si>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</si>
  <si>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</si>
  <si>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</si>
  <si>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</si>
  <si>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</si>
  <si>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</si>
  <si>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</si>
  <si>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</si>
  <si>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</si>
  <si>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</si>
  <si>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</si>
  <si>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</si>
  <si>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</si>
  <si>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</si>
  <si>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</si>
  <si>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</si>
  <si>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</si>
  <si>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</si>
  <si>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</si>
  <si>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</si>
  <si>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</si>
  <si>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</si>
  <si>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</si>
  <si>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</si>
  <si>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</si>
  <si>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</si>
  <si>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</si>
  <si>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</si>
  <si>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</si>
  <si>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</si>
  <si>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</si>
  <si>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</si>
  <si>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</si>
  <si>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</si>
  <si>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</si>
  <si>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</si>
  <si>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</si>
  <si>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</si>
  <si>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</si>
  <si>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</si>
  <si>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</si>
  <si>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</si>
  <si>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</si>
  <si>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</si>
  <si>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</si>
  <si>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</si>
  <si>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</si>
  <si>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</si>
  <si>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</si>
  <si>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</si>
  <si>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</si>
  <si>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</si>
  <si>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</si>
  <si>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</si>
  <si>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</si>
  <si>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</si>
  <si>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</si>
  <si>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</si>
  <si>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</si>
  <si>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</si>
  <si>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</si>
  <si>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</si>
  <si>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</si>
  <si>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</si>
  <si>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</si>
  <si>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</si>
  <si>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</si>
  <si>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</si>
  <si>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</si>
  <si>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</si>
  <si>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</si>
  <si>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</si>
  <si>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</si>
  <si>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</si>
  <si>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</si>
  <si>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</si>
  <si>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</si>
  <si>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</si>
  <si>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</si>
  <si>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</si>
  <si>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</si>
  <si>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</si>
  <si>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</si>
  <si>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</si>
  <si>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</si>
  <si>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</si>
  <si>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</si>
  <si>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</si>
  <si>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</si>
  <si>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</si>
  <si>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</si>
  <si>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</si>
  <si>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</si>
  <si>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</si>
  <si>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</si>
  <si>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</si>
  <si>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</si>
  <si>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</si>
  <si>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</si>
  <si>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</si>
  <si>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</si>
  <si>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</si>
  <si>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</si>
  <si>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</si>
  <si>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</si>
  <si>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</si>
  <si>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</si>
  <si>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</si>
  <si>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</si>
  <si>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</si>
  <si>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</si>
  <si>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</si>
  <si>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</si>
  <si>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</si>
  <si>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</si>
  <si>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</si>
  <si>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</si>
  <si>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</si>
  <si>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</si>
  <si>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</si>
  <si>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</si>
  <si>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</si>
  <si>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</si>
  <si>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</si>
  <si>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</si>
  <si>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</si>
  <si>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</si>
  <si>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</si>
  <si>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</si>
  <si>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</si>
  <si>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</si>
  <si>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</si>
  <si>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</si>
  <si>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</si>
  <si>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</si>
  <si>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</si>
  <si>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</si>
  <si>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</si>
  <si>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</si>
  <si>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</si>
  <si>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</si>
  <si>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</si>
  <si>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</si>
  <si>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</si>
  <si>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</si>
  <si>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</si>
  <si>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</si>
  <si>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</si>
  <si>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</si>
  <si>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</si>
  <si>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</si>
  <si>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</si>
  <si>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</si>
  <si>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</si>
  <si>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</si>
  <si>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</si>
  <si>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</si>
  <si>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</si>
  <si>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</si>
  <si>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</si>
  <si>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</si>
  <si>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</si>
  <si>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</si>
  <si>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</si>
  <si>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</si>
  <si>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</si>
  <si>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</si>
  <si>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</si>
  <si>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</si>
  <si>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</si>
  <si>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</si>
  <si>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</si>
  <si>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</si>
  <si>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</si>
  <si>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</si>
  <si>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</si>
  <si>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</si>
  <si>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</si>
  <si>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</si>
  <si>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</si>
  <si>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</si>
  <si>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</si>
  <si>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</si>
  <si>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</si>
  <si>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</si>
  <si>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</si>
  <si>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</si>
  <si>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</si>
  <si>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</si>
  <si>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</si>
  <si>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</si>
  <si>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</si>
  <si>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</si>
  <si>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</si>
  <si>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</si>
  <si>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</si>
  <si>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</si>
  <si>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</si>
  <si>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</si>
  <si>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</si>
  <si>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</si>
  <si>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</si>
  <si>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</si>
  <si>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</si>
  <si>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</si>
  <si>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</si>
  <si>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</si>
  <si>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</si>
  <si>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</si>
  <si>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</si>
  <si>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</si>
  <si>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</si>
  <si>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</si>
  <si>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</si>
  <si>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</si>
  <si>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</si>
  <si>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</si>
  <si>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</si>
  <si>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</si>
  <si>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</si>
  <si>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</si>
  <si>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</si>
  <si>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</si>
  <si>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</si>
  <si>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</si>
  <si>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</si>
  <si>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</si>
  <si>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</si>
  <si>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</si>
  <si>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</si>
  <si>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</si>
  <si>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</si>
  <si>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</si>
  <si>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</si>
  <si>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</si>
  <si>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</si>
  <si>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</si>
  <si>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</si>
  <si>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</si>
  <si>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</si>
  <si>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</si>
  <si>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</si>
  <si>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</si>
  <si>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</si>
  <si>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</si>
  <si>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</si>
  <si>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</si>
  <si>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</si>
  <si>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</si>
  <si>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</si>
  <si>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</si>
  <si>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</si>
  <si>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</si>
  <si>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</si>
  <si>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</si>
  <si>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</si>
  <si>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</si>
  <si>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</si>
  <si>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</si>
  <si>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</si>
  <si>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სილქ როუდ ბანკი</t>
  </si>
  <si>
    <t>ი.მანაგაძე</t>
  </si>
  <si>
    <t>ა.ლურსმანაშვილი</t>
  </si>
  <si>
    <t>www.silkroadbank.ge</t>
  </si>
  <si>
    <t>ირაკლი მანაგაძე</t>
  </si>
  <si>
    <t>დამოუკიდებელი თავმჯდომარე</t>
  </si>
  <si>
    <t>ვასილ კენკიშვილი</t>
  </si>
  <si>
    <t>მამუკა შურღაია</t>
  </si>
  <si>
    <t>დევიდ ფრანც ბორგერი, /გერმანია/</t>
  </si>
  <si>
    <t>მზია ქოქუაშვილი</t>
  </si>
  <si>
    <t>დამოუკიდებელი წევრი</t>
  </si>
  <si>
    <t>არჩილ ლურსმანაშვილი</t>
  </si>
  <si>
    <t>გენერალური დირექტორი</t>
  </si>
  <si>
    <t>ნათია მერაბიშვილი</t>
  </si>
  <si>
    <t>ფინანსური დირექტორი</t>
  </si>
  <si>
    <t>გიორგი ღიბრაძე</t>
  </si>
  <si>
    <t>სილქ როუდ გრუპ ჰოლდინგ (მალტა) ლიმიტედ, /მალტა/</t>
  </si>
  <si>
    <t>შპს პარტომტა</t>
  </si>
  <si>
    <t>გიორგი რამიშვილი</t>
  </si>
  <si>
    <t>ალექსი თოფურია</t>
  </si>
  <si>
    <t>აქციებით შეზღუდული კერძო კომპანია ბრეიტენბერგ პრაივიტ ლიმიტედ, /სინგაპური/</t>
  </si>
  <si>
    <t>2.1.1</t>
  </si>
  <si>
    <t xml:space="preserve"> ერკინ ტატიშევი, /ყაზახეთი/</t>
  </si>
  <si>
    <t>ცხრილი 9 (Capital), N39</t>
  </si>
  <si>
    <t>ცხრილი 9 (Capital), N2</t>
  </si>
  <si>
    <t>ცხრილი 9 (Capital), N6</t>
  </si>
  <si>
    <t>ცხრილი 9 (Capital), N5</t>
  </si>
  <si>
    <t>ბექა კვეზერელი</t>
  </si>
  <si>
    <t>იურიდიული დირექტორი</t>
  </si>
  <si>
    <t>ოპერაციების მართვის დირექტორი</t>
  </si>
  <si>
    <t>ირაკლი ბენდელიანი</t>
  </si>
  <si>
    <t>ინფორმაციული ტექნოლოგიების დირექტორი</t>
  </si>
  <si>
    <t>არადამოუკიდებელი წევრი</t>
  </si>
  <si>
    <t>მათ შორის: კორპორატიული სავალო ფასიანი ქაღალდების საერთო რეზერვი</t>
  </si>
  <si>
    <t>ცხრილი 9 (Capital), N37</t>
  </si>
  <si>
    <t>კახა ბასიაშვილი</t>
  </si>
  <si>
    <t>რისკების დირექტორი</t>
  </si>
  <si>
    <t>დავით ნიკოლაიშვილი</t>
  </si>
  <si>
    <t>კომერციული დირექტორი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</si>
</sst>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53">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108" fillId="0" borderId="0" xfId="0" applyFont="1"/>
    <xf numFmtId="49" fontId="108" fillId="0" borderId="7" xfId="0" applyNumberFormat="1" applyFont="1" applyBorder="1" applyAlignment="1">
      <alignment horizontal="right" vertical="center"/>
    </xf>
    <xf numFmtId="49" fontId="108" fillId="0" borderId="84" xfId="0" applyNumberFormat="1" applyFont="1" applyBorder="1" applyAlignment="1">
      <alignment horizontal="right" vertical="center"/>
    </xf>
    <xf numFmtId="49" fontId="108" fillId="0" borderId="87" xfId="0" applyNumberFormat="1" applyFont="1" applyBorder="1" applyAlignment="1">
      <alignment horizontal="right" vertical="center"/>
    </xf>
    <xf numFmtId="49" fontId="108" fillId="0" borderId="92" xfId="0" applyNumberFormat="1" applyFont="1" applyBorder="1" applyAlignment="1">
      <alignment horizontal="right" vertical="center"/>
    </xf>
    <xf numFmtId="0" fontId="108" fillId="0" borderId="0" xfId="0" applyFont="1" applyAlignment="1">
      <alignment horizontal="left"/>
    </xf>
    <xf numFmtId="0" fontId="108" fillId="0" borderId="92" xfId="0" applyFont="1" applyBorder="1" applyAlignment="1">
      <alignment horizontal="right" vertical="center"/>
    </xf>
    <xf numFmtId="49" fontId="108" fillId="0" borderId="0" xfId="0" applyNumberFormat="1" applyFont="1" applyAlignment="1">
      <alignment horizontal="right" vertical="center"/>
    </xf>
    <xf numFmtId="0" fontId="108" fillId="0" borderId="0" xfId="0" applyFont="1" applyAlignment="1">
      <alignment vertical="center" wrapText="1"/>
    </xf>
    <xf numFmtId="0" fontId="108"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xf numFmtId="193" fontId="4" fillId="36" borderId="26" xfId="0" applyNumberFormat="1" applyFont="1" applyFill="1" applyBorder="1"/>
    <xf numFmtId="193" fontId="4" fillId="0" borderId="22" xfId="0" applyNumberFormat="1" applyFont="1" applyBorder="1"/>
    <xf numFmtId="193" fontId="4" fillId="0" borderId="23" xfId="0" applyNumberFormat="1" applyFont="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100" xfId="20" applyBorder="1"/>
    <xf numFmtId="0" fontId="4" fillId="0" borderId="7" xfId="0" applyFont="1" applyBorder="1" applyAlignment="1">
      <alignment vertical="center"/>
    </xf>
    <xf numFmtId="0" fontId="4" fillId="0" borderId="59" xfId="0" applyFont="1" applyBorder="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6" fillId="0" borderId="107"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vertical="center"/>
    </xf>
    <xf numFmtId="0" fontId="4" fillId="0" borderId="102" xfId="0" applyFont="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0" fontId="4" fillId="0" borderId="72" xfId="0"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vertical="center"/>
    </xf>
    <xf numFmtId="0" fontId="4" fillId="0" borderId="115" xfId="0" applyFont="1" applyBorder="1" applyAlignment="1">
      <alignment horizontal="center" vertical="center"/>
    </xf>
    <xf numFmtId="0" fontId="4" fillId="0" borderId="116" xfId="0" applyFont="1" applyBorder="1" applyAlignment="1">
      <alignment vertical="center"/>
    </xf>
    <xf numFmtId="0" fontId="4" fillId="0" borderId="117" xfId="0" applyFont="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Alignment="1">
      <alignment vertical="center"/>
    </xf>
    <xf numFmtId="0" fontId="4" fillId="0" borderId="77" xfId="0" applyFont="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107" xfId="0" applyFont="1" applyBorder="1" applyAlignment="1">
      <alignment horizontal="center" vertical="center" wrapText="1"/>
    </xf>
    <xf numFmtId="0" fontId="108" fillId="0" borderId="94" xfId="0" applyFont="1" applyBorder="1" applyAlignment="1">
      <alignment horizontal="right" vertical="center"/>
    </xf>
    <xf numFmtId="0" fontId="4" fillId="0" borderId="122" xfId="0" applyFont="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Border="1" applyAlignment="1">
      <alignment horizontal="center" vertical="center"/>
    </xf>
    <xf numFmtId="0" fontId="4" fillId="0" borderId="122" xfId="0" applyFont="1" applyBorder="1" applyAlignment="1">
      <alignment vertical="center"/>
    </xf>
    <xf numFmtId="0" fontId="6" fillId="0" borderId="26"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2"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Border="1" applyAlignment="1">
      <alignment horizontal="right" vertical="center" wrapText="1"/>
    </xf>
    <xf numFmtId="0" fontId="4" fillId="0" borderId="107" xfId="0" applyFont="1" applyBorder="1" applyAlignment="1">
      <alignment horizontal="left" vertical="center" wrapText="1"/>
    </xf>
    <xf numFmtId="0" fontId="111" fillId="0" borderId="124" xfId="0" applyFont="1" applyBorder="1" applyAlignment="1">
      <alignment horizontal="right" vertical="center" wrapText="1"/>
    </xf>
    <xf numFmtId="0" fontId="111" fillId="0" borderId="107" xfId="0" applyFont="1" applyBorder="1" applyAlignment="1">
      <alignment horizontal="left" vertical="center" wrapText="1"/>
    </xf>
    <xf numFmtId="0" fontId="6" fillId="0" borderId="12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4" xfId="0" applyFont="1" applyBorder="1" applyAlignment="1">
      <alignment horizontal="center"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0" fontId="11" fillId="0" borderId="107" xfId="17" applyFill="1" applyBorder="1" applyAlignment="1" applyProtection="1"/>
    <xf numFmtId="49" fontId="111" fillId="0" borderId="124" xfId="0" applyNumberFormat="1" applyFont="1" applyBorder="1" applyAlignment="1">
      <alignment horizontal="right" vertical="center" wrapText="1"/>
    </xf>
    <xf numFmtId="0" fontId="7" fillId="3" borderId="107" xfId="20960" applyFont="1" applyFill="1" applyBorder="1"/>
    <xf numFmtId="0" fontId="105" fillId="0" borderId="107" xfId="20960" applyFont="1" applyBorder="1" applyAlignment="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Protection="1">
      <alignment vertical="center"/>
      <protection locked="0"/>
    </xf>
    <xf numFmtId="0" fontId="115" fillId="0" borderId="106" xfId="21412" applyFont="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4" xfId="0" applyFont="1" applyBorder="1" applyAlignment="1">
      <alignment horizontal="right" vertical="center" wrapText="1"/>
    </xf>
    <xf numFmtId="0" fontId="7" fillId="0" borderId="107" xfId="0" applyFont="1" applyBorder="1" applyAlignment="1">
      <alignment vertical="center" wrapText="1"/>
    </xf>
    <xf numFmtId="0" fontId="4" fillId="0" borderId="107" xfId="0" applyFont="1" applyBorder="1" applyAlignment="1">
      <alignment vertical="center" wrapText="1"/>
    </xf>
    <xf numFmtId="0" fontId="4" fillId="0" borderId="107" xfId="0" applyFont="1" applyBorder="1" applyAlignment="1">
      <alignment horizontal="left" vertical="center" wrapText="1" indent="2"/>
    </xf>
    <xf numFmtId="3" fontId="23" fillId="36" borderId="10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8"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2" xfId="0" applyFont="1" applyBorder="1"/>
    <xf numFmtId="0" fontId="4" fillId="0" borderId="27" xfId="0" applyFont="1" applyBorder="1"/>
    <xf numFmtId="0" fontId="9" fillId="0" borderId="122" xfId="0" applyFont="1" applyBorder="1"/>
    <xf numFmtId="0" fontId="10" fillId="0" borderId="21" xfId="0" applyFont="1" applyBorder="1" applyAlignment="1">
      <alignment horizontal="center"/>
    </xf>
    <xf numFmtId="0" fontId="10" fillId="0" borderId="122" xfId="0" applyFont="1" applyBorder="1" applyAlignment="1">
      <alignment horizontal="center" vertical="center" wrapText="1"/>
    </xf>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24" xfId="0" applyFont="1" applyBorder="1" applyAlignment="1">
      <alignment horizontal="center" vertical="center" wrapText="1"/>
    </xf>
    <xf numFmtId="0" fontId="15" fillId="0" borderId="107" xfId="0" applyFont="1" applyBorder="1" applyAlignment="1">
      <alignment horizontal="center" vertical="center" wrapText="1"/>
    </xf>
    <xf numFmtId="0" fontId="16" fillId="0" borderId="107" xfId="0" applyFont="1" applyBorder="1" applyAlignment="1">
      <alignment horizontal="left" vertical="center" wrapText="1"/>
    </xf>
    <xf numFmtId="193" fontId="7" fillId="0" borderId="107" xfId="0" applyNumberFormat="1" applyFont="1" applyBorder="1" applyAlignment="1" applyProtection="1">
      <alignment vertical="center" wrapText="1"/>
      <protection locked="0"/>
    </xf>
    <xf numFmtId="193" fontId="4" fillId="0" borderId="107" xfId="0" applyNumberFormat="1" applyFont="1" applyBorder="1" applyAlignment="1" applyProtection="1">
      <alignment vertical="center" wrapText="1"/>
      <protection locked="0"/>
    </xf>
    <xf numFmtId="193" fontId="4" fillId="0" borderId="122" xfId="0" applyNumberFormat="1" applyFont="1" applyBorder="1" applyAlignment="1" applyProtection="1">
      <alignment vertical="center" wrapText="1"/>
      <protection locked="0"/>
    </xf>
    <xf numFmtId="193" fontId="7" fillId="0" borderId="107" xfId="0" applyNumberFormat="1" applyFont="1" applyBorder="1" applyAlignment="1" applyProtection="1">
      <alignment horizontal="right" vertical="center" wrapText="1"/>
      <protection locked="0"/>
    </xf>
    <xf numFmtId="0" fontId="9" fillId="2" borderId="124" xfId="0" applyFont="1" applyFill="1" applyBorder="1" applyAlignment="1">
      <alignment horizontal="right" vertical="center"/>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193" fontId="17" fillId="2" borderId="122" xfId="0" applyNumberFormat="1" applyFont="1" applyFill="1" applyBorder="1" applyAlignment="1" applyProtection="1">
      <alignment vertical="center"/>
      <protection locked="0"/>
    </xf>
    <xf numFmtId="193" fontId="9" fillId="2" borderId="122" xfId="0" applyNumberFormat="1" applyFont="1" applyFill="1" applyBorder="1" applyAlignment="1" applyProtection="1">
      <alignment vertical="center"/>
      <protection locked="0"/>
    </xf>
    <xf numFmtId="0" fontId="15" fillId="0" borderId="124" xfId="0" applyFont="1" applyBorder="1" applyAlignment="1">
      <alignment horizontal="center" vertical="center" wrapText="1"/>
    </xf>
    <xf numFmtId="14" fontId="4" fillId="0" borderId="0" xfId="0" applyNumberFormat="1" applyFont="1"/>
    <xf numFmtId="10" fontId="4" fillId="0" borderId="107" xfId="20961" applyNumberFormat="1" applyFont="1" applyFill="1" applyBorder="1" applyAlignment="1" applyProtection="1">
      <alignment horizontal="right" vertical="center" wrapText="1"/>
      <protection locked="0"/>
    </xf>
    <xf numFmtId="10" fontId="4" fillId="0" borderId="107" xfId="20961" applyNumberFormat="1" applyFont="1" applyBorder="1" applyAlignment="1" applyProtection="1">
      <alignment vertical="center" wrapText="1"/>
      <protection locked="0"/>
    </xf>
    <xf numFmtId="10" fontId="4" fillId="0" borderId="122" xfId="20961" applyNumberFormat="1" applyFont="1" applyBorder="1" applyAlignment="1" applyProtection="1">
      <alignment vertical="center" wrapText="1"/>
      <protection locked="0"/>
    </xf>
    <xf numFmtId="0" fontId="4" fillId="3" borderId="60" xfId="0" applyFont="1" applyFill="1" applyBorder="1"/>
    <xf numFmtId="0" fontId="4" fillId="3" borderId="127" xfId="0" applyFont="1" applyFill="1" applyBorder="1" applyAlignment="1">
      <alignment wrapText="1"/>
    </xf>
    <xf numFmtId="0" fontId="4" fillId="3" borderId="128" xfId="0" applyFont="1" applyFill="1" applyBorder="1"/>
    <xf numFmtId="0" fontId="6" fillId="3" borderId="11" xfId="0" applyFont="1" applyFill="1" applyBorder="1" applyAlignment="1">
      <alignment horizontal="center" wrapText="1"/>
    </xf>
    <xf numFmtId="0" fontId="4" fillId="0" borderId="107" xfId="0" applyFont="1" applyBorder="1" applyAlignment="1">
      <alignment horizontal="center"/>
    </xf>
    <xf numFmtId="0" fontId="4" fillId="3" borderId="71"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100" xfId="0" applyFont="1" applyFill="1" applyBorder="1" applyAlignment="1">
      <alignment horizontal="center" vertical="center" wrapText="1"/>
    </xf>
    <xf numFmtId="0" fontId="4" fillId="0" borderId="124" xfId="0" applyFont="1" applyBorder="1"/>
    <xf numFmtId="0" fontId="4" fillId="0" borderId="107" xfId="0" applyFont="1" applyBorder="1" applyAlignment="1">
      <alignment wrapText="1"/>
    </xf>
    <xf numFmtId="164" fontId="4" fillId="0" borderId="107" xfId="7" applyNumberFormat="1" applyFont="1" applyBorder="1"/>
    <xf numFmtId="164" fontId="4" fillId="0" borderId="122" xfId="7" applyNumberFormat="1" applyFont="1" applyBorder="1"/>
    <xf numFmtId="0" fontId="14" fillId="0" borderId="107" xfId="0" applyFont="1" applyBorder="1" applyAlignment="1">
      <alignment horizontal="left" wrapText="1" indent="2"/>
    </xf>
    <xf numFmtId="169" fontId="28" fillId="37" borderId="107" xfId="20" applyBorder="1"/>
    <xf numFmtId="164" fontId="4" fillId="0" borderId="107" xfId="7" applyNumberFormat="1" applyFont="1" applyBorder="1" applyAlignment="1">
      <alignment vertical="center"/>
    </xf>
    <xf numFmtId="0" fontId="6" fillId="0" borderId="124" xfId="0" applyFont="1" applyBorder="1"/>
    <xf numFmtId="0" fontId="6" fillId="0" borderId="107" xfId="0" applyFont="1" applyBorder="1" applyAlignment="1">
      <alignment wrapText="1"/>
    </xf>
    <xf numFmtId="164" fontId="6" fillId="0" borderId="122"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4" fillId="0" borderId="10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100" xfId="0" applyFont="1" applyFill="1" applyBorder="1"/>
    <xf numFmtId="0" fontId="6" fillId="0" borderId="25" xfId="0" applyFont="1" applyBorder="1"/>
    <xf numFmtId="0" fontId="6" fillId="0" borderId="26" xfId="0" applyFont="1" applyBorder="1" applyAlignment="1">
      <alignment wrapText="1"/>
    </xf>
    <xf numFmtId="169" fontId="28" fillId="37" borderId="125" xfId="20" applyBorder="1"/>
    <xf numFmtId="10" fontId="6" fillId="0" borderId="27" xfId="20961" applyNumberFormat="1" applyFont="1" applyBorder="1"/>
    <xf numFmtId="0" fontId="9" fillId="2" borderId="115" xfId="0" applyFont="1" applyFill="1" applyBorder="1" applyAlignment="1">
      <alignment horizontal="right" vertical="center"/>
    </xf>
    <xf numFmtId="0" fontId="9" fillId="2" borderId="102" xfId="0" applyFont="1" applyFill="1" applyBorder="1" applyAlignment="1">
      <alignment vertical="center"/>
    </xf>
    <xf numFmtId="193" fontId="9" fillId="2" borderId="102" xfId="0" applyNumberFormat="1" applyFont="1" applyFill="1" applyBorder="1" applyAlignment="1" applyProtection="1">
      <alignment vertical="center"/>
      <protection locked="0"/>
    </xf>
    <xf numFmtId="193" fontId="17" fillId="2" borderId="102" xfId="0" applyNumberFormat="1" applyFont="1" applyFill="1" applyBorder="1" applyAlignment="1" applyProtection="1">
      <alignment vertical="center"/>
      <protection locked="0"/>
    </xf>
    <xf numFmtId="193" fontId="17" fillId="2" borderId="116" xfId="0" applyNumberFormat="1" applyFont="1" applyFill="1" applyBorder="1" applyAlignment="1" applyProtection="1">
      <alignment vertical="center"/>
      <protection locked="0"/>
    </xf>
    <xf numFmtId="0" fontId="9" fillId="0" borderId="107" xfId="0" applyFont="1" applyBorder="1" applyAlignment="1">
      <alignment horizontal="left" vertical="center" wrapText="1"/>
    </xf>
    <xf numFmtId="0" fontId="6" fillId="3" borderId="0" xfId="0" applyFont="1" applyFill="1" applyAlignment="1">
      <alignment horizontal="center"/>
    </xf>
    <xf numFmtId="0" fontId="108" fillId="0" borderId="94" xfId="0" applyFont="1" applyBorder="1" applyAlignment="1">
      <alignment horizontal="left" vertical="center"/>
    </xf>
    <xf numFmtId="0" fontId="108" fillId="0" borderId="92" xfId="0" applyFont="1" applyBorder="1" applyAlignment="1">
      <alignment vertical="center" wrapText="1"/>
    </xf>
    <xf numFmtId="0" fontId="108" fillId="0" borderId="92" xfId="0" applyFont="1" applyBorder="1" applyAlignment="1">
      <alignment horizontal="left" vertical="center" wrapText="1"/>
    </xf>
    <xf numFmtId="0" fontId="118" fillId="0" borderId="0" xfId="11" applyFont="1"/>
    <xf numFmtId="0" fontId="119" fillId="0" borderId="0" xfId="0" applyFont="1"/>
    <xf numFmtId="0" fontId="120" fillId="0" borderId="0" xfId="11" applyFont="1"/>
    <xf numFmtId="14" fontId="119" fillId="0" borderId="0" xfId="0" applyNumberFormat="1" applyFont="1"/>
    <xf numFmtId="0" fontId="122"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protection locked="0"/>
    </xf>
    <xf numFmtId="0" fontId="123" fillId="3" borderId="107" xfId="13" applyFont="1" applyFill="1" applyBorder="1" applyAlignment="1" applyProtection="1">
      <alignment horizontal="left" vertical="center" wrapText="1"/>
      <protection locked="0"/>
    </xf>
    <xf numFmtId="0" fontId="122" fillId="0" borderId="107" xfId="0" applyFont="1" applyBorder="1"/>
    <xf numFmtId="0" fontId="123" fillId="0" borderId="107" xfId="13" applyFont="1" applyBorder="1" applyAlignment="1" applyProtection="1">
      <alignment horizontal="left" vertical="center" wrapText="1"/>
      <protection locked="0"/>
    </xf>
    <xf numFmtId="49" fontId="123" fillId="0" borderId="107" xfId="5" applyNumberFormat="1" applyFont="1" applyBorder="1" applyAlignment="1" applyProtection="1">
      <alignment horizontal="right" vertical="center"/>
      <protection locked="0"/>
    </xf>
    <xf numFmtId="49" fontId="124" fillId="0" borderId="107" xfId="5" applyNumberFormat="1" applyFont="1" applyBorder="1" applyAlignment="1" applyProtection="1">
      <alignment horizontal="right" vertical="center"/>
      <protection locked="0"/>
    </xf>
    <xf numFmtId="0" fontId="119" fillId="0" borderId="0" xfId="0" applyFont="1" applyAlignment="1">
      <alignment wrapText="1"/>
    </xf>
    <xf numFmtId="0" fontId="119" fillId="0" borderId="107" xfId="0" applyFont="1" applyBorder="1" applyAlignment="1">
      <alignment horizontal="center" vertical="center"/>
    </xf>
    <xf numFmtId="0" fontId="119"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wrapText="1"/>
      <protection locked="0"/>
    </xf>
    <xf numFmtId="0" fontId="119" fillId="0" borderId="107" xfId="0" applyFont="1" applyBorder="1"/>
    <xf numFmtId="166" fontId="118" fillId="36" borderId="107" xfId="21413" applyFont="1" applyFill="1" applyBorder="1"/>
    <xf numFmtId="49" fontId="123" fillId="0" borderId="107" xfId="5" applyNumberFormat="1" applyFont="1" applyBorder="1" applyAlignment="1" applyProtection="1">
      <alignment horizontal="right" vertical="center" wrapText="1"/>
      <protection locked="0"/>
    </xf>
    <xf numFmtId="49" fontId="124" fillId="0" borderId="107" xfId="5" applyNumberFormat="1" applyFont="1" applyBorder="1" applyAlignment="1" applyProtection="1">
      <alignment horizontal="right" vertical="center" wrapText="1"/>
      <protection locked="0"/>
    </xf>
    <xf numFmtId="0" fontId="122" fillId="0" borderId="0" xfId="0" applyFont="1"/>
    <xf numFmtId="0" fontId="119" fillId="0" borderId="107" xfId="0" applyFont="1" applyBorder="1" applyAlignment="1">
      <alignment wrapText="1"/>
    </xf>
    <xf numFmtId="0" fontId="119" fillId="0" borderId="107" xfId="0" applyFont="1" applyBorder="1" applyAlignment="1">
      <alignment horizontal="left" indent="8"/>
    </xf>
    <xf numFmtId="0" fontId="118" fillId="0" borderId="107" xfId="0" applyFont="1" applyBorder="1" applyAlignment="1">
      <alignment horizontal="left" vertical="center" wrapText="1"/>
    </xf>
    <xf numFmtId="0" fontId="119" fillId="0" borderId="0" xfId="0" applyFont="1" applyAlignment="1">
      <alignment horizontal="left"/>
    </xf>
    <xf numFmtId="0" fontId="121" fillId="0" borderId="107" xfId="0" applyFont="1" applyBorder="1" applyAlignment="1">
      <alignment horizontal="left" indent="1"/>
    </xf>
    <xf numFmtId="0" fontId="121" fillId="0" borderId="107" xfId="0" applyFont="1" applyBorder="1" applyAlignment="1">
      <alignment horizontal="left" wrapText="1" indent="1"/>
    </xf>
    <xf numFmtId="0" fontId="118" fillId="0" borderId="107" xfId="0" applyFont="1" applyBorder="1" applyAlignment="1">
      <alignment horizontal="left" indent="1"/>
    </xf>
    <xf numFmtId="0" fontId="118" fillId="0" borderId="107" xfId="0" applyFont="1" applyBorder="1" applyAlignment="1">
      <alignment horizontal="left" wrapText="1" indent="2"/>
    </xf>
    <xf numFmtId="0" fontId="121" fillId="0" borderId="107" xfId="0" applyFont="1" applyBorder="1" applyAlignment="1">
      <alignment horizontal="left" vertical="center" indent="1"/>
    </xf>
    <xf numFmtId="0" fontId="119" fillId="81" borderId="107" xfId="0" applyFont="1" applyFill="1" applyBorder="1"/>
    <xf numFmtId="0" fontId="119" fillId="0" borderId="107" xfId="0" applyFont="1" applyBorder="1" applyAlignment="1">
      <alignment horizontal="left" wrapText="1"/>
    </xf>
    <xf numFmtId="0" fontId="119" fillId="0" borderId="107" xfId="0" applyFont="1" applyBorder="1" applyAlignment="1">
      <alignment horizontal="left" wrapText="1" indent="2"/>
    </xf>
    <xf numFmtId="0" fontId="122" fillId="0" borderId="7" xfId="0" applyFont="1" applyBorder="1"/>
    <xf numFmtId="0" fontId="122" fillId="81" borderId="107" xfId="0" applyFont="1" applyFill="1" applyBorder="1"/>
    <xf numFmtId="0" fontId="119" fillId="0" borderId="0" xfId="0" applyFont="1" applyAlignment="1">
      <alignment horizontal="center" vertical="center"/>
    </xf>
    <xf numFmtId="0" fontId="119" fillId="0" borderId="0" xfId="0" applyFont="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7" xfId="0" applyNumberFormat="1" applyFont="1" applyBorder="1" applyAlignment="1">
      <alignment horizontal="center" vertical="center" wrapText="1"/>
    </xf>
    <xf numFmtId="0" fontId="119" fillId="0" borderId="107" xfId="0" applyFont="1" applyBorder="1" applyAlignment="1">
      <alignment horizontal="center"/>
    </xf>
    <xf numFmtId="0" fontId="119" fillId="0" borderId="107" xfId="0" applyFont="1" applyBorder="1" applyAlignment="1">
      <alignment horizontal="left" indent="1"/>
    </xf>
    <xf numFmtId="0" fontId="119" fillId="0" borderId="7" xfId="0" applyFont="1" applyBorder="1"/>
    <xf numFmtId="0" fontId="119" fillId="0" borderId="107" xfId="0" applyFont="1" applyBorder="1" applyAlignment="1">
      <alignment horizontal="left" indent="2"/>
    </xf>
    <xf numFmtId="49" fontId="119" fillId="0" borderId="107" xfId="0" applyNumberFormat="1" applyFont="1" applyBorder="1" applyAlignment="1">
      <alignment horizontal="left" indent="3"/>
    </xf>
    <xf numFmtId="49" fontId="119" fillId="0" borderId="107" xfId="0" applyNumberFormat="1" applyFont="1" applyBorder="1" applyAlignment="1">
      <alignment horizontal="left" indent="1"/>
    </xf>
    <xf numFmtId="49" fontId="119" fillId="0" borderId="107" xfId="0" applyNumberFormat="1" applyFont="1" applyBorder="1" applyAlignment="1">
      <alignment horizontal="left" wrapText="1" indent="2"/>
    </xf>
    <xf numFmtId="49" fontId="119" fillId="0" borderId="107" xfId="0" applyNumberFormat="1" applyFont="1" applyBorder="1" applyAlignment="1">
      <alignment horizontal="left" vertical="top" wrapText="1" indent="2"/>
    </xf>
    <xf numFmtId="49" fontId="119" fillId="0" borderId="107" xfId="0" applyNumberFormat="1" applyFont="1" applyBorder="1" applyAlignment="1">
      <alignment horizontal="left" wrapText="1" indent="3"/>
    </xf>
    <xf numFmtId="0" fontId="119" fillId="0" borderId="107" xfId="0" applyFont="1" applyBorder="1" applyAlignment="1">
      <alignment horizontal="left" wrapText="1" indent="1"/>
    </xf>
    <xf numFmtId="0" fontId="121" fillId="0" borderId="138" xfId="0" applyFont="1" applyBorder="1" applyAlignment="1">
      <alignment horizontal="left" vertical="center" wrapText="1"/>
    </xf>
    <xf numFmtId="0" fontId="119" fillId="0" borderId="102" xfId="0" applyFont="1" applyBorder="1" applyAlignment="1">
      <alignment horizontal="center" vertical="center" wrapText="1"/>
    </xf>
    <xf numFmtId="0" fontId="121" fillId="0" borderId="107" xfId="0" applyFont="1" applyBorder="1" applyAlignment="1">
      <alignment horizontal="left" vertical="center" wrapText="1"/>
    </xf>
    <xf numFmtId="0" fontId="127" fillId="0" borderId="0" xfId="0" applyFont="1"/>
    <xf numFmtId="0" fontId="127" fillId="0" borderId="0" xfId="0" applyFont="1" applyAlignment="1">
      <alignment horizontal="center" vertical="center"/>
    </xf>
    <xf numFmtId="49" fontId="108" fillId="0" borderId="107" xfId="0" applyNumberFormat="1" applyFont="1" applyBorder="1" applyAlignment="1">
      <alignment horizontal="right" vertical="center"/>
    </xf>
    <xf numFmtId="0" fontId="108" fillId="3" borderId="107" xfId="5" applyFont="1" applyFill="1" applyBorder="1" applyAlignment="1" applyProtection="1">
      <alignment horizontal="right" vertical="center"/>
      <protection locked="0"/>
    </xf>
    <xf numFmtId="0" fontId="108" fillId="0" borderId="107" xfId="0" applyFont="1" applyBorder="1" applyAlignment="1">
      <alignment vertical="center" wrapText="1"/>
    </xf>
    <xf numFmtId="0" fontId="128" fillId="0" borderId="107" xfId="0" applyFont="1" applyBorder="1" applyAlignment="1">
      <alignment horizontal="left" vertical="center" wrapText="1"/>
    </xf>
    <xf numFmtId="0" fontId="108" fillId="0" borderId="107" xfId="0" applyFont="1" applyBorder="1" applyAlignment="1">
      <alignment vertical="center"/>
    </xf>
    <xf numFmtId="0" fontId="128" fillId="0" borderId="107" xfId="0" applyFont="1" applyBorder="1" applyAlignment="1">
      <alignment vertical="center" wrapText="1"/>
    </xf>
    <xf numFmtId="2" fontId="108" fillId="3" borderId="107" xfId="5" applyNumberFormat="1" applyFont="1" applyFill="1" applyBorder="1" applyAlignment="1" applyProtection="1">
      <alignment horizontal="right" vertical="center"/>
      <protection locked="0"/>
    </xf>
    <xf numFmtId="0" fontId="108" fillId="0" borderId="107" xfId="0" applyFont="1" applyBorder="1" applyAlignment="1">
      <alignment horizontal="left" vertical="center" wrapText="1"/>
    </xf>
    <xf numFmtId="0" fontId="108" fillId="0" borderId="107" xfId="0" applyFont="1" applyBorder="1" applyAlignment="1">
      <alignment horizontal="right" vertical="center"/>
    </xf>
    <xf numFmtId="0" fontId="129" fillId="0" borderId="0" xfId="0" applyFont="1"/>
    <xf numFmtId="0" fontId="108" fillId="0" borderId="107" xfId="12672" applyFont="1" applyBorder="1" applyAlignment="1">
      <alignment horizontal="left" vertical="center" wrapText="1"/>
    </xf>
    <xf numFmtId="0" fontId="108" fillId="0" borderId="102" xfId="0" applyFont="1" applyBorder="1" applyAlignment="1">
      <alignment horizontal="left" vertical="top" wrapText="1"/>
    </xf>
    <xf numFmtId="0" fontId="130" fillId="0" borderId="107" xfId="0" applyFont="1" applyBorder="1"/>
    <xf numFmtId="0" fontId="128" fillId="0" borderId="107" xfId="0" applyFont="1" applyBorder="1" applyAlignment="1">
      <alignment horizontal="left" vertical="top" wrapText="1"/>
    </xf>
    <xf numFmtId="0" fontId="128" fillId="0" borderId="107" xfId="0" applyFont="1" applyBorder="1"/>
    <xf numFmtId="0" fontId="128" fillId="0" borderId="107" xfId="0" applyFont="1" applyBorder="1" applyAlignment="1">
      <alignment horizontal="left" wrapText="1" indent="2"/>
    </xf>
    <xf numFmtId="0" fontId="108" fillId="0" borderId="107" xfId="12672" applyFont="1" applyBorder="1" applyAlignment="1">
      <alignment horizontal="left" vertical="center" wrapText="1" indent="2"/>
    </xf>
    <xf numFmtId="0" fontId="128" fillId="0" borderId="107" xfId="0" applyFont="1" applyBorder="1" applyAlignment="1">
      <alignment horizontal="left" vertical="top" wrapText="1" indent="2"/>
    </xf>
    <xf numFmtId="0" fontId="130" fillId="0" borderId="7" xfId="0" applyFont="1" applyBorder="1"/>
    <xf numFmtId="0" fontId="128" fillId="0" borderId="107" xfId="0" applyFont="1" applyBorder="1" applyAlignment="1">
      <alignment horizontal="left" indent="1"/>
    </xf>
    <xf numFmtId="0" fontId="128" fillId="0" borderId="107" xfId="0" applyFont="1" applyBorder="1" applyAlignment="1">
      <alignment horizontal="left" indent="2"/>
    </xf>
    <xf numFmtId="49" fontId="128" fillId="0" borderId="107" xfId="0" applyNumberFormat="1" applyFont="1" applyBorder="1" applyAlignment="1">
      <alignment horizontal="left" indent="3"/>
    </xf>
    <xf numFmtId="49" fontId="128" fillId="0" borderId="107" xfId="0" applyNumberFormat="1" applyFont="1" applyBorder="1" applyAlignment="1">
      <alignment horizontal="left" vertical="center" indent="1"/>
    </xf>
    <xf numFmtId="49" fontId="128" fillId="0" borderId="107" xfId="0" applyNumberFormat="1" applyFont="1" applyBorder="1" applyAlignment="1">
      <alignment horizontal="left" vertical="top" wrapText="1" indent="2"/>
    </xf>
    <xf numFmtId="49" fontId="128" fillId="0" borderId="107" xfId="0" applyNumberFormat="1" applyFont="1" applyBorder="1" applyAlignment="1">
      <alignment horizontal="left" vertical="top" wrapText="1"/>
    </xf>
    <xf numFmtId="49" fontId="128" fillId="0" borderId="107" xfId="0" applyNumberFormat="1" applyFont="1" applyBorder="1" applyAlignment="1">
      <alignment horizontal="left" wrapText="1" indent="3"/>
    </xf>
    <xf numFmtId="49" fontId="128" fillId="0" borderId="107" xfId="0" applyNumberFormat="1" applyFont="1" applyBorder="1" applyAlignment="1">
      <alignment horizontal="left" wrapText="1" indent="2"/>
    </xf>
    <xf numFmtId="49" fontId="128" fillId="0" borderId="107" xfId="0" applyNumberFormat="1" applyFont="1" applyBorder="1" applyAlignment="1">
      <alignment vertical="top" wrapText="1"/>
    </xf>
    <xf numFmtId="0" fontId="11" fillId="0" borderId="107" xfId="17" applyFill="1" applyBorder="1" applyAlignment="1" applyProtection="1">
      <alignment wrapText="1"/>
    </xf>
    <xf numFmtId="49" fontId="128" fillId="0" borderId="107" xfId="0" applyNumberFormat="1" applyFont="1" applyBorder="1" applyAlignment="1">
      <alignment horizontal="left" vertical="center" wrapText="1" indent="3"/>
    </xf>
    <xf numFmtId="49" fontId="119" fillId="0" borderId="107" xfId="0" applyNumberFormat="1" applyFont="1" applyBorder="1" applyAlignment="1">
      <alignment horizontal="left" wrapText="1" indent="1"/>
    </xf>
    <xf numFmtId="0" fontId="128" fillId="0" borderId="107" xfId="0" applyFont="1" applyBorder="1" applyAlignment="1">
      <alignment horizontal="left" vertical="center" wrapText="1" indent="2"/>
    </xf>
    <xf numFmtId="0" fontId="119" fillId="0" borderId="0" xfId="0" applyFont="1" applyAlignment="1">
      <alignment horizontal="left" indent="1"/>
    </xf>
    <xf numFmtId="0" fontId="119" fillId="0" borderId="0" xfId="0" applyFont="1" applyAlignment="1">
      <alignment horizontal="left" indent="2"/>
    </xf>
    <xf numFmtId="49" fontId="119" fillId="0" borderId="0" xfId="0" applyNumberFormat="1" applyFont="1" applyAlignment="1">
      <alignment horizontal="left" indent="3"/>
    </xf>
    <xf numFmtId="49" fontId="119" fillId="0" borderId="0" xfId="0" applyNumberFormat="1" applyFont="1" applyAlignment="1">
      <alignment horizontal="left" indent="1"/>
    </xf>
    <xf numFmtId="49" fontId="119" fillId="0" borderId="0" xfId="0" applyNumberFormat="1" applyFont="1" applyAlignment="1">
      <alignment horizontal="left" wrapText="1" indent="2"/>
    </xf>
    <xf numFmtId="49" fontId="119" fillId="0" borderId="0" xfId="0" applyNumberFormat="1" applyFont="1" applyAlignment="1">
      <alignment horizontal="left" wrapText="1" indent="3"/>
    </xf>
    <xf numFmtId="0" fontId="119" fillId="0" borderId="0" xfId="0" applyFont="1" applyAlignment="1">
      <alignment horizontal="left" wrapText="1" indent="1"/>
    </xf>
    <xf numFmtId="49" fontId="107" fillId="0" borderId="107" xfId="0" applyNumberFormat="1" applyFont="1" applyBorder="1" applyAlignment="1">
      <alignment horizontal="right" vertical="center"/>
    </xf>
    <xf numFmtId="0" fontId="108" fillId="0" borderId="106" xfId="0" applyFont="1" applyBorder="1" applyAlignment="1">
      <alignment horizontal="left" vertical="center" wrapText="1"/>
    </xf>
    <xf numFmtId="0" fontId="119" fillId="0" borderId="0" xfId="0" applyFont="1" applyAlignment="1">
      <alignment horizontal="left" vertical="top" wrapText="1"/>
    </xf>
    <xf numFmtId="0" fontId="125" fillId="0" borderId="107" xfId="13" applyFont="1" applyBorder="1" applyAlignment="1" applyProtection="1">
      <alignment horizontal="left" vertical="center" wrapText="1"/>
      <protection locked="0"/>
    </xf>
    <xf numFmtId="0" fontId="25" fillId="0" borderId="124" xfId="0" applyFont="1" applyBorder="1" applyAlignment="1">
      <alignment horizontal="center"/>
    </xf>
    <xf numFmtId="0" fontId="118" fillId="0" borderId="107" xfId="0" applyFont="1" applyBorder="1" applyAlignment="1">
      <alignment vertical="center" wrapText="1"/>
    </xf>
    <xf numFmtId="0" fontId="118" fillId="0" borderId="107" xfId="0" applyFont="1" applyBorder="1" applyAlignment="1">
      <alignment horizontal="left" vertical="center" wrapText="1" indent="1"/>
    </xf>
    <xf numFmtId="0" fontId="118" fillId="0" borderId="107" xfId="0" applyFont="1" applyBorder="1" applyAlignment="1">
      <alignment horizontal="left" vertical="center" indent="1"/>
    </xf>
    <xf numFmtId="0" fontId="127" fillId="0" borderId="107" xfId="0" applyFont="1" applyBorder="1" applyAlignment="1">
      <alignment horizontal="left" indent="2"/>
    </xf>
    <xf numFmtId="0" fontId="133" fillId="0" borderId="142" xfId="0" applyFont="1" applyBorder="1" applyAlignment="1">
      <alignment vertical="center" wrapText="1" readingOrder="1"/>
    </xf>
    <xf numFmtId="0" fontId="133" fillId="0" borderId="143" xfId="0" applyFont="1" applyBorder="1" applyAlignment="1">
      <alignment vertical="center" wrapText="1" readingOrder="1"/>
    </xf>
    <xf numFmtId="0" fontId="133" fillId="0" borderId="143" xfId="0" applyFont="1" applyBorder="1" applyAlignment="1">
      <alignment horizontal="left" vertical="center" wrapText="1" indent="1" readingOrder="1"/>
    </xf>
    <xf numFmtId="0" fontId="127" fillId="0" borderId="102" xfId="0" applyFont="1" applyBorder="1" applyAlignment="1">
      <alignment horizontal="left" indent="2"/>
    </xf>
    <xf numFmtId="0" fontId="133" fillId="0" borderId="144" xfId="0" applyFont="1" applyBorder="1" applyAlignment="1">
      <alignment vertical="center" wrapText="1" readingOrder="1"/>
    </xf>
    <xf numFmtId="0" fontId="134" fillId="0" borderId="107" xfId="0" applyFont="1" applyBorder="1" applyAlignment="1">
      <alignment vertical="center" wrapText="1" readingOrder="1"/>
    </xf>
    <xf numFmtId="0" fontId="127" fillId="0" borderId="107" xfId="0" applyFont="1" applyBorder="1" applyAlignment="1">
      <alignment horizontal="left" vertical="center" wrapText="1"/>
    </xf>
    <xf numFmtId="0" fontId="0" fillId="0" borderId="7" xfId="0" applyBorder="1"/>
    <xf numFmtId="0" fontId="133" fillId="0" borderId="143" xfId="0" applyFont="1" applyBorder="1" applyAlignment="1">
      <alignment horizontal="left" vertical="center" wrapText="1" readingOrder="1"/>
    </xf>
    <xf numFmtId="0" fontId="127" fillId="0" borderId="107" xfId="0" applyFont="1" applyBorder="1" applyAlignment="1">
      <alignment horizontal="left" indent="3"/>
    </xf>
    <xf numFmtId="14" fontId="7" fillId="0" borderId="0" xfId="0" applyNumberFormat="1" applyFont="1" applyAlignment="1">
      <alignment horizontal="left"/>
    </xf>
    <xf numFmtId="14" fontId="4" fillId="0" borderId="0" xfId="0" applyNumberFormat="1" applyFont="1" applyAlignment="1">
      <alignment horizontal="left"/>
    </xf>
    <xf numFmtId="14" fontId="119" fillId="0" borderId="0" xfId="0" applyNumberFormat="1" applyFont="1" applyAlignment="1">
      <alignment horizontal="left"/>
    </xf>
    <xf numFmtId="10" fontId="9" fillId="2" borderId="107" xfId="20961" applyNumberFormat="1" applyFont="1" applyFill="1" applyBorder="1" applyAlignment="1" applyProtection="1">
      <alignment vertical="center"/>
      <protection locked="0"/>
    </xf>
    <xf numFmtId="10" fontId="9" fillId="2" borderId="122" xfId="20961" applyNumberFormat="1" applyFont="1" applyFill="1" applyBorder="1" applyAlignment="1" applyProtection="1">
      <alignment vertical="center"/>
      <protection locked="0"/>
    </xf>
    <xf numFmtId="10" fontId="17" fillId="2" borderId="107" xfId="20961" applyNumberFormat="1" applyFont="1" applyFill="1" applyBorder="1" applyAlignment="1" applyProtection="1">
      <alignment vertical="center"/>
      <protection locked="0"/>
    </xf>
    <xf numFmtId="10" fontId="17" fillId="2" borderId="122"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0" xfId="20961" applyNumberFormat="1" applyFont="1" applyFill="1" applyBorder="1"/>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0" fontId="9" fillId="0" borderId="124" xfId="0" applyFont="1" applyBorder="1" applyAlignment="1">
      <alignment vertical="center"/>
    </xf>
    <xf numFmtId="0" fontId="13" fillId="0" borderId="108" xfId="0" applyFont="1" applyBorder="1" applyAlignment="1">
      <alignment wrapText="1"/>
    </xf>
    <xf numFmtId="0" fontId="9" fillId="0" borderId="115" xfId="0" applyFont="1" applyBorder="1" applyAlignment="1">
      <alignment vertical="center"/>
    </xf>
    <xf numFmtId="0" fontId="13" fillId="0" borderId="103" xfId="0" applyFont="1" applyBorder="1" applyAlignment="1">
      <alignment wrapText="1"/>
    </xf>
    <xf numFmtId="0" fontId="9" fillId="0" borderId="115" xfId="0" applyFont="1" applyBorder="1" applyAlignment="1">
      <alignment horizontal="right" vertical="center"/>
    </xf>
    <xf numFmtId="10" fontId="4" fillId="0" borderId="24" xfId="20961" applyNumberFormat="1" applyFont="1" applyBorder="1" applyAlignment="1">
      <alignment horizontal="right"/>
    </xf>
    <xf numFmtId="10" fontId="4" fillId="0" borderId="122" xfId="20961" applyNumberFormat="1" applyFont="1" applyBorder="1" applyAlignment="1">
      <alignment horizontal="right"/>
    </xf>
    <xf numFmtId="10" fontId="4" fillId="0" borderId="116" xfId="20961" applyNumberFormat="1" applyFont="1" applyBorder="1" applyAlignment="1">
      <alignment horizontal="right"/>
    </xf>
    <xf numFmtId="10" fontId="4" fillId="0" borderId="101" xfId="20961" applyNumberFormat="1" applyFont="1" applyFill="1" applyBorder="1" applyAlignment="1">
      <alignment vertical="center"/>
    </xf>
    <xf numFmtId="10" fontId="4" fillId="0" borderId="118" xfId="20961" applyNumberFormat="1" applyFont="1" applyFill="1" applyBorder="1" applyAlignment="1">
      <alignment vertical="center"/>
    </xf>
    <xf numFmtId="10" fontId="115" fillId="80" borderId="107" xfId="20961" applyNumberFormat="1" applyFont="1" applyFill="1" applyBorder="1" applyAlignment="1" applyProtection="1">
      <alignment horizontal="right" vertical="center"/>
    </xf>
    <xf numFmtId="43" fontId="119" fillId="0" borderId="107" xfId="7" applyFont="1" applyBorder="1"/>
    <xf numFmtId="43" fontId="127" fillId="0" borderId="107" xfId="7" applyFont="1" applyBorder="1"/>
    <xf numFmtId="43" fontId="127" fillId="0" borderId="102" xfId="7" applyFont="1" applyBorder="1"/>
    <xf numFmtId="10" fontId="127" fillId="0" borderId="107" xfId="20961" applyNumberFormat="1" applyFont="1" applyBorder="1"/>
    <xf numFmtId="10" fontId="127" fillId="0" borderId="102" xfId="20961" applyNumberFormat="1" applyFont="1" applyBorder="1"/>
    <xf numFmtId="0" fontId="9" fillId="0" borderId="108" xfId="0" applyFont="1" applyBorder="1" applyAlignment="1">
      <alignment wrapText="1"/>
    </xf>
    <xf numFmtId="0" fontId="9" fillId="0" borderId="122" xfId="0" applyFont="1" applyBorder="1" applyAlignment="1">
      <alignment wrapText="1"/>
    </xf>
    <xf numFmtId="0" fontId="9" fillId="0" borderId="108" xfId="0" applyFont="1" applyBorder="1" applyAlignment="1">
      <alignment vertical="top" wrapText="1"/>
    </xf>
    <xf numFmtId="0" fontId="9" fillId="0" borderId="124" xfId="0" applyFont="1" applyBorder="1" applyAlignment="1">
      <alignment vertical="top"/>
    </xf>
    <xf numFmtId="164" fontId="4" fillId="0" borderId="122" xfId="7" applyNumberFormat="1" applyFont="1" applyFill="1" applyBorder="1" applyAlignment="1">
      <alignment horizontal="right" vertical="center" wrapText="1"/>
    </xf>
    <xf numFmtId="164" fontId="6" fillId="36" borderId="122" xfId="7" applyNumberFormat="1" applyFont="1" applyFill="1" applyBorder="1" applyAlignment="1">
      <alignment horizontal="right" vertical="center" wrapText="1"/>
    </xf>
    <xf numFmtId="164" fontId="111" fillId="0" borderId="122" xfId="7" applyNumberFormat="1" applyFont="1" applyFill="1" applyBorder="1" applyAlignment="1">
      <alignment horizontal="right" vertical="center" wrapText="1"/>
    </xf>
    <xf numFmtId="164" fontId="6" fillId="36" borderId="122"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0" fontId="19" fillId="0" borderId="12" xfId="0" applyFont="1" applyBorder="1" applyAlignment="1">
      <alignment horizontal="left" wrapText="1" indent="9"/>
    </xf>
    <xf numFmtId="43" fontId="122" fillId="0" borderId="107" xfId="7" applyFont="1" applyBorder="1"/>
    <xf numFmtId="43" fontId="119" fillId="0" borderId="107" xfId="7" applyFont="1" applyBorder="1" applyAlignment="1">
      <alignment horizontal="left" indent="1"/>
    </xf>
    <xf numFmtId="43" fontId="119" fillId="82" borderId="107" xfId="7" applyFont="1" applyFill="1" applyBorder="1"/>
    <xf numFmtId="43" fontId="119" fillId="0" borderId="107" xfId="7" applyFont="1" applyFill="1" applyBorder="1"/>
    <xf numFmtId="43" fontId="119" fillId="0" borderId="0" xfId="0" applyNumberFormat="1" applyFont="1"/>
    <xf numFmtId="43" fontId="4" fillId="0" borderId="107" xfId="7" applyFont="1" applyBorder="1"/>
    <xf numFmtId="43" fontId="4" fillId="0" borderId="108" xfId="7" applyFont="1" applyBorder="1"/>
    <xf numFmtId="43" fontId="4" fillId="0" borderId="23" xfId="7" applyFont="1" applyBorder="1" applyAlignment="1"/>
    <xf numFmtId="43" fontId="4" fillId="36" borderId="26" xfId="7" applyFont="1" applyFill="1" applyBorder="1"/>
    <xf numFmtId="43" fontId="4" fillId="36" borderId="27" xfId="7" applyFont="1" applyFill="1" applyBorder="1"/>
    <xf numFmtId="164" fontId="20" fillId="0" borderId="107" xfId="7" applyNumberFormat="1" applyFont="1" applyBorder="1" applyAlignment="1" applyProtection="1">
      <alignment horizontal="right"/>
      <protection locked="0"/>
    </xf>
    <xf numFmtId="164" fontId="9" fillId="36" borderId="3" xfId="7" applyNumberFormat="1" applyFont="1" applyFill="1" applyBorder="1" applyAlignment="1" applyProtection="1">
      <alignment horizontal="right"/>
    </xf>
    <xf numFmtId="164" fontId="9" fillId="36" borderId="23" xfId="7" applyNumberFormat="1" applyFont="1" applyFill="1" applyBorder="1" applyAlignment="1" applyProtection="1">
      <alignment horizontal="right"/>
    </xf>
    <xf numFmtId="164" fontId="20" fillId="36" borderId="107" xfId="7" applyNumberFormat="1" applyFont="1" applyFill="1" applyBorder="1" applyAlignment="1">
      <alignment horizontal="right"/>
    </xf>
    <xf numFmtId="164" fontId="9" fillId="0" borderId="3" xfId="7" applyNumberFormat="1" applyFont="1" applyFill="1" applyBorder="1" applyAlignment="1" applyProtection="1">
      <alignment horizontal="right"/>
    </xf>
    <xf numFmtId="164" fontId="9" fillId="0" borderId="23" xfId="7" applyNumberFormat="1" applyFont="1" applyFill="1" applyBorder="1" applyAlignment="1" applyProtection="1">
      <alignment horizontal="right"/>
    </xf>
    <xf numFmtId="164" fontId="21" fillId="0" borderId="107" xfId="7" applyNumberFormat="1" applyFont="1" applyBorder="1" applyAlignment="1">
      <alignment horizontal="center"/>
    </xf>
    <xf numFmtId="164" fontId="21" fillId="0" borderId="3" xfId="7" applyNumberFormat="1" applyFont="1" applyFill="1" applyBorder="1" applyAlignment="1">
      <alignment horizontal="center"/>
    </xf>
    <xf numFmtId="164" fontId="21" fillId="0" borderId="23" xfId="7" applyNumberFormat="1" applyFont="1" applyFill="1" applyBorder="1" applyAlignment="1">
      <alignment horizontal="center"/>
    </xf>
    <xf numFmtId="164" fontId="20" fillId="0" borderId="3" xfId="7" applyNumberFormat="1" applyFont="1" applyFill="1" applyBorder="1" applyAlignment="1" applyProtection="1">
      <alignment horizontal="right"/>
      <protection locked="0"/>
    </xf>
    <xf numFmtId="164" fontId="20" fillId="0" borderId="23" xfId="7" applyNumberFormat="1" applyFont="1" applyFill="1" applyBorder="1" applyAlignment="1" applyProtection="1">
      <alignment horizontal="right"/>
      <protection locked="0"/>
    </xf>
    <xf numFmtId="164" fontId="20" fillId="0" borderId="107" xfId="7" applyNumberFormat="1" applyFont="1" applyBorder="1" applyAlignment="1" applyProtection="1">
      <alignment horizontal="right" indent="1"/>
      <protection locked="0"/>
    </xf>
    <xf numFmtId="164" fontId="20" fillId="0" borderId="107" xfId="7" applyNumberFormat="1" applyFont="1" applyBorder="1" applyAlignment="1" applyProtection="1">
      <alignment horizontal="left" indent="1"/>
      <protection locked="0"/>
    </xf>
    <xf numFmtId="164" fontId="9" fillId="36" borderId="3" xfId="7" applyNumberFormat="1" applyFont="1" applyFill="1" applyBorder="1" applyAlignment="1" applyProtection="1"/>
    <xf numFmtId="164" fontId="9" fillId="36" borderId="23" xfId="7" applyNumberFormat="1" applyFont="1" applyFill="1" applyBorder="1" applyAlignment="1" applyProtection="1"/>
    <xf numFmtId="164" fontId="20" fillId="0" borderId="107" xfId="7" applyNumberFormat="1" applyFont="1" applyBorder="1" applyAlignment="1" applyProtection="1">
      <alignment horizontal="right" vertical="center"/>
      <protection locked="0"/>
    </xf>
    <xf numFmtId="164" fontId="20" fillId="36" borderId="26" xfId="7" applyNumberFormat="1" applyFont="1" applyFill="1" applyBorder="1" applyAlignment="1">
      <alignment horizontal="right"/>
    </xf>
    <xf numFmtId="164" fontId="9" fillId="36" borderId="26" xfId="7" applyNumberFormat="1" applyFont="1" applyFill="1" applyBorder="1" applyAlignment="1" applyProtection="1">
      <alignment horizontal="right"/>
    </xf>
    <xf numFmtId="164" fontId="9" fillId="36" borderId="27" xfId="7" applyNumberFormat="1" applyFont="1" applyFill="1" applyBorder="1" applyAlignment="1" applyProtection="1">
      <alignment horizontal="right"/>
    </xf>
    <xf numFmtId="164" fontId="119" fillId="0" borderId="107" xfId="7" applyNumberFormat="1" applyFont="1" applyBorder="1"/>
    <xf numFmtId="164" fontId="122" fillId="0" borderId="107" xfId="7" applyNumberFormat="1" applyFont="1" applyBorder="1"/>
    <xf numFmtId="164" fontId="122" fillId="0" borderId="7" xfId="7" applyNumberFormat="1" applyFont="1" applyBorder="1"/>
    <xf numFmtId="164" fontId="119" fillId="0" borderId="107" xfId="7" applyNumberFormat="1" applyFont="1" applyBorder="1" applyAlignment="1">
      <alignment horizontal="left" indent="1"/>
    </xf>
    <xf numFmtId="164" fontId="119" fillId="0" borderId="107" xfId="7" applyNumberFormat="1" applyFont="1" applyBorder="1" applyAlignment="1">
      <alignment horizontal="left" indent="2"/>
    </xf>
    <xf numFmtId="164" fontId="119" fillId="0" borderId="107" xfId="7" applyNumberFormat="1" applyFont="1" applyFill="1" applyBorder="1" applyAlignment="1">
      <alignment horizontal="left" indent="3"/>
    </xf>
    <xf numFmtId="164" fontId="119" fillId="0" borderId="107" xfId="7" applyNumberFormat="1" applyFont="1" applyFill="1" applyBorder="1" applyAlignment="1">
      <alignment horizontal="left" indent="1"/>
    </xf>
    <xf numFmtId="164" fontId="119" fillId="83" borderId="107" xfId="7" applyNumberFormat="1" applyFont="1" applyFill="1" applyBorder="1"/>
    <xf numFmtId="164" fontId="119" fillId="0" borderId="107" xfId="7" applyNumberFormat="1" applyFont="1" applyFill="1" applyBorder="1" applyAlignment="1">
      <alignment horizontal="left" vertical="top" wrapText="1" indent="2"/>
    </xf>
    <xf numFmtId="164" fontId="119" fillId="0" borderId="107" xfId="7" applyNumberFormat="1" applyFont="1" applyFill="1" applyBorder="1"/>
    <xf numFmtId="164" fontId="119" fillId="0" borderId="107" xfId="7" applyNumberFormat="1" applyFont="1" applyFill="1" applyBorder="1" applyAlignment="1">
      <alignment horizontal="left" wrapText="1" indent="3"/>
    </xf>
    <xf numFmtId="164" fontId="119" fillId="0" borderId="107" xfId="7" applyNumberFormat="1" applyFont="1" applyFill="1" applyBorder="1" applyAlignment="1">
      <alignment horizontal="left" wrapText="1" indent="2"/>
    </xf>
    <xf numFmtId="164" fontId="119" fillId="0" borderId="107" xfId="7" applyNumberFormat="1" applyFont="1" applyFill="1" applyBorder="1" applyAlignment="1">
      <alignment horizontal="left" wrapText="1" indent="1"/>
    </xf>
    <xf numFmtId="164" fontId="118" fillId="0" borderId="107" xfId="7" applyNumberFormat="1" applyFont="1" applyFill="1" applyBorder="1" applyAlignment="1">
      <alignment horizontal="left" vertical="center" wrapText="1"/>
    </xf>
    <xf numFmtId="164" fontId="119" fillId="0" borderId="107" xfId="7" applyNumberFormat="1" applyFont="1" applyBorder="1" applyAlignment="1">
      <alignment horizontal="center" vertical="center" wrapText="1"/>
    </xf>
    <xf numFmtId="164" fontId="119" fillId="0" borderId="107" xfId="7" applyNumberFormat="1" applyFont="1" applyBorder="1" applyAlignment="1">
      <alignment horizontal="center" vertical="center"/>
    </xf>
    <xf numFmtId="164" fontId="121" fillId="0" borderId="107" xfId="7" applyNumberFormat="1" applyFont="1" applyFill="1" applyBorder="1" applyAlignment="1">
      <alignment horizontal="left" vertical="center" wrapText="1"/>
    </xf>
    <xf numFmtId="164" fontId="122" fillId="0" borderId="107" xfId="7" applyNumberFormat="1" applyFont="1" applyBorder="1" applyAlignment="1">
      <alignment horizontal="center" vertical="center"/>
    </xf>
    <xf numFmtId="164" fontId="122" fillId="0" borderId="107" xfId="7" applyNumberFormat="1" applyFont="1" applyFill="1" applyBorder="1"/>
    <xf numFmtId="0" fontId="9" fillId="0" borderId="145" xfId="0" applyFont="1" applyBorder="1" applyAlignment="1">
      <alignment vertical="top" wrapText="1"/>
    </xf>
    <xf numFmtId="0" fontId="9" fillId="0" borderId="146" xfId="0" applyFont="1" applyBorder="1" applyAlignment="1">
      <alignment wrapText="1"/>
    </xf>
    <xf numFmtId="164" fontId="119" fillId="0" borderId="0" xfId="0" applyNumberFormat="1" applyFont="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8" xfId="0" applyFont="1" applyBorder="1" applyAlignment="1">
      <alignment horizontal="center"/>
    </xf>
    <xf numFmtId="0" fontId="4" fillId="0" borderId="24" xfId="0" applyFont="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7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14"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2" xfId="0" applyFont="1" applyBorder="1" applyAlignment="1">
      <alignment horizontal="center" vertical="center" wrapText="1"/>
    </xf>
    <xf numFmtId="0" fontId="121" fillId="0" borderId="129" xfId="0" applyFont="1" applyBorder="1" applyAlignment="1">
      <alignment horizontal="left" vertical="center" wrapText="1"/>
    </xf>
    <xf numFmtId="0" fontId="121" fillId="0" borderId="130" xfId="0" applyFont="1" applyBorder="1" applyAlignment="1">
      <alignment horizontal="left" vertical="center" wrapText="1"/>
    </xf>
    <xf numFmtId="0" fontId="121" fillId="0" borderId="132" xfId="0" applyFont="1" applyBorder="1" applyAlignment="1">
      <alignment horizontal="left" vertical="center" wrapText="1"/>
    </xf>
    <xf numFmtId="0" fontId="121" fillId="0" borderId="133" xfId="0" applyFont="1" applyBorder="1" applyAlignment="1">
      <alignment horizontal="left" vertical="center" wrapText="1"/>
    </xf>
    <xf numFmtId="0" fontId="121" fillId="0" borderId="135" xfId="0" applyFont="1" applyBorder="1" applyAlignment="1">
      <alignment horizontal="left" vertical="center" wrapText="1"/>
    </xf>
    <xf numFmtId="0" fontId="121" fillId="0" borderId="136" xfId="0" applyFont="1" applyBorder="1" applyAlignment="1">
      <alignment horizontal="left" vertical="center" wrapText="1"/>
    </xf>
    <xf numFmtId="0" fontId="122" fillId="0" borderId="103" xfId="0" applyFont="1" applyBorder="1" applyAlignment="1">
      <alignment horizontal="center" vertical="center" wrapText="1"/>
    </xf>
    <xf numFmtId="0" fontId="122" fillId="0" borderId="121" xfId="0" applyFont="1" applyBorder="1" applyAlignment="1">
      <alignment horizontal="center" vertical="center" wrapText="1"/>
    </xf>
    <xf numFmtId="0" fontId="122" fillId="0" borderId="131" xfId="0" applyFont="1" applyBorder="1" applyAlignment="1">
      <alignment horizontal="center" vertical="center" wrapText="1"/>
    </xf>
    <xf numFmtId="0" fontId="122" fillId="0" borderId="59" xfId="0" applyFont="1" applyBorder="1" applyAlignment="1">
      <alignment horizontal="center" vertical="center" wrapText="1"/>
    </xf>
    <xf numFmtId="0" fontId="122" fillId="0" borderId="134" xfId="0" applyFont="1" applyBorder="1" applyAlignment="1">
      <alignment horizontal="center" vertical="center" wrapText="1"/>
    </xf>
    <xf numFmtId="0" fontId="122" fillId="0" borderId="11" xfId="0" applyFont="1" applyBorder="1" applyAlignment="1">
      <alignment horizontal="center" vertical="center" wrapText="1"/>
    </xf>
    <xf numFmtId="0" fontId="119" fillId="0" borderId="102"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7" xfId="0" applyFont="1" applyBorder="1" applyAlignment="1">
      <alignment horizontal="center" vertical="center" wrapText="1"/>
    </xf>
    <xf numFmtId="0" fontId="126" fillId="0" borderId="107" xfId="0" applyFont="1" applyBorder="1" applyAlignment="1">
      <alignment horizontal="center" vertical="center"/>
    </xf>
    <xf numFmtId="0" fontId="126" fillId="0" borderId="103" xfId="0" applyFont="1" applyBorder="1" applyAlignment="1">
      <alignment horizontal="center" vertical="center"/>
    </xf>
    <xf numFmtId="0" fontId="126" fillId="0" borderId="131" xfId="0" applyFont="1" applyBorder="1" applyAlignment="1">
      <alignment horizontal="center" vertical="center"/>
    </xf>
    <xf numFmtId="0" fontId="126" fillId="0" borderId="59" xfId="0" applyFont="1" applyBorder="1" applyAlignment="1">
      <alignment horizontal="center" vertical="center"/>
    </xf>
    <xf numFmtId="0" fontId="126" fillId="0" borderId="11" xfId="0" applyFont="1" applyBorder="1" applyAlignment="1">
      <alignment horizontal="center" vertical="center"/>
    </xf>
    <xf numFmtId="0" fontId="122" fillId="0" borderId="107" xfId="0" applyFont="1" applyBorder="1" applyAlignment="1">
      <alignment horizontal="center" vertical="center" wrapText="1"/>
    </xf>
    <xf numFmtId="0" fontId="122" fillId="0" borderId="137" xfId="0" applyFont="1" applyBorder="1" applyAlignment="1">
      <alignment horizontal="center" vertical="center" wrapText="1"/>
    </xf>
    <xf numFmtId="0" fontId="122" fillId="0" borderId="138" xfId="0" applyFont="1" applyBorder="1" applyAlignment="1">
      <alignment horizontal="center" vertical="center" wrapText="1"/>
    </xf>
    <xf numFmtId="0" fontId="119" fillId="0" borderId="108" xfId="0" applyFont="1" applyBorder="1" applyAlignment="1">
      <alignment horizontal="center" vertical="center" wrapText="1"/>
    </xf>
    <xf numFmtId="0" fontId="119" fillId="0" borderId="105" xfId="0" applyFont="1" applyBorder="1" applyAlignment="1">
      <alignment horizontal="center" vertical="center" wrapText="1"/>
    </xf>
    <xf numFmtId="0" fontId="119" fillId="0" borderId="106" xfId="0" applyFont="1" applyBorder="1" applyAlignment="1">
      <alignment horizontal="center" vertical="center" wrapText="1"/>
    </xf>
    <xf numFmtId="0" fontId="122" fillId="0" borderId="139" xfId="0" applyFont="1" applyBorder="1" applyAlignment="1">
      <alignment horizontal="center" vertical="center" wrapText="1"/>
    </xf>
    <xf numFmtId="0" fontId="122" fillId="0" borderId="7" xfId="0" applyFont="1" applyBorder="1" applyAlignment="1">
      <alignment horizontal="center" vertical="center" wrapText="1"/>
    </xf>
    <xf numFmtId="0" fontId="119" fillId="0" borderId="139" xfId="0" applyFont="1" applyBorder="1" applyAlignment="1">
      <alignment horizontal="center" vertical="center" wrapText="1"/>
    </xf>
    <xf numFmtId="0" fontId="119" fillId="0" borderId="137" xfId="0" applyFont="1" applyBorder="1" applyAlignment="1">
      <alignment horizontal="center" vertical="center" wrapText="1"/>
    </xf>
    <xf numFmtId="0" fontId="119" fillId="0" borderId="0" xfId="0" applyFont="1" applyAlignment="1">
      <alignment horizontal="center" vertical="center" wrapText="1"/>
    </xf>
    <xf numFmtId="0" fontId="119" fillId="0" borderId="138" xfId="0" applyFont="1" applyBorder="1" applyAlignment="1">
      <alignment horizontal="center" vertical="center" wrapText="1"/>
    </xf>
    <xf numFmtId="0" fontId="119" fillId="0" borderId="11" xfId="0" applyFont="1" applyBorder="1" applyAlignment="1">
      <alignment horizontal="center" vertical="center" wrapText="1"/>
    </xf>
    <xf numFmtId="0" fontId="121" fillId="0" borderId="103" xfId="0" applyFont="1" applyBorder="1" applyAlignment="1">
      <alignment horizontal="left" vertical="top" wrapText="1"/>
    </xf>
    <xf numFmtId="0" fontId="121" fillId="0" borderId="131" xfId="0" applyFont="1" applyBorder="1" applyAlignment="1">
      <alignment horizontal="left" vertical="top" wrapText="1"/>
    </xf>
    <xf numFmtId="0" fontId="121" fillId="0" borderId="137" xfId="0" applyFont="1" applyBorder="1" applyAlignment="1">
      <alignment horizontal="left" vertical="top" wrapText="1"/>
    </xf>
    <xf numFmtId="0" fontId="121" fillId="0" borderId="138" xfId="0" applyFont="1" applyBorder="1" applyAlignment="1">
      <alignment horizontal="left" vertical="top" wrapText="1"/>
    </xf>
    <xf numFmtId="0" fontId="121" fillId="0" borderId="59" xfId="0" applyFont="1" applyBorder="1" applyAlignment="1">
      <alignment horizontal="left" vertical="top" wrapText="1"/>
    </xf>
    <xf numFmtId="0" fontId="121" fillId="0" borderId="11" xfId="0" applyFont="1" applyBorder="1" applyAlignment="1">
      <alignment horizontal="left" vertical="top" wrapText="1"/>
    </xf>
    <xf numFmtId="0" fontId="119" fillId="0" borderId="103" xfId="0" applyFont="1" applyBorder="1" applyAlignment="1">
      <alignment horizontal="center" vertical="center"/>
    </xf>
    <xf numFmtId="0" fontId="119" fillId="0" borderId="121" xfId="0" applyFont="1" applyBorder="1" applyAlignment="1">
      <alignment horizontal="center" vertical="center"/>
    </xf>
    <xf numFmtId="0" fontId="119" fillId="0" borderId="131" xfId="0" applyFont="1" applyBorder="1" applyAlignment="1">
      <alignment horizontal="center" vertical="center"/>
    </xf>
    <xf numFmtId="0" fontId="119" fillId="0" borderId="103" xfId="0" applyFont="1" applyBorder="1" applyAlignment="1">
      <alignment horizontal="center" vertical="center" wrapText="1"/>
    </xf>
    <xf numFmtId="0" fontId="119" fillId="0" borderId="121" xfId="0" applyFont="1" applyBorder="1" applyAlignment="1">
      <alignment horizontal="center" vertical="center" wrapText="1"/>
    </xf>
    <xf numFmtId="0" fontId="119" fillId="0" borderId="131" xfId="0" applyFont="1" applyBorder="1" applyAlignment="1">
      <alignment horizontal="center" vertical="center" wrapText="1"/>
    </xf>
    <xf numFmtId="0" fontId="119" fillId="0" borderId="103" xfId="0" applyFont="1" applyBorder="1" applyAlignment="1">
      <alignment horizontal="center" vertical="top" wrapText="1"/>
    </xf>
    <xf numFmtId="0" fontId="119" fillId="0" borderId="121" xfId="0" applyFont="1" applyBorder="1" applyAlignment="1">
      <alignment horizontal="center" vertical="top" wrapText="1"/>
    </xf>
    <xf numFmtId="0" fontId="119" fillId="0" borderId="131" xfId="0" applyFont="1" applyBorder="1" applyAlignment="1">
      <alignment horizontal="center" vertical="top" wrapText="1"/>
    </xf>
    <xf numFmtId="0" fontId="119" fillId="0" borderId="105" xfId="0" applyFont="1" applyBorder="1" applyAlignment="1">
      <alignment horizontal="center" vertical="top" wrapText="1"/>
    </xf>
    <xf numFmtId="0" fontId="119" fillId="0" borderId="106" xfId="0" applyFont="1" applyBorder="1" applyAlignment="1">
      <alignment horizontal="center" vertical="top" wrapText="1"/>
    </xf>
    <xf numFmtId="0" fontId="119" fillId="0" borderId="102" xfId="0" applyFont="1" applyBorder="1" applyAlignment="1">
      <alignment horizontal="center" vertical="top" wrapText="1"/>
    </xf>
    <xf numFmtId="0" fontId="119" fillId="0" borderId="7" xfId="0" applyFont="1" applyBorder="1" applyAlignment="1">
      <alignment horizontal="center" vertical="top" wrapText="1"/>
    </xf>
    <xf numFmtId="0" fontId="121" fillId="0" borderId="140" xfId="0" applyFont="1" applyBorder="1" applyAlignment="1">
      <alignment horizontal="left" vertical="top" wrapText="1"/>
    </xf>
    <xf numFmtId="0" fontId="121" fillId="0" borderId="141" xfId="0" applyFont="1" applyBorder="1" applyAlignment="1">
      <alignment horizontal="left" vertical="top" wrapText="1"/>
    </xf>
    <xf numFmtId="0" fontId="132" fillId="0" borderId="107" xfId="0" applyFont="1" applyBorder="1" applyAlignment="1">
      <alignment horizontal="center" vertical="center"/>
    </xf>
    <xf numFmtId="0" fontId="127" fillId="0" borderId="107" xfId="0" applyFont="1" applyBorder="1" applyAlignment="1">
      <alignment horizontal="center" vertical="center" wrapText="1"/>
    </xf>
    <xf numFmtId="0" fontId="127" fillId="0" borderId="102" xfId="0" applyFont="1" applyBorder="1" applyAlignment="1">
      <alignment horizontal="center" vertical="center" wrapText="1"/>
    </xf>
    <xf numFmtId="49" fontId="108" fillId="0" borderId="102" xfId="0" applyNumberFormat="1" applyFont="1" applyBorder="1" applyAlignment="1">
      <alignment horizontal="center" vertical="center"/>
    </xf>
    <xf numFmtId="49" fontId="108" fillId="0" borderId="139" xfId="0" applyNumberFormat="1" applyFont="1" applyBorder="1" applyAlignment="1">
      <alignment horizontal="center" vertical="center"/>
    </xf>
    <xf numFmtId="49" fontId="108" fillId="0" borderId="7" xfId="0" applyNumberFormat="1" applyFont="1" applyBorder="1" applyAlignment="1">
      <alignment horizontal="center" vertical="center"/>
    </xf>
    <xf numFmtId="0" fontId="107" fillId="76" borderId="107" xfId="0" applyFont="1" applyFill="1" applyBorder="1" applyAlignment="1">
      <alignment horizontal="center" vertical="center" wrapText="1"/>
    </xf>
    <xf numFmtId="0" fontId="108" fillId="0" borderId="107" xfId="0" applyFont="1" applyBorder="1" applyAlignment="1">
      <alignment horizontal="left" vertical="center" wrapText="1"/>
    </xf>
    <xf numFmtId="0" fontId="108" fillId="0" borderId="107" xfId="0" applyFont="1" applyBorder="1" applyAlignment="1">
      <alignment horizontal="left" vertical="top" wrapText="1"/>
    </xf>
    <xf numFmtId="0" fontId="107" fillId="76" borderId="108" xfId="0" applyFont="1" applyFill="1" applyBorder="1" applyAlignment="1">
      <alignment horizontal="center" vertical="center" wrapText="1"/>
    </xf>
    <xf numFmtId="0" fontId="107" fillId="76" borderId="106" xfId="0" applyFont="1" applyFill="1" applyBorder="1" applyAlignment="1">
      <alignment horizontal="center" vertical="center" wrapText="1"/>
    </xf>
    <xf numFmtId="0" fontId="108" fillId="0" borderId="108" xfId="0" applyFont="1" applyBorder="1" applyAlignment="1">
      <alignment horizontal="left" vertical="center" wrapText="1"/>
    </xf>
    <xf numFmtId="0" fontId="108" fillId="0" borderId="106" xfId="0" applyFont="1" applyBorder="1" applyAlignment="1">
      <alignment horizontal="left" vertical="center" wrapText="1"/>
    </xf>
    <xf numFmtId="0" fontId="108" fillId="0" borderId="108" xfId="0" applyFont="1" applyBorder="1" applyAlignment="1">
      <alignment horizontal="left" vertical="top" wrapText="1"/>
    </xf>
    <xf numFmtId="0" fontId="108" fillId="0" borderId="106" xfId="0" applyFont="1" applyBorder="1" applyAlignment="1">
      <alignment horizontal="left" vertical="top" wrapText="1"/>
    </xf>
    <xf numFmtId="0" fontId="108" fillId="0" borderId="108" xfId="13" applyFont="1" applyBorder="1" applyAlignment="1" applyProtection="1">
      <alignment horizontal="left" vertical="top" wrapText="1"/>
      <protection locked="0"/>
    </xf>
    <xf numFmtId="0" fontId="108" fillId="0" borderId="106" xfId="13" applyFont="1" applyBorder="1" applyAlignment="1" applyProtection="1">
      <alignment horizontal="left" vertical="top" wrapText="1"/>
      <protection locked="0"/>
    </xf>
    <xf numFmtId="0" fontId="108" fillId="0" borderId="102" xfId="12672" applyFont="1" applyBorder="1" applyAlignment="1">
      <alignment horizontal="left" vertical="center" wrapText="1"/>
    </xf>
    <xf numFmtId="0" fontId="108" fillId="0" borderId="139" xfId="12672" applyFont="1" applyBorder="1" applyAlignment="1">
      <alignment horizontal="left" vertical="center" wrapText="1"/>
    </xf>
    <xf numFmtId="0" fontId="108" fillId="0" borderId="7" xfId="12672" applyFont="1" applyBorder="1" applyAlignment="1">
      <alignment horizontal="left" vertical="center" wrapText="1"/>
    </xf>
    <xf numFmtId="0" fontId="107" fillId="0" borderId="107" xfId="0" applyFont="1" applyBorder="1" applyAlignment="1">
      <alignment horizontal="center" vertical="center"/>
    </xf>
    <xf numFmtId="0" fontId="108" fillId="3" borderId="108" xfId="13" applyFont="1" applyFill="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7" fillId="0" borderId="93" xfId="0" applyFont="1" applyBorder="1" applyAlignment="1">
      <alignment horizontal="center" vertical="center"/>
    </xf>
    <xf numFmtId="0" fontId="107" fillId="76" borderId="90"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91" xfId="0" applyFont="1" applyFill="1" applyBorder="1" applyAlignment="1">
      <alignment horizontal="center" vertical="center" wrapText="1"/>
    </xf>
    <xf numFmtId="0" fontId="108" fillId="78" borderId="108" xfId="0" applyFont="1" applyFill="1" applyBorder="1" applyAlignment="1">
      <alignment vertical="center" wrapText="1"/>
    </xf>
    <xf numFmtId="0" fontId="108" fillId="78" borderId="106" xfId="0" applyFont="1" applyFill="1" applyBorder="1" applyAlignment="1">
      <alignment vertical="center" wrapText="1"/>
    </xf>
    <xf numFmtId="0" fontId="108" fillId="0" borderId="108" xfId="0" applyFont="1" applyBorder="1" applyAlignment="1">
      <alignment vertical="center" wrapText="1"/>
    </xf>
    <xf numFmtId="0" fontId="108" fillId="0" borderId="106" xfId="0" applyFont="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3" borderId="108" xfId="0" applyFont="1" applyFill="1" applyBorder="1" applyAlignment="1">
      <alignment horizontal="left" vertical="center" wrapText="1"/>
    </xf>
    <xf numFmtId="0" fontId="108" fillId="3" borderId="106" xfId="0" applyFont="1" applyFill="1" applyBorder="1" applyAlignment="1">
      <alignment horizontal="left" vertical="center" wrapText="1"/>
    </xf>
    <xf numFmtId="0" fontId="108" fillId="0" borderId="85" xfId="0" applyFont="1" applyBorder="1" applyAlignment="1">
      <alignment horizontal="left" vertical="center" wrapText="1"/>
    </xf>
    <xf numFmtId="0" fontId="108" fillId="0" borderId="86" xfId="0" applyFont="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Border="1" applyAlignment="1">
      <alignment horizontal="left" vertical="center" wrapText="1"/>
    </xf>
    <xf numFmtId="0" fontId="108" fillId="0" borderId="11" xfId="0" applyFont="1" applyBorder="1" applyAlignment="1">
      <alignment horizontal="left" vertical="center" wrapText="1"/>
    </xf>
    <xf numFmtId="0" fontId="108" fillId="3" borderId="108" xfId="0" applyFont="1" applyFill="1" applyBorder="1" applyAlignment="1">
      <alignment vertical="center" wrapText="1"/>
    </xf>
    <xf numFmtId="0" fontId="108" fillId="3" borderId="106" xfId="0" applyFont="1" applyFill="1" applyBorder="1" applyAlignment="1">
      <alignment vertical="center" wrapText="1"/>
    </xf>
    <xf numFmtId="0" fontId="108" fillId="0" borderId="85" xfId="0" applyFont="1" applyBorder="1" applyAlignment="1">
      <alignment vertical="center" wrapText="1"/>
    </xf>
    <xf numFmtId="0" fontId="108" fillId="0" borderId="86" xfId="0" applyFont="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Border="1" applyAlignment="1">
      <alignment horizontal="left" vertical="center" wrapText="1"/>
    </xf>
    <xf numFmtId="0" fontId="108" fillId="0" borderId="89" xfId="0" applyFont="1" applyBorder="1" applyAlignment="1">
      <alignment horizontal="left" vertical="center" wrapText="1"/>
    </xf>
    <xf numFmtId="0" fontId="108" fillId="0" borderId="59" xfId="0" applyFont="1" applyBorder="1" applyAlignment="1">
      <alignment vertical="center" wrapText="1"/>
    </xf>
    <xf numFmtId="0" fontId="108" fillId="0" borderId="11" xfId="0" applyFont="1" applyBorder="1" applyAlignment="1">
      <alignment vertical="center" wrapText="1"/>
    </xf>
    <xf numFmtId="0" fontId="108" fillId="0" borderId="108" xfId="0" applyFont="1" applyBorder="1" applyAlignment="1">
      <alignment horizontal="left"/>
    </xf>
    <xf numFmtId="0" fontId="108" fillId="0" borderId="106" xfId="0" applyFont="1" applyBorder="1" applyAlignment="1">
      <alignment horizontal="left"/>
    </xf>
    <xf numFmtId="0" fontId="107" fillId="0" borderId="78" xfId="0" applyFont="1" applyBorder="1" applyAlignment="1">
      <alignment horizontal="center" vertical="center"/>
    </xf>
    <xf numFmtId="0" fontId="107" fillId="0" borderId="79" xfId="0" applyFont="1" applyBorder="1" applyAlignment="1">
      <alignment horizontal="center" vertical="center"/>
    </xf>
    <xf numFmtId="0" fontId="107" fillId="0" borderId="80" xfId="0" applyFont="1" applyBorder="1" applyAlignment="1">
      <alignment horizontal="center" vertical="center"/>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70" zoomScaleNormal="70" workbookViewId="0">
      <pane xSplit="1" ySplit="7" topLeftCell="B8" activePane="bottomRight" state="frozen"/>
      <selection pane="topRight" activeCell="B1" sqref="B1"/>
      <selection pane="bottomLeft" activeCell="A8" sqref="A8"/>
      <selection pane="bottomRight" activeCell="C13" sqref="C13"/>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71" t="s">
        <v>253</v>
      </c>
      <c r="C1" s="83"/>
    </row>
    <row r="2" spans="1:3" s="168" customFormat="1" ht="15.75">
      <c r="A2" s="222">
        <v>1</v>
      </c>
      <c r="B2" s="169" t="s">
        <v>254</v>
      </c>
      <c r="C2" s="167" t="s">
        <v>1008</v>
      </c>
    </row>
    <row r="3" spans="1:3" s="168" customFormat="1" ht="15.75">
      <c r="A3" s="222">
        <v>2</v>
      </c>
      <c r="B3" s="170" t="s">
        <v>255</v>
      </c>
      <c r="C3" s="167" t="s">
        <v>1009</v>
      </c>
    </row>
    <row r="4" spans="1:3" s="168" customFormat="1" ht="15.75">
      <c r="A4" s="222">
        <v>3</v>
      </c>
      <c r="B4" s="170" t="s">
        <v>256</v>
      </c>
      <c r="C4" s="167" t="s">
        <v>1010</v>
      </c>
    </row>
    <row r="5" spans="1:3" s="168" customFormat="1" ht="15.75">
      <c r="A5" s="223">
        <v>4</v>
      </c>
      <c r="B5" s="173" t="s">
        <v>257</v>
      </c>
      <c r="C5" s="167" t="s">
        <v>1011</v>
      </c>
    </row>
    <row r="6" spans="1:3" s="172" customFormat="1" ht="65.25" customHeight="1">
      <c r="A6" s="693" t="s">
        <v>488</v>
      </c>
      <c r="B6" s="694"/>
      <c r="C6" s="694"/>
    </row>
    <row r="7" spans="1:3">
      <c r="A7" s="370" t="s">
        <v>403</v>
      </c>
      <c r="B7" s="371" t="s">
        <v>258</v>
      </c>
    </row>
    <row r="8" spans="1:3">
      <c r="A8" s="372">
        <v>1</v>
      </c>
      <c r="B8" s="368" t="s">
        <v>223</v>
      </c>
    </row>
    <row r="9" spans="1:3">
      <c r="A9" s="372">
        <v>2</v>
      </c>
      <c r="B9" s="368" t="s">
        <v>259</v>
      </c>
    </row>
    <row r="10" spans="1:3">
      <c r="A10" s="372">
        <v>3</v>
      </c>
      <c r="B10" s="368" t="s">
        <v>260</v>
      </c>
    </row>
    <row r="11" spans="1:3">
      <c r="A11" s="372">
        <v>4</v>
      </c>
      <c r="B11" s="368" t="s">
        <v>261</v>
      </c>
    </row>
    <row r="12" spans="1:3">
      <c r="A12" s="372">
        <v>5</v>
      </c>
      <c r="B12" s="368" t="s">
        <v>187</v>
      </c>
    </row>
    <row r="13" spans="1:3">
      <c r="A13" s="372">
        <v>6</v>
      </c>
      <c r="B13" s="373" t="s">
        <v>149</v>
      </c>
    </row>
    <row r="14" spans="1:3">
      <c r="A14" s="372">
        <v>7</v>
      </c>
      <c r="B14" s="368" t="s">
        <v>262</v>
      </c>
    </row>
    <row r="15" spans="1:3">
      <c r="A15" s="372">
        <v>8</v>
      </c>
      <c r="B15" s="368" t="s">
        <v>265</v>
      </c>
    </row>
    <row r="16" spans="1:3">
      <c r="A16" s="372">
        <v>9</v>
      </c>
      <c r="B16" s="368" t="s">
        <v>88</v>
      </c>
    </row>
    <row r="17" spans="1:2">
      <c r="A17" s="374" t="s">
        <v>545</v>
      </c>
      <c r="B17" s="368" t="s">
        <v>525</v>
      </c>
    </row>
    <row r="18" spans="1:2">
      <c r="A18" s="372">
        <v>10</v>
      </c>
      <c r="B18" s="368" t="s">
        <v>268</v>
      </c>
    </row>
    <row r="19" spans="1:2">
      <c r="A19" s="372">
        <v>11</v>
      </c>
      <c r="B19" s="373" t="s">
        <v>249</v>
      </c>
    </row>
    <row r="20" spans="1:2">
      <c r="A20" s="372">
        <v>12</v>
      </c>
      <c r="B20" s="373" t="s">
        <v>246</v>
      </c>
    </row>
    <row r="21" spans="1:2">
      <c r="A21" s="372">
        <v>13</v>
      </c>
      <c r="B21" s="375" t="s">
        <v>459</v>
      </c>
    </row>
    <row r="22" spans="1:2">
      <c r="A22" s="372">
        <v>14</v>
      </c>
      <c r="B22" s="376" t="s">
        <v>518</v>
      </c>
    </row>
    <row r="23" spans="1:2">
      <c r="A23" s="372">
        <v>15</v>
      </c>
      <c r="B23" s="373" t="s">
        <v>77</v>
      </c>
    </row>
    <row r="24" spans="1:2">
      <c r="A24" s="372">
        <v>15.1</v>
      </c>
      <c r="B24" s="368" t="s">
        <v>554</v>
      </c>
    </row>
    <row r="25" spans="1:2">
      <c r="A25" s="372">
        <v>16</v>
      </c>
      <c r="B25" s="368" t="s">
        <v>620</v>
      </c>
    </row>
    <row r="26" spans="1:2">
      <c r="A26" s="372">
        <v>17</v>
      </c>
      <c r="B26" s="368" t="s">
        <v>932</v>
      </c>
    </row>
    <row r="27" spans="1:2">
      <c r="A27" s="372">
        <v>18</v>
      </c>
      <c r="B27" s="368" t="s">
        <v>950</v>
      </c>
    </row>
    <row r="28" spans="1:2">
      <c r="A28" s="372">
        <v>19</v>
      </c>
      <c r="B28" s="368" t="s">
        <v>951</v>
      </c>
    </row>
    <row r="29" spans="1:2">
      <c r="A29" s="372">
        <v>20</v>
      </c>
      <c r="B29" s="376" t="s">
        <v>719</v>
      </c>
    </row>
    <row r="30" spans="1:2">
      <c r="A30" s="372">
        <v>21</v>
      </c>
      <c r="B30" s="368" t="s">
        <v>737</v>
      </c>
    </row>
    <row r="31" spans="1:2">
      <c r="A31" s="372">
        <v>22</v>
      </c>
      <c r="B31" s="574" t="s">
        <v>754</v>
      </c>
    </row>
    <row r="32" spans="1:2" ht="26.25">
      <c r="A32" s="372">
        <v>23</v>
      </c>
      <c r="B32" s="574" t="s">
        <v>933</v>
      </c>
    </row>
    <row r="33" spans="1:2">
      <c r="A33" s="372">
        <v>24</v>
      </c>
      <c r="B33" s="368" t="s">
        <v>934</v>
      </c>
    </row>
    <row r="34" spans="1:2">
      <c r="A34" s="372">
        <v>25</v>
      </c>
      <c r="B34" s="368" t="s">
        <v>935</v>
      </c>
    </row>
    <row r="35" spans="1:2">
      <c r="A35" s="372">
        <v>26</v>
      </c>
      <c r="B35" s="376" t="s">
        <v>1004</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70" zoomScaleNormal="70" workbookViewId="0">
      <pane xSplit="1" ySplit="5" topLeftCell="B42" activePane="bottomRight" state="frozen"/>
      <selection pane="topRight" activeCell="B1" sqref="B1"/>
      <selection pane="bottomLeft" activeCell="A5" sqref="A5"/>
      <selection pane="bottomRight" activeCell="B64" sqref="B64"/>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სილქ როუდ ბანკი</v>
      </c>
      <c r="D1" s="1"/>
      <c r="E1" s="1"/>
      <c r="F1" s="1"/>
    </row>
    <row r="2" spans="1:6" s="14" customFormat="1" ht="15.75" customHeight="1">
      <c r="A2" s="14" t="s">
        <v>189</v>
      </c>
      <c r="B2" s="605">
        <f>'1. key ratios'!B2</f>
        <v>44651</v>
      </c>
    </row>
    <row r="3" spans="1:6" s="14" customFormat="1" ht="15.75" customHeight="1"/>
    <row r="4" spans="1:6" ht="15.75" thickBot="1">
      <c r="A4" s="1" t="s">
        <v>412</v>
      </c>
      <c r="B4" s="51" t="s">
        <v>88</v>
      </c>
    </row>
    <row r="5" spans="1:6">
      <c r="A5" s="122" t="s">
        <v>26</v>
      </c>
      <c r="B5" s="123"/>
      <c r="C5" s="124" t="s">
        <v>27</v>
      </c>
    </row>
    <row r="6" spans="1:6">
      <c r="A6" s="125">
        <v>1</v>
      </c>
      <c r="B6" s="72" t="s">
        <v>28</v>
      </c>
      <c r="C6" s="247">
        <f>SUM(C7:C11)</f>
        <v>52994860.759999998</v>
      </c>
    </row>
    <row r="7" spans="1:6">
      <c r="A7" s="125">
        <v>2</v>
      </c>
      <c r="B7" s="69" t="s">
        <v>29</v>
      </c>
      <c r="C7" s="248">
        <v>61146400</v>
      </c>
    </row>
    <row r="8" spans="1:6">
      <c r="A8" s="125">
        <v>3</v>
      </c>
      <c r="B8" s="64" t="s">
        <v>30</v>
      </c>
      <c r="C8" s="248"/>
    </row>
    <row r="9" spans="1:6">
      <c r="A9" s="125">
        <v>4</v>
      </c>
      <c r="B9" s="64" t="s">
        <v>31</v>
      </c>
      <c r="C9" s="248"/>
    </row>
    <row r="10" spans="1:6">
      <c r="A10" s="125">
        <v>5</v>
      </c>
      <c r="B10" s="64" t="s">
        <v>32</v>
      </c>
      <c r="C10" s="248">
        <v>3961327.54</v>
      </c>
    </row>
    <row r="11" spans="1:6">
      <c r="A11" s="125">
        <v>6</v>
      </c>
      <c r="B11" s="70" t="s">
        <v>33</v>
      </c>
      <c r="C11" s="248">
        <v>-12112866.780000001</v>
      </c>
    </row>
    <row r="12" spans="1:6" s="2" customFormat="1">
      <c r="A12" s="125">
        <v>7</v>
      </c>
      <c r="B12" s="72" t="s">
        <v>34</v>
      </c>
      <c r="C12" s="249">
        <f>SUM(C13:C27)</f>
        <v>4212130.6500000004</v>
      </c>
    </row>
    <row r="13" spans="1:6" s="2" customFormat="1">
      <c r="A13" s="125">
        <v>8</v>
      </c>
      <c r="B13" s="71" t="s">
        <v>35</v>
      </c>
      <c r="C13" s="250">
        <v>3961327.54</v>
      </c>
    </row>
    <row r="14" spans="1:6" s="2" customFormat="1" ht="25.5">
      <c r="A14" s="125">
        <v>9</v>
      </c>
      <c r="B14" s="65" t="s">
        <v>36</v>
      </c>
      <c r="C14" s="250"/>
    </row>
    <row r="15" spans="1:6" s="2" customFormat="1">
      <c r="A15" s="125">
        <v>10</v>
      </c>
      <c r="B15" s="66" t="s">
        <v>37</v>
      </c>
      <c r="C15" s="250">
        <v>250803.1100000001</v>
      </c>
    </row>
    <row r="16" spans="1:6" s="2" customFormat="1">
      <c r="A16" s="125">
        <v>11</v>
      </c>
      <c r="B16" s="67" t="s">
        <v>38</v>
      </c>
      <c r="C16" s="250"/>
    </row>
    <row r="17" spans="1:3" s="2" customFormat="1">
      <c r="A17" s="125">
        <v>12</v>
      </c>
      <c r="B17" s="66" t="s">
        <v>39</v>
      </c>
      <c r="C17" s="250"/>
    </row>
    <row r="18" spans="1:3" s="2" customFormat="1">
      <c r="A18" s="125">
        <v>13</v>
      </c>
      <c r="B18" s="66" t="s">
        <v>40</v>
      </c>
      <c r="C18" s="250"/>
    </row>
    <row r="19" spans="1:3" s="2" customFormat="1">
      <c r="A19" s="125">
        <v>14</v>
      </c>
      <c r="B19" s="66" t="s">
        <v>41</v>
      </c>
      <c r="C19" s="250"/>
    </row>
    <row r="20" spans="1:3" s="2" customFormat="1" ht="25.5">
      <c r="A20" s="125">
        <v>15</v>
      </c>
      <c r="B20" s="66" t="s">
        <v>42</v>
      </c>
      <c r="C20" s="250"/>
    </row>
    <row r="21" spans="1:3" s="2" customFormat="1" ht="25.5">
      <c r="A21" s="125">
        <v>16</v>
      </c>
      <c r="B21" s="65" t="s">
        <v>43</v>
      </c>
      <c r="C21" s="250"/>
    </row>
    <row r="22" spans="1:3" s="2" customFormat="1">
      <c r="A22" s="125">
        <v>17</v>
      </c>
      <c r="B22" s="126" t="s">
        <v>44</v>
      </c>
      <c r="C22" s="250"/>
    </row>
    <row r="23" spans="1:3" s="2" customFormat="1" ht="25.5">
      <c r="A23" s="125">
        <v>18</v>
      </c>
      <c r="B23" s="65" t="s">
        <v>45</v>
      </c>
      <c r="C23" s="250"/>
    </row>
    <row r="24" spans="1:3" s="2" customFormat="1" ht="25.5">
      <c r="A24" s="125">
        <v>19</v>
      </c>
      <c r="B24" s="65" t="s">
        <v>46</v>
      </c>
      <c r="C24" s="250"/>
    </row>
    <row r="25" spans="1:3" s="2" customFormat="1" ht="25.5">
      <c r="A25" s="125">
        <v>20</v>
      </c>
      <c r="B25" s="67" t="s">
        <v>47</v>
      </c>
      <c r="C25" s="250"/>
    </row>
    <row r="26" spans="1:3" s="2" customFormat="1">
      <c r="A26" s="125">
        <v>21</v>
      </c>
      <c r="B26" s="67" t="s">
        <v>48</v>
      </c>
      <c r="C26" s="250"/>
    </row>
    <row r="27" spans="1:3" s="2" customFormat="1" ht="25.5">
      <c r="A27" s="125">
        <v>22</v>
      </c>
      <c r="B27" s="67" t="s">
        <v>49</v>
      </c>
      <c r="C27" s="250"/>
    </row>
    <row r="28" spans="1:3" s="2" customFormat="1">
      <c r="A28" s="125">
        <v>23</v>
      </c>
      <c r="B28" s="73" t="s">
        <v>23</v>
      </c>
      <c r="C28" s="249">
        <f>C6-C12</f>
        <v>48782730.109999999</v>
      </c>
    </row>
    <row r="29" spans="1:3" s="2" customFormat="1">
      <c r="A29" s="127"/>
      <c r="B29" s="68"/>
      <c r="C29" s="250"/>
    </row>
    <row r="30" spans="1:3" s="2" customFormat="1">
      <c r="A30" s="127">
        <v>24</v>
      </c>
      <c r="B30" s="73" t="s">
        <v>50</v>
      </c>
      <c r="C30" s="249">
        <f>C31+C34</f>
        <v>0</v>
      </c>
    </row>
    <row r="31" spans="1:3" s="2" customFormat="1">
      <c r="A31" s="127">
        <v>25</v>
      </c>
      <c r="B31" s="64" t="s">
        <v>51</v>
      </c>
      <c r="C31" s="251">
        <f>C32+C33</f>
        <v>0</v>
      </c>
    </row>
    <row r="32" spans="1:3" s="2" customFormat="1">
      <c r="A32" s="127">
        <v>26</v>
      </c>
      <c r="B32" s="165" t="s">
        <v>52</v>
      </c>
      <c r="C32" s="250"/>
    </row>
    <row r="33" spans="1:3" s="2" customFormat="1">
      <c r="A33" s="127">
        <v>27</v>
      </c>
      <c r="B33" s="165" t="s">
        <v>53</v>
      </c>
      <c r="C33" s="250"/>
    </row>
    <row r="34" spans="1:3" s="2" customFormat="1">
      <c r="A34" s="127">
        <v>28</v>
      </c>
      <c r="B34" s="64" t="s">
        <v>54</v>
      </c>
      <c r="C34" s="250"/>
    </row>
    <row r="35" spans="1:3" s="2" customFormat="1">
      <c r="A35" s="127">
        <v>29</v>
      </c>
      <c r="B35" s="73" t="s">
        <v>55</v>
      </c>
      <c r="C35" s="249">
        <f>SUM(C36:C40)</f>
        <v>0</v>
      </c>
    </row>
    <row r="36" spans="1:3" s="2" customFormat="1">
      <c r="A36" s="127">
        <v>30</v>
      </c>
      <c r="B36" s="65" t="s">
        <v>56</v>
      </c>
      <c r="C36" s="250"/>
    </row>
    <row r="37" spans="1:3" s="2" customFormat="1">
      <c r="A37" s="127">
        <v>31</v>
      </c>
      <c r="B37" s="66" t="s">
        <v>57</v>
      </c>
      <c r="C37" s="250"/>
    </row>
    <row r="38" spans="1:3" s="2" customFormat="1" ht="25.5">
      <c r="A38" s="127">
        <v>32</v>
      </c>
      <c r="B38" s="65" t="s">
        <v>58</v>
      </c>
      <c r="C38" s="250"/>
    </row>
    <row r="39" spans="1:3" s="2" customFormat="1" ht="25.5">
      <c r="A39" s="127">
        <v>33</v>
      </c>
      <c r="B39" s="65" t="s">
        <v>46</v>
      </c>
      <c r="C39" s="250"/>
    </row>
    <row r="40" spans="1:3" s="2" customFormat="1" ht="25.5">
      <c r="A40" s="127">
        <v>34</v>
      </c>
      <c r="B40" s="67" t="s">
        <v>59</v>
      </c>
      <c r="C40" s="250"/>
    </row>
    <row r="41" spans="1:3" s="2" customFormat="1">
      <c r="A41" s="127">
        <v>35</v>
      </c>
      <c r="B41" s="73" t="s">
        <v>24</v>
      </c>
      <c r="C41" s="249">
        <f>C30-C35</f>
        <v>0</v>
      </c>
    </row>
    <row r="42" spans="1:3" s="2" customFormat="1">
      <c r="A42" s="127"/>
      <c r="B42" s="68"/>
      <c r="C42" s="250"/>
    </row>
    <row r="43" spans="1:3" s="2" customFormat="1">
      <c r="A43" s="127">
        <v>36</v>
      </c>
      <c r="B43" s="74" t="s">
        <v>60</v>
      </c>
      <c r="C43" s="249">
        <f>SUM(C44:C46)</f>
        <v>2864270.75</v>
      </c>
    </row>
    <row r="44" spans="1:3" s="2" customFormat="1">
      <c r="A44" s="127">
        <v>37</v>
      </c>
      <c r="B44" s="64" t="s">
        <v>61</v>
      </c>
      <c r="C44" s="250">
        <v>2500000</v>
      </c>
    </row>
    <row r="45" spans="1:3" s="2" customFormat="1">
      <c r="A45" s="127">
        <v>38</v>
      </c>
      <c r="B45" s="64" t="s">
        <v>62</v>
      </c>
      <c r="C45" s="250"/>
    </row>
    <row r="46" spans="1:3" s="2" customFormat="1">
      <c r="A46" s="127">
        <v>39</v>
      </c>
      <c r="B46" s="64" t="s">
        <v>63</v>
      </c>
      <c r="C46" s="250">
        <v>364270.75</v>
      </c>
    </row>
    <row r="47" spans="1:3" s="2" customFormat="1">
      <c r="A47" s="127">
        <v>40</v>
      </c>
      <c r="B47" s="74" t="s">
        <v>64</v>
      </c>
      <c r="C47" s="249">
        <f>SUM(C48:C51)</f>
        <v>0</v>
      </c>
    </row>
    <row r="48" spans="1:3" s="2" customFormat="1">
      <c r="A48" s="127">
        <v>41</v>
      </c>
      <c r="B48" s="65" t="s">
        <v>65</v>
      </c>
      <c r="C48" s="250"/>
    </row>
    <row r="49" spans="1:3" s="2" customFormat="1">
      <c r="A49" s="127">
        <v>42</v>
      </c>
      <c r="B49" s="66" t="s">
        <v>66</v>
      </c>
      <c r="C49" s="250"/>
    </row>
    <row r="50" spans="1:3" s="2" customFormat="1" ht="25.5">
      <c r="A50" s="127">
        <v>43</v>
      </c>
      <c r="B50" s="65" t="s">
        <v>67</v>
      </c>
      <c r="C50" s="250"/>
    </row>
    <row r="51" spans="1:3" s="2" customFormat="1" ht="25.5">
      <c r="A51" s="127">
        <v>44</v>
      </c>
      <c r="B51" s="65" t="s">
        <v>46</v>
      </c>
      <c r="C51" s="250"/>
    </row>
    <row r="52" spans="1:3" s="2" customFormat="1" ht="15.75" thickBot="1">
      <c r="A52" s="128">
        <v>45</v>
      </c>
      <c r="B52" s="129" t="s">
        <v>25</v>
      </c>
      <c r="C52" s="252">
        <f>C43-C47</f>
        <v>2864270.75</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D21" sqref="D21"/>
    </sheetView>
  </sheetViews>
  <sheetFormatPr defaultColWidth="9.28515625" defaultRowHeight="12.75"/>
  <cols>
    <col min="1" max="1" width="10.7109375" style="1" bestFit="1" customWidth="1"/>
    <col min="2" max="2" width="59" style="1" customWidth="1"/>
    <col min="3" max="3" width="16.7109375" style="1" bestFit="1" customWidth="1"/>
    <col min="4" max="4" width="22.28515625" style="1" customWidth="1"/>
    <col min="5" max="16384" width="9.28515625" style="1"/>
  </cols>
  <sheetData>
    <row r="1" spans="1:4" ht="15">
      <c r="A1" s="14" t="s">
        <v>188</v>
      </c>
      <c r="B1" s="13" t="str">
        <f>Info!C2</f>
        <v>სს სილქ როუდ ბანკი</v>
      </c>
    </row>
    <row r="2" spans="1:4" s="14" customFormat="1" ht="15.75" customHeight="1">
      <c r="A2" s="14" t="s">
        <v>189</v>
      </c>
      <c r="B2" s="605">
        <f>'1. key ratios'!B2</f>
        <v>44651</v>
      </c>
    </row>
    <row r="3" spans="1:4" s="14" customFormat="1" ht="15.75" customHeight="1"/>
    <row r="4" spans="1:4" ht="13.5" thickBot="1">
      <c r="A4" s="1" t="s">
        <v>524</v>
      </c>
      <c r="B4" s="357" t="s">
        <v>525</v>
      </c>
    </row>
    <row r="5" spans="1:4" s="59" customFormat="1">
      <c r="A5" s="712" t="s">
        <v>526</v>
      </c>
      <c r="B5" s="713"/>
      <c r="C5" s="347" t="s">
        <v>527</v>
      </c>
      <c r="D5" s="348" t="s">
        <v>528</v>
      </c>
    </row>
    <row r="6" spans="1:4" s="358" customFormat="1">
      <c r="A6" s="349">
        <v>1</v>
      </c>
      <c r="B6" s="350" t="s">
        <v>529</v>
      </c>
      <c r="C6" s="350"/>
      <c r="D6" s="351"/>
    </row>
    <row r="7" spans="1:4" s="358" customFormat="1">
      <c r="A7" s="352" t="s">
        <v>530</v>
      </c>
      <c r="B7" s="353" t="s">
        <v>531</v>
      </c>
      <c r="C7" s="402">
        <v>4.4999999999999998E-2</v>
      </c>
      <c r="D7" s="636">
        <v>3235120.235582408</v>
      </c>
    </row>
    <row r="8" spans="1:4" s="358" customFormat="1">
      <c r="A8" s="352" t="s">
        <v>532</v>
      </c>
      <c r="B8" s="353" t="s">
        <v>533</v>
      </c>
      <c r="C8" s="403">
        <v>0.06</v>
      </c>
      <c r="D8" s="636">
        <v>4313493.6474432107</v>
      </c>
    </row>
    <row r="9" spans="1:4" s="358" customFormat="1">
      <c r="A9" s="352" t="s">
        <v>534</v>
      </c>
      <c r="B9" s="353" t="s">
        <v>535</v>
      </c>
      <c r="C9" s="403">
        <v>0.08</v>
      </c>
      <c r="D9" s="636">
        <v>5751324.8632576149</v>
      </c>
    </row>
    <row r="10" spans="1:4" s="358" customFormat="1">
      <c r="A10" s="349" t="s">
        <v>536</v>
      </c>
      <c r="B10" s="350" t="s">
        <v>537</v>
      </c>
      <c r="C10" s="404"/>
      <c r="D10" s="637"/>
    </row>
    <row r="11" spans="1:4" s="359" customFormat="1">
      <c r="A11" s="354" t="s">
        <v>538</v>
      </c>
      <c r="B11" s="355" t="s">
        <v>600</v>
      </c>
      <c r="C11" s="405">
        <v>0</v>
      </c>
      <c r="D11" s="638">
        <v>0</v>
      </c>
    </row>
    <row r="12" spans="1:4" s="359" customFormat="1">
      <c r="A12" s="354" t="s">
        <v>539</v>
      </c>
      <c r="B12" s="355" t="s">
        <v>540</v>
      </c>
      <c r="C12" s="405">
        <v>0</v>
      </c>
      <c r="D12" s="638">
        <v>0</v>
      </c>
    </row>
    <row r="13" spans="1:4" s="359" customFormat="1">
      <c r="A13" s="354" t="s">
        <v>541</v>
      </c>
      <c r="B13" s="355" t="s">
        <v>542</v>
      </c>
      <c r="C13" s="405">
        <v>0</v>
      </c>
      <c r="D13" s="638">
        <v>0</v>
      </c>
    </row>
    <row r="14" spans="1:4" s="358" customFormat="1">
      <c r="A14" s="349" t="s">
        <v>543</v>
      </c>
      <c r="B14" s="350" t="s">
        <v>598</v>
      </c>
      <c r="C14" s="406"/>
      <c r="D14" s="637"/>
    </row>
    <row r="15" spans="1:4" s="358" customFormat="1">
      <c r="A15" s="369" t="s">
        <v>546</v>
      </c>
      <c r="B15" s="355" t="s">
        <v>599</v>
      </c>
      <c r="C15" s="405">
        <v>4.8692447483227923E-2</v>
      </c>
      <c r="D15" s="638">
        <v>3500576.0482894303</v>
      </c>
    </row>
    <row r="16" spans="1:4" s="358" customFormat="1">
      <c r="A16" s="369" t="s">
        <v>547</v>
      </c>
      <c r="B16" s="355" t="s">
        <v>549</v>
      </c>
      <c r="C16" s="405">
        <v>6.4926475146742768E-2</v>
      </c>
      <c r="D16" s="638">
        <v>4667665.6349392403</v>
      </c>
    </row>
    <row r="17" spans="1:4" s="358" customFormat="1">
      <c r="A17" s="369" t="s">
        <v>548</v>
      </c>
      <c r="B17" s="355" t="s">
        <v>596</v>
      </c>
      <c r="C17" s="405">
        <v>0.13798261122165179</v>
      </c>
      <c r="D17" s="638">
        <v>9919785.2827036884</v>
      </c>
    </row>
    <row r="18" spans="1:4" s="59" customFormat="1">
      <c r="A18" s="714" t="s">
        <v>597</v>
      </c>
      <c r="B18" s="715"/>
      <c r="C18" s="407" t="s">
        <v>527</v>
      </c>
      <c r="D18" s="639" t="s">
        <v>528</v>
      </c>
    </row>
    <row r="19" spans="1:4" s="358" customFormat="1">
      <c r="A19" s="356">
        <v>4</v>
      </c>
      <c r="B19" s="355" t="s">
        <v>23</v>
      </c>
      <c r="C19" s="405">
        <v>9.3692447483227914E-2</v>
      </c>
      <c r="D19" s="636">
        <v>6735696.2838718379</v>
      </c>
    </row>
    <row r="20" spans="1:4" s="358" customFormat="1">
      <c r="A20" s="356">
        <v>5</v>
      </c>
      <c r="B20" s="355" t="s">
        <v>89</v>
      </c>
      <c r="C20" s="405">
        <v>0.12492647514674277</v>
      </c>
      <c r="D20" s="636">
        <v>8981159.282382451</v>
      </c>
    </row>
    <row r="21" spans="1:4" s="358" customFormat="1" ht="13.5" thickBot="1">
      <c r="A21" s="360" t="s">
        <v>544</v>
      </c>
      <c r="B21" s="361" t="s">
        <v>88</v>
      </c>
      <c r="C21" s="408">
        <v>0.2179826112216518</v>
      </c>
      <c r="D21" s="640">
        <v>15671110.145961303</v>
      </c>
    </row>
    <row r="23" spans="1:4" ht="63.75">
      <c r="B23" s="18"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70" zoomScaleNormal="70" workbookViewId="0">
      <pane xSplit="1" ySplit="5" topLeftCell="B33" activePane="bottomRight" state="frozen"/>
      <selection pane="topRight" activeCell="B1" sqref="B1"/>
      <selection pane="bottomLeft" activeCell="A5" sqref="A5"/>
      <selection pane="bottomRight" activeCell="C37" activeCellId="1" sqref="C45 C37"/>
    </sheetView>
  </sheetViews>
  <sheetFormatPr defaultRowHeight="15.75"/>
  <cols>
    <col min="1" max="1" width="10.7109375" style="60" customWidth="1"/>
    <col min="2" max="2" width="91.7109375" style="60" customWidth="1"/>
    <col min="3" max="3" width="53.28515625" style="60" customWidth="1"/>
    <col min="4" max="4" width="32.28515625" style="60" customWidth="1"/>
    <col min="5" max="5" width="9.42578125" customWidth="1"/>
  </cols>
  <sheetData>
    <row r="1" spans="1:6">
      <c r="A1" s="14" t="s">
        <v>188</v>
      </c>
      <c r="B1" s="15" t="str">
        <f>Info!C2</f>
        <v>სს სილქ როუდ ბანკი</v>
      </c>
      <c r="E1" s="1"/>
      <c r="F1" s="1"/>
    </row>
    <row r="2" spans="1:6" s="14" customFormat="1" ht="15.75" customHeight="1">
      <c r="A2" s="14" t="s">
        <v>189</v>
      </c>
      <c r="B2" s="605">
        <f>'1. key ratios'!B2</f>
        <v>44651</v>
      </c>
    </row>
    <row r="3" spans="1:6" s="14" customFormat="1" ht="15.75" customHeight="1">
      <c r="A3" s="21"/>
    </row>
    <row r="4" spans="1:6" s="14" customFormat="1" ht="15.75" customHeight="1" thickBot="1">
      <c r="A4" s="14" t="s">
        <v>413</v>
      </c>
      <c r="B4" s="188" t="s">
        <v>268</v>
      </c>
      <c r="D4" s="190" t="s">
        <v>93</v>
      </c>
    </row>
    <row r="5" spans="1:6" ht="38.25">
      <c r="A5" s="140" t="s">
        <v>26</v>
      </c>
      <c r="B5" s="141" t="s">
        <v>231</v>
      </c>
      <c r="C5" s="142" t="s">
        <v>236</v>
      </c>
      <c r="D5" s="189" t="s">
        <v>269</v>
      </c>
    </row>
    <row r="6" spans="1:6">
      <c r="A6" s="130">
        <v>1</v>
      </c>
      <c r="B6" s="75" t="s">
        <v>154</v>
      </c>
      <c r="C6" s="253">
        <v>1659088.17</v>
      </c>
      <c r="D6" s="131"/>
      <c r="E6" s="5"/>
    </row>
    <row r="7" spans="1:6">
      <c r="A7" s="130">
        <v>2</v>
      </c>
      <c r="B7" s="76" t="s">
        <v>155</v>
      </c>
      <c r="C7" s="254">
        <v>1133017.3</v>
      </c>
      <c r="D7" s="132"/>
      <c r="E7" s="5"/>
    </row>
    <row r="8" spans="1:6">
      <c r="A8" s="130">
        <v>3</v>
      </c>
      <c r="B8" s="76" t="s">
        <v>156</v>
      </c>
      <c r="C8" s="254">
        <v>14497521.310000001</v>
      </c>
      <c r="D8" s="132"/>
      <c r="E8" s="5"/>
    </row>
    <row r="9" spans="1:6">
      <c r="A9" s="130">
        <v>4</v>
      </c>
      <c r="B9" s="76" t="s">
        <v>185</v>
      </c>
      <c r="C9" s="254">
        <v>0</v>
      </c>
      <c r="D9" s="132"/>
      <c r="E9" s="5"/>
    </row>
    <row r="10" spans="1:6">
      <c r="A10" s="130">
        <v>5</v>
      </c>
      <c r="B10" s="76" t="s">
        <v>157</v>
      </c>
      <c r="C10" s="254">
        <v>39787411.450000003</v>
      </c>
      <c r="D10" s="132"/>
      <c r="E10" s="5"/>
    </row>
    <row r="11" spans="1:6">
      <c r="A11" s="589">
        <v>5.0999999999999996</v>
      </c>
      <c r="B11" s="641" t="s">
        <v>1041</v>
      </c>
      <c r="C11" s="255">
        <v>-100000</v>
      </c>
      <c r="D11" s="224" t="s">
        <v>1031</v>
      </c>
      <c r="E11" s="5"/>
    </row>
    <row r="12" spans="1:6">
      <c r="A12" s="130">
        <v>6.1</v>
      </c>
      <c r="B12" s="76" t="s">
        <v>158</v>
      </c>
      <c r="C12" s="255">
        <v>15980250.639999999</v>
      </c>
      <c r="D12" s="133"/>
      <c r="E12" s="6"/>
    </row>
    <row r="13" spans="1:6">
      <c r="A13" s="130">
        <v>6.2</v>
      </c>
      <c r="B13" s="77" t="s">
        <v>159</v>
      </c>
      <c r="C13" s="255">
        <v>-1111351.03</v>
      </c>
      <c r="D13" s="133"/>
      <c r="E13" s="6"/>
    </row>
    <row r="14" spans="1:6">
      <c r="A14" s="130" t="s">
        <v>485</v>
      </c>
      <c r="B14" s="78" t="s">
        <v>486</v>
      </c>
      <c r="C14" s="255">
        <v>-264270.75</v>
      </c>
      <c r="D14" s="224" t="s">
        <v>1031</v>
      </c>
      <c r="E14" s="6"/>
    </row>
    <row r="15" spans="1:6">
      <c r="A15" s="130">
        <v>6</v>
      </c>
      <c r="B15" s="76" t="s">
        <v>160</v>
      </c>
      <c r="C15" s="261">
        <v>14868899.609999999</v>
      </c>
      <c r="D15" s="133"/>
      <c r="E15" s="5"/>
    </row>
    <row r="16" spans="1:6">
      <c r="A16" s="130">
        <v>7</v>
      </c>
      <c r="B16" s="76" t="s">
        <v>161</v>
      </c>
      <c r="C16" s="254">
        <v>1139093.6000000001</v>
      </c>
      <c r="D16" s="132"/>
      <c r="E16" s="5"/>
    </row>
    <row r="17" spans="1:5">
      <c r="A17" s="130">
        <v>8</v>
      </c>
      <c r="B17" s="76" t="s">
        <v>162</v>
      </c>
      <c r="C17" s="254">
        <v>229857.93</v>
      </c>
      <c r="D17" s="132"/>
      <c r="E17" s="5"/>
    </row>
    <row r="18" spans="1:5">
      <c r="A18" s="130">
        <v>9</v>
      </c>
      <c r="B18" s="76" t="s">
        <v>163</v>
      </c>
      <c r="C18" s="254">
        <v>20000</v>
      </c>
      <c r="D18" s="132"/>
      <c r="E18" s="5"/>
    </row>
    <row r="19" spans="1:5">
      <c r="A19" s="130">
        <v>9.1</v>
      </c>
      <c r="B19" s="78" t="s">
        <v>245</v>
      </c>
      <c r="C19" s="255"/>
      <c r="D19" s="132"/>
      <c r="E19" s="5"/>
    </row>
    <row r="20" spans="1:5">
      <c r="A20" s="130">
        <v>9.1999999999999993</v>
      </c>
      <c r="B20" s="78" t="s">
        <v>235</v>
      </c>
      <c r="C20" s="255"/>
      <c r="D20" s="132"/>
      <c r="E20" s="5"/>
    </row>
    <row r="21" spans="1:5">
      <c r="A21" s="130">
        <v>9.3000000000000007</v>
      </c>
      <c r="B21" s="78" t="s">
        <v>234</v>
      </c>
      <c r="C21" s="255"/>
      <c r="D21" s="132"/>
      <c r="E21" s="5"/>
    </row>
    <row r="22" spans="1:5">
      <c r="A22" s="130">
        <v>10</v>
      </c>
      <c r="B22" s="76" t="s">
        <v>164</v>
      </c>
      <c r="C22" s="254">
        <v>16390331.889999997</v>
      </c>
      <c r="D22" s="132"/>
      <c r="E22" s="5"/>
    </row>
    <row r="23" spans="1:5">
      <c r="A23" s="130">
        <v>10.1</v>
      </c>
      <c r="B23" s="78" t="s">
        <v>233</v>
      </c>
      <c r="C23" s="254">
        <v>250803.1100000001</v>
      </c>
      <c r="D23" s="224" t="s">
        <v>439</v>
      </c>
      <c r="E23" s="5"/>
    </row>
    <row r="24" spans="1:5">
      <c r="A24" s="130">
        <v>11</v>
      </c>
      <c r="B24" s="76" t="s">
        <v>165</v>
      </c>
      <c r="C24" s="254">
        <v>2463888.5</v>
      </c>
      <c r="D24" s="134"/>
      <c r="E24" s="5"/>
    </row>
    <row r="25" spans="1:5">
      <c r="A25" s="130">
        <v>12</v>
      </c>
      <c r="B25" s="81" t="s">
        <v>166</v>
      </c>
      <c r="C25" s="257">
        <v>92189109.760000005</v>
      </c>
      <c r="D25" s="135"/>
      <c r="E25" s="4"/>
    </row>
    <row r="26" spans="1:5">
      <c r="A26" s="130">
        <v>13</v>
      </c>
      <c r="B26" s="76" t="s">
        <v>167</v>
      </c>
      <c r="C26" s="258">
        <v>0</v>
      </c>
      <c r="D26" s="136"/>
      <c r="E26" s="5"/>
    </row>
    <row r="27" spans="1:5">
      <c r="A27" s="130">
        <v>14</v>
      </c>
      <c r="B27" s="76" t="s">
        <v>168</v>
      </c>
      <c r="C27" s="254">
        <v>10200631.880000001</v>
      </c>
      <c r="D27" s="132"/>
      <c r="E27" s="5"/>
    </row>
    <row r="28" spans="1:5">
      <c r="A28" s="130">
        <v>15</v>
      </c>
      <c r="B28" s="76" t="s">
        <v>169</v>
      </c>
      <c r="C28" s="254">
        <v>1381699.97</v>
      </c>
      <c r="D28" s="132"/>
      <c r="E28" s="5"/>
    </row>
    <row r="29" spans="1:5">
      <c r="A29" s="130">
        <v>16</v>
      </c>
      <c r="B29" s="76" t="s">
        <v>170</v>
      </c>
      <c r="C29" s="254">
        <v>2142932.1</v>
      </c>
      <c r="D29" s="132"/>
      <c r="E29" s="5"/>
    </row>
    <row r="30" spans="1:5">
      <c r="A30" s="130">
        <v>17</v>
      </c>
      <c r="B30" s="76" t="s">
        <v>171</v>
      </c>
      <c r="C30" s="254">
        <v>0</v>
      </c>
      <c r="D30" s="132"/>
      <c r="E30" s="5"/>
    </row>
    <row r="31" spans="1:5">
      <c r="A31" s="130">
        <v>18</v>
      </c>
      <c r="B31" s="76" t="s">
        <v>172</v>
      </c>
      <c r="C31" s="254">
        <v>20290897.57</v>
      </c>
      <c r="D31" s="132"/>
      <c r="E31" s="5"/>
    </row>
    <row r="32" spans="1:5">
      <c r="A32" s="130">
        <v>19</v>
      </c>
      <c r="B32" s="76" t="s">
        <v>173</v>
      </c>
      <c r="C32" s="254">
        <v>235609.95</v>
      </c>
      <c r="D32" s="132"/>
      <c r="E32" s="5"/>
    </row>
    <row r="33" spans="1:5">
      <c r="A33" s="130">
        <v>20</v>
      </c>
      <c r="B33" s="76" t="s">
        <v>95</v>
      </c>
      <c r="C33" s="254">
        <v>2442477.75</v>
      </c>
      <c r="D33" s="132"/>
      <c r="E33" s="5"/>
    </row>
    <row r="34" spans="1:5">
      <c r="A34" s="589">
        <v>20.100000000000001</v>
      </c>
      <c r="B34" s="80" t="s">
        <v>959</v>
      </c>
      <c r="C34" s="256">
        <v>-7120.26</v>
      </c>
      <c r="D34" s="134"/>
      <c r="E34" s="5"/>
    </row>
    <row r="35" spans="1:5">
      <c r="A35" s="130">
        <v>21</v>
      </c>
      <c r="B35" s="79" t="s">
        <v>174</v>
      </c>
      <c r="C35" s="256">
        <v>2500000</v>
      </c>
      <c r="D35" s="134"/>
      <c r="E35" s="5"/>
    </row>
    <row r="36" spans="1:5">
      <c r="A36" s="130">
        <v>21.1</v>
      </c>
      <c r="B36" s="80" t="s">
        <v>957</v>
      </c>
      <c r="C36" s="259">
        <v>2500000</v>
      </c>
      <c r="D36" s="224" t="s">
        <v>1042</v>
      </c>
      <c r="E36" s="5"/>
    </row>
    <row r="37" spans="1:5">
      <c r="A37" s="130">
        <v>22</v>
      </c>
      <c r="B37" s="81" t="s">
        <v>175</v>
      </c>
      <c r="C37" s="257">
        <v>39194249.220000006</v>
      </c>
      <c r="D37" s="135"/>
      <c r="E37" s="4"/>
    </row>
    <row r="38" spans="1:5">
      <c r="A38" s="130">
        <v>23</v>
      </c>
      <c r="B38" s="79" t="s">
        <v>176</v>
      </c>
      <c r="C38" s="254">
        <v>61146400</v>
      </c>
      <c r="D38" s="224" t="s">
        <v>1032</v>
      </c>
      <c r="E38" s="5"/>
    </row>
    <row r="39" spans="1:5">
      <c r="A39" s="130">
        <v>24</v>
      </c>
      <c r="B39" s="79" t="s">
        <v>177</v>
      </c>
      <c r="C39" s="254"/>
      <c r="D39" s="132"/>
      <c r="E39" s="5"/>
    </row>
    <row r="40" spans="1:5">
      <c r="A40" s="130">
        <v>25</v>
      </c>
      <c r="B40" s="79" t="s">
        <v>232</v>
      </c>
      <c r="C40" s="254"/>
      <c r="D40" s="132"/>
      <c r="E40" s="5"/>
    </row>
    <row r="41" spans="1:5">
      <c r="A41" s="130">
        <v>26</v>
      </c>
      <c r="B41" s="79" t="s">
        <v>179</v>
      </c>
      <c r="C41" s="254"/>
      <c r="D41" s="132"/>
      <c r="E41" s="5"/>
    </row>
    <row r="42" spans="1:5">
      <c r="A42" s="130">
        <v>27</v>
      </c>
      <c r="B42" s="79" t="s">
        <v>180</v>
      </c>
      <c r="C42" s="254"/>
      <c r="D42" s="132"/>
      <c r="E42" s="5"/>
    </row>
    <row r="43" spans="1:5">
      <c r="A43" s="130">
        <v>28</v>
      </c>
      <c r="B43" s="79" t="s">
        <v>181</v>
      </c>
      <c r="C43" s="254">
        <v>-12112866.780000001</v>
      </c>
      <c r="D43" s="224" t="s">
        <v>1033</v>
      </c>
      <c r="E43" s="5"/>
    </row>
    <row r="44" spans="1:5">
      <c r="A44" s="130">
        <v>29</v>
      </c>
      <c r="B44" s="79" t="s">
        <v>35</v>
      </c>
      <c r="C44" s="254">
        <v>3961327.54</v>
      </c>
      <c r="D44" s="224" t="s">
        <v>1034</v>
      </c>
      <c r="E44" s="5"/>
    </row>
    <row r="45" spans="1:5" ht="16.5" thickBot="1">
      <c r="A45" s="137">
        <v>30</v>
      </c>
      <c r="B45" s="138" t="s">
        <v>182</v>
      </c>
      <c r="C45" s="260">
        <v>52994860.759999998</v>
      </c>
      <c r="D45" s="139"/>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70" zoomScaleNormal="70" workbookViewId="0">
      <pane xSplit="2" ySplit="7" topLeftCell="O8" activePane="bottomRight" state="frozen"/>
      <selection pane="topRight" activeCell="C1" sqref="C1"/>
      <selection pane="bottomLeft" activeCell="A8" sqref="A8"/>
      <selection pane="bottomRight" activeCell="S22" sqref="S22"/>
    </sheetView>
  </sheetViews>
  <sheetFormatPr defaultColWidth="9.28515625" defaultRowHeight="12.75"/>
  <cols>
    <col min="1" max="1" width="10.5703125" style="1" bestFit="1" customWidth="1"/>
    <col min="2" max="2" width="95" style="1" customWidth="1"/>
    <col min="3" max="3" width="14.7109375" style="1" customWidth="1"/>
    <col min="4" max="4" width="13.42578125" style="1" bestFit="1" customWidth="1"/>
    <col min="5" max="5" width="11.42578125" style="1" bestFit="1" customWidth="1"/>
    <col min="6" max="6" width="13.42578125" style="1" bestFit="1" customWidth="1"/>
    <col min="7" max="7" width="9.5703125" style="1" bestFit="1" customWidth="1"/>
    <col min="8" max="8" width="13.42578125" style="1" bestFit="1" customWidth="1"/>
    <col min="9" max="9" width="9.5703125" style="1" bestFit="1" customWidth="1"/>
    <col min="10" max="10" width="13.42578125" style="1" bestFit="1" customWidth="1"/>
    <col min="11" max="11" width="9.5703125" style="1" bestFit="1" customWidth="1"/>
    <col min="12" max="12" width="13.42578125" style="1" bestFit="1" customWidth="1"/>
    <col min="13" max="13" width="13.5703125" style="1" bestFit="1" customWidth="1"/>
    <col min="14" max="14" width="13.42578125" style="1" bestFit="1" customWidth="1"/>
    <col min="15" max="15" width="10.42578125" style="1" bestFit="1" customWidth="1"/>
    <col min="16" max="16" width="13.42578125" style="1" bestFit="1" customWidth="1"/>
    <col min="17" max="17" width="9.5703125" style="1" bestFit="1" customWidth="1"/>
    <col min="18" max="18" width="13.42578125" style="1" bestFit="1" customWidth="1"/>
    <col min="19" max="19" width="31.7109375" style="1" bestFit="1" customWidth="1"/>
    <col min="20" max="16384" width="9.28515625" style="9"/>
  </cols>
  <sheetData>
    <row r="1" spans="1:19">
      <c r="A1" s="1" t="s">
        <v>188</v>
      </c>
      <c r="B1" s="1" t="str">
        <f>Info!C2</f>
        <v>სს სილქ როუდ ბანკი</v>
      </c>
    </row>
    <row r="2" spans="1:19">
      <c r="A2" s="1" t="s">
        <v>189</v>
      </c>
      <c r="B2" s="605">
        <f>'1. key ratios'!B2</f>
        <v>44651</v>
      </c>
    </row>
    <row r="4" spans="1:19" ht="26.25" thickBot="1">
      <c r="A4" s="59" t="s">
        <v>414</v>
      </c>
      <c r="B4" s="285" t="s">
        <v>456</v>
      </c>
    </row>
    <row r="5" spans="1:19">
      <c r="A5" s="119"/>
      <c r="B5" s="121"/>
      <c r="C5" s="105" t="s">
        <v>0</v>
      </c>
      <c r="D5" s="105" t="s">
        <v>1</v>
      </c>
      <c r="E5" s="105" t="s">
        <v>2</v>
      </c>
      <c r="F5" s="105" t="s">
        <v>3</v>
      </c>
      <c r="G5" s="105" t="s">
        <v>4</v>
      </c>
      <c r="H5" s="105" t="s">
        <v>5</v>
      </c>
      <c r="I5" s="105" t="s">
        <v>237</v>
      </c>
      <c r="J5" s="105" t="s">
        <v>238</v>
      </c>
      <c r="K5" s="105" t="s">
        <v>239</v>
      </c>
      <c r="L5" s="105" t="s">
        <v>240</v>
      </c>
      <c r="M5" s="105" t="s">
        <v>241</v>
      </c>
      <c r="N5" s="105" t="s">
        <v>242</v>
      </c>
      <c r="O5" s="105" t="s">
        <v>443</v>
      </c>
      <c r="P5" s="105" t="s">
        <v>444</v>
      </c>
      <c r="Q5" s="105" t="s">
        <v>445</v>
      </c>
      <c r="R5" s="278" t="s">
        <v>446</v>
      </c>
      <c r="S5" s="106" t="s">
        <v>447</v>
      </c>
    </row>
    <row r="6" spans="1:19" ht="46.5" customHeight="1">
      <c r="A6" s="143"/>
      <c r="B6" s="720" t="s">
        <v>448</v>
      </c>
      <c r="C6" s="718">
        <v>0</v>
      </c>
      <c r="D6" s="719"/>
      <c r="E6" s="718">
        <v>0.2</v>
      </c>
      <c r="F6" s="719"/>
      <c r="G6" s="718">
        <v>0.35</v>
      </c>
      <c r="H6" s="719"/>
      <c r="I6" s="718">
        <v>0.5</v>
      </c>
      <c r="J6" s="719"/>
      <c r="K6" s="718">
        <v>0.75</v>
      </c>
      <c r="L6" s="719"/>
      <c r="M6" s="718">
        <v>1</v>
      </c>
      <c r="N6" s="719"/>
      <c r="O6" s="718">
        <v>1.5</v>
      </c>
      <c r="P6" s="719"/>
      <c r="Q6" s="718">
        <v>2.5</v>
      </c>
      <c r="R6" s="719"/>
      <c r="S6" s="716" t="s">
        <v>250</v>
      </c>
    </row>
    <row r="7" spans="1:19">
      <c r="A7" s="143"/>
      <c r="B7" s="721"/>
      <c r="C7" s="284" t="s">
        <v>441</v>
      </c>
      <c r="D7" s="284" t="s">
        <v>442</v>
      </c>
      <c r="E7" s="284" t="s">
        <v>441</v>
      </c>
      <c r="F7" s="284" t="s">
        <v>442</v>
      </c>
      <c r="G7" s="284" t="s">
        <v>441</v>
      </c>
      <c r="H7" s="284" t="s">
        <v>442</v>
      </c>
      <c r="I7" s="284" t="s">
        <v>441</v>
      </c>
      <c r="J7" s="284" t="s">
        <v>442</v>
      </c>
      <c r="K7" s="284" t="s">
        <v>441</v>
      </c>
      <c r="L7" s="284" t="s">
        <v>442</v>
      </c>
      <c r="M7" s="284" t="s">
        <v>441</v>
      </c>
      <c r="N7" s="284" t="s">
        <v>442</v>
      </c>
      <c r="O7" s="284" t="s">
        <v>441</v>
      </c>
      <c r="P7" s="284" t="s">
        <v>442</v>
      </c>
      <c r="Q7" s="284" t="s">
        <v>441</v>
      </c>
      <c r="R7" s="284" t="s">
        <v>442</v>
      </c>
      <c r="S7" s="717"/>
    </row>
    <row r="8" spans="1:19">
      <c r="A8" s="109">
        <v>1</v>
      </c>
      <c r="B8" s="164" t="s">
        <v>216</v>
      </c>
      <c r="C8" s="647">
        <v>35801051.830000006</v>
      </c>
      <c r="D8" s="647"/>
      <c r="E8" s="647">
        <v>0</v>
      </c>
      <c r="F8" s="648"/>
      <c r="G8" s="647">
        <v>0</v>
      </c>
      <c r="H8" s="647"/>
      <c r="I8" s="647">
        <v>0</v>
      </c>
      <c r="J8" s="647"/>
      <c r="K8" s="647">
        <v>0</v>
      </c>
      <c r="L8" s="647"/>
      <c r="M8" s="647">
        <v>1133017.3</v>
      </c>
      <c r="N8" s="647"/>
      <c r="O8" s="647">
        <v>0</v>
      </c>
      <c r="P8" s="647"/>
      <c r="Q8" s="647">
        <v>0</v>
      </c>
      <c r="R8" s="648"/>
      <c r="S8" s="649">
        <f>$C$6*SUM(C8:D8)+$E$6*SUM(E8:F8)+$G$6*SUM(G8:H8)+$I$6*SUM(I8:J8)+$K$6*SUM(K8:L8)+$M$6*SUM(M8:N8)+$O$6*SUM(O8:P8)+$Q$6*SUM(Q8:R8)</f>
        <v>1133017.3</v>
      </c>
    </row>
    <row r="9" spans="1:19">
      <c r="A9" s="109">
        <v>2</v>
      </c>
      <c r="B9" s="164" t="s">
        <v>217</v>
      </c>
      <c r="C9" s="647">
        <v>0</v>
      </c>
      <c r="D9" s="647"/>
      <c r="E9" s="647">
        <v>0</v>
      </c>
      <c r="F9" s="647"/>
      <c r="G9" s="647">
        <v>0</v>
      </c>
      <c r="H9" s="647"/>
      <c r="I9" s="647">
        <v>0</v>
      </c>
      <c r="J9" s="647"/>
      <c r="K9" s="647">
        <v>0</v>
      </c>
      <c r="L9" s="647"/>
      <c r="M9" s="647">
        <v>0</v>
      </c>
      <c r="N9" s="647"/>
      <c r="O9" s="647">
        <v>0</v>
      </c>
      <c r="P9" s="647"/>
      <c r="Q9" s="647">
        <v>0</v>
      </c>
      <c r="R9" s="648"/>
      <c r="S9" s="649">
        <f t="shared" ref="S9:S21" si="0">$C$6*SUM(C9:D9)+$E$6*SUM(E9:F9)+$G$6*SUM(G9:H9)+$I$6*SUM(I9:J9)+$K$6*SUM(K9:L9)+$M$6*SUM(M9:N9)+$O$6*SUM(O9:P9)+$Q$6*SUM(Q9:R9)</f>
        <v>0</v>
      </c>
    </row>
    <row r="10" spans="1:19">
      <c r="A10" s="109">
        <v>3</v>
      </c>
      <c r="B10" s="164" t="s">
        <v>218</v>
      </c>
      <c r="C10" s="647">
        <v>0</v>
      </c>
      <c r="D10" s="647"/>
      <c r="E10" s="647">
        <v>0</v>
      </c>
      <c r="F10" s="647"/>
      <c r="G10" s="647">
        <v>0</v>
      </c>
      <c r="H10" s="647"/>
      <c r="I10" s="647">
        <v>0</v>
      </c>
      <c r="J10" s="647"/>
      <c r="K10" s="647">
        <v>0</v>
      </c>
      <c r="L10" s="647"/>
      <c r="M10" s="647">
        <v>0</v>
      </c>
      <c r="N10" s="647"/>
      <c r="O10" s="647">
        <v>0</v>
      </c>
      <c r="P10" s="647"/>
      <c r="Q10" s="647">
        <v>0</v>
      </c>
      <c r="R10" s="648"/>
      <c r="S10" s="649">
        <f t="shared" si="0"/>
        <v>0</v>
      </c>
    </row>
    <row r="11" spans="1:19">
      <c r="A11" s="109">
        <v>4</v>
      </c>
      <c r="B11" s="164" t="s">
        <v>219</v>
      </c>
      <c r="C11" s="647">
        <v>0</v>
      </c>
      <c r="D11" s="647"/>
      <c r="E11" s="647">
        <v>0</v>
      </c>
      <c r="F11" s="647"/>
      <c r="G11" s="647">
        <v>0</v>
      </c>
      <c r="H11" s="647"/>
      <c r="I11" s="647">
        <v>0</v>
      </c>
      <c r="J11" s="647"/>
      <c r="K11" s="647">
        <v>0</v>
      </c>
      <c r="L11" s="647"/>
      <c r="M11" s="647">
        <v>0</v>
      </c>
      <c r="N11" s="647"/>
      <c r="O11" s="647">
        <v>0</v>
      </c>
      <c r="P11" s="647"/>
      <c r="Q11" s="647">
        <v>0</v>
      </c>
      <c r="R11" s="648"/>
      <c r="S11" s="649">
        <f t="shared" si="0"/>
        <v>0</v>
      </c>
    </row>
    <row r="12" spans="1:19">
      <c r="A12" s="109">
        <v>5</v>
      </c>
      <c r="B12" s="164" t="s">
        <v>220</v>
      </c>
      <c r="C12" s="647">
        <v>0</v>
      </c>
      <c r="D12" s="647"/>
      <c r="E12" s="647">
        <v>0</v>
      </c>
      <c r="F12" s="647"/>
      <c r="G12" s="647">
        <v>0</v>
      </c>
      <c r="H12" s="647"/>
      <c r="I12" s="647">
        <v>0</v>
      </c>
      <c r="J12" s="647"/>
      <c r="K12" s="647">
        <v>0</v>
      </c>
      <c r="L12" s="647"/>
      <c r="M12" s="647">
        <v>0</v>
      </c>
      <c r="N12" s="647"/>
      <c r="O12" s="647">
        <v>0</v>
      </c>
      <c r="P12" s="647"/>
      <c r="Q12" s="647">
        <v>0</v>
      </c>
      <c r="R12" s="648"/>
      <c r="S12" s="649">
        <f t="shared" si="0"/>
        <v>0</v>
      </c>
    </row>
    <row r="13" spans="1:19">
      <c r="A13" s="109">
        <v>6</v>
      </c>
      <c r="B13" s="164" t="s">
        <v>221</v>
      </c>
      <c r="C13" s="647">
        <v>0</v>
      </c>
      <c r="D13" s="647"/>
      <c r="E13" s="647">
        <v>228755.65</v>
      </c>
      <c r="F13" s="647"/>
      <c r="G13" s="647">
        <v>0</v>
      </c>
      <c r="H13" s="647"/>
      <c r="I13" s="647">
        <v>0</v>
      </c>
      <c r="J13" s="647"/>
      <c r="K13" s="647">
        <v>0</v>
      </c>
      <c r="L13" s="647"/>
      <c r="M13" s="647">
        <v>14268796.49</v>
      </c>
      <c r="N13" s="647"/>
      <c r="O13" s="647">
        <v>0</v>
      </c>
      <c r="P13" s="647"/>
      <c r="Q13" s="647">
        <v>0</v>
      </c>
      <c r="R13" s="648"/>
      <c r="S13" s="649">
        <f t="shared" si="0"/>
        <v>14314547.620000001</v>
      </c>
    </row>
    <row r="14" spans="1:19">
      <c r="A14" s="109">
        <v>7</v>
      </c>
      <c r="B14" s="164" t="s">
        <v>73</v>
      </c>
      <c r="C14" s="647">
        <v>0</v>
      </c>
      <c r="D14" s="647"/>
      <c r="E14" s="647">
        <v>0</v>
      </c>
      <c r="F14" s="647"/>
      <c r="G14" s="647">
        <v>0</v>
      </c>
      <c r="H14" s="647"/>
      <c r="I14" s="647">
        <v>0</v>
      </c>
      <c r="J14" s="647"/>
      <c r="K14" s="647">
        <v>0</v>
      </c>
      <c r="L14" s="647"/>
      <c r="M14" s="647">
        <v>9507242.7599999998</v>
      </c>
      <c r="N14" s="647">
        <v>510513</v>
      </c>
      <c r="O14" s="647">
        <v>0</v>
      </c>
      <c r="P14" s="647"/>
      <c r="Q14" s="647">
        <v>0</v>
      </c>
      <c r="R14" s="648"/>
      <c r="S14" s="649">
        <f t="shared" si="0"/>
        <v>10017755.76</v>
      </c>
    </row>
    <row r="15" spans="1:19">
      <c r="A15" s="109">
        <v>8</v>
      </c>
      <c r="B15" s="164" t="s">
        <v>74</v>
      </c>
      <c r="C15" s="647">
        <v>0</v>
      </c>
      <c r="D15" s="647"/>
      <c r="E15" s="647">
        <v>0</v>
      </c>
      <c r="F15" s="647"/>
      <c r="G15" s="647">
        <v>0</v>
      </c>
      <c r="H15" s="647"/>
      <c r="I15" s="647">
        <v>0</v>
      </c>
      <c r="J15" s="647"/>
      <c r="K15" s="647">
        <v>0</v>
      </c>
      <c r="L15" s="647"/>
      <c r="M15" s="647">
        <v>4875724.5500000007</v>
      </c>
      <c r="N15" s="647"/>
      <c r="O15" s="647">
        <v>0</v>
      </c>
      <c r="P15" s="647"/>
      <c r="Q15" s="647">
        <v>0</v>
      </c>
      <c r="R15" s="648"/>
      <c r="S15" s="649">
        <f t="shared" si="0"/>
        <v>4875724.5500000007</v>
      </c>
    </row>
    <row r="16" spans="1:19">
      <c r="A16" s="109">
        <v>9</v>
      </c>
      <c r="B16" s="164" t="s">
        <v>75</v>
      </c>
      <c r="C16" s="647">
        <v>0</v>
      </c>
      <c r="D16" s="647"/>
      <c r="E16" s="647">
        <v>0</v>
      </c>
      <c r="F16" s="647"/>
      <c r="G16" s="647">
        <v>0</v>
      </c>
      <c r="H16" s="647"/>
      <c r="I16" s="647">
        <v>0</v>
      </c>
      <c r="J16" s="647"/>
      <c r="K16" s="647">
        <v>0</v>
      </c>
      <c r="L16" s="647"/>
      <c r="M16" s="647">
        <v>0</v>
      </c>
      <c r="N16" s="647"/>
      <c r="O16" s="647">
        <v>0</v>
      </c>
      <c r="P16" s="647"/>
      <c r="Q16" s="647">
        <v>0</v>
      </c>
      <c r="R16" s="648"/>
      <c r="S16" s="649">
        <f t="shared" si="0"/>
        <v>0</v>
      </c>
    </row>
    <row r="17" spans="1:19">
      <c r="A17" s="109">
        <v>10</v>
      </c>
      <c r="B17" s="164" t="s">
        <v>69</v>
      </c>
      <c r="C17" s="647">
        <v>0</v>
      </c>
      <c r="D17" s="647"/>
      <c r="E17" s="647">
        <v>0</v>
      </c>
      <c r="F17" s="647"/>
      <c r="G17" s="647">
        <v>0</v>
      </c>
      <c r="H17" s="647"/>
      <c r="I17" s="647">
        <v>0</v>
      </c>
      <c r="J17" s="647"/>
      <c r="K17" s="647">
        <v>0</v>
      </c>
      <c r="L17" s="647"/>
      <c r="M17" s="647">
        <v>821729.59</v>
      </c>
      <c r="N17" s="647"/>
      <c r="O17" s="647">
        <v>0</v>
      </c>
      <c r="P17" s="647"/>
      <c r="Q17" s="647">
        <v>0</v>
      </c>
      <c r="R17" s="648"/>
      <c r="S17" s="649">
        <f t="shared" si="0"/>
        <v>821729.59</v>
      </c>
    </row>
    <row r="18" spans="1:19">
      <c r="A18" s="109">
        <v>11</v>
      </c>
      <c r="B18" s="164" t="s">
        <v>70</v>
      </c>
      <c r="C18" s="647">
        <v>0</v>
      </c>
      <c r="D18" s="647"/>
      <c r="E18" s="647">
        <v>0</v>
      </c>
      <c r="F18" s="647"/>
      <c r="G18" s="647">
        <v>0</v>
      </c>
      <c r="H18" s="647"/>
      <c r="I18" s="647">
        <v>0</v>
      </c>
      <c r="J18" s="647"/>
      <c r="K18" s="647">
        <v>0</v>
      </c>
      <c r="L18" s="647"/>
      <c r="M18" s="647">
        <v>0</v>
      </c>
      <c r="N18" s="647"/>
      <c r="O18" s="647">
        <v>84040.35</v>
      </c>
      <c r="P18" s="647"/>
      <c r="Q18" s="647">
        <v>0</v>
      </c>
      <c r="R18" s="648"/>
      <c r="S18" s="649">
        <f t="shared" si="0"/>
        <v>126060.52500000001</v>
      </c>
    </row>
    <row r="19" spans="1:19">
      <c r="A19" s="109">
        <v>12</v>
      </c>
      <c r="B19" s="164" t="s">
        <v>71</v>
      </c>
      <c r="C19" s="647">
        <v>0</v>
      </c>
      <c r="D19" s="647"/>
      <c r="E19" s="647">
        <v>0</v>
      </c>
      <c r="F19" s="647"/>
      <c r="G19" s="647">
        <v>0</v>
      </c>
      <c r="H19" s="647"/>
      <c r="I19" s="647">
        <v>0</v>
      </c>
      <c r="J19" s="647"/>
      <c r="K19" s="647">
        <v>0</v>
      </c>
      <c r="L19" s="647"/>
      <c r="M19" s="647">
        <v>0</v>
      </c>
      <c r="N19" s="647"/>
      <c r="O19" s="647">
        <v>0</v>
      </c>
      <c r="P19" s="647"/>
      <c r="Q19" s="647">
        <v>0</v>
      </c>
      <c r="R19" s="648"/>
      <c r="S19" s="649">
        <f t="shared" si="0"/>
        <v>0</v>
      </c>
    </row>
    <row r="20" spans="1:19">
      <c r="A20" s="109">
        <v>13</v>
      </c>
      <c r="B20" s="164" t="s">
        <v>72</v>
      </c>
      <c r="C20" s="647">
        <v>0</v>
      </c>
      <c r="D20" s="647"/>
      <c r="E20" s="647">
        <v>0</v>
      </c>
      <c r="F20" s="647"/>
      <c r="G20" s="647">
        <v>0</v>
      </c>
      <c r="H20" s="647"/>
      <c r="I20" s="647">
        <v>0</v>
      </c>
      <c r="J20" s="647"/>
      <c r="K20" s="647">
        <v>0</v>
      </c>
      <c r="L20" s="647"/>
      <c r="M20" s="647">
        <v>0</v>
      </c>
      <c r="N20" s="647"/>
      <c r="O20" s="647">
        <v>0</v>
      </c>
      <c r="P20" s="647"/>
      <c r="Q20" s="647">
        <v>0</v>
      </c>
      <c r="R20" s="648"/>
      <c r="S20" s="649">
        <f t="shared" si="0"/>
        <v>0</v>
      </c>
    </row>
    <row r="21" spans="1:19">
      <c r="A21" s="109">
        <v>14</v>
      </c>
      <c r="B21" s="164" t="s">
        <v>248</v>
      </c>
      <c r="C21" s="647">
        <v>1571334</v>
      </c>
      <c r="D21" s="647"/>
      <c r="E21" s="647">
        <v>87754.17</v>
      </c>
      <c r="F21" s="647"/>
      <c r="G21" s="647">
        <v>0</v>
      </c>
      <c r="H21" s="647"/>
      <c r="I21" s="647">
        <v>0</v>
      </c>
      <c r="J21" s="647"/>
      <c r="K21" s="647">
        <v>0</v>
      </c>
      <c r="L21" s="647"/>
      <c r="M21" s="647">
        <v>23923130.709999997</v>
      </c>
      <c r="N21" s="647"/>
      <c r="O21" s="647">
        <v>0</v>
      </c>
      <c r="P21" s="647"/>
      <c r="Q21" s="647">
        <v>0</v>
      </c>
      <c r="R21" s="648"/>
      <c r="S21" s="649">
        <f t="shared" si="0"/>
        <v>23940681.543999996</v>
      </c>
    </row>
    <row r="22" spans="1:19" ht="13.5" thickBot="1">
      <c r="A22" s="92"/>
      <c r="B22" s="148" t="s">
        <v>68</v>
      </c>
      <c r="C22" s="650">
        <f>SUM(C8:C21)</f>
        <v>37372385.830000006</v>
      </c>
      <c r="D22" s="650">
        <f t="shared" ref="D22:S22" si="1">SUM(D8:D21)</f>
        <v>0</v>
      </c>
      <c r="E22" s="650">
        <f t="shared" si="1"/>
        <v>316509.82</v>
      </c>
      <c r="F22" s="650">
        <f t="shared" si="1"/>
        <v>0</v>
      </c>
      <c r="G22" s="650">
        <f t="shared" si="1"/>
        <v>0</v>
      </c>
      <c r="H22" s="650">
        <f t="shared" si="1"/>
        <v>0</v>
      </c>
      <c r="I22" s="650">
        <f t="shared" si="1"/>
        <v>0</v>
      </c>
      <c r="J22" s="650">
        <f t="shared" si="1"/>
        <v>0</v>
      </c>
      <c r="K22" s="650">
        <f t="shared" si="1"/>
        <v>0</v>
      </c>
      <c r="L22" s="650">
        <f t="shared" si="1"/>
        <v>0</v>
      </c>
      <c r="M22" s="650">
        <f t="shared" si="1"/>
        <v>54529641.399999999</v>
      </c>
      <c r="N22" s="650">
        <f t="shared" si="1"/>
        <v>510513</v>
      </c>
      <c r="O22" s="650">
        <f t="shared" si="1"/>
        <v>84040.35</v>
      </c>
      <c r="P22" s="650">
        <f t="shared" si="1"/>
        <v>0</v>
      </c>
      <c r="Q22" s="650">
        <f t="shared" si="1"/>
        <v>0</v>
      </c>
      <c r="R22" s="650">
        <f t="shared" si="1"/>
        <v>0</v>
      </c>
      <c r="S22" s="651">
        <f t="shared" si="1"/>
        <v>55229516.888999999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70" zoomScaleNormal="70" workbookViewId="0">
      <pane xSplit="2" ySplit="6" topLeftCell="C7" activePane="bottomRight" state="frozen"/>
      <selection pane="topRight" activeCell="C1" sqref="C1"/>
      <selection pane="bottomLeft" activeCell="A6" sqref="A6"/>
      <selection pane="bottomRight" activeCell="F26" sqref="F26:F27"/>
    </sheetView>
  </sheetViews>
  <sheetFormatPr defaultColWidth="9.28515625" defaultRowHeight="12.75"/>
  <cols>
    <col min="1" max="1" width="10.5703125" style="1" bestFit="1" customWidth="1"/>
    <col min="2" max="2" width="74.57031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71093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28515625" style="1" customWidth="1"/>
    <col min="22" max="22" width="20" style="1" customWidth="1"/>
    <col min="23" max="16384" width="9.28515625" style="9"/>
  </cols>
  <sheetData>
    <row r="1" spans="1:22">
      <c r="A1" s="1" t="s">
        <v>188</v>
      </c>
      <c r="B1" s="1" t="str">
        <f>Info!C2</f>
        <v>სს სილქ როუდ ბანკი</v>
      </c>
    </row>
    <row r="2" spans="1:22">
      <c r="A2" s="1" t="s">
        <v>189</v>
      </c>
      <c r="B2" s="605">
        <f>'1. key ratios'!B2</f>
        <v>44651</v>
      </c>
    </row>
    <row r="4" spans="1:22" ht="27.75" thickBot="1">
      <c r="A4" s="1" t="s">
        <v>415</v>
      </c>
      <c r="B4" s="285" t="s">
        <v>457</v>
      </c>
      <c r="V4" s="190" t="s">
        <v>93</v>
      </c>
    </row>
    <row r="5" spans="1:22">
      <c r="A5" s="90"/>
      <c r="B5" s="91"/>
      <c r="C5" s="722" t="s">
        <v>198</v>
      </c>
      <c r="D5" s="723"/>
      <c r="E5" s="723"/>
      <c r="F5" s="723"/>
      <c r="G5" s="723"/>
      <c r="H5" s="723"/>
      <c r="I5" s="723"/>
      <c r="J5" s="723"/>
      <c r="K5" s="723"/>
      <c r="L5" s="724"/>
      <c r="M5" s="722" t="s">
        <v>199</v>
      </c>
      <c r="N5" s="723"/>
      <c r="O5" s="723"/>
      <c r="P5" s="723"/>
      <c r="Q5" s="723"/>
      <c r="R5" s="723"/>
      <c r="S5" s="724"/>
      <c r="T5" s="727" t="s">
        <v>455</v>
      </c>
      <c r="U5" s="727" t="s">
        <v>454</v>
      </c>
      <c r="V5" s="725" t="s">
        <v>200</v>
      </c>
    </row>
    <row r="6" spans="1:22" s="59" customFormat="1" ht="127.5">
      <c r="A6" s="107"/>
      <c r="B6" s="166"/>
      <c r="C6" s="88" t="s">
        <v>201</v>
      </c>
      <c r="D6" s="87" t="s">
        <v>202</v>
      </c>
      <c r="E6" s="85" t="s">
        <v>203</v>
      </c>
      <c r="F6" s="85" t="s">
        <v>449</v>
      </c>
      <c r="G6" s="87" t="s">
        <v>204</v>
      </c>
      <c r="H6" s="87" t="s">
        <v>205</v>
      </c>
      <c r="I6" s="87" t="s">
        <v>206</v>
      </c>
      <c r="J6" s="87" t="s">
        <v>247</v>
      </c>
      <c r="K6" s="87" t="s">
        <v>207</v>
      </c>
      <c r="L6" s="89" t="s">
        <v>208</v>
      </c>
      <c r="M6" s="88" t="s">
        <v>209</v>
      </c>
      <c r="N6" s="87" t="s">
        <v>210</v>
      </c>
      <c r="O6" s="87" t="s">
        <v>211</v>
      </c>
      <c r="P6" s="87" t="s">
        <v>212</v>
      </c>
      <c r="Q6" s="87" t="s">
        <v>213</v>
      </c>
      <c r="R6" s="87" t="s">
        <v>214</v>
      </c>
      <c r="S6" s="89" t="s">
        <v>215</v>
      </c>
      <c r="T6" s="728"/>
      <c r="U6" s="728"/>
      <c r="V6" s="726"/>
    </row>
    <row r="7" spans="1:22">
      <c r="A7" s="147">
        <v>1</v>
      </c>
      <c r="B7" s="146" t="s">
        <v>216</v>
      </c>
      <c r="C7" s="264"/>
      <c r="D7" s="262"/>
      <c r="E7" s="262"/>
      <c r="F7" s="262"/>
      <c r="G7" s="262"/>
      <c r="H7" s="262"/>
      <c r="I7" s="262">
        <v>0</v>
      </c>
      <c r="J7" s="262">
        <v>0</v>
      </c>
      <c r="K7" s="262">
        <v>0</v>
      </c>
      <c r="L7" s="265">
        <v>0</v>
      </c>
      <c r="M7" s="264">
        <v>0</v>
      </c>
      <c r="N7" s="262">
        <v>0</v>
      </c>
      <c r="O7" s="262">
        <v>0</v>
      </c>
      <c r="P7" s="262">
        <v>0</v>
      </c>
      <c r="Q7" s="262">
        <v>0</v>
      </c>
      <c r="R7" s="262">
        <v>0</v>
      </c>
      <c r="S7" s="265">
        <v>0</v>
      </c>
      <c r="T7" s="282">
        <v>0</v>
      </c>
      <c r="U7" s="281">
        <v>0</v>
      </c>
      <c r="V7" s="266">
        <f>SUM(C7:S7)</f>
        <v>0</v>
      </c>
    </row>
    <row r="8" spans="1:22">
      <c r="A8" s="147">
        <v>2</v>
      </c>
      <c r="B8" s="146" t="s">
        <v>217</v>
      </c>
      <c r="C8" s="264"/>
      <c r="D8" s="262"/>
      <c r="E8" s="262"/>
      <c r="F8" s="262"/>
      <c r="G8" s="262"/>
      <c r="H8" s="262"/>
      <c r="I8" s="262">
        <v>0</v>
      </c>
      <c r="J8" s="262">
        <v>0</v>
      </c>
      <c r="K8" s="262">
        <v>0</v>
      </c>
      <c r="L8" s="265">
        <v>0</v>
      </c>
      <c r="M8" s="264">
        <v>0</v>
      </c>
      <c r="N8" s="262">
        <v>0</v>
      </c>
      <c r="O8" s="262">
        <v>0</v>
      </c>
      <c r="P8" s="262">
        <v>0</v>
      </c>
      <c r="Q8" s="262">
        <v>0</v>
      </c>
      <c r="R8" s="262">
        <v>0</v>
      </c>
      <c r="S8" s="265">
        <v>0</v>
      </c>
      <c r="T8" s="281">
        <v>0</v>
      </c>
      <c r="U8" s="281">
        <v>0</v>
      </c>
      <c r="V8" s="266">
        <f t="shared" ref="V8:V20" si="0">SUM(C8:S8)</f>
        <v>0</v>
      </c>
    </row>
    <row r="9" spans="1:22">
      <c r="A9" s="147">
        <v>3</v>
      </c>
      <c r="B9" s="146" t="s">
        <v>218</v>
      </c>
      <c r="C9" s="264"/>
      <c r="D9" s="262"/>
      <c r="E9" s="262"/>
      <c r="F9" s="262"/>
      <c r="G9" s="262"/>
      <c r="H9" s="262"/>
      <c r="I9" s="262">
        <v>0</v>
      </c>
      <c r="J9" s="262">
        <v>0</v>
      </c>
      <c r="K9" s="262">
        <v>0</v>
      </c>
      <c r="L9" s="265">
        <v>0</v>
      </c>
      <c r="M9" s="264">
        <v>0</v>
      </c>
      <c r="N9" s="262">
        <v>0</v>
      </c>
      <c r="O9" s="262">
        <v>0</v>
      </c>
      <c r="P9" s="262">
        <v>0</v>
      </c>
      <c r="Q9" s="262">
        <v>0</v>
      </c>
      <c r="R9" s="262">
        <v>0</v>
      </c>
      <c r="S9" s="265">
        <v>0</v>
      </c>
      <c r="T9" s="281">
        <v>0</v>
      </c>
      <c r="U9" s="281">
        <v>0</v>
      </c>
      <c r="V9" s="266">
        <f>SUM(C9:S9)</f>
        <v>0</v>
      </c>
    </row>
    <row r="10" spans="1:22">
      <c r="A10" s="147">
        <v>4</v>
      </c>
      <c r="B10" s="146" t="s">
        <v>219</v>
      </c>
      <c r="C10" s="264"/>
      <c r="D10" s="262"/>
      <c r="E10" s="262"/>
      <c r="F10" s="262"/>
      <c r="G10" s="262"/>
      <c r="H10" s="262"/>
      <c r="I10" s="262">
        <v>0</v>
      </c>
      <c r="J10" s="262">
        <v>0</v>
      </c>
      <c r="K10" s="262">
        <v>0</v>
      </c>
      <c r="L10" s="265">
        <v>0</v>
      </c>
      <c r="M10" s="264">
        <v>0</v>
      </c>
      <c r="N10" s="262">
        <v>0</v>
      </c>
      <c r="O10" s="262">
        <v>0</v>
      </c>
      <c r="P10" s="262">
        <v>0</v>
      </c>
      <c r="Q10" s="262">
        <v>0</v>
      </c>
      <c r="R10" s="262">
        <v>0</v>
      </c>
      <c r="S10" s="265">
        <v>0</v>
      </c>
      <c r="T10" s="281">
        <v>0</v>
      </c>
      <c r="U10" s="281">
        <v>0</v>
      </c>
      <c r="V10" s="266">
        <f t="shared" si="0"/>
        <v>0</v>
      </c>
    </row>
    <row r="11" spans="1:22">
      <c r="A11" s="147">
        <v>5</v>
      </c>
      <c r="B11" s="146" t="s">
        <v>220</v>
      </c>
      <c r="C11" s="264"/>
      <c r="D11" s="262"/>
      <c r="E11" s="262"/>
      <c r="F11" s="262"/>
      <c r="G11" s="262"/>
      <c r="H11" s="262"/>
      <c r="I11" s="262">
        <v>0</v>
      </c>
      <c r="J11" s="262">
        <v>0</v>
      </c>
      <c r="K11" s="262">
        <v>0</v>
      </c>
      <c r="L11" s="265">
        <v>0</v>
      </c>
      <c r="M11" s="264">
        <v>0</v>
      </c>
      <c r="N11" s="262">
        <v>0</v>
      </c>
      <c r="O11" s="262">
        <v>0</v>
      </c>
      <c r="P11" s="262">
        <v>0</v>
      </c>
      <c r="Q11" s="262">
        <v>0</v>
      </c>
      <c r="R11" s="262">
        <v>0</v>
      </c>
      <c r="S11" s="265">
        <v>0</v>
      </c>
      <c r="T11" s="281">
        <v>0</v>
      </c>
      <c r="U11" s="281">
        <v>0</v>
      </c>
      <c r="V11" s="266">
        <f t="shared" si="0"/>
        <v>0</v>
      </c>
    </row>
    <row r="12" spans="1:22">
      <c r="A12" s="147">
        <v>6</v>
      </c>
      <c r="B12" s="146" t="s">
        <v>221</v>
      </c>
      <c r="C12" s="264"/>
      <c r="D12" s="262"/>
      <c r="E12" s="262"/>
      <c r="F12" s="262"/>
      <c r="G12" s="262"/>
      <c r="H12" s="262"/>
      <c r="I12" s="262">
        <v>0</v>
      </c>
      <c r="J12" s="262">
        <v>0</v>
      </c>
      <c r="K12" s="262">
        <v>0</v>
      </c>
      <c r="L12" s="265">
        <v>0</v>
      </c>
      <c r="M12" s="264">
        <v>0</v>
      </c>
      <c r="N12" s="262">
        <v>0</v>
      </c>
      <c r="O12" s="262">
        <v>0</v>
      </c>
      <c r="P12" s="262">
        <v>0</v>
      </c>
      <c r="Q12" s="262">
        <v>0</v>
      </c>
      <c r="R12" s="262">
        <v>0</v>
      </c>
      <c r="S12" s="265">
        <v>0</v>
      </c>
      <c r="T12" s="281">
        <v>0</v>
      </c>
      <c r="U12" s="281">
        <v>0</v>
      </c>
      <c r="V12" s="266">
        <f t="shared" si="0"/>
        <v>0</v>
      </c>
    </row>
    <row r="13" spans="1:22">
      <c r="A13" s="147">
        <v>7</v>
      </c>
      <c r="B13" s="146" t="s">
        <v>73</v>
      </c>
      <c r="C13" s="264"/>
      <c r="D13" s="262"/>
      <c r="E13" s="262"/>
      <c r="F13" s="262"/>
      <c r="G13" s="262"/>
      <c r="H13" s="262"/>
      <c r="I13" s="262">
        <v>0</v>
      </c>
      <c r="J13" s="262">
        <v>0</v>
      </c>
      <c r="K13" s="262">
        <v>0</v>
      </c>
      <c r="L13" s="265">
        <v>0</v>
      </c>
      <c r="M13" s="264">
        <v>0</v>
      </c>
      <c r="N13" s="262">
        <v>0</v>
      </c>
      <c r="O13" s="262">
        <v>0</v>
      </c>
      <c r="P13" s="262">
        <v>0</v>
      </c>
      <c r="Q13" s="262">
        <v>0</v>
      </c>
      <c r="R13" s="262">
        <v>0</v>
      </c>
      <c r="S13" s="265">
        <v>0</v>
      </c>
      <c r="T13" s="281">
        <v>0</v>
      </c>
      <c r="U13" s="281">
        <v>0</v>
      </c>
      <c r="V13" s="266">
        <f t="shared" si="0"/>
        <v>0</v>
      </c>
    </row>
    <row r="14" spans="1:22">
      <c r="A14" s="147">
        <v>8</v>
      </c>
      <c r="B14" s="146" t="s">
        <v>74</v>
      </c>
      <c r="C14" s="264"/>
      <c r="D14" s="262"/>
      <c r="E14" s="262"/>
      <c r="F14" s="262"/>
      <c r="G14" s="262"/>
      <c r="H14" s="262"/>
      <c r="I14" s="262">
        <v>0</v>
      </c>
      <c r="J14" s="262">
        <v>0</v>
      </c>
      <c r="K14" s="262">
        <v>0</v>
      </c>
      <c r="L14" s="265">
        <v>0</v>
      </c>
      <c r="M14" s="264">
        <v>0</v>
      </c>
      <c r="N14" s="262">
        <v>0</v>
      </c>
      <c r="O14" s="262">
        <v>0</v>
      </c>
      <c r="P14" s="262">
        <v>0</v>
      </c>
      <c r="Q14" s="262">
        <v>0</v>
      </c>
      <c r="R14" s="262">
        <v>0</v>
      </c>
      <c r="S14" s="265">
        <v>0</v>
      </c>
      <c r="T14" s="281">
        <v>0</v>
      </c>
      <c r="U14" s="281">
        <v>0</v>
      </c>
      <c r="V14" s="266">
        <f t="shared" si="0"/>
        <v>0</v>
      </c>
    </row>
    <row r="15" spans="1:22">
      <c r="A15" s="147">
        <v>9</v>
      </c>
      <c r="B15" s="146" t="s">
        <v>75</v>
      </c>
      <c r="C15" s="264"/>
      <c r="D15" s="262"/>
      <c r="E15" s="262"/>
      <c r="F15" s="262"/>
      <c r="G15" s="262"/>
      <c r="H15" s="262"/>
      <c r="I15" s="262">
        <v>0</v>
      </c>
      <c r="J15" s="262">
        <v>0</v>
      </c>
      <c r="K15" s="262">
        <v>0</v>
      </c>
      <c r="L15" s="265">
        <v>0</v>
      </c>
      <c r="M15" s="264">
        <v>0</v>
      </c>
      <c r="N15" s="262">
        <v>0</v>
      </c>
      <c r="O15" s="262">
        <v>0</v>
      </c>
      <c r="P15" s="262">
        <v>0</v>
      </c>
      <c r="Q15" s="262">
        <v>0</v>
      </c>
      <c r="R15" s="262">
        <v>0</v>
      </c>
      <c r="S15" s="265">
        <v>0</v>
      </c>
      <c r="T15" s="281">
        <v>0</v>
      </c>
      <c r="U15" s="281">
        <v>0</v>
      </c>
      <c r="V15" s="266">
        <f t="shared" si="0"/>
        <v>0</v>
      </c>
    </row>
    <row r="16" spans="1:22">
      <c r="A16" s="147">
        <v>10</v>
      </c>
      <c r="B16" s="146" t="s">
        <v>69</v>
      </c>
      <c r="C16" s="264"/>
      <c r="D16" s="262"/>
      <c r="E16" s="262"/>
      <c r="F16" s="262"/>
      <c r="G16" s="262"/>
      <c r="H16" s="262"/>
      <c r="I16" s="262">
        <v>0</v>
      </c>
      <c r="J16" s="262">
        <v>0</v>
      </c>
      <c r="K16" s="262">
        <v>0</v>
      </c>
      <c r="L16" s="265">
        <v>0</v>
      </c>
      <c r="M16" s="264">
        <v>0</v>
      </c>
      <c r="N16" s="262">
        <v>0</v>
      </c>
      <c r="O16" s="262">
        <v>0</v>
      </c>
      <c r="P16" s="262">
        <v>0</v>
      </c>
      <c r="Q16" s="262">
        <v>0</v>
      </c>
      <c r="R16" s="262">
        <v>0</v>
      </c>
      <c r="S16" s="265">
        <v>0</v>
      </c>
      <c r="T16" s="281">
        <v>0</v>
      </c>
      <c r="U16" s="281">
        <v>0</v>
      </c>
      <c r="V16" s="266">
        <f t="shared" si="0"/>
        <v>0</v>
      </c>
    </row>
    <row r="17" spans="1:22">
      <c r="A17" s="147">
        <v>11</v>
      </c>
      <c r="B17" s="146" t="s">
        <v>70</v>
      </c>
      <c r="C17" s="264"/>
      <c r="D17" s="262"/>
      <c r="E17" s="262"/>
      <c r="F17" s="262"/>
      <c r="G17" s="262"/>
      <c r="H17" s="262"/>
      <c r="I17" s="262">
        <v>0</v>
      </c>
      <c r="J17" s="262">
        <v>0</v>
      </c>
      <c r="K17" s="262">
        <v>0</v>
      </c>
      <c r="L17" s="265">
        <v>0</v>
      </c>
      <c r="M17" s="264">
        <v>0</v>
      </c>
      <c r="N17" s="262">
        <v>0</v>
      </c>
      <c r="O17" s="262">
        <v>0</v>
      </c>
      <c r="P17" s="262">
        <v>0</v>
      </c>
      <c r="Q17" s="262">
        <v>0</v>
      </c>
      <c r="R17" s="262">
        <v>0</v>
      </c>
      <c r="S17" s="265">
        <v>0</v>
      </c>
      <c r="T17" s="281">
        <v>0</v>
      </c>
      <c r="U17" s="281">
        <v>0</v>
      </c>
      <c r="V17" s="266">
        <f t="shared" si="0"/>
        <v>0</v>
      </c>
    </row>
    <row r="18" spans="1:22">
      <c r="A18" s="147">
        <v>12</v>
      </c>
      <c r="B18" s="146" t="s">
        <v>71</v>
      </c>
      <c r="C18" s="264"/>
      <c r="D18" s="262"/>
      <c r="E18" s="262"/>
      <c r="F18" s="262"/>
      <c r="G18" s="262"/>
      <c r="H18" s="262"/>
      <c r="I18" s="262">
        <v>0</v>
      </c>
      <c r="J18" s="262">
        <v>0</v>
      </c>
      <c r="K18" s="262">
        <v>0</v>
      </c>
      <c r="L18" s="265">
        <v>0</v>
      </c>
      <c r="M18" s="264">
        <v>0</v>
      </c>
      <c r="N18" s="262">
        <v>0</v>
      </c>
      <c r="O18" s="262">
        <v>0</v>
      </c>
      <c r="P18" s="262">
        <v>0</v>
      </c>
      <c r="Q18" s="262">
        <v>0</v>
      </c>
      <c r="R18" s="262">
        <v>0</v>
      </c>
      <c r="S18" s="265">
        <v>0</v>
      </c>
      <c r="T18" s="281">
        <v>0</v>
      </c>
      <c r="U18" s="281">
        <v>0</v>
      </c>
      <c r="V18" s="266">
        <f t="shared" si="0"/>
        <v>0</v>
      </c>
    </row>
    <row r="19" spans="1:22">
      <c r="A19" s="147">
        <v>13</v>
      </c>
      <c r="B19" s="146" t="s">
        <v>72</v>
      </c>
      <c r="C19" s="264"/>
      <c r="D19" s="262"/>
      <c r="E19" s="262"/>
      <c r="F19" s="262"/>
      <c r="G19" s="262"/>
      <c r="H19" s="262"/>
      <c r="I19" s="262">
        <v>0</v>
      </c>
      <c r="J19" s="262">
        <v>0</v>
      </c>
      <c r="K19" s="262">
        <v>0</v>
      </c>
      <c r="L19" s="265">
        <v>0</v>
      </c>
      <c r="M19" s="264">
        <v>0</v>
      </c>
      <c r="N19" s="262">
        <v>0</v>
      </c>
      <c r="O19" s="262">
        <v>0</v>
      </c>
      <c r="P19" s="262">
        <v>0</v>
      </c>
      <c r="Q19" s="262">
        <v>0</v>
      </c>
      <c r="R19" s="262">
        <v>0</v>
      </c>
      <c r="S19" s="265">
        <v>0</v>
      </c>
      <c r="T19" s="281">
        <v>0</v>
      </c>
      <c r="U19" s="281">
        <v>0</v>
      </c>
      <c r="V19" s="266">
        <f t="shared" si="0"/>
        <v>0</v>
      </c>
    </row>
    <row r="20" spans="1:22">
      <c r="A20" s="147">
        <v>14</v>
      </c>
      <c r="B20" s="146" t="s">
        <v>248</v>
      </c>
      <c r="C20" s="264"/>
      <c r="D20" s="262"/>
      <c r="E20" s="262"/>
      <c r="F20" s="262"/>
      <c r="G20" s="262"/>
      <c r="H20" s="262"/>
      <c r="I20" s="262">
        <v>0</v>
      </c>
      <c r="J20" s="262">
        <v>0</v>
      </c>
      <c r="K20" s="262">
        <v>0</v>
      </c>
      <c r="L20" s="265">
        <v>0</v>
      </c>
      <c r="M20" s="264">
        <v>0</v>
      </c>
      <c r="N20" s="262">
        <v>0</v>
      </c>
      <c r="O20" s="262">
        <v>0</v>
      </c>
      <c r="P20" s="262">
        <v>0</v>
      </c>
      <c r="Q20" s="262">
        <v>0</v>
      </c>
      <c r="R20" s="262">
        <v>0</v>
      </c>
      <c r="S20" s="265">
        <v>0</v>
      </c>
      <c r="T20" s="281">
        <v>0</v>
      </c>
      <c r="U20" s="281">
        <v>0</v>
      </c>
      <c r="V20" s="266">
        <f t="shared" si="0"/>
        <v>0</v>
      </c>
    </row>
    <row r="21" spans="1:22" ht="13.5" thickBot="1">
      <c r="A21" s="92"/>
      <c r="B21" s="93" t="s">
        <v>68</v>
      </c>
      <c r="C21" s="267">
        <f>SUM(C7:C20)</f>
        <v>0</v>
      </c>
      <c r="D21" s="263">
        <f t="shared" ref="D21:V21" si="1">SUM(D7:D20)</f>
        <v>0</v>
      </c>
      <c r="E21" s="263">
        <f t="shared" si="1"/>
        <v>0</v>
      </c>
      <c r="F21" s="263">
        <f t="shared" si="1"/>
        <v>0</v>
      </c>
      <c r="G21" s="263">
        <f t="shared" si="1"/>
        <v>0</v>
      </c>
      <c r="H21" s="263">
        <f t="shared" si="1"/>
        <v>0</v>
      </c>
      <c r="I21" s="263">
        <f t="shared" si="1"/>
        <v>0</v>
      </c>
      <c r="J21" s="263">
        <f t="shared" si="1"/>
        <v>0</v>
      </c>
      <c r="K21" s="263">
        <f t="shared" si="1"/>
        <v>0</v>
      </c>
      <c r="L21" s="268">
        <f t="shared" si="1"/>
        <v>0</v>
      </c>
      <c r="M21" s="267">
        <f t="shared" si="1"/>
        <v>0</v>
      </c>
      <c r="N21" s="263">
        <f t="shared" si="1"/>
        <v>0</v>
      </c>
      <c r="O21" s="263">
        <f t="shared" si="1"/>
        <v>0</v>
      </c>
      <c r="P21" s="263">
        <f t="shared" si="1"/>
        <v>0</v>
      </c>
      <c r="Q21" s="263">
        <f t="shared" si="1"/>
        <v>0</v>
      </c>
      <c r="R21" s="263">
        <f t="shared" si="1"/>
        <v>0</v>
      </c>
      <c r="S21" s="268">
        <f t="shared" si="1"/>
        <v>0</v>
      </c>
      <c r="T21" s="268">
        <f>SUM(T7:T20)</f>
        <v>0</v>
      </c>
      <c r="U21" s="268">
        <f t="shared" si="1"/>
        <v>0</v>
      </c>
      <c r="V21" s="269">
        <f t="shared" si="1"/>
        <v>0</v>
      </c>
    </row>
    <row r="24" spans="1:22">
      <c r="C24" s="63"/>
      <c r="D24" s="63"/>
      <c r="E24" s="63"/>
    </row>
    <row r="25" spans="1:22">
      <c r="A25" s="58"/>
      <c r="B25" s="58"/>
      <c r="D25" s="63"/>
      <c r="E25" s="63"/>
    </row>
    <row r="26" spans="1:22">
      <c r="A26" s="58"/>
      <c r="B26" s="86"/>
      <c r="D26" s="63"/>
      <c r="E26" s="63"/>
    </row>
    <row r="27" spans="1:22">
      <c r="A27" s="58"/>
      <c r="B27" s="58"/>
      <c r="D27" s="63"/>
      <c r="E27" s="63"/>
    </row>
    <row r="28" spans="1:22">
      <c r="A28" s="58"/>
      <c r="B28" s="86"/>
      <c r="D28" s="63"/>
      <c r="E28" s="6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5" zoomScaleNormal="85" workbookViewId="0">
      <pane xSplit="1" ySplit="7" topLeftCell="D8" activePane="bottomRight" state="frozen"/>
      <selection activeCell="L18" sqref="L18"/>
      <selection pane="topRight" activeCell="L18" sqref="L18"/>
      <selection pane="bottomLeft" activeCell="L18" sqref="L18"/>
      <selection pane="bottomRight" activeCell="D24" sqref="D24"/>
    </sheetView>
  </sheetViews>
  <sheetFormatPr defaultColWidth="9.28515625" defaultRowHeight="12.75"/>
  <cols>
    <col min="1" max="1" width="10.5703125" style="1" bestFit="1" customWidth="1"/>
    <col min="2" max="2" width="101.7109375" style="1" customWidth="1"/>
    <col min="3" max="3" width="13.7109375" style="1" customWidth="1"/>
    <col min="4" max="4" width="14.7109375" style="1" bestFit="1" customWidth="1"/>
    <col min="5" max="5" width="17.7109375" style="1" customWidth="1"/>
    <col min="6" max="6" width="15.7109375" style="1" customWidth="1"/>
    <col min="7" max="7" width="17.42578125" style="1" customWidth="1"/>
    <col min="8" max="8" width="15.28515625" style="1" customWidth="1"/>
    <col min="9" max="16384" width="9.28515625" style="9"/>
  </cols>
  <sheetData>
    <row r="1" spans="1:9">
      <c r="A1" s="1" t="s">
        <v>188</v>
      </c>
      <c r="B1" s="1" t="str">
        <f>Info!C2</f>
        <v>სს სილქ როუდ ბანკი</v>
      </c>
    </row>
    <row r="2" spans="1:9">
      <c r="A2" s="1" t="s">
        <v>189</v>
      </c>
      <c r="B2" s="605">
        <f>'1. key ratios'!B2</f>
        <v>44651</v>
      </c>
    </row>
    <row r="4" spans="1:9" ht="13.5" thickBot="1">
      <c r="A4" s="1" t="s">
        <v>416</v>
      </c>
      <c r="B4" s="51" t="s">
        <v>458</v>
      </c>
    </row>
    <row r="5" spans="1:9">
      <c r="A5" s="90"/>
      <c r="B5" s="144"/>
      <c r="C5" s="149" t="s">
        <v>0</v>
      </c>
      <c r="D5" s="149" t="s">
        <v>1</v>
      </c>
      <c r="E5" s="149" t="s">
        <v>2</v>
      </c>
      <c r="F5" s="149" t="s">
        <v>3</v>
      </c>
      <c r="G5" s="279" t="s">
        <v>4</v>
      </c>
      <c r="H5" s="150" t="s">
        <v>5</v>
      </c>
      <c r="I5" s="19"/>
    </row>
    <row r="6" spans="1:9" ht="15" customHeight="1">
      <c r="A6" s="143"/>
      <c r="B6" s="17"/>
      <c r="C6" s="720" t="s">
        <v>450</v>
      </c>
      <c r="D6" s="731" t="s">
        <v>471</v>
      </c>
      <c r="E6" s="732"/>
      <c r="F6" s="720" t="s">
        <v>477</v>
      </c>
      <c r="G6" s="720" t="s">
        <v>478</v>
      </c>
      <c r="H6" s="729" t="s">
        <v>452</v>
      </c>
      <c r="I6" s="19"/>
    </row>
    <row r="7" spans="1:9" ht="63.75">
      <c r="A7" s="143"/>
      <c r="B7" s="17"/>
      <c r="C7" s="721"/>
      <c r="D7" s="283" t="s">
        <v>453</v>
      </c>
      <c r="E7" s="283" t="s">
        <v>451</v>
      </c>
      <c r="F7" s="721"/>
      <c r="G7" s="721"/>
      <c r="H7" s="730"/>
      <c r="I7" s="19"/>
    </row>
    <row r="8" spans="1:9">
      <c r="A8" s="82">
        <v>1</v>
      </c>
      <c r="B8" s="65" t="s">
        <v>216</v>
      </c>
      <c r="C8" s="262">
        <v>36934069.130000003</v>
      </c>
      <c r="D8" s="262"/>
      <c r="E8" s="262"/>
      <c r="F8" s="262">
        <v>1133017.3</v>
      </c>
      <c r="G8" s="280">
        <v>1133017.3</v>
      </c>
      <c r="H8" s="286">
        <f>G8/(C8+E8)</f>
        <v>3.067675256717645E-2</v>
      </c>
    </row>
    <row r="9" spans="1:9" ht="15" customHeight="1">
      <c r="A9" s="82">
        <v>2</v>
      </c>
      <c r="B9" s="65" t="s">
        <v>217</v>
      </c>
      <c r="C9" s="262">
        <v>0</v>
      </c>
      <c r="D9" s="262"/>
      <c r="E9" s="262"/>
      <c r="F9" s="262">
        <v>0</v>
      </c>
      <c r="G9" s="280">
        <v>0</v>
      </c>
      <c r="H9" s="286" t="e">
        <f t="shared" ref="H9:H21" si="0">G9/(C9+E9)</f>
        <v>#DIV/0!</v>
      </c>
    </row>
    <row r="10" spans="1:9">
      <c r="A10" s="82">
        <v>3</v>
      </c>
      <c r="B10" s="65" t="s">
        <v>218</v>
      </c>
      <c r="C10" s="262">
        <v>0</v>
      </c>
      <c r="D10" s="262"/>
      <c r="E10" s="262"/>
      <c r="F10" s="262">
        <v>0</v>
      </c>
      <c r="G10" s="280">
        <v>0</v>
      </c>
      <c r="H10" s="286" t="e">
        <f t="shared" si="0"/>
        <v>#DIV/0!</v>
      </c>
    </row>
    <row r="11" spans="1:9">
      <c r="A11" s="82">
        <v>4</v>
      </c>
      <c r="B11" s="65" t="s">
        <v>219</v>
      </c>
      <c r="C11" s="262">
        <v>0</v>
      </c>
      <c r="D11" s="262"/>
      <c r="E11" s="262"/>
      <c r="F11" s="262">
        <v>0</v>
      </c>
      <c r="G11" s="280">
        <v>0</v>
      </c>
      <c r="H11" s="286" t="e">
        <f t="shared" si="0"/>
        <v>#DIV/0!</v>
      </c>
    </row>
    <row r="12" spans="1:9">
      <c r="A12" s="82">
        <v>5</v>
      </c>
      <c r="B12" s="65" t="s">
        <v>220</v>
      </c>
      <c r="C12" s="262">
        <v>0</v>
      </c>
      <c r="D12" s="262"/>
      <c r="E12" s="262"/>
      <c r="F12" s="262">
        <v>0</v>
      </c>
      <c r="G12" s="280">
        <v>0</v>
      </c>
      <c r="H12" s="286" t="e">
        <f t="shared" si="0"/>
        <v>#DIV/0!</v>
      </c>
    </row>
    <row r="13" spans="1:9">
      <c r="A13" s="82">
        <v>6</v>
      </c>
      <c r="B13" s="65" t="s">
        <v>221</v>
      </c>
      <c r="C13" s="262">
        <v>14497552.140000001</v>
      </c>
      <c r="D13" s="262"/>
      <c r="E13" s="262"/>
      <c r="F13" s="262">
        <v>14314547.620000001</v>
      </c>
      <c r="G13" s="280">
        <v>14314547.620000001</v>
      </c>
      <c r="H13" s="286">
        <f t="shared" si="0"/>
        <v>0.98737686760959631</v>
      </c>
    </row>
    <row r="14" spans="1:9">
      <c r="A14" s="82">
        <v>7</v>
      </c>
      <c r="B14" s="65" t="s">
        <v>73</v>
      </c>
      <c r="C14" s="262">
        <v>9507242.7599999998</v>
      </c>
      <c r="D14" s="262">
        <v>610640.12</v>
      </c>
      <c r="E14" s="262">
        <v>510513</v>
      </c>
      <c r="F14" s="262">
        <v>10017755.76</v>
      </c>
      <c r="G14" s="280">
        <v>10017755.76</v>
      </c>
      <c r="H14" s="286">
        <f>G14/(C14+E14)</f>
        <v>1</v>
      </c>
    </row>
    <row r="15" spans="1:9">
      <c r="A15" s="82">
        <v>8</v>
      </c>
      <c r="B15" s="65" t="s">
        <v>74</v>
      </c>
      <c r="C15" s="262">
        <v>4875724.5500000007</v>
      </c>
      <c r="D15" s="262"/>
      <c r="E15" s="262"/>
      <c r="F15" s="262">
        <v>4875724.5500000007</v>
      </c>
      <c r="G15" s="280">
        <v>4875724.5500000007</v>
      </c>
      <c r="H15" s="286">
        <f t="shared" si="0"/>
        <v>1</v>
      </c>
    </row>
    <row r="16" spans="1:9">
      <c r="A16" s="82">
        <v>9</v>
      </c>
      <c r="B16" s="65" t="s">
        <v>75</v>
      </c>
      <c r="C16" s="262">
        <v>0</v>
      </c>
      <c r="D16" s="262"/>
      <c r="E16" s="262"/>
      <c r="F16" s="262">
        <v>0</v>
      </c>
      <c r="G16" s="280">
        <v>0</v>
      </c>
      <c r="H16" s="286" t="e">
        <f t="shared" si="0"/>
        <v>#DIV/0!</v>
      </c>
    </row>
    <row r="17" spans="1:8">
      <c r="A17" s="82">
        <v>10</v>
      </c>
      <c r="B17" s="65" t="s">
        <v>69</v>
      </c>
      <c r="C17" s="262">
        <v>821729.59</v>
      </c>
      <c r="D17" s="262"/>
      <c r="E17" s="262"/>
      <c r="F17" s="262">
        <v>821729.59</v>
      </c>
      <c r="G17" s="280">
        <v>821729.59</v>
      </c>
      <c r="H17" s="286">
        <f t="shared" si="0"/>
        <v>1</v>
      </c>
    </row>
    <row r="18" spans="1:8">
      <c r="A18" s="82">
        <v>11</v>
      </c>
      <c r="B18" s="65" t="s">
        <v>70</v>
      </c>
      <c r="C18" s="262">
        <v>84040.35</v>
      </c>
      <c r="D18" s="262"/>
      <c r="E18" s="262"/>
      <c r="F18" s="262">
        <v>126060.52500000001</v>
      </c>
      <c r="G18" s="280">
        <v>126060.52500000001</v>
      </c>
      <c r="H18" s="286">
        <f t="shared" si="0"/>
        <v>1.5</v>
      </c>
    </row>
    <row r="19" spans="1:8">
      <c r="A19" s="82">
        <v>12</v>
      </c>
      <c r="B19" s="65" t="s">
        <v>71</v>
      </c>
      <c r="C19" s="262">
        <v>0</v>
      </c>
      <c r="D19" s="262"/>
      <c r="E19" s="262"/>
      <c r="F19" s="262">
        <v>0</v>
      </c>
      <c r="G19" s="280">
        <v>0</v>
      </c>
      <c r="H19" s="286" t="e">
        <f t="shared" si="0"/>
        <v>#DIV/0!</v>
      </c>
    </row>
    <row r="20" spans="1:8">
      <c r="A20" s="82">
        <v>13</v>
      </c>
      <c r="B20" s="65" t="s">
        <v>72</v>
      </c>
      <c r="C20" s="262">
        <v>0</v>
      </c>
      <c r="D20" s="262"/>
      <c r="E20" s="262"/>
      <c r="F20" s="262">
        <v>0</v>
      </c>
      <c r="G20" s="280">
        <v>0</v>
      </c>
      <c r="H20" s="286" t="e">
        <f t="shared" si="0"/>
        <v>#DIV/0!</v>
      </c>
    </row>
    <row r="21" spans="1:8">
      <c r="A21" s="82">
        <v>14</v>
      </c>
      <c r="B21" s="65" t="s">
        <v>248</v>
      </c>
      <c r="C21" s="262">
        <v>25582218.879999995</v>
      </c>
      <c r="D21" s="262"/>
      <c r="E21" s="262"/>
      <c r="F21" s="262">
        <v>23940681.544</v>
      </c>
      <c r="G21" s="280">
        <v>23940681.544</v>
      </c>
      <c r="H21" s="286">
        <f t="shared" si="0"/>
        <v>0.93583287893438605</v>
      </c>
    </row>
    <row r="22" spans="1:8" ht="13.5" thickBot="1">
      <c r="A22" s="145"/>
      <c r="B22" s="151" t="s">
        <v>68</v>
      </c>
      <c r="C22" s="263">
        <f>SUM(C8:C21)</f>
        <v>92302577.400000006</v>
      </c>
      <c r="D22" s="263">
        <f>SUM(D8:D21)</f>
        <v>610640.12</v>
      </c>
      <c r="E22" s="263">
        <f>SUM(E8:E21)</f>
        <v>510513</v>
      </c>
      <c r="F22" s="263">
        <f>SUM(F8:F21)</f>
        <v>55229516.888999999</v>
      </c>
      <c r="G22" s="263">
        <f>SUM(G8:G21)</f>
        <v>55229516.888999999</v>
      </c>
      <c r="H22" s="287">
        <f>G22/(C22+E22)</f>
        <v>0.59506171652053941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F7" activePane="bottomRight" state="frozen"/>
      <selection pane="topRight" activeCell="C1" sqref="C1"/>
      <selection pane="bottomLeft" activeCell="A6" sqref="A6"/>
      <selection pane="bottomRight" activeCell="K21" sqref="K21"/>
    </sheetView>
  </sheetViews>
  <sheetFormatPr defaultColWidth="9.28515625" defaultRowHeight="12.75"/>
  <cols>
    <col min="1" max="1" width="10.5703125" style="1" bestFit="1" customWidth="1"/>
    <col min="2" max="2" width="59.28515625" style="1" customWidth="1"/>
    <col min="3" max="11" width="12.7109375" style="1" customWidth="1"/>
    <col min="12" max="16384" width="9.28515625" style="1"/>
  </cols>
  <sheetData>
    <row r="1" spans="1:11">
      <c r="A1" s="1" t="s">
        <v>188</v>
      </c>
      <c r="B1" s="1" t="str">
        <f>Info!C2</f>
        <v>სს სილქ როუდ ბანკი</v>
      </c>
    </row>
    <row r="2" spans="1:11">
      <c r="A2" s="1" t="s">
        <v>189</v>
      </c>
      <c r="B2" s="605">
        <f>'1. key ratios'!B2</f>
        <v>44651</v>
      </c>
    </row>
    <row r="4" spans="1:11" ht="13.5" thickBot="1">
      <c r="A4" s="1" t="s">
        <v>519</v>
      </c>
      <c r="B4" s="51" t="s">
        <v>518</v>
      </c>
    </row>
    <row r="5" spans="1:11" ht="30" customHeight="1">
      <c r="A5" s="736"/>
      <c r="B5" s="737"/>
      <c r="C5" s="734" t="s">
        <v>551</v>
      </c>
      <c r="D5" s="734"/>
      <c r="E5" s="734"/>
      <c r="F5" s="734" t="s">
        <v>552</v>
      </c>
      <c r="G5" s="734"/>
      <c r="H5" s="734"/>
      <c r="I5" s="734" t="s">
        <v>553</v>
      </c>
      <c r="J5" s="734"/>
      <c r="K5" s="735"/>
    </row>
    <row r="6" spans="1:11">
      <c r="A6" s="317"/>
      <c r="B6" s="318"/>
      <c r="C6" s="319" t="s">
        <v>27</v>
      </c>
      <c r="D6" s="319" t="s">
        <v>96</v>
      </c>
      <c r="E6" s="319" t="s">
        <v>68</v>
      </c>
      <c r="F6" s="319" t="s">
        <v>27</v>
      </c>
      <c r="G6" s="319" t="s">
        <v>96</v>
      </c>
      <c r="H6" s="319" t="s">
        <v>68</v>
      </c>
      <c r="I6" s="319" t="s">
        <v>27</v>
      </c>
      <c r="J6" s="319" t="s">
        <v>96</v>
      </c>
      <c r="K6" s="321" t="s">
        <v>68</v>
      </c>
    </row>
    <row r="7" spans="1:11">
      <c r="A7" s="322" t="s">
        <v>489</v>
      </c>
      <c r="B7" s="316"/>
      <c r="C7" s="316"/>
      <c r="D7" s="316"/>
      <c r="E7" s="316"/>
      <c r="F7" s="316"/>
      <c r="G7" s="316"/>
      <c r="H7" s="316"/>
      <c r="I7" s="316"/>
      <c r="J7" s="316"/>
      <c r="K7" s="323"/>
    </row>
    <row r="8" spans="1:11">
      <c r="A8" s="315">
        <v>1</v>
      </c>
      <c r="B8" s="293" t="s">
        <v>489</v>
      </c>
      <c r="C8" s="291"/>
      <c r="D8" s="291"/>
      <c r="E8" s="291"/>
      <c r="F8" s="294">
        <v>22578162.039999999</v>
      </c>
      <c r="G8" s="294">
        <v>11062917.149999999</v>
      </c>
      <c r="H8" s="294">
        <v>33641079.189999998</v>
      </c>
      <c r="I8" s="294">
        <v>18705137.009999998</v>
      </c>
      <c r="J8" s="294">
        <v>2310887.5300000003</v>
      </c>
      <c r="K8" s="303">
        <v>21016024.539999999</v>
      </c>
    </row>
    <row r="9" spans="1:11">
      <c r="A9" s="322" t="s">
        <v>490</v>
      </c>
      <c r="B9" s="316"/>
      <c r="C9" s="316"/>
      <c r="D9" s="316"/>
      <c r="E9" s="316"/>
      <c r="F9" s="316"/>
      <c r="G9" s="316"/>
      <c r="H9" s="316"/>
      <c r="I9" s="316"/>
      <c r="J9" s="316"/>
      <c r="K9" s="323"/>
    </row>
    <row r="10" spans="1:11">
      <c r="A10" s="324">
        <v>2</v>
      </c>
      <c r="B10" s="295" t="s">
        <v>491</v>
      </c>
      <c r="C10" s="295">
        <v>631906.32999999996</v>
      </c>
      <c r="D10" s="296">
        <v>2482974.2999999998</v>
      </c>
      <c r="E10" s="296">
        <v>3114880.63</v>
      </c>
      <c r="F10" s="296">
        <v>189066.72234999997</v>
      </c>
      <c r="G10" s="296">
        <v>986253.54279999994</v>
      </c>
      <c r="H10" s="296">
        <v>1175320.2651499999</v>
      </c>
      <c r="I10" s="296">
        <v>36386.446999999993</v>
      </c>
      <c r="J10" s="296">
        <v>128474.44500000002</v>
      </c>
      <c r="K10" s="325">
        <v>164860.89200000002</v>
      </c>
    </row>
    <row r="11" spans="1:11">
      <c r="A11" s="324">
        <v>3</v>
      </c>
      <c r="B11" s="295" t="s">
        <v>492</v>
      </c>
      <c r="C11" s="295">
        <v>12063087.66</v>
      </c>
      <c r="D11" s="296">
        <v>4369920.37</v>
      </c>
      <c r="E11" s="296">
        <v>16433008.030000001</v>
      </c>
      <c r="F11" s="296">
        <v>6641176.9837499997</v>
      </c>
      <c r="G11" s="296">
        <v>2614836.68725</v>
      </c>
      <c r="H11" s="296">
        <v>9256013.6710000001</v>
      </c>
      <c r="I11" s="296">
        <v>5348578.9080000008</v>
      </c>
      <c r="J11" s="296">
        <v>1098396.8964999998</v>
      </c>
      <c r="K11" s="325">
        <v>6446975.8045000006</v>
      </c>
    </row>
    <row r="12" spans="1:11">
      <c r="A12" s="324">
        <v>4</v>
      </c>
      <c r="B12" s="295" t="s">
        <v>493</v>
      </c>
      <c r="C12" s="295">
        <v>25725409.07</v>
      </c>
      <c r="D12" s="296">
        <v>0</v>
      </c>
      <c r="E12" s="296">
        <v>25725409.07</v>
      </c>
      <c r="F12" s="296"/>
      <c r="G12" s="296"/>
      <c r="H12" s="296">
        <v>0</v>
      </c>
      <c r="I12" s="296"/>
      <c r="J12" s="296">
        <v>0</v>
      </c>
      <c r="K12" s="325">
        <v>0</v>
      </c>
    </row>
    <row r="13" spans="1:11">
      <c r="A13" s="324">
        <v>5</v>
      </c>
      <c r="B13" s="295" t="s">
        <v>494</v>
      </c>
      <c r="C13" s="295">
        <v>424490.45999999996</v>
      </c>
      <c r="D13" s="296">
        <v>60237.95</v>
      </c>
      <c r="E13" s="296">
        <v>484728.41</v>
      </c>
      <c r="F13" s="296">
        <v>66262.671000000002</v>
      </c>
      <c r="G13" s="296">
        <v>3113.587</v>
      </c>
      <c r="H13" s="296">
        <v>69376.258000000002</v>
      </c>
      <c r="I13" s="296">
        <v>21567.750999999997</v>
      </c>
      <c r="J13" s="296">
        <v>4467.0015000000003</v>
      </c>
      <c r="K13" s="325">
        <v>26034.752499999995</v>
      </c>
    </row>
    <row r="14" spans="1:11">
      <c r="A14" s="324">
        <v>6</v>
      </c>
      <c r="B14" s="295" t="s">
        <v>509</v>
      </c>
      <c r="C14" s="295"/>
      <c r="D14" s="296"/>
      <c r="E14" s="296">
        <v>0</v>
      </c>
      <c r="F14" s="296">
        <v>0</v>
      </c>
      <c r="G14" s="296">
        <v>0</v>
      </c>
      <c r="H14" s="296">
        <v>0</v>
      </c>
      <c r="I14" s="296">
        <v>0</v>
      </c>
      <c r="J14" s="296">
        <v>0</v>
      </c>
      <c r="K14" s="325">
        <v>0</v>
      </c>
    </row>
    <row r="15" spans="1:11">
      <c r="A15" s="324">
        <v>7</v>
      </c>
      <c r="B15" s="295" t="s">
        <v>496</v>
      </c>
      <c r="C15" s="295">
        <v>1288549.53</v>
      </c>
      <c r="D15" s="296">
        <v>1034498.28</v>
      </c>
      <c r="E15" s="296">
        <v>2323047.81</v>
      </c>
      <c r="F15" s="296">
        <v>814619.75</v>
      </c>
      <c r="G15" s="296">
        <v>1027394.4</v>
      </c>
      <c r="H15" s="296">
        <v>1842014.15</v>
      </c>
      <c r="I15" s="296">
        <v>814619.75</v>
      </c>
      <c r="J15" s="296">
        <v>1027394.4</v>
      </c>
      <c r="K15" s="325">
        <v>1842014.15</v>
      </c>
    </row>
    <row r="16" spans="1:11">
      <c r="A16" s="324">
        <v>8</v>
      </c>
      <c r="B16" s="297" t="s">
        <v>497</v>
      </c>
      <c r="C16" s="295">
        <v>40133443.050000004</v>
      </c>
      <c r="D16" s="296">
        <v>7947630.9000000004</v>
      </c>
      <c r="E16" s="296">
        <v>48081073.950000003</v>
      </c>
      <c r="F16" s="296">
        <v>7711126.1271000002</v>
      </c>
      <c r="G16" s="296">
        <v>4631598.2170500001</v>
      </c>
      <c r="H16" s="296">
        <v>12342724.344149999</v>
      </c>
      <c r="I16" s="296">
        <v>6221152.8560000006</v>
      </c>
      <c r="J16" s="296">
        <v>2258732.7429999998</v>
      </c>
      <c r="K16" s="325">
        <v>8479885.5990000013</v>
      </c>
    </row>
    <row r="17" spans="1:11">
      <c r="A17" s="322" t="s">
        <v>498</v>
      </c>
      <c r="B17" s="316"/>
      <c r="C17" s="316"/>
      <c r="D17" s="316"/>
      <c r="E17" s="316"/>
      <c r="F17" s="316"/>
      <c r="G17" s="316"/>
      <c r="H17" s="316"/>
      <c r="I17" s="316"/>
      <c r="J17" s="316"/>
      <c r="K17" s="323"/>
    </row>
    <row r="18" spans="1:11">
      <c r="A18" s="324">
        <v>9</v>
      </c>
      <c r="B18" s="295" t="s">
        <v>499</v>
      </c>
      <c r="C18" s="295">
        <v>0</v>
      </c>
      <c r="D18" s="296">
        <v>0</v>
      </c>
      <c r="E18" s="296">
        <v>0</v>
      </c>
      <c r="F18" s="296"/>
      <c r="G18" s="296"/>
      <c r="H18" s="296">
        <v>0</v>
      </c>
      <c r="I18" s="296"/>
      <c r="J18" s="296"/>
      <c r="K18" s="325">
        <v>0</v>
      </c>
    </row>
    <row r="19" spans="1:11">
      <c r="A19" s="324">
        <v>10</v>
      </c>
      <c r="B19" s="295" t="s">
        <v>500</v>
      </c>
      <c r="C19" s="295">
        <v>11724153.770000001</v>
      </c>
      <c r="D19" s="296">
        <v>14260878.690000001</v>
      </c>
      <c r="E19" s="296">
        <v>25985032.460000001</v>
      </c>
      <c r="F19" s="296">
        <v>140073.5</v>
      </c>
      <c r="G19" s="296">
        <v>25565.850000000002</v>
      </c>
      <c r="H19" s="296">
        <v>165639.35</v>
      </c>
      <c r="I19" s="296">
        <v>4013098.53</v>
      </c>
      <c r="J19" s="296">
        <v>8784694.7899999991</v>
      </c>
      <c r="K19" s="325">
        <v>12797793.319999998</v>
      </c>
    </row>
    <row r="20" spans="1:11">
      <c r="A20" s="324">
        <v>11</v>
      </c>
      <c r="B20" s="295" t="s">
        <v>501</v>
      </c>
      <c r="C20" s="295">
        <v>3196963.79</v>
      </c>
      <c r="D20" s="296">
        <v>0</v>
      </c>
      <c r="E20" s="296">
        <v>3196963.79</v>
      </c>
      <c r="F20" s="296">
        <v>300044.28000000003</v>
      </c>
      <c r="G20" s="296">
        <v>0</v>
      </c>
      <c r="H20" s="296">
        <v>300044.28000000003</v>
      </c>
      <c r="I20" s="296">
        <v>300044.28000000003</v>
      </c>
      <c r="J20" s="296">
        <v>0</v>
      </c>
      <c r="K20" s="325">
        <v>300044.28000000003</v>
      </c>
    </row>
    <row r="21" spans="1:11" ht="13.5" thickBot="1">
      <c r="A21" s="207">
        <v>12</v>
      </c>
      <c r="B21" s="326" t="s">
        <v>502</v>
      </c>
      <c r="C21" s="327">
        <v>14921117.560000002</v>
      </c>
      <c r="D21" s="328">
        <v>14260878.690000001</v>
      </c>
      <c r="E21" s="327">
        <v>29181996.250000004</v>
      </c>
      <c r="F21" s="328">
        <v>440117.78</v>
      </c>
      <c r="G21" s="328">
        <v>25565.850000000002</v>
      </c>
      <c r="H21" s="328">
        <v>465683.63</v>
      </c>
      <c r="I21" s="328">
        <v>4313142.8099999996</v>
      </c>
      <c r="J21" s="328">
        <v>8784694.7899999991</v>
      </c>
      <c r="K21" s="329">
        <v>13097837.599999998</v>
      </c>
    </row>
    <row r="22" spans="1:11" ht="38.25" customHeight="1" thickBot="1">
      <c r="A22" s="313"/>
      <c r="B22" s="314"/>
      <c r="C22" s="314"/>
      <c r="D22" s="314"/>
      <c r="E22" s="314"/>
      <c r="F22" s="733" t="s">
        <v>503</v>
      </c>
      <c r="G22" s="734"/>
      <c r="H22" s="734"/>
      <c r="I22" s="733" t="s">
        <v>504</v>
      </c>
      <c r="J22" s="734"/>
      <c r="K22" s="735"/>
    </row>
    <row r="23" spans="1:11">
      <c r="A23" s="304">
        <v>13</v>
      </c>
      <c r="B23" s="298" t="s">
        <v>489</v>
      </c>
      <c r="C23" s="312"/>
      <c r="D23" s="312"/>
      <c r="E23" s="312"/>
      <c r="F23" s="299">
        <v>22578162.039999999</v>
      </c>
      <c r="G23" s="299">
        <v>11062917.149999999</v>
      </c>
      <c r="H23" s="299">
        <v>33641079.189999998</v>
      </c>
      <c r="I23" s="299">
        <v>18705137.009999998</v>
      </c>
      <c r="J23" s="299">
        <v>2310887.5300000003</v>
      </c>
      <c r="K23" s="305">
        <v>21016024.539999999</v>
      </c>
    </row>
    <row r="24" spans="1:11" ht="13.5" thickBot="1">
      <c r="A24" s="306">
        <v>14</v>
      </c>
      <c r="B24" s="300" t="s">
        <v>505</v>
      </c>
      <c r="C24" s="330"/>
      <c r="D24" s="310"/>
      <c r="E24" s="311"/>
      <c r="F24" s="301">
        <v>7271008.3470999999</v>
      </c>
      <c r="G24" s="301">
        <v>4606032.3670500005</v>
      </c>
      <c r="H24" s="301">
        <v>11877040.71415</v>
      </c>
      <c r="I24" s="301">
        <v>1908010.0460000001</v>
      </c>
      <c r="J24" s="301">
        <v>564683.18574999995</v>
      </c>
      <c r="K24" s="307">
        <v>2119971.3997499999</v>
      </c>
    </row>
    <row r="25" spans="1:11" ht="13.5" thickBot="1">
      <c r="A25" s="308">
        <v>15</v>
      </c>
      <c r="B25" s="302" t="s">
        <v>506</v>
      </c>
      <c r="C25" s="309"/>
      <c r="D25" s="309"/>
      <c r="E25" s="309"/>
      <c r="F25" s="624">
        <v>3.1052312089567562</v>
      </c>
      <c r="G25" s="624">
        <v>2.4018322643888417</v>
      </c>
      <c r="H25" s="624">
        <v>2.8324462296336899</v>
      </c>
      <c r="I25" s="624">
        <v>9.8034793104019098</v>
      </c>
      <c r="J25" s="624">
        <v>4.0923611474826007</v>
      </c>
      <c r="K25" s="625">
        <v>9.9133528605519583</v>
      </c>
    </row>
    <row r="28" spans="1:11" ht="63.75">
      <c r="B28" s="18" t="s">
        <v>550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25" sqref="C25"/>
    </sheetView>
  </sheetViews>
  <sheetFormatPr defaultColWidth="9.28515625" defaultRowHeight="15"/>
  <cols>
    <col min="1" max="1" width="10.5703125" style="60" bestFit="1" customWidth="1"/>
    <col min="2" max="2" width="95" style="60" customWidth="1"/>
    <col min="3" max="3" width="12.5703125" style="60" bestFit="1" customWidth="1"/>
    <col min="4" max="4" width="10" style="60" bestFit="1" customWidth="1"/>
    <col min="5" max="5" width="18.28515625" style="60" bestFit="1" customWidth="1"/>
    <col min="6" max="13" width="10.7109375" style="60" customWidth="1"/>
    <col min="14" max="14" width="31" style="60" bestFit="1" customWidth="1"/>
    <col min="15" max="16384" width="9.28515625" style="9"/>
  </cols>
  <sheetData>
    <row r="1" spans="1:14">
      <c r="A1" s="1" t="s">
        <v>188</v>
      </c>
      <c r="B1" s="60" t="str">
        <f>Info!C2</f>
        <v>სს სილქ როუდ ბანკი</v>
      </c>
    </row>
    <row r="2" spans="1:14" ht="14.25" customHeight="1">
      <c r="A2" s="60" t="s">
        <v>189</v>
      </c>
      <c r="B2" s="605">
        <f>'1. key ratios'!B2</f>
        <v>44651</v>
      </c>
    </row>
    <row r="3" spans="1:14" ht="14.25" customHeight="1"/>
    <row r="4" spans="1:14" ht="15.75" thickBot="1">
      <c r="A4" s="1" t="s">
        <v>417</v>
      </c>
      <c r="B4" s="84" t="s">
        <v>77</v>
      </c>
    </row>
    <row r="5" spans="1:14" s="20" customFormat="1" ht="12.75">
      <c r="A5" s="160"/>
      <c r="B5" s="161"/>
      <c r="C5" s="162" t="s">
        <v>0</v>
      </c>
      <c r="D5" s="162" t="s">
        <v>1</v>
      </c>
      <c r="E5" s="162" t="s">
        <v>2</v>
      </c>
      <c r="F5" s="162" t="s">
        <v>3</v>
      </c>
      <c r="G5" s="162" t="s">
        <v>4</v>
      </c>
      <c r="H5" s="162" t="s">
        <v>5</v>
      </c>
      <c r="I5" s="162" t="s">
        <v>237</v>
      </c>
      <c r="J5" s="162" t="s">
        <v>238</v>
      </c>
      <c r="K5" s="162" t="s">
        <v>239</v>
      </c>
      <c r="L5" s="162" t="s">
        <v>240</v>
      </c>
      <c r="M5" s="162" t="s">
        <v>241</v>
      </c>
      <c r="N5" s="163" t="s">
        <v>242</v>
      </c>
    </row>
    <row r="6" spans="1:14" ht="45">
      <c r="A6" s="152"/>
      <c r="B6" s="94"/>
      <c r="C6" s="95" t="s">
        <v>87</v>
      </c>
      <c r="D6" s="96" t="s">
        <v>76</v>
      </c>
      <c r="E6" s="97" t="s">
        <v>86</v>
      </c>
      <c r="F6" s="98">
        <v>0</v>
      </c>
      <c r="G6" s="98">
        <v>0.2</v>
      </c>
      <c r="H6" s="98">
        <v>0.35</v>
      </c>
      <c r="I6" s="98">
        <v>0.5</v>
      </c>
      <c r="J6" s="98">
        <v>0.75</v>
      </c>
      <c r="K6" s="98">
        <v>1</v>
      </c>
      <c r="L6" s="98">
        <v>1.5</v>
      </c>
      <c r="M6" s="98">
        <v>2.5</v>
      </c>
      <c r="N6" s="153" t="s">
        <v>77</v>
      </c>
    </row>
    <row r="7" spans="1:14">
      <c r="A7" s="154">
        <v>1</v>
      </c>
      <c r="B7" s="99" t="s">
        <v>78</v>
      </c>
      <c r="C7" s="270">
        <f>SUM(C8:C13)</f>
        <v>8063380</v>
      </c>
      <c r="D7" s="94"/>
      <c r="E7" s="273">
        <f t="shared" ref="E7:M7" si="0">SUM(E8:E13)</f>
        <v>161267.6</v>
      </c>
      <c r="F7" s="270">
        <f>SUM(F8:F13)</f>
        <v>0</v>
      </c>
      <c r="G7" s="270">
        <f t="shared" si="0"/>
        <v>0</v>
      </c>
      <c r="H7" s="270">
        <f t="shared" si="0"/>
        <v>0</v>
      </c>
      <c r="I7" s="270">
        <f t="shared" si="0"/>
        <v>0</v>
      </c>
      <c r="J7" s="270">
        <f t="shared" si="0"/>
        <v>0</v>
      </c>
      <c r="K7" s="270">
        <f t="shared" si="0"/>
        <v>161267.6</v>
      </c>
      <c r="L7" s="270">
        <f t="shared" si="0"/>
        <v>0</v>
      </c>
      <c r="M7" s="270">
        <f t="shared" si="0"/>
        <v>0</v>
      </c>
      <c r="N7" s="155">
        <f>SUM(N8:N13)</f>
        <v>161267.6</v>
      </c>
    </row>
    <row r="8" spans="1:14">
      <c r="A8" s="154">
        <v>1.1000000000000001</v>
      </c>
      <c r="B8" s="100" t="s">
        <v>79</v>
      </c>
      <c r="C8" s="271">
        <v>8063380</v>
      </c>
      <c r="D8" s="101">
        <v>0.02</v>
      </c>
      <c r="E8" s="273">
        <f>C8*D8</f>
        <v>161267.6</v>
      </c>
      <c r="F8" s="271"/>
      <c r="G8" s="271"/>
      <c r="H8" s="271"/>
      <c r="I8" s="271"/>
      <c r="J8" s="271"/>
      <c r="K8" s="271">
        <f>E8</f>
        <v>161267.6</v>
      </c>
      <c r="L8" s="271"/>
      <c r="M8" s="271"/>
      <c r="N8" s="155">
        <f>SUMPRODUCT($F$6:$M$6,F8:M8)</f>
        <v>161267.6</v>
      </c>
    </row>
    <row r="9" spans="1:14">
      <c r="A9" s="154">
        <v>1.2</v>
      </c>
      <c r="B9" s="100" t="s">
        <v>80</v>
      </c>
      <c r="C9" s="271">
        <v>0</v>
      </c>
      <c r="D9" s="101">
        <v>0.05</v>
      </c>
      <c r="E9" s="273">
        <f>C9*D9</f>
        <v>0</v>
      </c>
      <c r="F9" s="271"/>
      <c r="G9" s="271"/>
      <c r="H9" s="271"/>
      <c r="I9" s="271"/>
      <c r="J9" s="271"/>
      <c r="K9" s="271"/>
      <c r="L9" s="271"/>
      <c r="M9" s="271"/>
      <c r="N9" s="155">
        <f t="shared" ref="N9:N12" si="1">SUMPRODUCT($F$6:$M$6,F9:M9)</f>
        <v>0</v>
      </c>
    </row>
    <row r="10" spans="1:14">
      <c r="A10" s="154">
        <v>1.3</v>
      </c>
      <c r="B10" s="100" t="s">
        <v>81</v>
      </c>
      <c r="C10" s="271">
        <v>0</v>
      </c>
      <c r="D10" s="101">
        <v>0.08</v>
      </c>
      <c r="E10" s="273">
        <f>C10*D10</f>
        <v>0</v>
      </c>
      <c r="F10" s="271"/>
      <c r="G10" s="271"/>
      <c r="H10" s="271"/>
      <c r="I10" s="271"/>
      <c r="J10" s="271"/>
      <c r="K10" s="271"/>
      <c r="L10" s="271"/>
      <c r="M10" s="271"/>
      <c r="N10" s="155">
        <f>SUMPRODUCT($F$6:$M$6,F10:M10)</f>
        <v>0</v>
      </c>
    </row>
    <row r="11" spans="1:14">
      <c r="A11" s="154">
        <v>1.4</v>
      </c>
      <c r="B11" s="100" t="s">
        <v>82</v>
      </c>
      <c r="C11" s="271">
        <v>0</v>
      </c>
      <c r="D11" s="101">
        <v>0.11</v>
      </c>
      <c r="E11" s="273">
        <f>C11*D11</f>
        <v>0</v>
      </c>
      <c r="F11" s="271"/>
      <c r="G11" s="271"/>
      <c r="H11" s="271"/>
      <c r="I11" s="271"/>
      <c r="J11" s="271"/>
      <c r="K11" s="271"/>
      <c r="L11" s="271"/>
      <c r="M11" s="271"/>
      <c r="N11" s="155">
        <f t="shared" si="1"/>
        <v>0</v>
      </c>
    </row>
    <row r="12" spans="1:14">
      <c r="A12" s="154">
        <v>1.5</v>
      </c>
      <c r="B12" s="100" t="s">
        <v>83</v>
      </c>
      <c r="C12" s="271">
        <v>0</v>
      </c>
      <c r="D12" s="101">
        <v>0.14000000000000001</v>
      </c>
      <c r="E12" s="273">
        <f>C12*D12</f>
        <v>0</v>
      </c>
      <c r="F12" s="271"/>
      <c r="G12" s="271"/>
      <c r="H12" s="271"/>
      <c r="I12" s="271"/>
      <c r="J12" s="271"/>
      <c r="K12" s="271"/>
      <c r="L12" s="271"/>
      <c r="M12" s="271"/>
      <c r="N12" s="155">
        <f t="shared" si="1"/>
        <v>0</v>
      </c>
    </row>
    <row r="13" spans="1:14">
      <c r="A13" s="154">
        <v>1.6</v>
      </c>
      <c r="B13" s="102" t="s">
        <v>84</v>
      </c>
      <c r="C13" s="271">
        <v>0</v>
      </c>
      <c r="D13" s="103"/>
      <c r="E13" s="271"/>
      <c r="F13" s="271"/>
      <c r="G13" s="271"/>
      <c r="H13" s="271"/>
      <c r="I13" s="271"/>
      <c r="J13" s="271"/>
      <c r="K13" s="271"/>
      <c r="L13" s="271"/>
      <c r="M13" s="271"/>
      <c r="N13" s="155">
        <f>SUMPRODUCT($F$6:$M$6,F13:M13)</f>
        <v>0</v>
      </c>
    </row>
    <row r="14" spans="1:14">
      <c r="A14" s="154">
        <v>2</v>
      </c>
      <c r="B14" s="104" t="s">
        <v>85</v>
      </c>
      <c r="C14" s="270">
        <f>SUM(C15:C20)</f>
        <v>0</v>
      </c>
      <c r="D14" s="94"/>
      <c r="E14" s="273">
        <f t="shared" ref="E14:M14" si="2">SUM(E15:E20)</f>
        <v>0</v>
      </c>
      <c r="F14" s="271">
        <f t="shared" si="2"/>
        <v>0</v>
      </c>
      <c r="G14" s="271">
        <f t="shared" si="2"/>
        <v>0</v>
      </c>
      <c r="H14" s="271">
        <f t="shared" si="2"/>
        <v>0</v>
      </c>
      <c r="I14" s="271">
        <f t="shared" si="2"/>
        <v>0</v>
      </c>
      <c r="J14" s="271">
        <f t="shared" si="2"/>
        <v>0</v>
      </c>
      <c r="K14" s="271">
        <f t="shared" si="2"/>
        <v>0</v>
      </c>
      <c r="L14" s="271">
        <f t="shared" si="2"/>
        <v>0</v>
      </c>
      <c r="M14" s="271">
        <f t="shared" si="2"/>
        <v>0</v>
      </c>
      <c r="N14" s="155">
        <f>SUM(N15:N20)</f>
        <v>0</v>
      </c>
    </row>
    <row r="15" spans="1:14">
      <c r="A15" s="154">
        <v>2.1</v>
      </c>
      <c r="B15" s="102" t="s">
        <v>79</v>
      </c>
      <c r="C15" s="271"/>
      <c r="D15" s="101">
        <v>5.0000000000000001E-3</v>
      </c>
      <c r="E15" s="273">
        <f>C15*D15</f>
        <v>0</v>
      </c>
      <c r="F15" s="271"/>
      <c r="G15" s="271"/>
      <c r="H15" s="271"/>
      <c r="I15" s="271"/>
      <c r="J15" s="271"/>
      <c r="K15" s="271"/>
      <c r="L15" s="271"/>
      <c r="M15" s="271"/>
      <c r="N15" s="155">
        <f>SUMPRODUCT($F$6:$M$6,F15:M15)</f>
        <v>0</v>
      </c>
    </row>
    <row r="16" spans="1:14">
      <c r="A16" s="154">
        <v>2.2000000000000002</v>
      </c>
      <c r="B16" s="102" t="s">
        <v>80</v>
      </c>
      <c r="C16" s="271"/>
      <c r="D16" s="101">
        <v>0.01</v>
      </c>
      <c r="E16" s="273">
        <f>C16*D16</f>
        <v>0</v>
      </c>
      <c r="F16" s="271"/>
      <c r="G16" s="271"/>
      <c r="H16" s="271"/>
      <c r="I16" s="271"/>
      <c r="J16" s="271"/>
      <c r="K16" s="271"/>
      <c r="L16" s="271"/>
      <c r="M16" s="271"/>
      <c r="N16" s="155">
        <f t="shared" ref="N16:N20" si="3">SUMPRODUCT($F$6:$M$6,F16:M16)</f>
        <v>0</v>
      </c>
    </row>
    <row r="17" spans="1:14">
      <c r="A17" s="154">
        <v>2.2999999999999998</v>
      </c>
      <c r="B17" s="102" t="s">
        <v>81</v>
      </c>
      <c r="C17" s="271"/>
      <c r="D17" s="101">
        <v>0.02</v>
      </c>
      <c r="E17" s="273">
        <f>C17*D17</f>
        <v>0</v>
      </c>
      <c r="F17" s="271"/>
      <c r="G17" s="271"/>
      <c r="H17" s="271"/>
      <c r="I17" s="271"/>
      <c r="J17" s="271"/>
      <c r="K17" s="271"/>
      <c r="L17" s="271"/>
      <c r="M17" s="271"/>
      <c r="N17" s="155">
        <f t="shared" si="3"/>
        <v>0</v>
      </c>
    </row>
    <row r="18" spans="1:14">
      <c r="A18" s="154">
        <v>2.4</v>
      </c>
      <c r="B18" s="102" t="s">
        <v>82</v>
      </c>
      <c r="C18" s="271"/>
      <c r="D18" s="101">
        <v>0.03</v>
      </c>
      <c r="E18" s="273">
        <f>C18*D18</f>
        <v>0</v>
      </c>
      <c r="F18" s="271"/>
      <c r="G18" s="271"/>
      <c r="H18" s="271"/>
      <c r="I18" s="271"/>
      <c r="J18" s="271"/>
      <c r="K18" s="271"/>
      <c r="L18" s="271"/>
      <c r="M18" s="271"/>
      <c r="N18" s="155">
        <f t="shared" si="3"/>
        <v>0</v>
      </c>
    </row>
    <row r="19" spans="1:14">
      <c r="A19" s="154">
        <v>2.5</v>
      </c>
      <c r="B19" s="102" t="s">
        <v>83</v>
      </c>
      <c r="C19" s="271"/>
      <c r="D19" s="101">
        <v>0.04</v>
      </c>
      <c r="E19" s="273">
        <f>C19*D19</f>
        <v>0</v>
      </c>
      <c r="F19" s="271"/>
      <c r="G19" s="271"/>
      <c r="H19" s="271"/>
      <c r="I19" s="271"/>
      <c r="J19" s="271"/>
      <c r="K19" s="271"/>
      <c r="L19" s="271"/>
      <c r="M19" s="271"/>
      <c r="N19" s="155">
        <f t="shared" si="3"/>
        <v>0</v>
      </c>
    </row>
    <row r="20" spans="1:14">
      <c r="A20" s="154">
        <v>2.6</v>
      </c>
      <c r="B20" s="102" t="s">
        <v>84</v>
      </c>
      <c r="C20" s="271"/>
      <c r="D20" s="103"/>
      <c r="E20" s="274"/>
      <c r="F20" s="271"/>
      <c r="G20" s="271"/>
      <c r="H20" s="271"/>
      <c r="I20" s="271"/>
      <c r="J20" s="271"/>
      <c r="K20" s="271"/>
      <c r="L20" s="271"/>
      <c r="M20" s="271"/>
      <c r="N20" s="155">
        <f t="shared" si="3"/>
        <v>0</v>
      </c>
    </row>
    <row r="21" spans="1:14" ht="15.75" thickBot="1">
      <c r="A21" s="156">
        <v>3</v>
      </c>
      <c r="B21" s="157" t="s">
        <v>68</v>
      </c>
      <c r="C21" s="272">
        <f>C14+C7</f>
        <v>8063380</v>
      </c>
      <c r="D21" s="158"/>
      <c r="E21" s="275">
        <f>E14+E7</f>
        <v>161267.6</v>
      </c>
      <c r="F21" s="276">
        <f>F7+F14</f>
        <v>0</v>
      </c>
      <c r="G21" s="276">
        <f t="shared" ref="G21:L21" si="4">G7+G14</f>
        <v>0</v>
      </c>
      <c r="H21" s="276">
        <f t="shared" si="4"/>
        <v>0</v>
      </c>
      <c r="I21" s="276">
        <f t="shared" si="4"/>
        <v>0</v>
      </c>
      <c r="J21" s="276">
        <f t="shared" si="4"/>
        <v>0</v>
      </c>
      <c r="K21" s="276">
        <f t="shared" si="4"/>
        <v>161267.6</v>
      </c>
      <c r="L21" s="276">
        <f t="shared" si="4"/>
        <v>0</v>
      </c>
      <c r="M21" s="276">
        <f>M7+M14</f>
        <v>0</v>
      </c>
      <c r="N21" s="159">
        <f>N14+N7</f>
        <v>161267.6</v>
      </c>
    </row>
    <row r="22" spans="1:14">
      <c r="E22" s="277"/>
      <c r="F22" s="277"/>
      <c r="G22" s="277"/>
      <c r="H22" s="277"/>
      <c r="I22" s="277"/>
      <c r="J22" s="277"/>
      <c r="K22" s="277"/>
      <c r="L22" s="277"/>
      <c r="M22" s="277"/>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22" workbookViewId="0">
      <selection activeCell="C35" sqref="C35"/>
    </sheetView>
  </sheetViews>
  <sheetFormatPr defaultRowHeight="15"/>
  <cols>
    <col min="1" max="1" width="11.42578125" customWidth="1"/>
    <col min="2" max="2" width="76.7109375" style="2" customWidth="1"/>
    <col min="3" max="3" width="22.7109375" customWidth="1"/>
  </cols>
  <sheetData>
    <row r="1" spans="1:3">
      <c r="A1" s="1" t="s">
        <v>188</v>
      </c>
      <c r="B1" t="str">
        <f>Info!C2</f>
        <v>სს სილქ როუდ ბანკი</v>
      </c>
    </row>
    <row r="2" spans="1:3">
      <c r="A2" s="1" t="s">
        <v>189</v>
      </c>
      <c r="B2" s="605">
        <f>'1. key ratios'!B2</f>
        <v>44651</v>
      </c>
    </row>
    <row r="3" spans="1:3">
      <c r="A3" s="1"/>
      <c r="B3"/>
    </row>
    <row r="4" spans="1:3">
      <c r="A4" s="1" t="s">
        <v>595</v>
      </c>
      <c r="B4" t="s">
        <v>554</v>
      </c>
    </row>
    <row r="5" spans="1:3">
      <c r="A5" s="377"/>
      <c r="B5" s="377" t="s">
        <v>555</v>
      </c>
      <c r="C5" s="389"/>
    </row>
    <row r="6" spans="1:3">
      <c r="A6" s="378">
        <v>1</v>
      </c>
      <c r="B6" s="390" t="s">
        <v>607</v>
      </c>
      <c r="C6" s="391">
        <v>92553380.51000002</v>
      </c>
    </row>
    <row r="7" spans="1:3">
      <c r="A7" s="378">
        <v>2</v>
      </c>
      <c r="B7" s="390" t="s">
        <v>556</v>
      </c>
      <c r="C7" s="391">
        <v>-4212130.6500000004</v>
      </c>
    </row>
    <row r="8" spans="1:3">
      <c r="A8" s="379">
        <v>3</v>
      </c>
      <c r="B8" s="392" t="s">
        <v>557</v>
      </c>
      <c r="C8" s="393">
        <v>88341249.860000014</v>
      </c>
    </row>
    <row r="9" spans="1:3">
      <c r="A9" s="380"/>
      <c r="B9" s="380" t="s">
        <v>558</v>
      </c>
      <c r="C9" s="394"/>
    </row>
    <row r="10" spans="1:3">
      <c r="A10" s="381">
        <v>4</v>
      </c>
      <c r="B10" s="395" t="s">
        <v>559</v>
      </c>
      <c r="C10" s="391"/>
    </row>
    <row r="11" spans="1:3">
      <c r="A11" s="381">
        <v>5</v>
      </c>
      <c r="B11" s="396" t="s">
        <v>560</v>
      </c>
      <c r="C11" s="391"/>
    </row>
    <row r="12" spans="1:3">
      <c r="A12" s="381" t="s">
        <v>561</v>
      </c>
      <c r="B12" s="390" t="s">
        <v>562</v>
      </c>
      <c r="C12" s="393">
        <v>161267.6</v>
      </c>
    </row>
    <row r="13" spans="1:3">
      <c r="A13" s="382">
        <v>6</v>
      </c>
      <c r="B13" s="397" t="s">
        <v>563</v>
      </c>
      <c r="C13" s="391"/>
    </row>
    <row r="14" spans="1:3">
      <c r="A14" s="382">
        <v>7</v>
      </c>
      <c r="B14" s="398" t="s">
        <v>564</v>
      </c>
      <c r="C14" s="391"/>
    </row>
    <row r="15" spans="1:3">
      <c r="A15" s="383">
        <v>8</v>
      </c>
      <c r="B15" s="390" t="s">
        <v>565</v>
      </c>
      <c r="C15" s="391"/>
    </row>
    <row r="16" spans="1:3" ht="24">
      <c r="A16" s="382">
        <v>9</v>
      </c>
      <c r="B16" s="398" t="s">
        <v>566</v>
      </c>
      <c r="C16" s="391"/>
    </row>
    <row r="17" spans="1:3">
      <c r="A17" s="382">
        <v>10</v>
      </c>
      <c r="B17" s="398" t="s">
        <v>567</v>
      </c>
      <c r="C17" s="391"/>
    </row>
    <row r="18" spans="1:3">
      <c r="A18" s="384">
        <v>11</v>
      </c>
      <c r="B18" s="399" t="s">
        <v>568</v>
      </c>
      <c r="C18" s="393">
        <v>161267.6</v>
      </c>
    </row>
    <row r="19" spans="1:3">
      <c r="A19" s="380"/>
      <c r="B19" s="380" t="s">
        <v>569</v>
      </c>
      <c r="C19" s="400"/>
    </row>
    <row r="20" spans="1:3">
      <c r="A20" s="382">
        <v>12</v>
      </c>
      <c r="B20" s="395" t="s">
        <v>570</v>
      </c>
      <c r="C20" s="391"/>
    </row>
    <row r="21" spans="1:3">
      <c r="A21" s="382">
        <v>13</v>
      </c>
      <c r="B21" s="395" t="s">
        <v>571</v>
      </c>
      <c r="C21" s="391"/>
    </row>
    <row r="22" spans="1:3">
      <c r="A22" s="382">
        <v>14</v>
      </c>
      <c r="B22" s="395" t="s">
        <v>572</v>
      </c>
      <c r="C22" s="391"/>
    </row>
    <row r="23" spans="1:3" ht="24">
      <c r="A23" s="382" t="s">
        <v>573</v>
      </c>
      <c r="B23" s="395" t="s">
        <v>574</v>
      </c>
      <c r="C23" s="391"/>
    </row>
    <row r="24" spans="1:3">
      <c r="A24" s="382">
        <v>15</v>
      </c>
      <c r="B24" s="395" t="s">
        <v>575</v>
      </c>
      <c r="C24" s="391"/>
    </row>
    <row r="25" spans="1:3">
      <c r="A25" s="382" t="s">
        <v>576</v>
      </c>
      <c r="B25" s="390" t="s">
        <v>577</v>
      </c>
      <c r="C25" s="391"/>
    </row>
    <row r="26" spans="1:3">
      <c r="A26" s="384">
        <v>16</v>
      </c>
      <c r="B26" s="399" t="s">
        <v>578</v>
      </c>
      <c r="C26" s="393">
        <v>0</v>
      </c>
    </row>
    <row r="27" spans="1:3">
      <c r="A27" s="380"/>
      <c r="B27" s="380" t="s">
        <v>579</v>
      </c>
      <c r="C27" s="394"/>
    </row>
    <row r="28" spans="1:3">
      <c r="A28" s="381">
        <v>17</v>
      </c>
      <c r="B28" s="390" t="s">
        <v>580</v>
      </c>
      <c r="C28" s="391">
        <v>610640.12</v>
      </c>
    </row>
    <row r="29" spans="1:3">
      <c r="A29" s="381">
        <v>18</v>
      </c>
      <c r="B29" s="390" t="s">
        <v>581</v>
      </c>
      <c r="C29" s="391">
        <v>-90114</v>
      </c>
    </row>
    <row r="30" spans="1:3">
      <c r="A30" s="384">
        <v>19</v>
      </c>
      <c r="B30" s="399" t="s">
        <v>582</v>
      </c>
      <c r="C30" s="393">
        <v>520526.12</v>
      </c>
    </row>
    <row r="31" spans="1:3">
      <c r="A31" s="385"/>
      <c r="B31" s="380" t="s">
        <v>583</v>
      </c>
      <c r="C31" s="394"/>
    </row>
    <row r="32" spans="1:3">
      <c r="A32" s="381" t="s">
        <v>584</v>
      </c>
      <c r="B32" s="395" t="s">
        <v>585</v>
      </c>
      <c r="C32" s="401"/>
    </row>
    <row r="33" spans="1:3">
      <c r="A33" s="381" t="s">
        <v>586</v>
      </c>
      <c r="B33" s="396" t="s">
        <v>587</v>
      </c>
      <c r="C33" s="401"/>
    </row>
    <row r="34" spans="1:3">
      <c r="A34" s="380"/>
      <c r="B34" s="380" t="s">
        <v>588</v>
      </c>
      <c r="C34" s="394"/>
    </row>
    <row r="35" spans="1:3">
      <c r="A35" s="384">
        <v>20</v>
      </c>
      <c r="B35" s="399" t="s">
        <v>89</v>
      </c>
      <c r="C35" s="393">
        <v>48782730.109999999</v>
      </c>
    </row>
    <row r="36" spans="1:3">
      <c r="A36" s="384">
        <v>21</v>
      </c>
      <c r="B36" s="399" t="s">
        <v>589</v>
      </c>
      <c r="C36" s="393">
        <v>89023043.580000013</v>
      </c>
    </row>
    <row r="37" spans="1:3">
      <c r="A37" s="386"/>
      <c r="B37" s="386" t="s">
        <v>554</v>
      </c>
      <c r="C37" s="394"/>
    </row>
    <row r="38" spans="1:3">
      <c r="A38" s="384">
        <v>22</v>
      </c>
      <c r="B38" s="399" t="s">
        <v>554</v>
      </c>
      <c r="C38" s="626">
        <v>0.54797868224042123</v>
      </c>
    </row>
    <row r="39" spans="1:3">
      <c r="A39" s="386"/>
      <c r="B39" s="386" t="s">
        <v>590</v>
      </c>
      <c r="C39" s="394"/>
    </row>
    <row r="40" spans="1:3">
      <c r="A40" s="387" t="s">
        <v>591</v>
      </c>
      <c r="B40" s="395" t="s">
        <v>592</v>
      </c>
      <c r="C40" s="401"/>
    </row>
    <row r="41" spans="1:3">
      <c r="A41" s="388" t="s">
        <v>593</v>
      </c>
      <c r="B41" s="396" t="s">
        <v>594</v>
      </c>
      <c r="C41" s="401"/>
    </row>
    <row r="43" spans="1:3">
      <c r="B43" s="410"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70" zoomScaleNormal="70" workbookViewId="0">
      <pane xSplit="2" ySplit="6" topLeftCell="C7" activePane="bottomRight" state="frozen"/>
      <selection pane="topRight" activeCell="C1" sqref="C1"/>
      <selection pane="bottomLeft" activeCell="A7" sqref="A7"/>
      <selection pane="bottomRight" activeCell="C19" sqref="C19"/>
    </sheetView>
  </sheetViews>
  <sheetFormatPr defaultRowHeight="15"/>
  <cols>
    <col min="1" max="1" width="9.85546875" style="1" bestFit="1" customWidth="1"/>
    <col min="2" max="2" width="82.7109375" style="18" customWidth="1"/>
    <col min="3" max="7" width="17.5703125" style="1" customWidth="1"/>
  </cols>
  <sheetData>
    <row r="1" spans="1:7">
      <c r="A1" s="1" t="s">
        <v>188</v>
      </c>
      <c r="B1" s="1" t="str">
        <f>Info!C2</f>
        <v>სს სილქ როუდ ბანკი</v>
      </c>
    </row>
    <row r="2" spans="1:7">
      <c r="A2" s="1" t="s">
        <v>189</v>
      </c>
      <c r="B2" s="605">
        <f>'1. key ratios'!B2</f>
        <v>44651</v>
      </c>
    </row>
    <row r="3" spans="1:7">
      <c r="B3" s="445"/>
    </row>
    <row r="4" spans="1:7" ht="15.75" thickBot="1">
      <c r="A4" s="1" t="s">
        <v>655</v>
      </c>
      <c r="B4" s="285" t="s">
        <v>620</v>
      </c>
    </row>
    <row r="5" spans="1:7">
      <c r="A5" s="449"/>
      <c r="B5" s="450"/>
      <c r="C5" s="738" t="s">
        <v>621</v>
      </c>
      <c r="D5" s="738"/>
      <c r="E5" s="738"/>
      <c r="F5" s="738"/>
      <c r="G5" s="739" t="s">
        <v>622</v>
      </c>
    </row>
    <row r="6" spans="1:7">
      <c r="A6" s="451"/>
      <c r="B6" s="452"/>
      <c r="C6" s="453" t="s">
        <v>623</v>
      </c>
      <c r="D6" s="453" t="s">
        <v>624</v>
      </c>
      <c r="E6" s="453" t="s">
        <v>625</v>
      </c>
      <c r="F6" s="453" t="s">
        <v>626</v>
      </c>
      <c r="G6" s="740"/>
    </row>
    <row r="7" spans="1:7">
      <c r="A7" s="454"/>
      <c r="B7" s="455" t="s">
        <v>627</v>
      </c>
      <c r="C7" s="456"/>
      <c r="D7" s="456"/>
      <c r="E7" s="456"/>
      <c r="F7" s="456"/>
      <c r="G7" s="457"/>
    </row>
    <row r="8" spans="1:7">
      <c r="A8" s="458">
        <v>1</v>
      </c>
      <c r="B8" s="459" t="s">
        <v>628</v>
      </c>
      <c r="C8" s="460">
        <v>48782730.109999999</v>
      </c>
      <c r="D8" s="460">
        <v>0</v>
      </c>
      <c r="E8" s="460"/>
      <c r="F8" s="460">
        <v>4355000</v>
      </c>
      <c r="G8" s="461">
        <v>53137730.109999999</v>
      </c>
    </row>
    <row r="9" spans="1:7">
      <c r="A9" s="458">
        <v>2</v>
      </c>
      <c r="B9" s="462" t="s">
        <v>88</v>
      </c>
      <c r="C9" s="460">
        <v>48782730.109999999</v>
      </c>
      <c r="D9" s="460"/>
      <c r="E9" s="460"/>
      <c r="F9" s="460">
        <v>2500000</v>
      </c>
      <c r="G9" s="461">
        <v>51282730.109999999</v>
      </c>
    </row>
    <row r="10" spans="1:7">
      <c r="A10" s="458">
        <v>3</v>
      </c>
      <c r="B10" s="462" t="s">
        <v>629</v>
      </c>
      <c r="C10" s="463"/>
      <c r="D10" s="463"/>
      <c r="E10" s="463"/>
      <c r="F10" s="460">
        <v>1855000</v>
      </c>
      <c r="G10" s="461">
        <v>1855000</v>
      </c>
    </row>
    <row r="11" spans="1:7" ht="26.25">
      <c r="A11" s="458">
        <v>4</v>
      </c>
      <c r="B11" s="459" t="s">
        <v>630</v>
      </c>
      <c r="C11" s="460">
        <v>2132521.09</v>
      </c>
      <c r="D11" s="460">
        <v>110716.5</v>
      </c>
      <c r="E11" s="460">
        <v>0</v>
      </c>
      <c r="F11" s="460">
        <v>0</v>
      </c>
      <c r="G11" s="461">
        <v>2083250.5969999998</v>
      </c>
    </row>
    <row r="12" spans="1:7">
      <c r="A12" s="458">
        <v>5</v>
      </c>
      <c r="B12" s="462" t="s">
        <v>631</v>
      </c>
      <c r="C12" s="460">
        <v>2026243.06</v>
      </c>
      <c r="D12" s="464">
        <v>110716.5</v>
      </c>
      <c r="E12" s="460">
        <v>0</v>
      </c>
      <c r="F12" s="460">
        <v>0</v>
      </c>
      <c r="G12" s="461">
        <v>2030111.5819999999</v>
      </c>
    </row>
    <row r="13" spans="1:7">
      <c r="A13" s="458">
        <v>6</v>
      </c>
      <c r="B13" s="462" t="s">
        <v>632</v>
      </c>
      <c r="C13" s="460">
        <v>106278.03</v>
      </c>
      <c r="D13" s="464">
        <v>0</v>
      </c>
      <c r="E13" s="460">
        <v>0</v>
      </c>
      <c r="F13" s="460">
        <v>0</v>
      </c>
      <c r="G13" s="461">
        <v>53139.014999999999</v>
      </c>
    </row>
    <row r="14" spans="1:7">
      <c r="A14" s="458">
        <v>7</v>
      </c>
      <c r="B14" s="459" t="s">
        <v>633</v>
      </c>
      <c r="C14" s="460">
        <v>9382606.0000000019</v>
      </c>
      <c r="D14" s="460">
        <v>20290897.57</v>
      </c>
      <c r="E14" s="460">
        <v>0</v>
      </c>
      <c r="F14" s="460">
        <v>177215.60000000009</v>
      </c>
      <c r="G14" s="461">
        <v>4779910.8000000007</v>
      </c>
    </row>
    <row r="15" spans="1:7" ht="51.75">
      <c r="A15" s="458">
        <v>8</v>
      </c>
      <c r="B15" s="462" t="s">
        <v>634</v>
      </c>
      <c r="C15" s="460">
        <v>9382606.0000000019</v>
      </c>
      <c r="D15" s="464">
        <v>0</v>
      </c>
      <c r="E15" s="460">
        <v>0</v>
      </c>
      <c r="F15" s="460">
        <v>177215.60000000009</v>
      </c>
      <c r="G15" s="461">
        <v>4779910.8000000007</v>
      </c>
    </row>
    <row r="16" spans="1:7" ht="26.25">
      <c r="A16" s="458">
        <v>9</v>
      </c>
      <c r="B16" s="462" t="s">
        <v>635</v>
      </c>
      <c r="C16" s="460"/>
      <c r="D16" s="464">
        <v>20290897.57</v>
      </c>
      <c r="E16" s="460"/>
      <c r="F16" s="460"/>
      <c r="G16" s="461">
        <v>0</v>
      </c>
    </row>
    <row r="17" spans="1:7">
      <c r="A17" s="458">
        <v>10</v>
      </c>
      <c r="B17" s="459" t="s">
        <v>636</v>
      </c>
      <c r="C17" s="460"/>
      <c r="D17" s="464"/>
      <c r="E17" s="460"/>
      <c r="F17" s="460"/>
      <c r="G17" s="461">
        <v>0</v>
      </c>
    </row>
    <row r="18" spans="1:7">
      <c r="A18" s="458">
        <v>11</v>
      </c>
      <c r="B18" s="459" t="s">
        <v>95</v>
      </c>
      <c r="C18" s="460">
        <v>2745292.459999999</v>
      </c>
      <c r="D18" s="464">
        <v>4750</v>
      </c>
      <c r="E18" s="460">
        <v>0</v>
      </c>
      <c r="F18" s="460">
        <v>0</v>
      </c>
      <c r="G18" s="461">
        <v>0</v>
      </c>
    </row>
    <row r="19" spans="1:7">
      <c r="A19" s="458">
        <v>12</v>
      </c>
      <c r="B19" s="462" t="s">
        <v>637</v>
      </c>
      <c r="C19" s="463"/>
      <c r="D19" s="464">
        <v>4750</v>
      </c>
      <c r="E19" s="460"/>
      <c r="F19" s="460"/>
      <c r="G19" s="461">
        <v>0</v>
      </c>
    </row>
    <row r="20" spans="1:7" ht="26.25">
      <c r="A20" s="458">
        <v>13</v>
      </c>
      <c r="B20" s="462" t="s">
        <v>638</v>
      </c>
      <c r="C20" s="460">
        <v>2745292.459999999</v>
      </c>
      <c r="D20" s="460"/>
      <c r="E20" s="460"/>
      <c r="F20" s="460"/>
      <c r="G20" s="461">
        <v>0</v>
      </c>
    </row>
    <row r="21" spans="1:7">
      <c r="A21" s="465">
        <v>14</v>
      </c>
      <c r="B21" s="466" t="s">
        <v>639</v>
      </c>
      <c r="C21" s="463"/>
      <c r="D21" s="463"/>
      <c r="E21" s="463"/>
      <c r="F21" s="463"/>
      <c r="G21" s="467">
        <v>60000891.506999999</v>
      </c>
    </row>
    <row r="22" spans="1:7">
      <c r="A22" s="468"/>
      <c r="B22" s="488" t="s">
        <v>640</v>
      </c>
      <c r="C22" s="469"/>
      <c r="D22" s="470"/>
      <c r="E22" s="469"/>
      <c r="F22" s="469"/>
      <c r="G22" s="471"/>
    </row>
    <row r="23" spans="1:7">
      <c r="A23" s="458">
        <v>15</v>
      </c>
      <c r="B23" s="459" t="s">
        <v>489</v>
      </c>
      <c r="C23" s="472">
        <v>33032364.587499991</v>
      </c>
      <c r="D23" s="473">
        <v>21273000</v>
      </c>
      <c r="E23" s="472"/>
      <c r="F23" s="472">
        <v>46519.5</v>
      </c>
      <c r="G23" s="461">
        <v>2622182.455875</v>
      </c>
    </row>
    <row r="24" spans="1:7">
      <c r="A24" s="458">
        <v>16</v>
      </c>
      <c r="B24" s="459" t="s">
        <v>641</v>
      </c>
      <c r="C24" s="460">
        <v>783.57</v>
      </c>
      <c r="D24" s="464">
        <v>99354.709999999759</v>
      </c>
      <c r="E24" s="460">
        <v>4089608.540000001</v>
      </c>
      <c r="F24" s="460">
        <v>10132913.362500006</v>
      </c>
      <c r="G24" s="461">
        <v>10707575.518625004</v>
      </c>
    </row>
    <row r="25" spans="1:7" ht="26.25">
      <c r="A25" s="458">
        <v>17</v>
      </c>
      <c r="B25" s="462" t="s">
        <v>642</v>
      </c>
      <c r="C25" s="460">
        <v>0</v>
      </c>
      <c r="D25" s="464"/>
      <c r="E25" s="460"/>
      <c r="F25" s="460"/>
      <c r="G25" s="461"/>
    </row>
    <row r="26" spans="1:7" ht="26.25">
      <c r="A26" s="458">
        <v>18</v>
      </c>
      <c r="B26" s="462" t="s">
        <v>643</v>
      </c>
      <c r="C26" s="460">
        <v>783.57</v>
      </c>
      <c r="D26" s="464"/>
      <c r="E26" s="460"/>
      <c r="F26" s="460"/>
      <c r="G26" s="461">
        <v>117.5355</v>
      </c>
    </row>
    <row r="27" spans="1:7">
      <c r="A27" s="458">
        <v>19</v>
      </c>
      <c r="B27" s="462" t="s">
        <v>644</v>
      </c>
      <c r="C27" s="460">
        <v>0</v>
      </c>
      <c r="D27" s="464">
        <v>99354.709999999759</v>
      </c>
      <c r="E27" s="460">
        <v>4089608.540000001</v>
      </c>
      <c r="F27" s="460">
        <v>8914195.9900000058</v>
      </c>
      <c r="G27" s="461">
        <v>9671548.2165000048</v>
      </c>
    </row>
    <row r="28" spans="1:7">
      <c r="A28" s="458">
        <v>20</v>
      </c>
      <c r="B28" s="474" t="s">
        <v>645</v>
      </c>
      <c r="C28" s="460"/>
      <c r="D28" s="464"/>
      <c r="E28" s="460"/>
      <c r="F28" s="460"/>
      <c r="G28" s="461"/>
    </row>
    <row r="29" spans="1:7">
      <c r="A29" s="458">
        <v>21</v>
      </c>
      <c r="B29" s="462" t="s">
        <v>646</v>
      </c>
      <c r="C29" s="460"/>
      <c r="D29" s="464"/>
      <c r="E29" s="460"/>
      <c r="F29" s="460"/>
      <c r="G29" s="461">
        <v>0</v>
      </c>
    </row>
    <row r="30" spans="1:7">
      <c r="A30" s="458">
        <v>22</v>
      </c>
      <c r="B30" s="474" t="s">
        <v>645</v>
      </c>
      <c r="C30" s="460"/>
      <c r="D30" s="464"/>
      <c r="E30" s="460"/>
      <c r="F30" s="460"/>
      <c r="G30" s="461"/>
    </row>
    <row r="31" spans="1:7" ht="26.25">
      <c r="A31" s="458">
        <v>23</v>
      </c>
      <c r="B31" s="462" t="s">
        <v>647</v>
      </c>
      <c r="C31" s="460"/>
      <c r="D31" s="464">
        <v>0</v>
      </c>
      <c r="E31" s="460">
        <v>0</v>
      </c>
      <c r="F31" s="460">
        <v>1218717.3725000003</v>
      </c>
      <c r="G31" s="461">
        <v>1035909.7666250002</v>
      </c>
    </row>
    <row r="32" spans="1:7">
      <c r="A32" s="458">
        <v>24</v>
      </c>
      <c r="B32" s="459" t="s">
        <v>648</v>
      </c>
      <c r="C32" s="460"/>
      <c r="D32" s="464"/>
      <c r="E32" s="460"/>
      <c r="F32" s="460"/>
      <c r="G32" s="461"/>
    </row>
    <row r="33" spans="1:7">
      <c r="A33" s="458">
        <v>25</v>
      </c>
      <c r="B33" s="459" t="s">
        <v>165</v>
      </c>
      <c r="C33" s="460">
        <v>12178201.239999998</v>
      </c>
      <c r="D33" s="460">
        <v>2634242.96</v>
      </c>
      <c r="E33" s="460">
        <v>0</v>
      </c>
      <c r="F33" s="460">
        <v>4636117.6399999969</v>
      </c>
      <c r="G33" s="461">
        <v>18204503.859999996</v>
      </c>
    </row>
    <row r="34" spans="1:7">
      <c r="A34" s="458">
        <v>26</v>
      </c>
      <c r="B34" s="462" t="s">
        <v>649</v>
      </c>
      <c r="C34" s="463"/>
      <c r="D34" s="464">
        <v>146127</v>
      </c>
      <c r="E34" s="460"/>
      <c r="F34" s="460"/>
      <c r="G34" s="461">
        <v>146127</v>
      </c>
    </row>
    <row r="35" spans="1:7">
      <c r="A35" s="458">
        <v>27</v>
      </c>
      <c r="B35" s="462" t="s">
        <v>650</v>
      </c>
      <c r="C35" s="460">
        <v>12178201.239999998</v>
      </c>
      <c r="D35" s="464">
        <v>2488115.96</v>
      </c>
      <c r="E35" s="460"/>
      <c r="F35" s="460">
        <v>4636117.6399999969</v>
      </c>
      <c r="G35" s="461">
        <v>18058376.859999996</v>
      </c>
    </row>
    <row r="36" spans="1:7">
      <c r="A36" s="458">
        <v>28</v>
      </c>
      <c r="B36" s="459" t="s">
        <v>651</v>
      </c>
      <c r="C36" s="460"/>
      <c r="D36" s="464">
        <v>100127.12</v>
      </c>
      <c r="E36" s="460"/>
      <c r="F36" s="460">
        <v>510513</v>
      </c>
      <c r="G36" s="461">
        <v>81583.305999999997</v>
      </c>
    </row>
    <row r="37" spans="1:7">
      <c r="A37" s="465">
        <v>29</v>
      </c>
      <c r="B37" s="466" t="s">
        <v>652</v>
      </c>
      <c r="C37" s="463"/>
      <c r="D37" s="463"/>
      <c r="E37" s="463"/>
      <c r="F37" s="463"/>
      <c r="G37" s="467">
        <v>31615845.140500002</v>
      </c>
    </row>
    <row r="38" spans="1:7">
      <c r="A38" s="454"/>
      <c r="B38" s="475"/>
      <c r="C38" s="476"/>
      <c r="D38" s="476"/>
      <c r="E38" s="476"/>
      <c r="F38" s="476"/>
      <c r="G38" s="477"/>
    </row>
    <row r="39" spans="1:7" ht="15.75" thickBot="1">
      <c r="A39" s="478">
        <v>30</v>
      </c>
      <c r="B39" s="479" t="s">
        <v>620</v>
      </c>
      <c r="C39" s="330"/>
      <c r="D39" s="310"/>
      <c r="E39" s="310"/>
      <c r="F39" s="480"/>
      <c r="G39" s="481">
        <v>1.8978107730588123</v>
      </c>
    </row>
    <row r="42" spans="1:7" ht="39">
      <c r="B42" s="18" t="s">
        <v>653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6" activePane="bottomRight" state="frozen"/>
      <selection activeCell="C8" sqref="B8:G48"/>
      <selection pane="topRight" activeCell="C8" sqref="B8:G48"/>
      <selection pane="bottomLeft" activeCell="C8" sqref="B8:G48"/>
      <selection pane="bottomRight" activeCell="F48" sqref="C8:F48"/>
    </sheetView>
  </sheetViews>
  <sheetFormatPr defaultRowHeight="15.75"/>
  <cols>
    <col min="1" max="1" width="9.5703125" style="15" bestFit="1" customWidth="1"/>
    <col min="2" max="2" width="68.85546875" style="13" customWidth="1"/>
    <col min="3" max="3" width="12.7109375" style="13" customWidth="1"/>
    <col min="4" max="7" width="12.7109375" style="1" customWidth="1"/>
    <col min="8" max="13" width="6.7109375" customWidth="1"/>
  </cols>
  <sheetData>
    <row r="1" spans="1:7">
      <c r="A1" s="14" t="s">
        <v>188</v>
      </c>
      <c r="B1" s="409" t="str">
        <f>Info!C2</f>
        <v>სს სილქ როუდ ბანკი</v>
      </c>
    </row>
    <row r="2" spans="1:7">
      <c r="A2" s="14" t="s">
        <v>189</v>
      </c>
      <c r="B2" s="604">
        <v>44651</v>
      </c>
    </row>
    <row r="3" spans="1:7">
      <c r="A3" s="14"/>
    </row>
    <row r="4" spans="1:7" ht="16.5" thickBot="1">
      <c r="A4" s="61" t="s">
        <v>404</v>
      </c>
      <c r="B4" s="193" t="s">
        <v>223</v>
      </c>
      <c r="C4" s="194"/>
      <c r="D4" s="195"/>
      <c r="E4" s="195"/>
      <c r="F4" s="195"/>
      <c r="G4" s="195"/>
    </row>
    <row r="5" spans="1:7" ht="15">
      <c r="A5" s="289" t="s">
        <v>26</v>
      </c>
      <c r="B5" s="290"/>
      <c r="C5" s="429" t="str">
        <f>INT((MONTH($B$2))/3)&amp;"Q"&amp;"-"&amp;YEAR($B$2)</f>
        <v>1Q-2022</v>
      </c>
      <c r="D5" s="429" t="str">
        <f>IF(INT(MONTH($B$2))=3, "4"&amp;"Q"&amp;"-"&amp;YEAR($B$2)-1, IF(INT(MONTH($B$2))=6, "1"&amp;"Q"&amp;"-"&amp;YEAR($B$2), IF(INT(MONTH($B$2))=9, "2"&amp;"Q"&amp;"-"&amp;YEAR($B$2),IF(INT(MONTH($B$2))=12, "3"&amp;"Q"&amp;"-"&amp;YEAR($B$2), 0))))</f>
        <v>4Q-2021</v>
      </c>
      <c r="E5" s="429" t="str">
        <f>IF(INT(MONTH($B$2))=3, "3"&amp;"Q"&amp;"-"&amp;YEAR($B$2)-1, IF(INT(MONTH($B$2))=6, "4"&amp;"Q"&amp;"-"&amp;YEAR($B$2)-1, IF(INT(MONTH($B$2))=9, "1"&amp;"Q"&amp;"-"&amp;YEAR($B$2),IF(INT(MONTH($B$2))=12, "2"&amp;"Q"&amp;"-"&amp;YEAR($B$2), 0))))</f>
        <v>3Q-2021</v>
      </c>
      <c r="F5" s="429" t="str">
        <f>IF(INT(MONTH($B$2))=3, "2"&amp;"Q"&amp;"-"&amp;YEAR($B$2)-1, IF(INT(MONTH($B$2))=6, "3"&amp;"Q"&amp;"-"&amp;YEAR($B$2)-1, IF(INT(MONTH($B$2))=9, "4"&amp;"Q"&amp;"-"&amp;YEAR($B$2)-1,IF(INT(MONTH($B$2))=12, "1"&amp;"Q"&amp;"-"&amp;YEAR($B$2), 0))))</f>
        <v>2Q-2021</v>
      </c>
      <c r="G5" s="430" t="str">
        <f>IF(INT(MONTH($B$2))=3, "1"&amp;"Q"&amp;"-"&amp;YEAR($B$2)-1, IF(INT(MONTH($B$2))=6, "2"&amp;"Q"&amp;"-"&amp;YEAR($B$2)-1, IF(INT(MONTH($B$2))=9, "3"&amp;"Q"&amp;"-"&amp;YEAR($B$2)-1,IF(INT(MONTH($B$2))=12, "4"&amp;"Q"&amp;"-"&amp;YEAR($B$2)-1, 0))))</f>
        <v>1Q-2021</v>
      </c>
    </row>
    <row r="6" spans="1:7" ht="15">
      <c r="A6" s="431"/>
      <c r="B6" s="432" t="s">
        <v>186</v>
      </c>
      <c r="C6" s="291"/>
      <c r="D6" s="291"/>
      <c r="E6" s="291"/>
      <c r="F6" s="291"/>
      <c r="G6" s="292"/>
    </row>
    <row r="7" spans="1:7" ht="15">
      <c r="A7" s="431"/>
      <c r="B7" s="433" t="s">
        <v>190</v>
      </c>
      <c r="C7" s="291"/>
      <c r="D7" s="291"/>
      <c r="E7" s="291"/>
      <c r="F7" s="291"/>
      <c r="G7" s="292"/>
    </row>
    <row r="8" spans="1:7" ht="15">
      <c r="A8" s="413">
        <v>1</v>
      </c>
      <c r="B8" s="414" t="s">
        <v>23</v>
      </c>
      <c r="C8" s="434">
        <v>48782730.109999999</v>
      </c>
      <c r="D8" s="435">
        <v>49632390.290000007</v>
      </c>
      <c r="E8" s="435">
        <v>50140763.410000004</v>
      </c>
      <c r="F8" s="435">
        <v>48994240.769999996</v>
      </c>
      <c r="G8" s="436">
        <v>48030224.949999996</v>
      </c>
    </row>
    <row r="9" spans="1:7" ht="15">
      <c r="A9" s="413">
        <v>2</v>
      </c>
      <c r="B9" s="414" t="s">
        <v>89</v>
      </c>
      <c r="C9" s="434">
        <v>48782730.109999999</v>
      </c>
      <c r="D9" s="435">
        <v>49632390.290000007</v>
      </c>
      <c r="E9" s="435">
        <v>50140763.410000004</v>
      </c>
      <c r="F9" s="435">
        <v>48994240.769999996</v>
      </c>
      <c r="G9" s="436">
        <v>48030224.949999996</v>
      </c>
    </row>
    <row r="10" spans="1:7" ht="15">
      <c r="A10" s="413">
        <v>3</v>
      </c>
      <c r="B10" s="414" t="s">
        <v>88</v>
      </c>
      <c r="C10" s="434">
        <v>51647000.859999999</v>
      </c>
      <c r="D10" s="435">
        <v>52495485.620000005</v>
      </c>
      <c r="E10" s="435">
        <v>50329556.980000004</v>
      </c>
      <c r="F10" s="435">
        <v>49180119.979999997</v>
      </c>
      <c r="G10" s="436">
        <v>48212430.529999994</v>
      </c>
    </row>
    <row r="11" spans="1:7" ht="15">
      <c r="A11" s="413">
        <v>4</v>
      </c>
      <c r="B11" s="414" t="s">
        <v>612</v>
      </c>
      <c r="C11" s="434">
        <v>6735696.2838718379</v>
      </c>
      <c r="D11" s="435">
        <v>5798695.1748949355</v>
      </c>
      <c r="E11" s="435">
        <v>5583742.4805544456</v>
      </c>
      <c r="F11" s="435">
        <v>5689129.5554804113</v>
      </c>
      <c r="G11" s="436">
        <v>3721596.4491270822</v>
      </c>
    </row>
    <row r="12" spans="1:7" ht="15">
      <c r="A12" s="413">
        <v>5</v>
      </c>
      <c r="B12" s="414" t="s">
        <v>613</v>
      </c>
      <c r="C12" s="434">
        <v>8981159.282382451</v>
      </c>
      <c r="D12" s="435">
        <v>7731828.4118372472</v>
      </c>
      <c r="E12" s="435">
        <v>7445232.7104652599</v>
      </c>
      <c r="F12" s="435">
        <v>7585739.6874565352</v>
      </c>
      <c r="G12" s="436">
        <v>4962381.6974553932</v>
      </c>
    </row>
    <row r="13" spans="1:7" ht="15">
      <c r="A13" s="413">
        <v>6</v>
      </c>
      <c r="B13" s="414" t="s">
        <v>614</v>
      </c>
      <c r="C13" s="434">
        <v>15671110.145961303</v>
      </c>
      <c r="D13" s="435">
        <v>14614321.352914453</v>
      </c>
      <c r="E13" s="435">
        <v>13939495.565229142</v>
      </c>
      <c r="F13" s="435">
        <v>14230476.649601668</v>
      </c>
      <c r="G13" s="436">
        <v>12571356.698550938</v>
      </c>
    </row>
    <row r="14" spans="1:7" ht="25.5">
      <c r="A14" s="431"/>
      <c r="B14" s="432" t="s">
        <v>616</v>
      </c>
      <c r="C14" s="291"/>
      <c r="D14" s="291"/>
      <c r="E14" s="291"/>
      <c r="F14" s="291"/>
      <c r="G14" s="292"/>
    </row>
    <row r="15" spans="1:7" ht="25.5">
      <c r="A15" s="413">
        <v>7</v>
      </c>
      <c r="B15" s="414" t="s">
        <v>615</v>
      </c>
      <c r="C15" s="437">
        <v>71891560.79072018</v>
      </c>
      <c r="D15" s="435">
        <v>66480039.751838081</v>
      </c>
      <c r="E15" s="435">
        <v>65855255.826557294</v>
      </c>
      <c r="F15" s="435">
        <v>66750700.426331006</v>
      </c>
      <c r="G15" s="436">
        <v>54689751.944623999</v>
      </c>
    </row>
    <row r="16" spans="1:7" ht="15">
      <c r="A16" s="431"/>
      <c r="B16" s="432" t="s">
        <v>619</v>
      </c>
      <c r="C16" s="291"/>
      <c r="D16" s="291"/>
      <c r="E16" s="291"/>
      <c r="F16" s="291"/>
      <c r="G16" s="292"/>
    </row>
    <row r="17" spans="1:7" ht="15">
      <c r="A17" s="413"/>
      <c r="B17" s="433" t="s">
        <v>602</v>
      </c>
      <c r="C17" s="291"/>
      <c r="D17" s="291"/>
      <c r="E17" s="291"/>
      <c r="F17" s="291"/>
      <c r="G17" s="292"/>
    </row>
    <row r="18" spans="1:7" ht="15">
      <c r="A18" s="413">
        <v>8</v>
      </c>
      <c r="B18" s="414" t="s">
        <v>610</v>
      </c>
      <c r="C18" s="446">
        <v>0.67855989734329025</v>
      </c>
      <c r="D18" s="447">
        <v>0.74657582148373702</v>
      </c>
      <c r="E18" s="447">
        <v>0.76137831036683723</v>
      </c>
      <c r="F18" s="447">
        <v>0.73398841445974317</v>
      </c>
      <c r="G18" s="448">
        <v>0.87823080636081341</v>
      </c>
    </row>
    <row r="19" spans="1:7" ht="15" customHeight="1">
      <c r="A19" s="413">
        <v>9</v>
      </c>
      <c r="B19" s="414" t="s">
        <v>609</v>
      </c>
      <c r="C19" s="446">
        <v>0.67855989734329025</v>
      </c>
      <c r="D19" s="447">
        <v>0.74657582148373702</v>
      </c>
      <c r="E19" s="447">
        <v>0.76137831036683723</v>
      </c>
      <c r="F19" s="447">
        <v>0.73398841445974317</v>
      </c>
      <c r="G19" s="448">
        <v>0.87823080636081341</v>
      </c>
    </row>
    <row r="20" spans="1:7" ht="15">
      <c r="A20" s="413">
        <v>10</v>
      </c>
      <c r="B20" s="414" t="s">
        <v>611</v>
      </c>
      <c r="C20" s="446">
        <v>0.71840144089160796</v>
      </c>
      <c r="D20" s="447">
        <v>0.78964281333102815</v>
      </c>
      <c r="E20" s="447">
        <v>0.76424510615451469</v>
      </c>
      <c r="F20" s="447">
        <v>0.73677309250525891</v>
      </c>
      <c r="G20" s="448">
        <v>0.88156242834704013</v>
      </c>
    </row>
    <row r="21" spans="1:7" ht="15">
      <c r="A21" s="413">
        <v>11</v>
      </c>
      <c r="B21" s="414" t="s">
        <v>612</v>
      </c>
      <c r="C21" s="446">
        <v>9.3692447483227914E-2</v>
      </c>
      <c r="D21" s="447">
        <v>8.7224604505965406E-2</v>
      </c>
      <c r="E21" s="447">
        <v>8.4788107045857125E-2</v>
      </c>
      <c r="F21" s="447">
        <v>8.5229510988565335E-2</v>
      </c>
      <c r="G21" s="448">
        <v>6.80492471952584E-2</v>
      </c>
    </row>
    <row r="22" spans="1:7" ht="15">
      <c r="A22" s="413">
        <v>12</v>
      </c>
      <c r="B22" s="414" t="s">
        <v>613</v>
      </c>
      <c r="C22" s="446">
        <v>0.12492647514674277</v>
      </c>
      <c r="D22" s="447">
        <v>0.11630300524336665</v>
      </c>
      <c r="E22" s="447">
        <v>0.11305449530214776</v>
      </c>
      <c r="F22" s="447">
        <v>0.11364284777548499</v>
      </c>
      <c r="G22" s="448">
        <v>9.0736957492146664E-2</v>
      </c>
    </row>
    <row r="23" spans="1:7" ht="15">
      <c r="A23" s="413">
        <v>13</v>
      </c>
      <c r="B23" s="414" t="s">
        <v>614</v>
      </c>
      <c r="C23" s="446">
        <v>0.2179826112216518</v>
      </c>
      <c r="D23" s="447">
        <v>0.21983021381256601</v>
      </c>
      <c r="E23" s="447">
        <v>0.21166868749157292</v>
      </c>
      <c r="F23" s="447">
        <v>0.21318842437177188</v>
      </c>
      <c r="G23" s="448">
        <v>0.22986677122397703</v>
      </c>
    </row>
    <row r="24" spans="1:7" ht="15">
      <c r="A24" s="431"/>
      <c r="B24" s="432" t="s">
        <v>6</v>
      </c>
      <c r="C24" s="291"/>
      <c r="D24" s="291"/>
      <c r="E24" s="291"/>
      <c r="F24" s="291"/>
      <c r="G24" s="292"/>
    </row>
    <row r="25" spans="1:7" ht="15" customHeight="1">
      <c r="A25" s="438">
        <v>14</v>
      </c>
      <c r="B25" s="439" t="s">
        <v>7</v>
      </c>
      <c r="C25" s="607">
        <v>6.6340453031664887E-2</v>
      </c>
      <c r="D25" s="609">
        <v>6.3201565357805162E-2</v>
      </c>
      <c r="E25" s="609">
        <v>6.242506897294841E-2</v>
      </c>
      <c r="F25" s="609">
        <v>6.300658041975149E-2</v>
      </c>
      <c r="G25" s="610">
        <v>6.5206076243806227E-2</v>
      </c>
    </row>
    <row r="26" spans="1:7" ht="15">
      <c r="A26" s="438">
        <v>15</v>
      </c>
      <c r="B26" s="439" t="s">
        <v>8</v>
      </c>
      <c r="C26" s="607">
        <v>3.1725445419185233E-2</v>
      </c>
      <c r="D26" s="609">
        <v>2.4044902504604955E-2</v>
      </c>
      <c r="E26" s="609">
        <v>2.3426350698135607E-2</v>
      </c>
      <c r="F26" s="609">
        <v>2.1178849671432853E-2</v>
      </c>
      <c r="G26" s="610">
        <v>1.7688829538469113E-2</v>
      </c>
    </row>
    <row r="27" spans="1:7" ht="15">
      <c r="A27" s="438">
        <v>16</v>
      </c>
      <c r="B27" s="439" t="s">
        <v>9</v>
      </c>
      <c r="C27" s="607">
        <v>-3.0832339776697228E-2</v>
      </c>
      <c r="D27" s="609">
        <v>-8.6417676734399096E-3</v>
      </c>
      <c r="E27" s="609">
        <v>3.0128411488318539E-2</v>
      </c>
      <c r="F27" s="609">
        <v>1.9565139738882846E-2</v>
      </c>
      <c r="G27" s="610">
        <v>2.1386115670392114E-2</v>
      </c>
    </row>
    <row r="28" spans="1:7" ht="15">
      <c r="A28" s="438">
        <v>17</v>
      </c>
      <c r="B28" s="439" t="s">
        <v>224</v>
      </c>
      <c r="C28" s="607">
        <v>3.4615007612479654E-2</v>
      </c>
      <c r="D28" s="609">
        <v>3.9156662853200207E-2</v>
      </c>
      <c r="E28" s="609">
        <v>3.8998718274812799E-2</v>
      </c>
      <c r="F28" s="609">
        <v>4.1827730748318637E-2</v>
      </c>
      <c r="G28" s="610">
        <v>4.7517246705337107E-2</v>
      </c>
    </row>
    <row r="29" spans="1:7" ht="15">
      <c r="A29" s="438">
        <v>18</v>
      </c>
      <c r="B29" s="439" t="s">
        <v>10</v>
      </c>
      <c r="C29" s="607">
        <v>-3.6956771619234767E-2</v>
      </c>
      <c r="D29" s="609">
        <v>9.4924772382594929E-3</v>
      </c>
      <c r="E29" s="609">
        <v>2.0703867906920439E-2</v>
      </c>
      <c r="F29" s="609">
        <v>5.2590344482301068E-3</v>
      </c>
      <c r="G29" s="610">
        <v>-4.7226773251644504E-2</v>
      </c>
    </row>
    <row r="30" spans="1:7" ht="15">
      <c r="A30" s="438">
        <v>19</v>
      </c>
      <c r="B30" s="439" t="s">
        <v>11</v>
      </c>
      <c r="C30" s="607">
        <v>-6.2810585501920951E-2</v>
      </c>
      <c r="D30" s="609">
        <v>1.5377283022315304E-2</v>
      </c>
      <c r="E30" s="609">
        <v>3.3549324486663562E-2</v>
      </c>
      <c r="F30" s="609">
        <v>8.4385839783986099E-3</v>
      </c>
      <c r="G30" s="610">
        <v>-7.1949456813684018E-2</v>
      </c>
    </row>
    <row r="31" spans="1:7" ht="15">
      <c r="A31" s="431"/>
      <c r="B31" s="432" t="s">
        <v>12</v>
      </c>
      <c r="C31" s="611"/>
      <c r="D31" s="611"/>
      <c r="E31" s="611"/>
      <c r="F31" s="611"/>
      <c r="G31" s="612"/>
    </row>
    <row r="32" spans="1:7" ht="15">
      <c r="A32" s="438">
        <v>20</v>
      </c>
      <c r="B32" s="439" t="s">
        <v>13</v>
      </c>
      <c r="C32" s="607">
        <v>0.16505744055088239</v>
      </c>
      <c r="D32" s="609">
        <v>0.16738595385538177</v>
      </c>
      <c r="E32" s="609">
        <v>0.23554034392257195</v>
      </c>
      <c r="F32" s="609">
        <v>0.24475507830196283</v>
      </c>
      <c r="G32" s="610">
        <v>0.2580454347889839</v>
      </c>
    </row>
    <row r="33" spans="1:7" ht="15" customHeight="1">
      <c r="A33" s="438">
        <v>21</v>
      </c>
      <c r="B33" s="439" t="s">
        <v>14</v>
      </c>
      <c r="C33" s="607">
        <v>6.9545281550102159E-2</v>
      </c>
      <c r="D33" s="609">
        <v>6.969366395158709E-2</v>
      </c>
      <c r="E33" s="609">
        <v>9.5600417409486035E-2</v>
      </c>
      <c r="F33" s="609">
        <v>0.1104944961222218</v>
      </c>
      <c r="G33" s="610">
        <v>0.11378055479573464</v>
      </c>
    </row>
    <row r="34" spans="1:7" ht="15">
      <c r="A34" s="438">
        <v>22</v>
      </c>
      <c r="B34" s="439" t="s">
        <v>15</v>
      </c>
      <c r="C34" s="607">
        <v>0.22430830972248131</v>
      </c>
      <c r="D34" s="609">
        <v>0.22868434117302994</v>
      </c>
      <c r="E34" s="609">
        <v>0.30896848358040074</v>
      </c>
      <c r="F34" s="609">
        <v>0.31342616527967693</v>
      </c>
      <c r="G34" s="610">
        <v>0.33916287116894367</v>
      </c>
    </row>
    <row r="35" spans="1:7" ht="15" customHeight="1">
      <c r="A35" s="438">
        <v>23</v>
      </c>
      <c r="B35" s="439" t="s">
        <v>16</v>
      </c>
      <c r="C35" s="607">
        <v>0.21782155335133591</v>
      </c>
      <c r="D35" s="609">
        <v>0.20680487498212347</v>
      </c>
      <c r="E35" s="609">
        <v>0.2213184036780321</v>
      </c>
      <c r="F35" s="609">
        <v>0.19914981700949014</v>
      </c>
      <c r="G35" s="610">
        <v>0.10767649829313319</v>
      </c>
    </row>
    <row r="36" spans="1:7" ht="15">
      <c r="A36" s="438">
        <v>24</v>
      </c>
      <c r="B36" s="439" t="s">
        <v>17</v>
      </c>
      <c r="C36" s="607">
        <v>7.1589516154703706E-4</v>
      </c>
      <c r="D36" s="609">
        <v>0.32584474146547165</v>
      </c>
      <c r="E36" s="609">
        <v>2.9941524285723307E-2</v>
      </c>
      <c r="F36" s="609">
        <v>3.0181514125398035E-2</v>
      </c>
      <c r="G36" s="610">
        <v>3.3271506398887415E-2</v>
      </c>
    </row>
    <row r="37" spans="1:7" ht="15" customHeight="1">
      <c r="A37" s="431"/>
      <c r="B37" s="432" t="s">
        <v>18</v>
      </c>
      <c r="C37" s="611"/>
      <c r="D37" s="611"/>
      <c r="E37" s="611"/>
      <c r="F37" s="611"/>
      <c r="G37" s="612"/>
    </row>
    <row r="38" spans="1:7" ht="15" customHeight="1">
      <c r="A38" s="438">
        <v>25</v>
      </c>
      <c r="B38" s="439" t="s">
        <v>19</v>
      </c>
      <c r="C38" s="607">
        <v>0.35465761211009106</v>
      </c>
      <c r="D38" s="607">
        <v>0.37673474951374064</v>
      </c>
      <c r="E38" s="607">
        <v>0.43837417785348737</v>
      </c>
      <c r="F38" s="607">
        <v>0.38187034498274303</v>
      </c>
      <c r="G38" s="608">
        <v>0.44122710019382411</v>
      </c>
    </row>
    <row r="39" spans="1:7" ht="15" customHeight="1">
      <c r="A39" s="438">
        <v>26</v>
      </c>
      <c r="B39" s="439" t="s">
        <v>20</v>
      </c>
      <c r="C39" s="607">
        <v>0.13308155848890119</v>
      </c>
      <c r="D39" s="607">
        <v>0.15574488651436422</v>
      </c>
      <c r="E39" s="607">
        <v>0.19044426206437998</v>
      </c>
      <c r="F39" s="607">
        <v>0.15221198508518563</v>
      </c>
      <c r="G39" s="608">
        <v>0.23523415647568569</v>
      </c>
    </row>
    <row r="40" spans="1:7" ht="15" customHeight="1">
      <c r="A40" s="438">
        <v>27</v>
      </c>
      <c r="B40" s="440" t="s">
        <v>21</v>
      </c>
      <c r="C40" s="607">
        <v>0.1256366601234441</v>
      </c>
      <c r="D40" s="607">
        <v>8.1263564124999604E-2</v>
      </c>
      <c r="E40" s="607">
        <v>9.5158448679160387E-2</v>
      </c>
      <c r="F40" s="607">
        <v>8.0969739021411927E-2</v>
      </c>
      <c r="G40" s="608">
        <v>0.10326360686047392</v>
      </c>
    </row>
    <row r="41" spans="1:7" ht="15" customHeight="1">
      <c r="A41" s="444"/>
      <c r="B41" s="432" t="s">
        <v>523</v>
      </c>
      <c r="C41" s="291"/>
      <c r="D41" s="291"/>
      <c r="E41" s="291"/>
      <c r="F41" s="291"/>
      <c r="G41" s="292"/>
    </row>
    <row r="42" spans="1:7" ht="15" customHeight="1">
      <c r="A42" s="438">
        <v>28</v>
      </c>
      <c r="B42" s="487" t="s">
        <v>507</v>
      </c>
      <c r="C42" s="440">
        <v>33641079.189999998</v>
      </c>
      <c r="D42" s="440">
        <v>39573837.899999991</v>
      </c>
      <c r="E42" s="440">
        <v>38760085.540000007</v>
      </c>
      <c r="F42" s="440">
        <v>53434140.819999993</v>
      </c>
      <c r="G42" s="443">
        <v>38378698.431111112</v>
      </c>
    </row>
    <row r="43" spans="1:7" ht="15">
      <c r="A43" s="438">
        <v>29</v>
      </c>
      <c r="B43" s="439" t="s">
        <v>508</v>
      </c>
      <c r="C43" s="440">
        <v>11877040.71415</v>
      </c>
      <c r="D43" s="441">
        <v>11153067.564049998</v>
      </c>
      <c r="E43" s="441">
        <v>13627631.179049999</v>
      </c>
      <c r="F43" s="441">
        <v>21568589.341299996</v>
      </c>
      <c r="G43" s="442">
        <v>14454068.32525</v>
      </c>
    </row>
    <row r="44" spans="1:7" ht="15">
      <c r="A44" s="482">
        <v>30</v>
      </c>
      <c r="B44" s="483" t="s">
        <v>506</v>
      </c>
      <c r="C44" s="607">
        <v>2.8324462296336899</v>
      </c>
      <c r="D44" s="607">
        <v>3.5482469439671895</v>
      </c>
      <c r="E44" s="607">
        <v>2.8442276600196359</v>
      </c>
      <c r="F44" s="607">
        <v>2.4774054517178441</v>
      </c>
      <c r="G44" s="608">
        <v>2.6552177260755623</v>
      </c>
    </row>
    <row r="45" spans="1:7" ht="15">
      <c r="A45" s="482"/>
      <c r="B45" s="432" t="s">
        <v>620</v>
      </c>
      <c r="C45" s="291"/>
      <c r="D45" s="291"/>
      <c r="E45" s="291"/>
      <c r="F45" s="291"/>
      <c r="G45" s="292"/>
    </row>
    <row r="46" spans="1:7" ht="15">
      <c r="A46" s="482">
        <v>31</v>
      </c>
      <c r="B46" s="483" t="s">
        <v>627</v>
      </c>
      <c r="C46" s="484">
        <v>60000891.506999999</v>
      </c>
      <c r="D46" s="485">
        <v>58813705.04900001</v>
      </c>
      <c r="E46" s="485">
        <v>57271959.573000006</v>
      </c>
      <c r="F46" s="485">
        <v>55902096.184999995</v>
      </c>
      <c r="G46" s="486">
        <v>55172310.281499989</v>
      </c>
    </row>
    <row r="47" spans="1:7" ht="15">
      <c r="A47" s="482">
        <v>32</v>
      </c>
      <c r="B47" s="483" t="s">
        <v>640</v>
      </c>
      <c r="C47" s="484">
        <v>31615845.140500002</v>
      </c>
      <c r="D47" s="485">
        <v>32472603.387424968</v>
      </c>
      <c r="E47" s="485">
        <v>28925245.853524994</v>
      </c>
      <c r="F47" s="485">
        <v>31224880.248529296</v>
      </c>
      <c r="G47" s="486">
        <v>28419948.975447744</v>
      </c>
    </row>
    <row r="48" spans="1:7" thickBot="1">
      <c r="A48" s="110">
        <v>33</v>
      </c>
      <c r="B48" s="225" t="s">
        <v>654</v>
      </c>
      <c r="C48" s="613">
        <v>1.8978107730588123</v>
      </c>
      <c r="D48" s="614">
        <v>1.8111792376885818</v>
      </c>
      <c r="E48" s="614">
        <v>1.9799990590579724</v>
      </c>
      <c r="F48" s="614">
        <v>1.7903061834042744</v>
      </c>
      <c r="G48" s="615">
        <v>1.9413233404874815</v>
      </c>
    </row>
    <row r="49" spans="1:2">
      <c r="A49" s="16"/>
    </row>
    <row r="50" spans="1:2" ht="52.5">
      <c r="B50" s="18" t="s">
        <v>601</v>
      </c>
    </row>
    <row r="51" spans="1:2" ht="90.75">
      <c r="B51" s="346" t="s">
        <v>522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C1" zoomScale="70" zoomScaleNormal="70" workbookViewId="0">
      <selection activeCell="E26" sqref="E26"/>
    </sheetView>
  </sheetViews>
  <sheetFormatPr defaultColWidth="9.28515625" defaultRowHeight="12.75"/>
  <cols>
    <col min="1" max="1" width="11.7109375" style="493" bestFit="1" customWidth="1"/>
    <col min="2" max="2" width="105.28515625" style="493" bestFit="1" customWidth="1"/>
    <col min="3" max="4" width="15.5703125" style="493" bestFit="1" customWidth="1"/>
    <col min="5" max="5" width="17.42578125" style="493" bestFit="1" customWidth="1"/>
    <col min="6" max="6" width="16.140625" style="493" bestFit="1" customWidth="1"/>
    <col min="7" max="7" width="30.42578125" style="493" customWidth="1"/>
    <col min="8" max="8" width="16.140625" style="493" bestFit="1" customWidth="1"/>
    <col min="9" max="16384" width="9.28515625" style="493"/>
  </cols>
  <sheetData>
    <row r="1" spans="1:8" ht="13.5">
      <c r="A1" s="492" t="s">
        <v>188</v>
      </c>
      <c r="B1" s="409" t="str">
        <f>Info!C2</f>
        <v>სს სილქ როუდ ბანკი</v>
      </c>
    </row>
    <row r="2" spans="1:8">
      <c r="A2" s="492" t="s">
        <v>189</v>
      </c>
      <c r="B2" s="606">
        <f>'1. key ratios'!B2</f>
        <v>44651</v>
      </c>
    </row>
    <row r="3" spans="1:8">
      <c r="A3" s="494" t="s">
        <v>660</v>
      </c>
    </row>
    <row r="5" spans="1:8">
      <c r="A5" s="741" t="s">
        <v>661</v>
      </c>
      <c r="B5" s="742"/>
      <c r="C5" s="747" t="s">
        <v>662</v>
      </c>
      <c r="D5" s="748"/>
      <c r="E5" s="748"/>
      <c r="F5" s="748"/>
      <c r="G5" s="748"/>
      <c r="H5" s="749"/>
    </row>
    <row r="6" spans="1:8">
      <c r="A6" s="743"/>
      <c r="B6" s="744"/>
      <c r="C6" s="750"/>
      <c r="D6" s="751"/>
      <c r="E6" s="751"/>
      <c r="F6" s="751"/>
      <c r="G6" s="751"/>
      <c r="H6" s="752"/>
    </row>
    <row r="7" spans="1:8" ht="25.5">
      <c r="A7" s="745"/>
      <c r="B7" s="746"/>
      <c r="C7" s="496" t="s">
        <v>663</v>
      </c>
      <c r="D7" s="496" t="s">
        <v>664</v>
      </c>
      <c r="E7" s="496" t="s">
        <v>665</v>
      </c>
      <c r="F7" s="496" t="s">
        <v>666</v>
      </c>
      <c r="G7" s="496" t="s">
        <v>937</v>
      </c>
      <c r="H7" s="496" t="s">
        <v>68</v>
      </c>
    </row>
    <row r="8" spans="1:8">
      <c r="A8" s="497">
        <v>1</v>
      </c>
      <c r="B8" s="498" t="s">
        <v>216</v>
      </c>
      <c r="C8" s="627">
        <v>136082.28</v>
      </c>
      <c r="D8" s="627">
        <v>12423639.890000004</v>
      </c>
      <c r="E8" s="627">
        <v>7586891.8300000001</v>
      </c>
      <c r="F8" s="627">
        <v>16787455.129999999</v>
      </c>
      <c r="G8" s="627">
        <v>0</v>
      </c>
      <c r="H8" s="627">
        <v>36934069.130000003</v>
      </c>
    </row>
    <row r="9" spans="1:8">
      <c r="A9" s="497">
        <v>2</v>
      </c>
      <c r="B9" s="498" t="s">
        <v>217</v>
      </c>
      <c r="C9" s="627"/>
      <c r="D9" s="627">
        <v>0</v>
      </c>
      <c r="E9" s="627"/>
      <c r="F9" s="627"/>
      <c r="G9" s="627"/>
      <c r="H9" s="627">
        <v>0</v>
      </c>
    </row>
    <row r="10" spans="1:8">
      <c r="A10" s="497">
        <v>3</v>
      </c>
      <c r="B10" s="498" t="s">
        <v>218</v>
      </c>
      <c r="C10" s="627"/>
      <c r="D10" s="627">
        <v>0</v>
      </c>
      <c r="E10" s="627"/>
      <c r="F10" s="627"/>
      <c r="G10" s="627"/>
      <c r="H10" s="627">
        <v>0</v>
      </c>
    </row>
    <row r="11" spans="1:8">
      <c r="A11" s="497">
        <v>4</v>
      </c>
      <c r="B11" s="498" t="s">
        <v>219</v>
      </c>
      <c r="C11" s="627"/>
      <c r="D11" s="627">
        <v>0</v>
      </c>
      <c r="E11" s="627"/>
      <c r="F11" s="627"/>
      <c r="G11" s="627"/>
      <c r="H11" s="627">
        <v>0</v>
      </c>
    </row>
    <row r="12" spans="1:8">
      <c r="A12" s="497">
        <v>5</v>
      </c>
      <c r="B12" s="498" t="s">
        <v>220</v>
      </c>
      <c r="C12" s="627"/>
      <c r="D12" s="627">
        <v>0</v>
      </c>
      <c r="E12" s="627"/>
      <c r="F12" s="627"/>
      <c r="G12" s="627"/>
      <c r="H12" s="627">
        <v>0</v>
      </c>
    </row>
    <row r="13" spans="1:8">
      <c r="A13" s="497">
        <v>6</v>
      </c>
      <c r="B13" s="498" t="s">
        <v>221</v>
      </c>
      <c r="C13" s="627">
        <v>14497552.140000001</v>
      </c>
      <c r="D13" s="627">
        <v>0</v>
      </c>
      <c r="E13" s="627"/>
      <c r="F13" s="627"/>
      <c r="G13" s="627"/>
      <c r="H13" s="627">
        <v>14497552.140000001</v>
      </c>
    </row>
    <row r="14" spans="1:8">
      <c r="A14" s="497">
        <v>7</v>
      </c>
      <c r="B14" s="498" t="s">
        <v>73</v>
      </c>
      <c r="C14" s="627"/>
      <c r="D14" s="627">
        <v>4771656.33</v>
      </c>
      <c r="E14" s="627">
        <v>247609.12000000011</v>
      </c>
      <c r="F14" s="627">
        <v>5161589.8100000005</v>
      </c>
      <c r="G14" s="627">
        <v>0</v>
      </c>
      <c r="H14" s="627">
        <v>10180855.260000002</v>
      </c>
    </row>
    <row r="15" spans="1:8">
      <c r="A15" s="497">
        <v>8</v>
      </c>
      <c r="B15" s="500" t="s">
        <v>74</v>
      </c>
      <c r="C15" s="627"/>
      <c r="D15" s="627">
        <v>203114.23999999993</v>
      </c>
      <c r="E15" s="627">
        <v>2927246.1900000013</v>
      </c>
      <c r="F15" s="627">
        <v>1840961.1600000001</v>
      </c>
      <c r="G15" s="627">
        <v>52519.6</v>
      </c>
      <c r="H15" s="627">
        <v>5023841.1900000013</v>
      </c>
    </row>
    <row r="16" spans="1:8">
      <c r="A16" s="497">
        <v>9</v>
      </c>
      <c r="B16" s="498" t="s">
        <v>75</v>
      </c>
      <c r="C16" s="627"/>
      <c r="D16" s="627">
        <v>0</v>
      </c>
      <c r="E16" s="627"/>
      <c r="F16" s="627">
        <v>0</v>
      </c>
      <c r="G16" s="627"/>
      <c r="H16" s="627">
        <v>0</v>
      </c>
    </row>
    <row r="17" spans="1:8">
      <c r="A17" s="497">
        <v>10</v>
      </c>
      <c r="B17" s="588" t="s">
        <v>688</v>
      </c>
      <c r="C17" s="627"/>
      <c r="D17" s="627">
        <v>685502.70999999985</v>
      </c>
      <c r="E17" s="627">
        <v>136226.43000000005</v>
      </c>
      <c r="F17" s="627">
        <v>0</v>
      </c>
      <c r="G17" s="627"/>
      <c r="H17" s="627">
        <v>821729.1399999999</v>
      </c>
    </row>
    <row r="18" spans="1:8">
      <c r="A18" s="497">
        <v>11</v>
      </c>
      <c r="B18" s="498" t="s">
        <v>70</v>
      </c>
      <c r="C18" s="627"/>
      <c r="D18" s="627">
        <v>2718.29</v>
      </c>
      <c r="E18" s="627">
        <v>10722.900000000001</v>
      </c>
      <c r="F18" s="627">
        <v>0</v>
      </c>
      <c r="G18" s="627">
        <v>70599.160000000047</v>
      </c>
      <c r="H18" s="627">
        <v>84040.350000000049</v>
      </c>
    </row>
    <row r="19" spans="1:8">
      <c r="A19" s="497">
        <v>12</v>
      </c>
      <c r="B19" s="498" t="s">
        <v>71</v>
      </c>
      <c r="C19" s="627"/>
      <c r="D19" s="627">
        <v>0</v>
      </c>
      <c r="E19" s="627"/>
      <c r="F19" s="627"/>
      <c r="G19" s="627"/>
      <c r="H19" s="627">
        <v>0</v>
      </c>
    </row>
    <row r="20" spans="1:8">
      <c r="A20" s="501">
        <v>13</v>
      </c>
      <c r="B20" s="500" t="s">
        <v>72</v>
      </c>
      <c r="C20" s="627"/>
      <c r="D20" s="627">
        <v>0</v>
      </c>
      <c r="E20" s="627"/>
      <c r="F20" s="627"/>
      <c r="G20" s="627"/>
      <c r="H20" s="627">
        <v>0</v>
      </c>
    </row>
    <row r="21" spans="1:8">
      <c r="A21" s="497">
        <v>14</v>
      </c>
      <c r="B21" s="498" t="s">
        <v>667</v>
      </c>
      <c r="C21" s="627">
        <v>1659088.17</v>
      </c>
      <c r="D21" s="627">
        <v>7763601.929999996</v>
      </c>
      <c r="E21" s="627">
        <v>0</v>
      </c>
      <c r="F21" s="627"/>
      <c r="G21" s="627">
        <v>16159528.779999997</v>
      </c>
      <c r="H21" s="627">
        <v>25582218.879999995</v>
      </c>
    </row>
    <row r="22" spans="1:8">
      <c r="A22" s="502">
        <v>15</v>
      </c>
      <c r="B22" s="499" t="s">
        <v>68</v>
      </c>
      <c r="C22" s="627">
        <v>16292722.59</v>
      </c>
      <c r="D22" s="627">
        <v>25164730.68</v>
      </c>
      <c r="E22" s="627">
        <v>10772470.040000001</v>
      </c>
      <c r="F22" s="627">
        <v>23790006.099999998</v>
      </c>
      <c r="G22" s="627">
        <v>16282647.539999997</v>
      </c>
      <c r="H22" s="627">
        <v>92302576.949999988</v>
      </c>
    </row>
    <row r="26" spans="1:8" ht="38.25">
      <c r="B26" s="587" t="s">
        <v>936</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8"/>
  <sheetViews>
    <sheetView showGridLines="0" zoomScale="85" zoomScaleNormal="85" workbookViewId="0">
      <selection activeCell="F23" sqref="F23"/>
    </sheetView>
  </sheetViews>
  <sheetFormatPr defaultColWidth="9.28515625" defaultRowHeight="12.75"/>
  <cols>
    <col min="1" max="1" width="11.7109375" style="503" bestFit="1" customWidth="1"/>
    <col min="2" max="2" width="114.7109375" style="493" customWidth="1"/>
    <col min="3" max="3" width="22.42578125" style="493" customWidth="1"/>
    <col min="4" max="4" width="23.5703125" style="493" customWidth="1"/>
    <col min="5" max="8" width="22.28515625" style="493" customWidth="1"/>
    <col min="9" max="9" width="41.42578125" style="493" customWidth="1"/>
    <col min="10" max="16384" width="9.28515625" style="493"/>
  </cols>
  <sheetData>
    <row r="1" spans="1:9" ht="13.5">
      <c r="A1" s="492" t="s">
        <v>188</v>
      </c>
      <c r="B1" s="409" t="str">
        <f>Info!C2</f>
        <v>სს სილქ როუდ ბანკი</v>
      </c>
    </row>
    <row r="2" spans="1:9">
      <c r="A2" s="492" t="s">
        <v>189</v>
      </c>
      <c r="B2" s="606">
        <f>'1. key ratios'!B2</f>
        <v>44651</v>
      </c>
    </row>
    <row r="3" spans="1:9">
      <c r="A3" s="494" t="s">
        <v>668</v>
      </c>
    </row>
    <row r="4" spans="1:9">
      <c r="C4" s="504" t="s">
        <v>669</v>
      </c>
      <c r="D4" s="504" t="s">
        <v>670</v>
      </c>
      <c r="E4" s="504" t="s">
        <v>671</v>
      </c>
      <c r="F4" s="504" t="s">
        <v>672</v>
      </c>
      <c r="G4" s="504" t="s">
        <v>673</v>
      </c>
      <c r="H4" s="504" t="s">
        <v>674</v>
      </c>
      <c r="I4" s="504" t="s">
        <v>675</v>
      </c>
    </row>
    <row r="5" spans="1:9" ht="34.15" customHeight="1">
      <c r="A5" s="741" t="s">
        <v>678</v>
      </c>
      <c r="B5" s="742"/>
      <c r="C5" s="755" t="s">
        <v>679</v>
      </c>
      <c r="D5" s="755"/>
      <c r="E5" s="755" t="s">
        <v>680</v>
      </c>
      <c r="F5" s="755" t="s">
        <v>681</v>
      </c>
      <c r="G5" s="753" t="s">
        <v>682</v>
      </c>
      <c r="H5" s="753" t="s">
        <v>683</v>
      </c>
      <c r="I5" s="505" t="s">
        <v>684</v>
      </c>
    </row>
    <row r="6" spans="1:9" ht="38.25">
      <c r="A6" s="745"/>
      <c r="B6" s="746"/>
      <c r="C6" s="542" t="s">
        <v>685</v>
      </c>
      <c r="D6" s="542" t="s">
        <v>686</v>
      </c>
      <c r="E6" s="755"/>
      <c r="F6" s="755"/>
      <c r="G6" s="754"/>
      <c r="H6" s="754"/>
      <c r="I6" s="505" t="s">
        <v>687</v>
      </c>
    </row>
    <row r="7" spans="1:9">
      <c r="A7" s="506">
        <v>1</v>
      </c>
      <c r="B7" s="498" t="s">
        <v>216</v>
      </c>
      <c r="C7" s="627"/>
      <c r="D7" s="627">
        <v>36934069.130000003</v>
      </c>
      <c r="E7" s="645"/>
      <c r="F7" s="645"/>
      <c r="G7" s="645"/>
      <c r="H7" s="627"/>
      <c r="I7" s="508">
        <v>36934069.130000003</v>
      </c>
    </row>
    <row r="8" spans="1:9">
      <c r="A8" s="506">
        <v>2</v>
      </c>
      <c r="B8" s="498" t="s">
        <v>217</v>
      </c>
      <c r="C8" s="627"/>
      <c r="D8" s="627">
        <v>0</v>
      </c>
      <c r="E8" s="645"/>
      <c r="F8" s="645"/>
      <c r="G8" s="645"/>
      <c r="H8" s="627"/>
      <c r="I8" s="508">
        <v>0</v>
      </c>
    </row>
    <row r="9" spans="1:9">
      <c r="A9" s="506">
        <v>3</v>
      </c>
      <c r="B9" s="498" t="s">
        <v>218</v>
      </c>
      <c r="C9" s="627"/>
      <c r="D9" s="627">
        <v>0</v>
      </c>
      <c r="E9" s="645"/>
      <c r="F9" s="645"/>
      <c r="G9" s="645"/>
      <c r="H9" s="627"/>
      <c r="I9" s="508">
        <v>0</v>
      </c>
    </row>
    <row r="10" spans="1:9">
      <c r="A10" s="506">
        <v>4</v>
      </c>
      <c r="B10" s="498" t="s">
        <v>219</v>
      </c>
      <c r="C10" s="627"/>
      <c r="D10" s="627">
        <v>0</v>
      </c>
      <c r="E10" s="645"/>
      <c r="F10" s="645"/>
      <c r="G10" s="645"/>
      <c r="H10" s="627"/>
      <c r="I10" s="508">
        <v>0</v>
      </c>
    </row>
    <row r="11" spans="1:9">
      <c r="A11" s="506">
        <v>5</v>
      </c>
      <c r="B11" s="498" t="s">
        <v>220</v>
      </c>
      <c r="C11" s="627"/>
      <c r="D11" s="627">
        <v>0</v>
      </c>
      <c r="E11" s="645"/>
      <c r="F11" s="645"/>
      <c r="G11" s="645"/>
      <c r="H11" s="627"/>
      <c r="I11" s="508">
        <v>0</v>
      </c>
    </row>
    <row r="12" spans="1:9">
      <c r="A12" s="506">
        <v>6</v>
      </c>
      <c r="B12" s="498" t="s">
        <v>221</v>
      </c>
      <c r="C12" s="627"/>
      <c r="D12" s="627">
        <v>14497552.140000001</v>
      </c>
      <c r="E12" s="645"/>
      <c r="F12" s="645"/>
      <c r="G12" s="645"/>
      <c r="H12" s="627"/>
      <c r="I12" s="508">
        <v>14497552.140000001</v>
      </c>
    </row>
    <row r="13" spans="1:9">
      <c r="A13" s="506">
        <v>7</v>
      </c>
      <c r="B13" s="498" t="s">
        <v>73</v>
      </c>
      <c r="C13" s="627">
        <v>2144596.38</v>
      </c>
      <c r="D13" s="627">
        <v>8679637.7899999991</v>
      </c>
      <c r="E13" s="645">
        <v>643378.84</v>
      </c>
      <c r="F13" s="645">
        <v>172056.95999999999</v>
      </c>
      <c r="G13" s="645"/>
      <c r="H13" s="627"/>
      <c r="I13" s="508">
        <v>10008798.369999997</v>
      </c>
    </row>
    <row r="14" spans="1:9">
      <c r="A14" s="506">
        <v>8</v>
      </c>
      <c r="B14" s="500" t="s">
        <v>74</v>
      </c>
      <c r="C14" s="627">
        <v>493062.89000000007</v>
      </c>
      <c r="D14" s="627">
        <v>4734480.1200000057</v>
      </c>
      <c r="E14" s="645">
        <v>203701.37</v>
      </c>
      <c r="F14" s="645">
        <v>90550.57000000008</v>
      </c>
      <c r="G14" s="645"/>
      <c r="H14" s="627">
        <v>1050</v>
      </c>
      <c r="I14" s="508">
        <v>4933291.070000005</v>
      </c>
    </row>
    <row r="15" spans="1:9">
      <c r="A15" s="506">
        <v>9</v>
      </c>
      <c r="B15" s="498" t="s">
        <v>75</v>
      </c>
      <c r="C15" s="627">
        <v>0</v>
      </c>
      <c r="D15" s="627">
        <v>0</v>
      </c>
      <c r="E15" s="645">
        <v>0</v>
      </c>
      <c r="F15" s="645">
        <v>0</v>
      </c>
      <c r="G15" s="645"/>
      <c r="H15" s="627"/>
      <c r="I15" s="508">
        <v>0</v>
      </c>
    </row>
    <row r="16" spans="1:9">
      <c r="A16" s="506">
        <v>10</v>
      </c>
      <c r="B16" s="588" t="s">
        <v>688</v>
      </c>
      <c r="C16" s="627">
        <v>1199175.81</v>
      </c>
      <c r="D16" s="627">
        <v>0</v>
      </c>
      <c r="E16" s="645">
        <v>377446.22000000009</v>
      </c>
      <c r="F16" s="645">
        <v>0</v>
      </c>
      <c r="G16" s="645"/>
      <c r="H16" s="627"/>
      <c r="I16" s="508">
        <v>821729.59</v>
      </c>
    </row>
    <row r="17" spans="1:9">
      <c r="A17" s="506">
        <v>11</v>
      </c>
      <c r="B17" s="498" t="s">
        <v>70</v>
      </c>
      <c r="C17" s="627">
        <v>0</v>
      </c>
      <c r="D17" s="627">
        <v>84040.350000000049</v>
      </c>
      <c r="E17" s="645">
        <v>0</v>
      </c>
      <c r="F17" s="645">
        <v>1663.2200000000007</v>
      </c>
      <c r="G17" s="645"/>
      <c r="H17" s="627"/>
      <c r="I17" s="508">
        <v>82377.130000000048</v>
      </c>
    </row>
    <row r="18" spans="1:9">
      <c r="A18" s="506">
        <v>12</v>
      </c>
      <c r="B18" s="498" t="s">
        <v>71</v>
      </c>
      <c r="C18" s="627"/>
      <c r="D18" s="627">
        <v>0</v>
      </c>
      <c r="E18" s="645"/>
      <c r="F18" s="645"/>
      <c r="G18" s="645"/>
      <c r="H18" s="627"/>
      <c r="I18" s="508">
        <v>0</v>
      </c>
    </row>
    <row r="19" spans="1:9">
      <c r="A19" s="509">
        <v>13</v>
      </c>
      <c r="B19" s="500" t="s">
        <v>72</v>
      </c>
      <c r="C19" s="627"/>
      <c r="D19" s="627">
        <v>0</v>
      </c>
      <c r="E19" s="645"/>
      <c r="F19" s="645"/>
      <c r="G19" s="645"/>
      <c r="H19" s="627"/>
      <c r="I19" s="508">
        <v>0</v>
      </c>
    </row>
    <row r="20" spans="1:9">
      <c r="A20" s="506">
        <v>14</v>
      </c>
      <c r="B20" s="498" t="s">
        <v>667</v>
      </c>
      <c r="C20" s="627">
        <v>93389.04</v>
      </c>
      <c r="D20" s="627">
        <v>25556469.539999995</v>
      </c>
      <c r="E20" s="645">
        <v>-183163.41</v>
      </c>
      <c r="F20" s="645">
        <v>100000</v>
      </c>
      <c r="G20" s="645"/>
      <c r="H20" s="627"/>
      <c r="I20" s="508">
        <v>25733021.989999995</v>
      </c>
    </row>
    <row r="21" spans="1:9" s="511" customFormat="1">
      <c r="A21" s="510">
        <v>15</v>
      </c>
      <c r="B21" s="499" t="s">
        <v>68</v>
      </c>
      <c r="C21" s="642">
        <v>2731048.31</v>
      </c>
      <c r="D21" s="642">
        <v>90486249.070000008</v>
      </c>
      <c r="E21" s="642">
        <v>663916.79999999993</v>
      </c>
      <c r="F21" s="642">
        <v>364270.75000000006</v>
      </c>
      <c r="G21" s="642">
        <v>0</v>
      </c>
      <c r="H21" s="642">
        <v>1050</v>
      </c>
      <c r="I21" s="508">
        <v>92189109.830000013</v>
      </c>
    </row>
    <row r="22" spans="1:9">
      <c r="A22" s="512">
        <v>16</v>
      </c>
      <c r="B22" s="513" t="s">
        <v>689</v>
      </c>
      <c r="C22" s="627">
        <v>2637659.27</v>
      </c>
      <c r="D22" s="627">
        <v>13498158.260000004</v>
      </c>
      <c r="E22" s="645">
        <v>847080.21</v>
      </c>
      <c r="F22" s="645">
        <v>264270.75000000006</v>
      </c>
      <c r="G22" s="645">
        <v>0</v>
      </c>
      <c r="H22" s="627">
        <v>1050</v>
      </c>
      <c r="I22" s="508">
        <v>15024466.570000004</v>
      </c>
    </row>
    <row r="23" spans="1:9">
      <c r="A23" s="512">
        <v>17</v>
      </c>
      <c r="B23" s="513" t="s">
        <v>690</v>
      </c>
      <c r="C23" s="627"/>
      <c r="D23" s="627">
        <v>40869843.380000003</v>
      </c>
      <c r="E23" s="645"/>
      <c r="F23" s="645">
        <v>100000</v>
      </c>
      <c r="G23" s="645"/>
      <c r="H23" s="627"/>
      <c r="I23" s="508">
        <v>40769843.380000003</v>
      </c>
    </row>
    <row r="26" spans="1:9" ht="42.4" customHeight="1">
      <c r="B26" s="587" t="s">
        <v>936</v>
      </c>
      <c r="D26" s="646"/>
    </row>
    <row r="28" spans="1:9">
      <c r="D28" s="646"/>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zoomScale="70" zoomScaleNormal="70" workbookViewId="0">
      <selection activeCell="F51" sqref="F51"/>
    </sheetView>
  </sheetViews>
  <sheetFormatPr defaultColWidth="9.28515625" defaultRowHeight="12.75"/>
  <cols>
    <col min="1" max="1" width="11" style="493" bestFit="1" customWidth="1"/>
    <col min="2" max="2" width="93.42578125" style="493" customWidth="1"/>
    <col min="3" max="8" width="22" style="493" customWidth="1"/>
    <col min="9" max="9" width="42.28515625" style="493" bestFit="1" customWidth="1"/>
    <col min="10" max="16384" width="9.28515625" style="493"/>
  </cols>
  <sheetData>
    <row r="1" spans="1:9" ht="13.5">
      <c r="A1" s="492" t="s">
        <v>188</v>
      </c>
      <c r="B1" s="409" t="str">
        <f>Info!C2</f>
        <v>სს სილქ როუდ ბანკი</v>
      </c>
    </row>
    <row r="2" spans="1:9">
      <c r="A2" s="492" t="s">
        <v>189</v>
      </c>
      <c r="B2" s="606">
        <f>'1. key ratios'!B2</f>
        <v>44651</v>
      </c>
    </row>
    <row r="3" spans="1:9">
      <c r="A3" s="494" t="s">
        <v>691</v>
      </c>
    </row>
    <row r="4" spans="1:9">
      <c r="C4" s="504" t="s">
        <v>669</v>
      </c>
      <c r="D4" s="504" t="s">
        <v>670</v>
      </c>
      <c r="E4" s="504" t="s">
        <v>671</v>
      </c>
      <c r="F4" s="504" t="s">
        <v>672</v>
      </c>
      <c r="G4" s="504" t="s">
        <v>673</v>
      </c>
      <c r="H4" s="504" t="s">
        <v>674</v>
      </c>
      <c r="I4" s="504" t="s">
        <v>675</v>
      </c>
    </row>
    <row r="5" spans="1:9" ht="41.65" customHeight="1">
      <c r="A5" s="741" t="s">
        <v>947</v>
      </c>
      <c r="B5" s="742"/>
      <c r="C5" s="755" t="s">
        <v>679</v>
      </c>
      <c r="D5" s="755"/>
      <c r="E5" s="755" t="s">
        <v>680</v>
      </c>
      <c r="F5" s="755" t="s">
        <v>681</v>
      </c>
      <c r="G5" s="753" t="s">
        <v>682</v>
      </c>
      <c r="H5" s="753" t="s">
        <v>683</v>
      </c>
      <c r="I5" s="505" t="s">
        <v>684</v>
      </c>
    </row>
    <row r="6" spans="1:9" ht="41.65" customHeight="1">
      <c r="A6" s="745"/>
      <c r="B6" s="746"/>
      <c r="C6" s="542" t="s">
        <v>685</v>
      </c>
      <c r="D6" s="542" t="s">
        <v>686</v>
      </c>
      <c r="E6" s="755"/>
      <c r="F6" s="755"/>
      <c r="G6" s="754"/>
      <c r="H6" s="754"/>
      <c r="I6" s="505" t="s">
        <v>687</v>
      </c>
    </row>
    <row r="7" spans="1:9">
      <c r="A7" s="507">
        <v>1</v>
      </c>
      <c r="B7" s="514" t="s">
        <v>692</v>
      </c>
      <c r="C7" s="507">
        <v>21361.719999999998</v>
      </c>
      <c r="D7" s="507">
        <v>37264191.310000002</v>
      </c>
      <c r="E7" s="507">
        <v>12516.72</v>
      </c>
      <c r="F7" s="507">
        <v>6194.1499999999987</v>
      </c>
      <c r="G7" s="507"/>
      <c r="H7" s="507">
        <v>650</v>
      </c>
      <c r="I7" s="508">
        <f t="shared" ref="I7:I34" si="0">C7+D7-E7-F7-G7</f>
        <v>37266842.160000004</v>
      </c>
    </row>
    <row r="8" spans="1:9">
      <c r="A8" s="507">
        <v>2</v>
      </c>
      <c r="B8" s="514" t="s">
        <v>693</v>
      </c>
      <c r="C8" s="507">
        <v>246658.65999999997</v>
      </c>
      <c r="D8" s="507">
        <v>15144202.640000001</v>
      </c>
      <c r="E8" s="507">
        <v>74166.44</v>
      </c>
      <c r="F8" s="507">
        <v>12714.489999999994</v>
      </c>
      <c r="G8" s="507"/>
      <c r="H8" s="507">
        <v>0</v>
      </c>
      <c r="I8" s="508">
        <f t="shared" si="0"/>
        <v>15303980.370000001</v>
      </c>
    </row>
    <row r="9" spans="1:9">
      <c r="A9" s="507">
        <v>3</v>
      </c>
      <c r="B9" s="514" t="s">
        <v>694</v>
      </c>
      <c r="C9" s="507">
        <v>0</v>
      </c>
      <c r="D9" s="507">
        <v>0</v>
      </c>
      <c r="E9" s="507">
        <v>0</v>
      </c>
      <c r="F9" s="507">
        <v>0</v>
      </c>
      <c r="G9" s="507"/>
      <c r="H9" s="507">
        <v>0</v>
      </c>
      <c r="I9" s="508">
        <f t="shared" si="0"/>
        <v>0</v>
      </c>
    </row>
    <row r="10" spans="1:9">
      <c r="A10" s="507">
        <v>4</v>
      </c>
      <c r="B10" s="514" t="s">
        <v>695</v>
      </c>
      <c r="C10" s="507">
        <v>194.89</v>
      </c>
      <c r="D10" s="507">
        <v>0</v>
      </c>
      <c r="E10" s="507">
        <v>58.47</v>
      </c>
      <c r="F10" s="507">
        <v>0</v>
      </c>
      <c r="G10" s="507"/>
      <c r="H10" s="507">
        <v>0</v>
      </c>
      <c r="I10" s="508">
        <f t="shared" si="0"/>
        <v>136.41999999999999</v>
      </c>
    </row>
    <row r="11" spans="1:9">
      <c r="A11" s="507">
        <v>5</v>
      </c>
      <c r="B11" s="514" t="s">
        <v>696</v>
      </c>
      <c r="C11" s="507">
        <v>1182492.31</v>
      </c>
      <c r="D11" s="507">
        <v>4162517.1199999996</v>
      </c>
      <c r="E11" s="507">
        <v>354804.47999999998</v>
      </c>
      <c r="F11" s="507">
        <v>82714.850000000006</v>
      </c>
      <c r="G11" s="507"/>
      <c r="H11" s="507">
        <v>0</v>
      </c>
      <c r="I11" s="508">
        <f t="shared" si="0"/>
        <v>4907490.0999999996</v>
      </c>
    </row>
    <row r="12" spans="1:9">
      <c r="A12" s="507">
        <v>6</v>
      </c>
      <c r="B12" s="514" t="s">
        <v>697</v>
      </c>
      <c r="C12" s="507">
        <v>1349.45</v>
      </c>
      <c r="D12" s="507">
        <v>56707.500000000007</v>
      </c>
      <c r="E12" s="507">
        <v>756.87</v>
      </c>
      <c r="F12" s="507">
        <v>1115.19</v>
      </c>
      <c r="G12" s="507"/>
      <c r="H12" s="507">
        <v>0</v>
      </c>
      <c r="I12" s="508">
        <f t="shared" si="0"/>
        <v>56184.89</v>
      </c>
    </row>
    <row r="13" spans="1:9">
      <c r="A13" s="507">
        <v>7</v>
      </c>
      <c r="B13" s="514" t="s">
        <v>698</v>
      </c>
      <c r="C13" s="507">
        <v>569.6</v>
      </c>
      <c r="D13" s="507">
        <v>41754.080000000002</v>
      </c>
      <c r="E13" s="507">
        <v>194.57999999999998</v>
      </c>
      <c r="F13" s="507">
        <v>823.12999999999988</v>
      </c>
      <c r="G13" s="507"/>
      <c r="H13" s="507">
        <v>0</v>
      </c>
      <c r="I13" s="508">
        <f t="shared" si="0"/>
        <v>41305.97</v>
      </c>
    </row>
    <row r="14" spans="1:9">
      <c r="A14" s="507">
        <v>8</v>
      </c>
      <c r="B14" s="514" t="s">
        <v>699</v>
      </c>
      <c r="C14" s="507">
        <v>1844.66</v>
      </c>
      <c r="D14" s="507">
        <v>3700.6899999999996</v>
      </c>
      <c r="E14" s="507">
        <v>769.86999999999989</v>
      </c>
      <c r="F14" s="507">
        <v>50.52</v>
      </c>
      <c r="G14" s="507"/>
      <c r="H14" s="507">
        <v>0</v>
      </c>
      <c r="I14" s="508">
        <f t="shared" si="0"/>
        <v>4724.9599999999991</v>
      </c>
    </row>
    <row r="15" spans="1:9">
      <c r="A15" s="507">
        <v>9</v>
      </c>
      <c r="B15" s="514" t="s">
        <v>700</v>
      </c>
      <c r="C15" s="507">
        <v>0</v>
      </c>
      <c r="D15" s="507">
        <v>18824.13</v>
      </c>
      <c r="E15" s="507">
        <v>25.26</v>
      </c>
      <c r="F15" s="507">
        <v>368.2</v>
      </c>
      <c r="G15" s="507"/>
      <c r="H15" s="507">
        <v>0</v>
      </c>
      <c r="I15" s="508">
        <f t="shared" si="0"/>
        <v>18430.670000000002</v>
      </c>
    </row>
    <row r="16" spans="1:9">
      <c r="A16" s="507">
        <v>10</v>
      </c>
      <c r="B16" s="514" t="s">
        <v>701</v>
      </c>
      <c r="C16" s="507">
        <v>60.92</v>
      </c>
      <c r="D16" s="507">
        <v>671.66</v>
      </c>
      <c r="E16" s="507">
        <v>18.28</v>
      </c>
      <c r="F16" s="507">
        <v>13.2</v>
      </c>
      <c r="G16" s="507"/>
      <c r="H16" s="507">
        <v>0</v>
      </c>
      <c r="I16" s="508">
        <f t="shared" si="0"/>
        <v>701.09999999999991</v>
      </c>
    </row>
    <row r="17" spans="1:9">
      <c r="A17" s="507">
        <v>11</v>
      </c>
      <c r="B17" s="514" t="s">
        <v>702</v>
      </c>
      <c r="C17" s="507">
        <v>426.55</v>
      </c>
      <c r="D17" s="507">
        <v>1204.78</v>
      </c>
      <c r="E17" s="507">
        <v>372.80999999999995</v>
      </c>
      <c r="F17" s="507">
        <v>21.380000000000003</v>
      </c>
      <c r="G17" s="507"/>
      <c r="H17" s="507">
        <v>0</v>
      </c>
      <c r="I17" s="508">
        <f t="shared" si="0"/>
        <v>1237.1399999999999</v>
      </c>
    </row>
    <row r="18" spans="1:9">
      <c r="A18" s="507">
        <v>12</v>
      </c>
      <c r="B18" s="514" t="s">
        <v>703</v>
      </c>
      <c r="C18" s="507">
        <v>9548.4699999999993</v>
      </c>
      <c r="D18" s="507">
        <v>174917.36000000002</v>
      </c>
      <c r="E18" s="507">
        <v>4019.8599999999997</v>
      </c>
      <c r="F18" s="507">
        <v>3410.1</v>
      </c>
      <c r="G18" s="507"/>
      <c r="H18" s="507">
        <v>0</v>
      </c>
      <c r="I18" s="508">
        <f t="shared" si="0"/>
        <v>177035.87000000002</v>
      </c>
    </row>
    <row r="19" spans="1:9">
      <c r="A19" s="507">
        <v>13</v>
      </c>
      <c r="B19" s="514" t="s">
        <v>704</v>
      </c>
      <c r="C19" s="507">
        <v>4327.2199999999993</v>
      </c>
      <c r="D19" s="507">
        <v>12656.779999999999</v>
      </c>
      <c r="E19" s="507">
        <v>2605.6</v>
      </c>
      <c r="F19" s="507">
        <v>209.2</v>
      </c>
      <c r="G19" s="507"/>
      <c r="H19" s="507">
        <v>0</v>
      </c>
      <c r="I19" s="508">
        <f t="shared" si="0"/>
        <v>14169.199999999999</v>
      </c>
    </row>
    <row r="20" spans="1:9">
      <c r="A20" s="507">
        <v>14</v>
      </c>
      <c r="B20" s="514" t="s">
        <v>705</v>
      </c>
      <c r="C20" s="507">
        <v>245.75</v>
      </c>
      <c r="D20" s="507">
        <v>2575.88</v>
      </c>
      <c r="E20" s="507">
        <v>122.88</v>
      </c>
      <c r="F20" s="507">
        <v>51.03</v>
      </c>
      <c r="G20" s="507"/>
      <c r="H20" s="507">
        <v>0</v>
      </c>
      <c r="I20" s="508">
        <f t="shared" si="0"/>
        <v>2647.72</v>
      </c>
    </row>
    <row r="21" spans="1:9">
      <c r="A21" s="507">
        <v>15</v>
      </c>
      <c r="B21" s="514" t="s">
        <v>706</v>
      </c>
      <c r="C21" s="507">
        <v>1318.35</v>
      </c>
      <c r="D21" s="507">
        <v>45881.87</v>
      </c>
      <c r="E21" s="507">
        <v>737.33999999999992</v>
      </c>
      <c r="F21" s="507">
        <v>903.36</v>
      </c>
      <c r="G21" s="507"/>
      <c r="H21" s="507">
        <v>0</v>
      </c>
      <c r="I21" s="508">
        <f t="shared" si="0"/>
        <v>45559.520000000004</v>
      </c>
    </row>
    <row r="22" spans="1:9">
      <c r="A22" s="507">
        <v>16</v>
      </c>
      <c r="B22" s="514" t="s">
        <v>707</v>
      </c>
      <c r="C22" s="507">
        <v>302.17</v>
      </c>
      <c r="D22" s="507">
        <v>0</v>
      </c>
      <c r="E22" s="507">
        <v>302.17</v>
      </c>
      <c r="F22" s="507">
        <v>0</v>
      </c>
      <c r="G22" s="507"/>
      <c r="H22" s="507">
        <v>0</v>
      </c>
      <c r="I22" s="508">
        <f t="shared" si="0"/>
        <v>0</v>
      </c>
    </row>
    <row r="23" spans="1:9">
      <c r="A23" s="507">
        <v>17</v>
      </c>
      <c r="B23" s="514" t="s">
        <v>708</v>
      </c>
      <c r="C23" s="507">
        <v>9757.17</v>
      </c>
      <c r="D23" s="507">
        <v>0</v>
      </c>
      <c r="E23" s="507">
        <v>2927.15</v>
      </c>
      <c r="F23" s="507">
        <v>0</v>
      </c>
      <c r="G23" s="507"/>
      <c r="H23" s="507">
        <v>0</v>
      </c>
      <c r="I23" s="508">
        <f t="shared" si="0"/>
        <v>6830.02</v>
      </c>
    </row>
    <row r="24" spans="1:9">
      <c r="A24" s="507">
        <v>18</v>
      </c>
      <c r="B24" s="514" t="s">
        <v>709</v>
      </c>
      <c r="C24" s="507">
        <v>357.23</v>
      </c>
      <c r="D24" s="507">
        <v>624.04999999999995</v>
      </c>
      <c r="E24" s="507">
        <v>357.23</v>
      </c>
      <c r="F24" s="507">
        <v>12.26</v>
      </c>
      <c r="G24" s="507"/>
      <c r="H24" s="507">
        <v>0</v>
      </c>
      <c r="I24" s="508">
        <f t="shared" si="0"/>
        <v>611.79</v>
      </c>
    </row>
    <row r="25" spans="1:9">
      <c r="A25" s="507">
        <v>19</v>
      </c>
      <c r="B25" s="514" t="s">
        <v>710</v>
      </c>
      <c r="C25" s="507">
        <v>600.97</v>
      </c>
      <c r="D25" s="507">
        <v>10203.960000000001</v>
      </c>
      <c r="E25" s="507">
        <v>337.29</v>
      </c>
      <c r="F25" s="507">
        <v>194.9</v>
      </c>
      <c r="G25" s="507"/>
      <c r="H25" s="507">
        <v>0</v>
      </c>
      <c r="I25" s="508">
        <f t="shared" si="0"/>
        <v>10272.74</v>
      </c>
    </row>
    <row r="26" spans="1:9">
      <c r="A26" s="507">
        <v>20</v>
      </c>
      <c r="B26" s="514" t="s">
        <v>711</v>
      </c>
      <c r="C26" s="507">
        <v>1042.6500000000001</v>
      </c>
      <c r="D26" s="507">
        <v>29271.320000000003</v>
      </c>
      <c r="E26" s="507">
        <v>778.31000000000006</v>
      </c>
      <c r="F26" s="507">
        <v>556.63</v>
      </c>
      <c r="G26" s="507"/>
      <c r="H26" s="507">
        <v>0</v>
      </c>
      <c r="I26" s="508">
        <f t="shared" si="0"/>
        <v>28979.030000000002</v>
      </c>
    </row>
    <row r="27" spans="1:9">
      <c r="A27" s="507">
        <v>21</v>
      </c>
      <c r="B27" s="514" t="s">
        <v>712</v>
      </c>
      <c r="C27" s="507">
        <v>562.87</v>
      </c>
      <c r="D27" s="507">
        <v>7486.31</v>
      </c>
      <c r="E27" s="507">
        <v>241.88</v>
      </c>
      <c r="F27" s="507">
        <v>134.06</v>
      </c>
      <c r="G27" s="507"/>
      <c r="H27" s="507">
        <v>0</v>
      </c>
      <c r="I27" s="508">
        <f t="shared" si="0"/>
        <v>7673.24</v>
      </c>
    </row>
    <row r="28" spans="1:9">
      <c r="A28" s="507">
        <v>22</v>
      </c>
      <c r="B28" s="514" t="s">
        <v>713</v>
      </c>
      <c r="C28" s="507">
        <v>56367.510000000009</v>
      </c>
      <c r="D28" s="507">
        <v>1984256.5999999985</v>
      </c>
      <c r="E28" s="507">
        <v>24898.06</v>
      </c>
      <c r="F28" s="507">
        <v>39167.620000000017</v>
      </c>
      <c r="G28" s="507"/>
      <c r="H28" s="507">
        <v>0</v>
      </c>
      <c r="I28" s="508">
        <f t="shared" si="0"/>
        <v>1976558.4299999983</v>
      </c>
    </row>
    <row r="29" spans="1:9">
      <c r="A29" s="507">
        <v>23</v>
      </c>
      <c r="B29" s="514" t="s">
        <v>714</v>
      </c>
      <c r="C29" s="507">
        <v>57640.2</v>
      </c>
      <c r="D29" s="507">
        <v>4571002.1000000052</v>
      </c>
      <c r="E29" s="507">
        <v>44307.02</v>
      </c>
      <c r="F29" s="507">
        <v>90200.25</v>
      </c>
      <c r="G29" s="507"/>
      <c r="H29" s="507">
        <v>400</v>
      </c>
      <c r="I29" s="508">
        <f t="shared" si="0"/>
        <v>4494135.0300000058</v>
      </c>
    </row>
    <row r="30" spans="1:9">
      <c r="A30" s="507">
        <v>24</v>
      </c>
      <c r="B30" s="514" t="s">
        <v>715</v>
      </c>
      <c r="C30" s="507">
        <v>963560.7</v>
      </c>
      <c r="D30" s="507">
        <v>3629.77</v>
      </c>
      <c r="E30" s="507">
        <v>289113.48000000004</v>
      </c>
      <c r="F30" s="507">
        <v>71.61999999999999</v>
      </c>
      <c r="G30" s="507"/>
      <c r="H30" s="507">
        <v>0</v>
      </c>
      <c r="I30" s="508">
        <f t="shared" si="0"/>
        <v>678005.37</v>
      </c>
    </row>
    <row r="31" spans="1:9">
      <c r="A31" s="507">
        <v>25</v>
      </c>
      <c r="B31" s="514" t="s">
        <v>716</v>
      </c>
      <c r="C31" s="507">
        <v>77069.25</v>
      </c>
      <c r="D31" s="507">
        <v>1393499.6199999999</v>
      </c>
      <c r="E31" s="507">
        <v>32648.23</v>
      </c>
      <c r="F31" s="507">
        <v>25344.61</v>
      </c>
      <c r="G31" s="507"/>
      <c r="H31" s="507">
        <v>0</v>
      </c>
      <c r="I31" s="508">
        <f t="shared" si="0"/>
        <v>1412576.0299999998</v>
      </c>
    </row>
    <row r="32" spans="1:9">
      <c r="A32" s="507">
        <v>26</v>
      </c>
      <c r="B32" s="514" t="s">
        <v>717</v>
      </c>
      <c r="C32" s="507">
        <v>0</v>
      </c>
      <c r="D32" s="507">
        <v>0</v>
      </c>
      <c r="E32" s="507">
        <v>0</v>
      </c>
      <c r="F32" s="507">
        <v>0</v>
      </c>
      <c r="G32" s="507"/>
      <c r="H32" s="507">
        <v>0</v>
      </c>
      <c r="I32" s="508">
        <f t="shared" si="0"/>
        <v>0</v>
      </c>
    </row>
    <row r="33" spans="1:9">
      <c r="A33" s="507">
        <v>27</v>
      </c>
      <c r="B33" s="507" t="s">
        <v>165</v>
      </c>
      <c r="C33" s="507">
        <v>93389.04</v>
      </c>
      <c r="D33" s="507">
        <v>25556469.539999995</v>
      </c>
      <c r="E33" s="507">
        <v>-183163.41</v>
      </c>
      <c r="F33" s="507">
        <v>100000</v>
      </c>
      <c r="G33" s="507"/>
      <c r="H33" s="507"/>
      <c r="I33" s="508">
        <f t="shared" si="0"/>
        <v>25733021.989999995</v>
      </c>
    </row>
    <row r="34" spans="1:9">
      <c r="A34" s="507">
        <v>28</v>
      </c>
      <c r="B34" s="499" t="s">
        <v>68</v>
      </c>
      <c r="C34" s="499">
        <v>2731048.3099999996</v>
      </c>
      <c r="D34" s="499">
        <v>90486249.069999993</v>
      </c>
      <c r="E34" s="499">
        <v>663916.87</v>
      </c>
      <c r="F34" s="499">
        <v>364270.75</v>
      </c>
      <c r="G34" s="499">
        <v>0</v>
      </c>
      <c r="H34" s="499">
        <v>1050</v>
      </c>
      <c r="I34" s="508">
        <f t="shared" si="0"/>
        <v>92189109.75999999</v>
      </c>
    </row>
    <row r="36" spans="1:9">
      <c r="B36" s="515"/>
    </row>
    <row r="42" spans="1:9">
      <c r="A42" s="511"/>
      <c r="B42" s="511"/>
    </row>
    <row r="43" spans="1:9">
      <c r="A43" s="511"/>
      <c r="B43" s="511"/>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9"/>
  <sheetViews>
    <sheetView showGridLines="0" zoomScaleNormal="100" workbookViewId="0">
      <selection activeCell="D30" sqref="D30"/>
    </sheetView>
  </sheetViews>
  <sheetFormatPr defaultColWidth="9.28515625" defaultRowHeight="12.75"/>
  <cols>
    <col min="1" max="1" width="11.7109375" style="493" bestFit="1" customWidth="1"/>
    <col min="2" max="2" width="108" style="493" bestFit="1" customWidth="1"/>
    <col min="3" max="3" width="35.5703125" style="493" customWidth="1"/>
    <col min="4" max="4" width="38.42578125" style="493" customWidth="1"/>
    <col min="5" max="16384" width="9.28515625" style="493"/>
  </cols>
  <sheetData>
    <row r="1" spans="1:6" ht="13.5">
      <c r="A1" s="492" t="s">
        <v>188</v>
      </c>
      <c r="B1" s="409" t="str">
        <f>Info!C2</f>
        <v>სს სილქ როუდ ბანკი</v>
      </c>
    </row>
    <row r="2" spans="1:6">
      <c r="A2" s="492" t="s">
        <v>189</v>
      </c>
      <c r="B2" s="606">
        <f>'1. key ratios'!B2</f>
        <v>44651</v>
      </c>
    </row>
    <row r="3" spans="1:6">
      <c r="A3" s="494" t="s">
        <v>718</v>
      </c>
    </row>
    <row r="5" spans="1:6" ht="51">
      <c r="A5" s="756" t="s">
        <v>719</v>
      </c>
      <c r="B5" s="756"/>
      <c r="C5" s="496" t="s">
        <v>720</v>
      </c>
      <c r="D5" s="496" t="s">
        <v>721</v>
      </c>
    </row>
    <row r="6" spans="1:6">
      <c r="A6" s="516">
        <v>1</v>
      </c>
      <c r="B6" s="517" t="s">
        <v>722</v>
      </c>
      <c r="C6" s="627">
        <v>1112925.19</v>
      </c>
      <c r="D6" s="627">
        <v>100000</v>
      </c>
      <c r="F6" s="646"/>
    </row>
    <row r="7" spans="1:6">
      <c r="A7" s="518">
        <v>2</v>
      </c>
      <c r="B7" s="517" t="s">
        <v>723</v>
      </c>
      <c r="C7" s="627">
        <v>102677.21919999999</v>
      </c>
      <c r="D7" s="627">
        <v>0</v>
      </c>
      <c r="F7" s="646"/>
    </row>
    <row r="8" spans="1:6">
      <c r="A8" s="518">
        <v>2.1</v>
      </c>
      <c r="B8" s="519" t="s">
        <v>724</v>
      </c>
      <c r="C8" s="627">
        <v>51213.968399999998</v>
      </c>
      <c r="D8" s="627"/>
      <c r="F8" s="646"/>
    </row>
    <row r="9" spans="1:6">
      <c r="A9" s="518">
        <v>2.2000000000000002</v>
      </c>
      <c r="B9" s="519" t="s">
        <v>725</v>
      </c>
      <c r="C9" s="627">
        <v>47486.250799999994</v>
      </c>
      <c r="D9" s="627"/>
      <c r="F9" s="646"/>
    </row>
    <row r="10" spans="1:6">
      <c r="A10" s="518">
        <v>2.2999999999999998</v>
      </c>
      <c r="B10" s="519" t="s">
        <v>726</v>
      </c>
      <c r="C10" s="645">
        <v>3977</v>
      </c>
      <c r="D10" s="627"/>
      <c r="F10" s="646"/>
    </row>
    <row r="11" spans="1:6">
      <c r="A11" s="518">
        <v>2.4</v>
      </c>
      <c r="B11" s="519" t="s">
        <v>727</v>
      </c>
      <c r="C11" s="645">
        <v>0</v>
      </c>
      <c r="D11" s="627"/>
      <c r="F11" s="646"/>
    </row>
    <row r="12" spans="1:6">
      <c r="A12" s="516">
        <v>3</v>
      </c>
      <c r="B12" s="517" t="s">
        <v>728</v>
      </c>
      <c r="C12" s="645">
        <v>104251.5928</v>
      </c>
      <c r="D12" s="627">
        <v>0</v>
      </c>
      <c r="F12" s="646"/>
    </row>
    <row r="13" spans="1:6">
      <c r="A13" s="518">
        <v>3.1</v>
      </c>
      <c r="B13" s="519" t="s">
        <v>729</v>
      </c>
      <c r="C13" s="645">
        <v>1050</v>
      </c>
      <c r="D13" s="627"/>
      <c r="F13" s="646"/>
    </row>
    <row r="14" spans="1:6">
      <c r="A14" s="518">
        <v>3.2</v>
      </c>
      <c r="B14" s="519" t="s">
        <v>730</v>
      </c>
      <c r="C14" s="645">
        <v>83977.4568</v>
      </c>
      <c r="D14" s="627"/>
      <c r="F14" s="646"/>
    </row>
    <row r="15" spans="1:6">
      <c r="A15" s="518">
        <v>3.3</v>
      </c>
      <c r="B15" s="519" t="s">
        <v>731</v>
      </c>
      <c r="C15" s="645">
        <v>19224.135999999999</v>
      </c>
      <c r="D15" s="627"/>
      <c r="F15" s="646"/>
    </row>
    <row r="16" spans="1:6">
      <c r="A16" s="518">
        <v>3.4</v>
      </c>
      <c r="B16" s="519" t="s">
        <v>732</v>
      </c>
      <c r="C16" s="645">
        <v>0</v>
      </c>
      <c r="D16" s="627"/>
      <c r="F16" s="646"/>
    </row>
    <row r="17" spans="1:6">
      <c r="A17" s="518">
        <v>3.5</v>
      </c>
      <c r="B17" s="519" t="s">
        <v>733</v>
      </c>
      <c r="C17" s="645"/>
      <c r="D17" s="627"/>
      <c r="F17" s="646"/>
    </row>
    <row r="18" spans="1:6">
      <c r="A18" s="518">
        <v>3.6</v>
      </c>
      <c r="B18" s="519" t="s">
        <v>734</v>
      </c>
      <c r="C18" s="627"/>
      <c r="D18" s="627"/>
      <c r="F18" s="646"/>
    </row>
    <row r="19" spans="1:6">
      <c r="A19" s="520">
        <v>4</v>
      </c>
      <c r="B19" s="517" t="s">
        <v>735</v>
      </c>
      <c r="C19" s="642">
        <v>1111350.8700000001</v>
      </c>
      <c r="D19" s="642">
        <v>100000</v>
      </c>
      <c r="F19" s="646"/>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24"/>
  <sheetViews>
    <sheetView showGridLines="0" zoomScaleNormal="100" workbookViewId="0">
      <selection activeCell="C30" sqref="C30"/>
    </sheetView>
  </sheetViews>
  <sheetFormatPr defaultColWidth="9.28515625" defaultRowHeight="12.75"/>
  <cols>
    <col min="1" max="1" width="11.7109375" style="493" bestFit="1" customWidth="1"/>
    <col min="2" max="2" width="124.7109375" style="493" customWidth="1"/>
    <col min="3" max="3" width="21.5703125" style="493" customWidth="1"/>
    <col min="4" max="4" width="49.28515625" style="493" customWidth="1"/>
    <col min="5" max="16384" width="9.28515625" style="493"/>
  </cols>
  <sheetData>
    <row r="1" spans="1:8" ht="13.5">
      <c r="A1" s="492" t="s">
        <v>188</v>
      </c>
      <c r="B1" s="409" t="str">
        <f>Info!C2</f>
        <v>სს სილქ როუდ ბანკი</v>
      </c>
    </row>
    <row r="2" spans="1:8">
      <c r="A2" s="492" t="s">
        <v>189</v>
      </c>
      <c r="B2" s="606">
        <f>'1. key ratios'!B2</f>
        <v>44651</v>
      </c>
    </row>
    <row r="3" spans="1:8">
      <c r="A3" s="494" t="s">
        <v>736</v>
      </c>
    </row>
    <row r="4" spans="1:8">
      <c r="A4" s="494"/>
    </row>
    <row r="5" spans="1:8" ht="15" customHeight="1">
      <c r="A5" s="757" t="s">
        <v>737</v>
      </c>
      <c r="B5" s="758"/>
      <c r="C5" s="747" t="s">
        <v>738</v>
      </c>
      <c r="D5" s="761" t="s">
        <v>739</v>
      </c>
    </row>
    <row r="6" spans="1:8" ht="20.45" customHeight="1">
      <c r="A6" s="759"/>
      <c r="B6" s="760"/>
      <c r="C6" s="750"/>
      <c r="D6" s="761"/>
    </row>
    <row r="7" spans="1:8">
      <c r="A7" s="499">
        <v>1</v>
      </c>
      <c r="B7" s="499" t="s">
        <v>740</v>
      </c>
      <c r="C7" s="680">
        <v>2672955.9400000004</v>
      </c>
      <c r="D7" s="521"/>
      <c r="H7" s="692"/>
    </row>
    <row r="8" spans="1:8">
      <c r="A8" s="507">
        <v>2</v>
      </c>
      <c r="B8" s="507" t="s">
        <v>741</v>
      </c>
      <c r="C8" s="680">
        <v>94972.501599999989</v>
      </c>
      <c r="D8" s="521"/>
      <c r="H8" s="692"/>
    </row>
    <row r="9" spans="1:8">
      <c r="A9" s="507">
        <v>3</v>
      </c>
      <c r="B9" s="522" t="s">
        <v>742</v>
      </c>
      <c r="C9" s="680">
        <v>2125</v>
      </c>
      <c r="D9" s="521"/>
      <c r="H9" s="692"/>
    </row>
    <row r="10" spans="1:8">
      <c r="A10" s="507">
        <v>4</v>
      </c>
      <c r="B10" s="507" t="s">
        <v>743</v>
      </c>
      <c r="C10" s="680">
        <v>132394.136</v>
      </c>
      <c r="D10" s="521"/>
      <c r="H10" s="692"/>
    </row>
    <row r="11" spans="1:8">
      <c r="A11" s="507">
        <v>5</v>
      </c>
      <c r="B11" s="523" t="s">
        <v>744</v>
      </c>
      <c r="C11" s="680"/>
      <c r="D11" s="521"/>
      <c r="H11" s="692"/>
    </row>
    <row r="12" spans="1:8">
      <c r="A12" s="507">
        <v>6</v>
      </c>
      <c r="B12" s="523" t="s">
        <v>745</v>
      </c>
      <c r="C12" s="680"/>
      <c r="D12" s="521"/>
      <c r="H12" s="692"/>
    </row>
    <row r="13" spans="1:8">
      <c r="A13" s="507">
        <v>7</v>
      </c>
      <c r="B13" s="523" t="s">
        <v>746</v>
      </c>
      <c r="C13" s="680">
        <v>131344.136</v>
      </c>
      <c r="D13" s="521"/>
      <c r="H13" s="692"/>
    </row>
    <row r="14" spans="1:8">
      <c r="A14" s="507">
        <v>8</v>
      </c>
      <c r="B14" s="523" t="s">
        <v>747</v>
      </c>
      <c r="C14" s="680"/>
      <c r="D14" s="507"/>
      <c r="H14" s="692"/>
    </row>
    <row r="15" spans="1:8">
      <c r="A15" s="507">
        <v>9</v>
      </c>
      <c r="B15" s="523" t="s">
        <v>748</v>
      </c>
      <c r="C15" s="680"/>
      <c r="D15" s="507"/>
      <c r="H15" s="692"/>
    </row>
    <row r="16" spans="1:8">
      <c r="A16" s="507">
        <v>10</v>
      </c>
      <c r="B16" s="523" t="s">
        <v>749</v>
      </c>
      <c r="C16" s="680">
        <v>1050</v>
      </c>
      <c r="D16" s="521"/>
      <c r="H16" s="692"/>
    </row>
    <row r="17" spans="1:8">
      <c r="A17" s="507">
        <v>11</v>
      </c>
      <c r="B17" s="523" t="s">
        <v>750</v>
      </c>
      <c r="C17" s="680"/>
      <c r="D17" s="507"/>
      <c r="H17" s="692"/>
    </row>
    <row r="18" spans="1:8" ht="25.5">
      <c r="A18" s="507">
        <v>12</v>
      </c>
      <c r="B18" s="523" t="s">
        <v>751</v>
      </c>
      <c r="C18" s="680"/>
      <c r="D18" s="521"/>
      <c r="H18" s="692"/>
    </row>
    <row r="19" spans="1:8">
      <c r="A19" s="499">
        <v>13</v>
      </c>
      <c r="B19" s="524" t="s">
        <v>752</v>
      </c>
      <c r="C19" s="672">
        <v>2637659.27</v>
      </c>
      <c r="D19" s="525"/>
      <c r="H19" s="692"/>
    </row>
    <row r="22" spans="1:8">
      <c r="B22" s="492"/>
    </row>
    <row r="23" spans="1:8">
      <c r="B23" s="492"/>
    </row>
    <row r="24" spans="1:8">
      <c r="B24" s="49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zoomScale="85" zoomScaleNormal="85" workbookViewId="0">
      <selection activeCell="C45" sqref="C45"/>
    </sheetView>
  </sheetViews>
  <sheetFormatPr defaultColWidth="9.28515625" defaultRowHeight="12.75"/>
  <cols>
    <col min="1" max="1" width="11.7109375" style="493" bestFit="1" customWidth="1"/>
    <col min="2" max="2" width="80.7109375" style="493" customWidth="1"/>
    <col min="3" max="3" width="19.140625" style="493" customWidth="1"/>
    <col min="4" max="5" width="22.28515625" style="493" customWidth="1"/>
    <col min="6" max="6" width="23.42578125" style="493" customWidth="1"/>
    <col min="7" max="14" width="22.28515625" style="493" customWidth="1"/>
    <col min="15" max="15" width="23.28515625" style="493" bestFit="1" customWidth="1"/>
    <col min="16" max="16" width="21.7109375" style="493" bestFit="1" customWidth="1"/>
    <col min="17" max="19" width="19" style="493" bestFit="1" customWidth="1"/>
    <col min="20" max="20" width="16.28515625" style="493" customWidth="1"/>
    <col min="21" max="21" width="10.42578125" style="493" bestFit="1" customWidth="1"/>
    <col min="22" max="22" width="20" style="493" customWidth="1"/>
    <col min="23" max="16384" width="9.28515625" style="493"/>
  </cols>
  <sheetData>
    <row r="1" spans="1:22" ht="13.5">
      <c r="A1" s="492" t="s">
        <v>188</v>
      </c>
      <c r="B1" s="409" t="str">
        <f>Info!C2</f>
        <v>სს სილქ როუდ ბანკი</v>
      </c>
    </row>
    <row r="2" spans="1:22">
      <c r="A2" s="492" t="s">
        <v>189</v>
      </c>
      <c r="B2" s="606">
        <f>'1. key ratios'!B2</f>
        <v>44651</v>
      </c>
      <c r="C2" s="503"/>
    </row>
    <row r="3" spans="1:22">
      <c r="A3" s="494" t="s">
        <v>753</v>
      </c>
    </row>
    <row r="5" spans="1:22" ht="15" customHeight="1">
      <c r="A5" s="747" t="s">
        <v>754</v>
      </c>
      <c r="B5" s="749"/>
      <c r="C5" s="764" t="s">
        <v>755</v>
      </c>
      <c r="D5" s="765"/>
      <c r="E5" s="765"/>
      <c r="F5" s="765"/>
      <c r="G5" s="765"/>
      <c r="H5" s="765"/>
      <c r="I5" s="765"/>
      <c r="J5" s="765"/>
      <c r="K5" s="765"/>
      <c r="L5" s="765"/>
      <c r="M5" s="765"/>
      <c r="N5" s="765"/>
      <c r="O5" s="765"/>
      <c r="P5" s="765"/>
      <c r="Q5" s="765"/>
      <c r="R5" s="765"/>
      <c r="S5" s="765"/>
      <c r="T5" s="765"/>
      <c r="U5" s="766"/>
      <c r="V5" s="526"/>
    </row>
    <row r="6" spans="1:22">
      <c r="A6" s="762"/>
      <c r="B6" s="763"/>
      <c r="C6" s="767" t="s">
        <v>68</v>
      </c>
      <c r="D6" s="769" t="s">
        <v>756</v>
      </c>
      <c r="E6" s="769"/>
      <c r="F6" s="754"/>
      <c r="G6" s="770" t="s">
        <v>757</v>
      </c>
      <c r="H6" s="771"/>
      <c r="I6" s="771"/>
      <c r="J6" s="771"/>
      <c r="K6" s="772"/>
      <c r="L6" s="527"/>
      <c r="M6" s="773" t="s">
        <v>758</v>
      </c>
      <c r="N6" s="773"/>
      <c r="O6" s="754"/>
      <c r="P6" s="754"/>
      <c r="Q6" s="754"/>
      <c r="R6" s="754"/>
      <c r="S6" s="754"/>
      <c r="T6" s="754"/>
      <c r="U6" s="754"/>
      <c r="V6" s="527"/>
    </row>
    <row r="7" spans="1:22" ht="25.5">
      <c r="A7" s="750"/>
      <c r="B7" s="752"/>
      <c r="C7" s="768"/>
      <c r="D7" s="528"/>
      <c r="E7" s="505" t="s">
        <v>759</v>
      </c>
      <c r="F7" s="505" t="s">
        <v>760</v>
      </c>
      <c r="G7" s="503"/>
      <c r="H7" s="505" t="s">
        <v>759</v>
      </c>
      <c r="I7" s="505" t="s">
        <v>786</v>
      </c>
      <c r="J7" s="505" t="s">
        <v>761</v>
      </c>
      <c r="K7" s="505" t="s">
        <v>762</v>
      </c>
      <c r="L7" s="529"/>
      <c r="M7" s="542" t="s">
        <v>763</v>
      </c>
      <c r="N7" s="505" t="s">
        <v>761</v>
      </c>
      <c r="O7" s="505" t="s">
        <v>764</v>
      </c>
      <c r="P7" s="505" t="s">
        <v>765</v>
      </c>
      <c r="Q7" s="505" t="s">
        <v>766</v>
      </c>
      <c r="R7" s="505" t="s">
        <v>767</v>
      </c>
      <c r="S7" s="505" t="s">
        <v>768</v>
      </c>
      <c r="T7" s="530" t="s">
        <v>769</v>
      </c>
      <c r="U7" s="505" t="s">
        <v>770</v>
      </c>
      <c r="V7" s="526"/>
    </row>
    <row r="8" spans="1:22">
      <c r="A8" s="531">
        <v>1</v>
      </c>
      <c r="B8" s="499" t="s">
        <v>771</v>
      </c>
      <c r="C8" s="642">
        <v>15980250.640000001</v>
      </c>
      <c r="D8" s="627">
        <v>13213535.380000003</v>
      </c>
      <c r="E8" s="627">
        <v>21396.11</v>
      </c>
      <c r="F8" s="627">
        <v>0</v>
      </c>
      <c r="G8" s="627">
        <v>129055.99000000003</v>
      </c>
      <c r="H8" s="627">
        <v>8117.82</v>
      </c>
      <c r="I8" s="627">
        <v>2936.27</v>
      </c>
      <c r="J8" s="627">
        <v>0</v>
      </c>
      <c r="K8" s="627">
        <v>0</v>
      </c>
      <c r="L8" s="627">
        <v>2637659.27</v>
      </c>
      <c r="M8" s="627">
        <v>66072.41</v>
      </c>
      <c r="N8" s="627">
        <v>37310.28</v>
      </c>
      <c r="O8" s="627">
        <v>23209.46</v>
      </c>
      <c r="P8" s="627">
        <v>19695.25</v>
      </c>
      <c r="Q8" s="627">
        <v>0</v>
      </c>
      <c r="R8" s="627">
        <v>1148567.5899999999</v>
      </c>
      <c r="S8" s="627">
        <v>0</v>
      </c>
      <c r="T8" s="627">
        <v>7703.51</v>
      </c>
      <c r="U8" s="627">
        <v>52292.08</v>
      </c>
    </row>
    <row r="9" spans="1:22">
      <c r="A9" s="507">
        <v>1.1000000000000001</v>
      </c>
      <c r="B9" s="532" t="s">
        <v>772</v>
      </c>
      <c r="C9" s="643"/>
      <c r="D9" s="627"/>
      <c r="E9" s="627"/>
      <c r="F9" s="627"/>
      <c r="G9" s="627"/>
      <c r="H9" s="627"/>
      <c r="I9" s="627"/>
      <c r="J9" s="627"/>
      <c r="K9" s="627"/>
      <c r="L9" s="627"/>
      <c r="M9" s="627"/>
      <c r="N9" s="627"/>
      <c r="O9" s="627"/>
      <c r="P9" s="627"/>
      <c r="Q9" s="627"/>
      <c r="R9" s="627"/>
      <c r="S9" s="627"/>
      <c r="T9" s="627"/>
      <c r="U9" s="627"/>
    </row>
    <row r="10" spans="1:22">
      <c r="A10" s="507">
        <v>1.2</v>
      </c>
      <c r="B10" s="532" t="s">
        <v>773</v>
      </c>
      <c r="C10" s="643"/>
      <c r="D10" s="627"/>
      <c r="E10" s="627"/>
      <c r="F10" s="627"/>
      <c r="G10" s="627"/>
      <c r="H10" s="627"/>
      <c r="I10" s="627"/>
      <c r="J10" s="627"/>
      <c r="K10" s="627"/>
      <c r="L10" s="627"/>
      <c r="M10" s="627"/>
      <c r="N10" s="627"/>
      <c r="O10" s="627"/>
      <c r="P10" s="627"/>
      <c r="Q10" s="627"/>
      <c r="R10" s="627"/>
      <c r="S10" s="627"/>
      <c r="T10" s="627"/>
      <c r="U10" s="627"/>
    </row>
    <row r="11" spans="1:22">
      <c r="A11" s="507">
        <v>1.3</v>
      </c>
      <c r="B11" s="532" t="s">
        <v>774</v>
      </c>
      <c r="C11" s="643"/>
      <c r="D11" s="627"/>
      <c r="E11" s="627"/>
      <c r="F11" s="627"/>
      <c r="G11" s="627"/>
      <c r="H11" s="627"/>
      <c r="I11" s="627"/>
      <c r="J11" s="627"/>
      <c r="K11" s="627"/>
      <c r="L11" s="627"/>
      <c r="M11" s="627"/>
      <c r="N11" s="627"/>
      <c r="O11" s="627"/>
      <c r="P11" s="627"/>
      <c r="Q11" s="627"/>
      <c r="R11" s="627"/>
      <c r="S11" s="627"/>
      <c r="T11" s="627"/>
      <c r="U11" s="627"/>
    </row>
    <row r="12" spans="1:22">
      <c r="A12" s="507">
        <v>1.4</v>
      </c>
      <c r="B12" s="532" t="s">
        <v>775</v>
      </c>
      <c r="C12" s="643"/>
      <c r="D12" s="627"/>
      <c r="E12" s="627"/>
      <c r="F12" s="627"/>
      <c r="G12" s="627"/>
      <c r="H12" s="627"/>
      <c r="I12" s="627"/>
      <c r="J12" s="627"/>
      <c r="K12" s="627"/>
      <c r="L12" s="627"/>
      <c r="M12" s="627"/>
      <c r="N12" s="627"/>
      <c r="O12" s="627"/>
      <c r="P12" s="627"/>
      <c r="Q12" s="627"/>
      <c r="R12" s="627"/>
      <c r="S12" s="627"/>
      <c r="T12" s="627"/>
      <c r="U12" s="627"/>
    </row>
    <row r="13" spans="1:22">
      <c r="A13" s="507">
        <v>1.5</v>
      </c>
      <c r="B13" s="532" t="s">
        <v>776</v>
      </c>
      <c r="C13" s="643">
        <v>10472012.16</v>
      </c>
      <c r="D13" s="627">
        <v>8327415.7799999993</v>
      </c>
      <c r="E13" s="627">
        <v>0</v>
      </c>
      <c r="F13" s="627">
        <v>0</v>
      </c>
      <c r="G13" s="627">
        <v>0</v>
      </c>
      <c r="H13" s="627">
        <v>0</v>
      </c>
      <c r="I13" s="627">
        <v>0</v>
      </c>
      <c r="J13" s="627">
        <v>0</v>
      </c>
      <c r="K13" s="627">
        <v>0</v>
      </c>
      <c r="L13" s="627">
        <v>2144596.38</v>
      </c>
      <c r="M13" s="627">
        <v>0</v>
      </c>
      <c r="N13" s="627">
        <v>0</v>
      </c>
      <c r="O13" s="627">
        <v>0</v>
      </c>
      <c r="P13" s="627">
        <v>0</v>
      </c>
      <c r="Q13" s="627">
        <v>0</v>
      </c>
      <c r="R13" s="627">
        <v>962303.57</v>
      </c>
      <c r="S13" s="627">
        <v>0</v>
      </c>
      <c r="T13" s="627">
        <v>0</v>
      </c>
      <c r="U13" s="627">
        <v>0</v>
      </c>
    </row>
    <row r="14" spans="1:22">
      <c r="A14" s="507">
        <v>1.6</v>
      </c>
      <c r="B14" s="532" t="s">
        <v>777</v>
      </c>
      <c r="C14" s="643">
        <v>5508238.4800000032</v>
      </c>
      <c r="D14" s="627">
        <v>4886119.6000000034</v>
      </c>
      <c r="E14" s="627">
        <v>21396.11</v>
      </c>
      <c r="F14" s="627">
        <v>0</v>
      </c>
      <c r="G14" s="627">
        <v>129055.99000000003</v>
      </c>
      <c r="H14" s="627">
        <v>8117.82</v>
      </c>
      <c r="I14" s="627">
        <v>2936.27</v>
      </c>
      <c r="J14" s="627">
        <v>0</v>
      </c>
      <c r="K14" s="627">
        <v>0</v>
      </c>
      <c r="L14" s="627">
        <v>493062.89</v>
      </c>
      <c r="M14" s="627">
        <v>66072.41</v>
      </c>
      <c r="N14" s="627">
        <v>37310.28</v>
      </c>
      <c r="O14" s="627">
        <v>23209.46</v>
      </c>
      <c r="P14" s="627">
        <v>19695.25</v>
      </c>
      <c r="Q14" s="627">
        <v>0</v>
      </c>
      <c r="R14" s="627">
        <v>186264.02</v>
      </c>
      <c r="S14" s="627">
        <v>0</v>
      </c>
      <c r="T14" s="627">
        <v>7703.51</v>
      </c>
      <c r="U14" s="627">
        <v>52292.08</v>
      </c>
    </row>
    <row r="15" spans="1:22">
      <c r="A15" s="531">
        <v>2</v>
      </c>
      <c r="B15" s="499" t="s">
        <v>778</v>
      </c>
      <c r="C15" s="642">
        <v>39887411.450000003</v>
      </c>
      <c r="D15" s="627">
        <v>39887411.450000003</v>
      </c>
      <c r="E15" s="627">
        <v>0</v>
      </c>
      <c r="F15" s="627">
        <v>0</v>
      </c>
      <c r="G15" s="627">
        <v>0</v>
      </c>
      <c r="H15" s="627">
        <v>0</v>
      </c>
      <c r="I15" s="627">
        <v>0</v>
      </c>
      <c r="J15" s="627">
        <v>0</v>
      </c>
      <c r="K15" s="627">
        <v>0</v>
      </c>
      <c r="L15" s="627">
        <v>0</v>
      </c>
      <c r="M15" s="627">
        <v>0</v>
      </c>
      <c r="N15" s="627">
        <v>0</v>
      </c>
      <c r="O15" s="627">
        <v>0</v>
      </c>
      <c r="P15" s="627">
        <v>0</v>
      </c>
      <c r="Q15" s="627">
        <v>0</v>
      </c>
      <c r="R15" s="627">
        <v>0</v>
      </c>
      <c r="S15" s="627">
        <v>0</v>
      </c>
      <c r="T15" s="627">
        <v>0</v>
      </c>
      <c r="U15" s="627">
        <v>0</v>
      </c>
    </row>
    <row r="16" spans="1:22">
      <c r="A16" s="507">
        <v>2.1</v>
      </c>
      <c r="B16" s="532" t="s">
        <v>772</v>
      </c>
      <c r="C16" s="643">
        <v>0</v>
      </c>
      <c r="D16" s="627"/>
      <c r="E16" s="627"/>
      <c r="F16" s="627"/>
      <c r="G16" s="627"/>
      <c r="H16" s="627"/>
      <c r="I16" s="627"/>
      <c r="J16" s="627"/>
      <c r="K16" s="627"/>
      <c r="L16" s="627"/>
      <c r="M16" s="627"/>
      <c r="N16" s="627"/>
      <c r="O16" s="627"/>
      <c r="P16" s="627"/>
      <c r="Q16" s="627"/>
      <c r="R16" s="627"/>
      <c r="S16" s="627"/>
      <c r="T16" s="627"/>
      <c r="U16" s="627"/>
    </row>
    <row r="17" spans="1:21">
      <c r="A17" s="507">
        <v>2.2000000000000002</v>
      </c>
      <c r="B17" s="532" t="s">
        <v>773</v>
      </c>
      <c r="C17" s="643">
        <v>34887411.450000003</v>
      </c>
      <c r="D17" s="645">
        <v>34887411.450000003</v>
      </c>
      <c r="E17" s="627"/>
      <c r="F17" s="627"/>
      <c r="G17" s="627"/>
      <c r="H17" s="627"/>
      <c r="I17" s="627"/>
      <c r="J17" s="627"/>
      <c r="K17" s="627"/>
      <c r="L17" s="627"/>
      <c r="M17" s="627"/>
      <c r="N17" s="627"/>
      <c r="O17" s="627"/>
      <c r="P17" s="627"/>
      <c r="Q17" s="627"/>
      <c r="R17" s="627"/>
      <c r="S17" s="627"/>
      <c r="T17" s="627"/>
      <c r="U17" s="627"/>
    </row>
    <row r="18" spans="1:21">
      <c r="A18" s="507">
        <v>2.2999999999999998</v>
      </c>
      <c r="B18" s="532" t="s">
        <v>774</v>
      </c>
      <c r="C18" s="643">
        <v>0</v>
      </c>
      <c r="D18" s="627"/>
      <c r="E18" s="627"/>
      <c r="F18" s="627"/>
      <c r="G18" s="627"/>
      <c r="H18" s="627"/>
      <c r="I18" s="627"/>
      <c r="J18" s="627"/>
      <c r="K18" s="627"/>
      <c r="L18" s="627"/>
      <c r="M18" s="627"/>
      <c r="N18" s="627"/>
      <c r="O18" s="627"/>
      <c r="P18" s="627"/>
      <c r="Q18" s="627"/>
      <c r="R18" s="627"/>
      <c r="S18" s="627"/>
      <c r="T18" s="627"/>
      <c r="U18" s="627"/>
    </row>
    <row r="19" spans="1:21">
      <c r="A19" s="507">
        <v>2.4</v>
      </c>
      <c r="B19" s="532" t="s">
        <v>775</v>
      </c>
      <c r="C19" s="643">
        <v>3000000</v>
      </c>
      <c r="D19" s="627">
        <v>3000000</v>
      </c>
      <c r="E19" s="627"/>
      <c r="F19" s="627"/>
      <c r="G19" s="627"/>
      <c r="H19" s="627"/>
      <c r="I19" s="627"/>
      <c r="J19" s="627"/>
      <c r="K19" s="627"/>
      <c r="L19" s="627"/>
      <c r="M19" s="627"/>
      <c r="N19" s="627"/>
      <c r="O19" s="627"/>
      <c r="P19" s="627"/>
      <c r="Q19" s="627"/>
      <c r="R19" s="627"/>
      <c r="S19" s="627"/>
      <c r="T19" s="627"/>
      <c r="U19" s="627"/>
    </row>
    <row r="20" spans="1:21">
      <c r="A20" s="507">
        <v>2.5</v>
      </c>
      <c r="B20" s="532" t="s">
        <v>776</v>
      </c>
      <c r="C20" s="643">
        <v>2000000</v>
      </c>
      <c r="D20" s="627">
        <v>2000000</v>
      </c>
      <c r="E20" s="627"/>
      <c r="F20" s="627"/>
      <c r="G20" s="627"/>
      <c r="H20" s="627"/>
      <c r="I20" s="627"/>
      <c r="J20" s="627"/>
      <c r="K20" s="627"/>
      <c r="L20" s="627"/>
      <c r="M20" s="627"/>
      <c r="N20" s="627"/>
      <c r="O20" s="627"/>
      <c r="P20" s="627"/>
      <c r="Q20" s="627"/>
      <c r="R20" s="627"/>
      <c r="S20" s="627"/>
      <c r="T20" s="627"/>
      <c r="U20" s="627"/>
    </row>
    <row r="21" spans="1:21">
      <c r="A21" s="507">
        <v>2.6</v>
      </c>
      <c r="B21" s="532" t="s">
        <v>777</v>
      </c>
      <c r="C21" s="643">
        <v>0</v>
      </c>
      <c r="D21" s="627"/>
      <c r="E21" s="627"/>
      <c r="F21" s="627"/>
      <c r="G21" s="627"/>
      <c r="H21" s="627"/>
      <c r="I21" s="627"/>
      <c r="J21" s="627"/>
      <c r="K21" s="627"/>
      <c r="L21" s="627"/>
      <c r="M21" s="627"/>
      <c r="N21" s="627"/>
      <c r="O21" s="627"/>
      <c r="P21" s="627"/>
      <c r="Q21" s="627"/>
      <c r="R21" s="627"/>
      <c r="S21" s="627"/>
      <c r="T21" s="627"/>
      <c r="U21" s="627"/>
    </row>
    <row r="22" spans="1:21">
      <c r="A22" s="531">
        <v>3</v>
      </c>
      <c r="B22" s="499" t="s">
        <v>779</v>
      </c>
      <c r="C22" s="642">
        <v>610640.12</v>
      </c>
      <c r="D22" s="627">
        <v>510513</v>
      </c>
      <c r="E22" s="644">
        <v>0</v>
      </c>
      <c r="F22" s="644">
        <v>0</v>
      </c>
      <c r="G22" s="627">
        <v>0</v>
      </c>
      <c r="H22" s="644">
        <v>0</v>
      </c>
      <c r="I22" s="644">
        <v>0</v>
      </c>
      <c r="J22" s="644">
        <v>0</v>
      </c>
      <c r="K22" s="644">
        <v>0</v>
      </c>
      <c r="L22" s="627">
        <v>0</v>
      </c>
      <c r="M22" s="644">
        <v>0</v>
      </c>
      <c r="N22" s="644">
        <v>0</v>
      </c>
      <c r="O22" s="644">
        <v>0</v>
      </c>
      <c r="P22" s="644">
        <v>0</v>
      </c>
      <c r="Q22" s="644">
        <v>0</v>
      </c>
      <c r="R22" s="644">
        <v>0</v>
      </c>
      <c r="S22" s="644">
        <v>0</v>
      </c>
      <c r="T22" s="644">
        <v>0</v>
      </c>
      <c r="U22" s="627">
        <v>0</v>
      </c>
    </row>
    <row r="23" spans="1:21">
      <c r="A23" s="507">
        <v>3.1</v>
      </c>
      <c r="B23" s="532" t="s">
        <v>772</v>
      </c>
      <c r="C23" s="643">
        <v>0</v>
      </c>
      <c r="D23" s="627"/>
      <c r="E23" s="644"/>
      <c r="F23" s="644"/>
      <c r="G23" s="627"/>
      <c r="H23" s="644"/>
      <c r="I23" s="644"/>
      <c r="J23" s="644"/>
      <c r="K23" s="644"/>
      <c r="L23" s="627"/>
      <c r="M23" s="644"/>
      <c r="N23" s="644"/>
      <c r="O23" s="644"/>
      <c r="P23" s="644"/>
      <c r="Q23" s="644"/>
      <c r="R23" s="644"/>
      <c r="S23" s="644"/>
      <c r="T23" s="644"/>
      <c r="U23" s="627"/>
    </row>
    <row r="24" spans="1:21">
      <c r="A24" s="507">
        <v>3.2</v>
      </c>
      <c r="B24" s="532" t="s">
        <v>773</v>
      </c>
      <c r="C24" s="643">
        <v>0</v>
      </c>
      <c r="D24" s="627"/>
      <c r="E24" s="644"/>
      <c r="F24" s="644"/>
      <c r="G24" s="627"/>
      <c r="H24" s="644"/>
      <c r="I24" s="644"/>
      <c r="J24" s="644"/>
      <c r="K24" s="644"/>
      <c r="L24" s="627"/>
      <c r="M24" s="644"/>
      <c r="N24" s="644"/>
      <c r="O24" s="644"/>
      <c r="P24" s="644"/>
      <c r="Q24" s="644"/>
      <c r="R24" s="644"/>
      <c r="S24" s="644"/>
      <c r="T24" s="644"/>
      <c r="U24" s="627"/>
    </row>
    <row r="25" spans="1:21">
      <c r="A25" s="507">
        <v>3.3</v>
      </c>
      <c r="B25" s="532" t="s">
        <v>774</v>
      </c>
      <c r="C25" s="643">
        <v>0</v>
      </c>
      <c r="D25" s="627"/>
      <c r="E25" s="644"/>
      <c r="F25" s="644"/>
      <c r="G25" s="627"/>
      <c r="H25" s="644"/>
      <c r="I25" s="644"/>
      <c r="J25" s="644"/>
      <c r="K25" s="644"/>
      <c r="L25" s="627"/>
      <c r="M25" s="644"/>
      <c r="N25" s="644"/>
      <c r="O25" s="644"/>
      <c r="P25" s="644"/>
      <c r="Q25" s="644"/>
      <c r="R25" s="644"/>
      <c r="S25" s="644"/>
      <c r="T25" s="644"/>
      <c r="U25" s="627"/>
    </row>
    <row r="26" spans="1:21">
      <c r="A26" s="507">
        <v>3.4</v>
      </c>
      <c r="B26" s="532" t="s">
        <v>775</v>
      </c>
      <c r="C26" s="643">
        <v>0</v>
      </c>
      <c r="D26" s="627"/>
      <c r="E26" s="644"/>
      <c r="F26" s="644"/>
      <c r="G26" s="627"/>
      <c r="H26" s="644"/>
      <c r="I26" s="644"/>
      <c r="J26" s="644"/>
      <c r="K26" s="644"/>
      <c r="L26" s="627"/>
      <c r="M26" s="644"/>
      <c r="N26" s="644"/>
      <c r="O26" s="644"/>
      <c r="P26" s="644"/>
      <c r="Q26" s="644"/>
      <c r="R26" s="644"/>
      <c r="S26" s="644"/>
      <c r="T26" s="644"/>
      <c r="U26" s="627"/>
    </row>
    <row r="27" spans="1:21">
      <c r="A27" s="507">
        <v>3.5</v>
      </c>
      <c r="B27" s="532" t="s">
        <v>776</v>
      </c>
      <c r="C27" s="643">
        <v>510513</v>
      </c>
      <c r="D27" s="627">
        <v>510513</v>
      </c>
      <c r="E27" s="644"/>
      <c r="F27" s="644"/>
      <c r="G27" s="627"/>
      <c r="H27" s="644"/>
      <c r="I27" s="644"/>
      <c r="J27" s="644"/>
      <c r="K27" s="644"/>
      <c r="L27" s="627"/>
      <c r="M27" s="644"/>
      <c r="N27" s="644"/>
      <c r="O27" s="644"/>
      <c r="P27" s="644"/>
      <c r="Q27" s="644"/>
      <c r="R27" s="644"/>
      <c r="S27" s="644"/>
      <c r="T27" s="644"/>
      <c r="U27" s="627"/>
    </row>
    <row r="28" spans="1:21">
      <c r="A28" s="507">
        <v>3.6</v>
      </c>
      <c r="B28" s="532" t="s">
        <v>777</v>
      </c>
      <c r="C28" s="643">
        <v>100127.12</v>
      </c>
      <c r="D28" s="627"/>
      <c r="E28" s="644"/>
      <c r="F28" s="644"/>
      <c r="G28" s="627"/>
      <c r="H28" s="644"/>
      <c r="I28" s="644"/>
      <c r="J28" s="644"/>
      <c r="K28" s="644"/>
      <c r="L28" s="627"/>
      <c r="M28" s="644"/>
      <c r="N28" s="644"/>
      <c r="O28" s="644"/>
      <c r="P28" s="644"/>
      <c r="Q28" s="644"/>
      <c r="R28" s="644"/>
      <c r="S28" s="644"/>
      <c r="T28" s="644"/>
      <c r="U28" s="62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Normal="100" workbookViewId="0">
      <selection activeCell="B30" sqref="B30"/>
    </sheetView>
  </sheetViews>
  <sheetFormatPr defaultColWidth="9.28515625" defaultRowHeight="12.75"/>
  <cols>
    <col min="1" max="1" width="11.7109375" style="493" bestFit="1" customWidth="1"/>
    <col min="2" max="2" width="90.28515625" style="493" bestFit="1" customWidth="1"/>
    <col min="3" max="3" width="20.28515625" style="493" customWidth="1"/>
    <col min="4" max="4" width="22.28515625" style="493" customWidth="1"/>
    <col min="5" max="5" width="17.140625" style="493" customWidth="1"/>
    <col min="6" max="7" width="22.28515625" style="493" customWidth="1"/>
    <col min="8" max="8" width="17.140625" style="493" customWidth="1"/>
    <col min="9" max="14" width="22.28515625" style="493" customWidth="1"/>
    <col min="15" max="15" width="23.28515625" style="493" bestFit="1" customWidth="1"/>
    <col min="16" max="16" width="21.7109375" style="493" bestFit="1" customWidth="1"/>
    <col min="17" max="19" width="19" style="493" bestFit="1" customWidth="1"/>
    <col min="20" max="20" width="15.28515625" style="493" customWidth="1"/>
    <col min="21" max="21" width="20" style="493" customWidth="1"/>
    <col min="22" max="16384" width="9.28515625" style="493"/>
  </cols>
  <sheetData>
    <row r="1" spans="1:21" ht="13.5">
      <c r="A1" s="492" t="s">
        <v>188</v>
      </c>
      <c r="B1" s="409" t="str">
        <f>Info!C2</f>
        <v>სს სილქ როუდ ბანკი</v>
      </c>
    </row>
    <row r="2" spans="1:21">
      <c r="A2" s="492" t="s">
        <v>189</v>
      </c>
      <c r="B2" s="606">
        <f>'1. key ratios'!B2</f>
        <v>44651</v>
      </c>
    </row>
    <row r="3" spans="1:21">
      <c r="A3" s="494" t="s">
        <v>780</v>
      </c>
      <c r="C3" s="495"/>
    </row>
    <row r="4" spans="1:21">
      <c r="A4" s="494"/>
      <c r="B4" s="495"/>
      <c r="C4" s="495"/>
    </row>
    <row r="5" spans="1:21" ht="13.5" customHeight="1">
      <c r="A5" s="774" t="s">
        <v>781</v>
      </c>
      <c r="B5" s="775"/>
      <c r="C5" s="780" t="s">
        <v>782</v>
      </c>
      <c r="D5" s="781"/>
      <c r="E5" s="781"/>
      <c r="F5" s="781"/>
      <c r="G5" s="781"/>
      <c r="H5" s="781"/>
      <c r="I5" s="781"/>
      <c r="J5" s="781"/>
      <c r="K5" s="781"/>
      <c r="L5" s="781"/>
      <c r="M5" s="781"/>
      <c r="N5" s="781"/>
      <c r="O5" s="781"/>
      <c r="P5" s="781"/>
      <c r="Q5" s="781"/>
      <c r="R5" s="781"/>
      <c r="S5" s="781"/>
      <c r="T5" s="782"/>
      <c r="U5" s="526"/>
    </row>
    <row r="6" spans="1:21">
      <c r="A6" s="776"/>
      <c r="B6" s="777"/>
      <c r="C6" s="761" t="s">
        <v>68</v>
      </c>
      <c r="D6" s="780" t="s">
        <v>783</v>
      </c>
      <c r="E6" s="781"/>
      <c r="F6" s="782"/>
      <c r="G6" s="780" t="s">
        <v>784</v>
      </c>
      <c r="H6" s="781"/>
      <c r="I6" s="781"/>
      <c r="J6" s="781"/>
      <c r="K6" s="782"/>
      <c r="L6" s="783" t="s">
        <v>785</v>
      </c>
      <c r="M6" s="784"/>
      <c r="N6" s="784"/>
      <c r="O6" s="784"/>
      <c r="P6" s="784"/>
      <c r="Q6" s="784"/>
      <c r="R6" s="784"/>
      <c r="S6" s="784"/>
      <c r="T6" s="785"/>
      <c r="U6" s="527"/>
    </row>
    <row r="7" spans="1:21" ht="25.5">
      <c r="A7" s="778"/>
      <c r="B7" s="779"/>
      <c r="C7" s="761"/>
      <c r="E7" s="542" t="s">
        <v>759</v>
      </c>
      <c r="F7" s="505" t="s">
        <v>760</v>
      </c>
      <c r="H7" s="542" t="s">
        <v>759</v>
      </c>
      <c r="I7" s="505" t="s">
        <v>786</v>
      </c>
      <c r="J7" s="505" t="s">
        <v>761</v>
      </c>
      <c r="K7" s="505" t="s">
        <v>762</v>
      </c>
      <c r="L7" s="533"/>
      <c r="M7" s="542" t="s">
        <v>763</v>
      </c>
      <c r="N7" s="505" t="s">
        <v>761</v>
      </c>
      <c r="O7" s="505" t="s">
        <v>764</v>
      </c>
      <c r="P7" s="505" t="s">
        <v>765</v>
      </c>
      <c r="Q7" s="505" t="s">
        <v>766</v>
      </c>
      <c r="R7" s="505" t="s">
        <v>767</v>
      </c>
      <c r="S7" s="505" t="s">
        <v>768</v>
      </c>
      <c r="T7" s="530" t="s">
        <v>769</v>
      </c>
      <c r="U7" s="526"/>
    </row>
    <row r="8" spans="1:21">
      <c r="A8" s="533">
        <v>1</v>
      </c>
      <c r="B8" s="524" t="s">
        <v>771</v>
      </c>
      <c r="C8" s="673">
        <v>15980250.640000001</v>
      </c>
      <c r="D8" s="671">
        <v>13213535.380000003</v>
      </c>
      <c r="E8" s="671">
        <v>21396.11</v>
      </c>
      <c r="F8" s="671">
        <v>0</v>
      </c>
      <c r="G8" s="671">
        <v>129055.99000000003</v>
      </c>
      <c r="H8" s="671">
        <v>8117.82</v>
      </c>
      <c r="I8" s="671">
        <v>2936.27</v>
      </c>
      <c r="J8" s="671">
        <v>0</v>
      </c>
      <c r="K8" s="671">
        <v>0</v>
      </c>
      <c r="L8" s="671">
        <v>2637659.27</v>
      </c>
      <c r="M8" s="671">
        <v>66072.41</v>
      </c>
      <c r="N8" s="671">
        <v>37310.28</v>
      </c>
      <c r="O8" s="671">
        <v>23209.46</v>
      </c>
      <c r="P8" s="671">
        <v>19695.25</v>
      </c>
      <c r="Q8" s="671">
        <v>0</v>
      </c>
      <c r="R8" s="671">
        <v>1148567.5899999999</v>
      </c>
      <c r="S8" s="671">
        <v>0</v>
      </c>
      <c r="T8" s="671">
        <v>7703.51</v>
      </c>
    </row>
    <row r="9" spans="1:21">
      <c r="A9" s="532">
        <v>1.1000000000000001</v>
      </c>
      <c r="B9" s="532" t="s">
        <v>787</v>
      </c>
      <c r="C9" s="674">
        <v>12930358.570000004</v>
      </c>
      <c r="D9" s="671">
        <v>10422562.540000003</v>
      </c>
      <c r="E9" s="671">
        <v>0</v>
      </c>
      <c r="F9" s="671">
        <v>0</v>
      </c>
      <c r="G9" s="671">
        <v>84959.069999999992</v>
      </c>
      <c r="H9" s="671">
        <v>0</v>
      </c>
      <c r="I9" s="671">
        <v>0</v>
      </c>
      <c r="J9" s="671">
        <v>0</v>
      </c>
      <c r="K9" s="671">
        <v>0</v>
      </c>
      <c r="L9" s="671">
        <v>2422836.96</v>
      </c>
      <c r="M9" s="671">
        <v>0</v>
      </c>
      <c r="N9" s="671">
        <v>0</v>
      </c>
      <c r="O9" s="671">
        <v>0</v>
      </c>
      <c r="P9" s="671">
        <v>0</v>
      </c>
      <c r="Q9" s="671">
        <v>0</v>
      </c>
      <c r="R9" s="671">
        <v>1148567.5899999999</v>
      </c>
      <c r="S9" s="671">
        <v>0</v>
      </c>
      <c r="T9" s="671">
        <v>7703.51</v>
      </c>
    </row>
    <row r="10" spans="1:21">
      <c r="A10" s="534" t="s">
        <v>251</v>
      </c>
      <c r="B10" s="534" t="s">
        <v>788</v>
      </c>
      <c r="C10" s="675">
        <v>12851602.5</v>
      </c>
      <c r="D10" s="671">
        <v>10346837.76</v>
      </c>
      <c r="E10" s="671">
        <v>0</v>
      </c>
      <c r="F10" s="671">
        <v>0</v>
      </c>
      <c r="G10" s="671">
        <v>81927.78</v>
      </c>
      <c r="H10" s="671">
        <v>0</v>
      </c>
      <c r="I10" s="671">
        <v>0</v>
      </c>
      <c r="J10" s="671">
        <v>0</v>
      </c>
      <c r="K10" s="671">
        <v>0</v>
      </c>
      <c r="L10" s="671">
        <v>2422836.96</v>
      </c>
      <c r="M10" s="671">
        <v>0</v>
      </c>
      <c r="N10" s="671">
        <v>0</v>
      </c>
      <c r="O10" s="671">
        <v>0</v>
      </c>
      <c r="P10" s="671">
        <v>0</v>
      </c>
      <c r="Q10" s="671">
        <v>0</v>
      </c>
      <c r="R10" s="671">
        <v>1148567.5899999999</v>
      </c>
      <c r="S10" s="671">
        <v>0</v>
      </c>
      <c r="T10" s="671">
        <v>7703.51</v>
      </c>
    </row>
    <row r="11" spans="1:21">
      <c r="A11" s="535" t="s">
        <v>789</v>
      </c>
      <c r="B11" s="535" t="s">
        <v>790</v>
      </c>
      <c r="C11" s="676">
        <v>4311036.8599999994</v>
      </c>
      <c r="D11" s="671">
        <v>1992536.1399999997</v>
      </c>
      <c r="E11" s="671"/>
      <c r="F11" s="671"/>
      <c r="G11" s="671">
        <v>81927.78</v>
      </c>
      <c r="H11" s="671"/>
      <c r="I11" s="671"/>
      <c r="J11" s="671"/>
      <c r="K11" s="671"/>
      <c r="L11" s="671">
        <v>2236572.9400000004</v>
      </c>
      <c r="M11" s="671"/>
      <c r="N11" s="671">
        <v>0</v>
      </c>
      <c r="O11" s="671"/>
      <c r="P11" s="671"/>
      <c r="Q11" s="671">
        <v>0</v>
      </c>
      <c r="R11" s="671">
        <v>962303.57</v>
      </c>
      <c r="S11" s="671"/>
      <c r="T11" s="671">
        <v>7703.51</v>
      </c>
    </row>
    <row r="12" spans="1:21">
      <c r="A12" s="535" t="s">
        <v>791</v>
      </c>
      <c r="B12" s="535" t="s">
        <v>792</v>
      </c>
      <c r="C12" s="676">
        <v>2549710.2500000019</v>
      </c>
      <c r="D12" s="671">
        <v>2363446.2300000004</v>
      </c>
      <c r="E12" s="671"/>
      <c r="F12" s="671"/>
      <c r="G12" s="671">
        <v>0</v>
      </c>
      <c r="H12" s="671"/>
      <c r="I12" s="671"/>
      <c r="J12" s="671"/>
      <c r="K12" s="671"/>
      <c r="L12" s="671">
        <v>186264.01999999955</v>
      </c>
      <c r="M12" s="671"/>
      <c r="N12" s="671">
        <v>0</v>
      </c>
      <c r="O12" s="671"/>
      <c r="P12" s="671"/>
      <c r="Q12" s="671">
        <v>0</v>
      </c>
      <c r="R12" s="671">
        <v>186264.0199999999</v>
      </c>
      <c r="S12" s="671"/>
      <c r="T12" s="671">
        <v>0</v>
      </c>
    </row>
    <row r="13" spans="1:21">
      <c r="A13" s="535" t="s">
        <v>793</v>
      </c>
      <c r="B13" s="535" t="s">
        <v>794</v>
      </c>
      <c r="C13" s="676">
        <v>1990855.3900000006</v>
      </c>
      <c r="D13" s="671">
        <v>1990855.3900000006</v>
      </c>
      <c r="E13" s="671"/>
      <c r="F13" s="671"/>
      <c r="G13" s="671">
        <v>0</v>
      </c>
      <c r="H13" s="671"/>
      <c r="I13" s="671"/>
      <c r="J13" s="671"/>
      <c r="K13" s="671"/>
      <c r="L13" s="671">
        <v>0</v>
      </c>
      <c r="M13" s="671"/>
      <c r="N13" s="671">
        <v>0</v>
      </c>
      <c r="O13" s="671"/>
      <c r="P13" s="671"/>
      <c r="Q13" s="671">
        <v>0</v>
      </c>
      <c r="R13" s="671">
        <v>0</v>
      </c>
      <c r="S13" s="671"/>
      <c r="T13" s="671">
        <v>0</v>
      </c>
    </row>
    <row r="14" spans="1:21">
      <c r="A14" s="535" t="s">
        <v>795</v>
      </c>
      <c r="B14" s="535" t="s">
        <v>796</v>
      </c>
      <c r="C14" s="676">
        <v>4000000</v>
      </c>
      <c r="D14" s="671">
        <v>4000000</v>
      </c>
      <c r="E14" s="671"/>
      <c r="F14" s="671"/>
      <c r="G14" s="671"/>
      <c r="H14" s="671"/>
      <c r="I14" s="671"/>
      <c r="J14" s="671"/>
      <c r="K14" s="671"/>
      <c r="L14" s="671"/>
      <c r="M14" s="671"/>
      <c r="N14" s="671"/>
      <c r="O14" s="671"/>
      <c r="P14" s="671"/>
      <c r="Q14" s="671"/>
      <c r="R14" s="671"/>
      <c r="S14" s="671"/>
      <c r="T14" s="671"/>
    </row>
    <row r="15" spans="1:21">
      <c r="A15" s="536">
        <v>1.2</v>
      </c>
      <c r="B15" s="536" t="s">
        <v>797</v>
      </c>
      <c r="C15" s="677">
        <v>943951.56</v>
      </c>
      <c r="D15" s="671">
        <v>208451.25000000003</v>
      </c>
      <c r="E15" s="671">
        <v>0</v>
      </c>
      <c r="F15" s="671">
        <v>0</v>
      </c>
      <c r="G15" s="671">
        <v>8495.91</v>
      </c>
      <c r="H15" s="671">
        <v>0</v>
      </c>
      <c r="I15" s="671">
        <v>0</v>
      </c>
      <c r="J15" s="671">
        <v>0</v>
      </c>
      <c r="K15" s="671">
        <v>0</v>
      </c>
      <c r="L15" s="671">
        <v>727004.4</v>
      </c>
      <c r="M15" s="671">
        <v>0</v>
      </c>
      <c r="N15" s="671">
        <v>0</v>
      </c>
      <c r="O15" s="671">
        <v>0</v>
      </c>
      <c r="P15" s="671">
        <v>0</v>
      </c>
      <c r="Q15" s="671">
        <v>0</v>
      </c>
      <c r="R15" s="671">
        <v>344570.28</v>
      </c>
      <c r="S15" s="671">
        <v>0</v>
      </c>
      <c r="T15" s="671">
        <v>2464.3599999999997</v>
      </c>
    </row>
    <row r="16" spans="1:21">
      <c r="A16" s="532">
        <v>1.3</v>
      </c>
      <c r="B16" s="536" t="s">
        <v>798</v>
      </c>
      <c r="C16" s="678">
        <v>21006878.651492499</v>
      </c>
      <c r="D16" s="678">
        <v>13615566.911492497</v>
      </c>
      <c r="E16" s="678">
        <v>0</v>
      </c>
      <c r="F16" s="678">
        <v>0</v>
      </c>
      <c r="G16" s="678">
        <v>84959.069999999992</v>
      </c>
      <c r="H16" s="678">
        <v>0</v>
      </c>
      <c r="I16" s="678">
        <v>0</v>
      </c>
      <c r="J16" s="678">
        <v>0</v>
      </c>
      <c r="K16" s="678">
        <v>0</v>
      </c>
      <c r="L16" s="678">
        <v>7306352.6699999999</v>
      </c>
      <c r="M16" s="678">
        <v>0</v>
      </c>
      <c r="N16" s="678">
        <v>0</v>
      </c>
      <c r="O16" s="678">
        <v>0</v>
      </c>
      <c r="P16" s="678">
        <v>0</v>
      </c>
      <c r="Q16" s="678">
        <v>0</v>
      </c>
      <c r="R16" s="678">
        <v>0</v>
      </c>
      <c r="S16" s="678">
        <v>0</v>
      </c>
      <c r="T16" s="678">
        <v>173672.8</v>
      </c>
    </row>
    <row r="17" spans="1:20" ht="25.5">
      <c r="A17" s="537" t="s">
        <v>799</v>
      </c>
      <c r="B17" s="538" t="s">
        <v>800</v>
      </c>
      <c r="C17" s="679">
        <v>9267476.570000004</v>
      </c>
      <c r="D17" s="680">
        <v>6759680.5400000028</v>
      </c>
      <c r="E17" s="680">
        <v>0</v>
      </c>
      <c r="F17" s="680">
        <v>0</v>
      </c>
      <c r="G17" s="680">
        <v>84959.069999999992</v>
      </c>
      <c r="H17" s="680">
        <v>0</v>
      </c>
      <c r="I17" s="680">
        <v>0</v>
      </c>
      <c r="J17" s="680">
        <v>0</v>
      </c>
      <c r="K17" s="680">
        <v>0</v>
      </c>
      <c r="L17" s="680">
        <v>2422836.96</v>
      </c>
      <c r="M17" s="680">
        <v>0</v>
      </c>
      <c r="N17" s="680">
        <v>0</v>
      </c>
      <c r="O17" s="680">
        <v>0</v>
      </c>
      <c r="P17" s="680">
        <v>0</v>
      </c>
      <c r="Q17" s="680">
        <v>0</v>
      </c>
      <c r="R17" s="680"/>
      <c r="S17" s="680">
        <v>0</v>
      </c>
      <c r="T17" s="680">
        <v>7703.51</v>
      </c>
    </row>
    <row r="18" spans="1:20" ht="25.5">
      <c r="A18" s="539" t="s">
        <v>801</v>
      </c>
      <c r="B18" s="539" t="s">
        <v>802</v>
      </c>
      <c r="C18" s="681">
        <v>9188720.5</v>
      </c>
      <c r="D18" s="680">
        <v>6683955.7599999998</v>
      </c>
      <c r="E18" s="680">
        <v>0</v>
      </c>
      <c r="F18" s="680">
        <v>0</v>
      </c>
      <c r="G18" s="680">
        <v>81927.78</v>
      </c>
      <c r="H18" s="680">
        <v>0</v>
      </c>
      <c r="I18" s="680">
        <v>0</v>
      </c>
      <c r="J18" s="680">
        <v>0</v>
      </c>
      <c r="K18" s="680">
        <v>0</v>
      </c>
      <c r="L18" s="680">
        <v>2422836.96</v>
      </c>
      <c r="M18" s="680">
        <v>0</v>
      </c>
      <c r="N18" s="680">
        <v>0</v>
      </c>
      <c r="O18" s="680">
        <v>0</v>
      </c>
      <c r="P18" s="680">
        <v>0</v>
      </c>
      <c r="Q18" s="680">
        <v>0</v>
      </c>
      <c r="R18" s="680"/>
      <c r="S18" s="680">
        <v>0</v>
      </c>
      <c r="T18" s="680">
        <v>7703.51</v>
      </c>
    </row>
    <row r="19" spans="1:20">
      <c r="A19" s="537" t="s">
        <v>803</v>
      </c>
      <c r="B19" s="537" t="s">
        <v>804</v>
      </c>
      <c r="C19" s="682">
        <v>11739402.081492495</v>
      </c>
      <c r="D19" s="680">
        <v>6855886.3714924939</v>
      </c>
      <c r="E19" s="680"/>
      <c r="F19" s="680"/>
      <c r="G19" s="680"/>
      <c r="H19" s="680"/>
      <c r="I19" s="680"/>
      <c r="J19" s="680"/>
      <c r="K19" s="680"/>
      <c r="L19" s="680">
        <v>4883515.71</v>
      </c>
      <c r="M19" s="680"/>
      <c r="N19" s="680">
        <v>0</v>
      </c>
      <c r="O19" s="680"/>
      <c r="P19" s="680"/>
      <c r="Q19" s="680">
        <v>0</v>
      </c>
      <c r="R19" s="680"/>
      <c r="S19" s="680"/>
      <c r="T19" s="680">
        <v>165969.28999999998</v>
      </c>
    </row>
    <row r="20" spans="1:20">
      <c r="A20" s="539" t="s">
        <v>805</v>
      </c>
      <c r="B20" s="539" t="s">
        <v>806</v>
      </c>
      <c r="C20" s="681">
        <v>5076355.5414925003</v>
      </c>
      <c r="D20" s="680">
        <v>192839.83149250038</v>
      </c>
      <c r="E20" s="680"/>
      <c r="F20" s="680"/>
      <c r="G20" s="680"/>
      <c r="H20" s="680"/>
      <c r="I20" s="680"/>
      <c r="J20" s="680"/>
      <c r="K20" s="680"/>
      <c r="L20" s="680">
        <v>4883515.71</v>
      </c>
      <c r="M20" s="680"/>
      <c r="N20" s="680">
        <v>0</v>
      </c>
      <c r="O20" s="680"/>
      <c r="P20" s="680"/>
      <c r="Q20" s="680">
        <v>0</v>
      </c>
      <c r="R20" s="680"/>
      <c r="S20" s="680"/>
      <c r="T20" s="680">
        <v>165969.28999999998</v>
      </c>
    </row>
    <row r="21" spans="1:20">
      <c r="A21" s="540">
        <v>1.4</v>
      </c>
      <c r="B21" s="576" t="s">
        <v>938</v>
      </c>
      <c r="C21" s="683"/>
      <c r="D21" s="680"/>
      <c r="E21" s="680"/>
      <c r="F21" s="680"/>
      <c r="G21" s="680"/>
      <c r="H21" s="680"/>
      <c r="I21" s="680"/>
      <c r="J21" s="680"/>
      <c r="K21" s="680"/>
      <c r="L21" s="680"/>
      <c r="M21" s="680"/>
      <c r="N21" s="680"/>
      <c r="O21" s="680"/>
      <c r="P21" s="680"/>
      <c r="Q21" s="680"/>
      <c r="R21" s="680"/>
      <c r="S21" s="680"/>
      <c r="T21" s="680"/>
    </row>
    <row r="22" spans="1:20">
      <c r="A22" s="540">
        <v>1.5</v>
      </c>
      <c r="B22" s="576" t="s">
        <v>939</v>
      </c>
      <c r="C22" s="683"/>
      <c r="D22" s="680"/>
      <c r="E22" s="680"/>
      <c r="F22" s="680"/>
      <c r="G22" s="680"/>
      <c r="H22" s="680"/>
      <c r="I22" s="680"/>
      <c r="J22" s="680"/>
      <c r="K22" s="680"/>
      <c r="L22" s="680"/>
      <c r="M22" s="680"/>
      <c r="N22" s="680"/>
      <c r="O22" s="680"/>
      <c r="P22" s="680"/>
      <c r="Q22" s="680"/>
      <c r="R22" s="680"/>
      <c r="S22" s="680"/>
      <c r="T22" s="680"/>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B11" zoomScale="85" zoomScaleNormal="85" workbookViewId="0">
      <selection activeCell="F7" sqref="F7"/>
    </sheetView>
  </sheetViews>
  <sheetFormatPr defaultColWidth="9.28515625" defaultRowHeight="12.75"/>
  <cols>
    <col min="1" max="1" width="11.7109375" style="493" bestFit="1" customWidth="1"/>
    <col min="2" max="2" width="93.42578125" style="493" customWidth="1"/>
    <col min="3" max="3" width="15.85546875" style="493" bestFit="1" customWidth="1"/>
    <col min="4" max="4" width="16.28515625" style="493" bestFit="1" customWidth="1"/>
    <col min="5" max="5" width="13.7109375" style="493" bestFit="1" customWidth="1"/>
    <col min="6" max="6" width="17.7109375" style="526" bestFit="1" customWidth="1"/>
    <col min="7" max="7" width="10.5703125" style="526" bestFit="1" customWidth="1"/>
    <col min="8" max="8" width="10.5703125" style="493" bestFit="1" customWidth="1"/>
    <col min="9" max="9" width="13.28515625" style="493" bestFit="1" customWidth="1"/>
    <col min="10" max="10" width="14.7109375" style="526" bestFit="1" customWidth="1"/>
    <col min="11" max="11" width="13.7109375" style="526" bestFit="1" customWidth="1"/>
    <col min="12" max="12" width="17.7109375" style="526" bestFit="1" customWidth="1"/>
    <col min="13" max="14" width="10.5703125" style="526" bestFit="1" customWidth="1"/>
    <col min="15" max="15" width="18.7109375" style="493" bestFit="1" customWidth="1"/>
    <col min="16" max="16384" width="9.28515625" style="493"/>
  </cols>
  <sheetData>
    <row r="1" spans="1:15" ht="13.5">
      <c r="A1" s="492" t="s">
        <v>188</v>
      </c>
      <c r="B1" s="409" t="str">
        <f>Info!C2</f>
        <v>სს სილქ როუდ ბანკი</v>
      </c>
      <c r="F1" s="493"/>
      <c r="G1" s="493"/>
      <c r="J1" s="493"/>
      <c r="K1" s="493"/>
      <c r="L1" s="493"/>
      <c r="M1" s="493"/>
      <c r="N1" s="493"/>
    </row>
    <row r="2" spans="1:15">
      <c r="A2" s="492" t="s">
        <v>189</v>
      </c>
      <c r="B2" s="606">
        <f>'1. key ratios'!B2</f>
        <v>44651</v>
      </c>
      <c r="F2" s="493"/>
      <c r="G2" s="493"/>
      <c r="J2" s="493"/>
      <c r="K2" s="493"/>
      <c r="L2" s="493"/>
      <c r="M2" s="493"/>
      <c r="N2" s="493"/>
    </row>
    <row r="3" spans="1:15">
      <c r="A3" s="494" t="s">
        <v>809</v>
      </c>
      <c r="F3" s="493"/>
      <c r="G3" s="493"/>
      <c r="J3" s="493"/>
      <c r="K3" s="493"/>
      <c r="L3" s="493"/>
      <c r="M3" s="493"/>
      <c r="N3" s="493"/>
    </row>
    <row r="4" spans="1:15">
      <c r="F4" s="493"/>
      <c r="G4" s="493"/>
      <c r="J4" s="493"/>
      <c r="K4" s="493"/>
      <c r="L4" s="493"/>
      <c r="M4" s="493"/>
      <c r="N4" s="493"/>
    </row>
    <row r="5" spans="1:15" ht="37.5" customHeight="1">
      <c r="A5" s="741" t="s">
        <v>810</v>
      </c>
      <c r="B5" s="742"/>
      <c r="C5" s="786" t="s">
        <v>811</v>
      </c>
      <c r="D5" s="787"/>
      <c r="E5" s="787"/>
      <c r="F5" s="787"/>
      <c r="G5" s="787"/>
      <c r="H5" s="788"/>
      <c r="I5" s="786" t="s">
        <v>812</v>
      </c>
      <c r="J5" s="789"/>
      <c r="K5" s="789"/>
      <c r="L5" s="789"/>
      <c r="M5" s="789"/>
      <c r="N5" s="790"/>
      <c r="O5" s="791" t="s">
        <v>682</v>
      </c>
    </row>
    <row r="6" spans="1:15" ht="39.4" customHeight="1">
      <c r="A6" s="745"/>
      <c r="B6" s="746"/>
      <c r="C6" s="541"/>
      <c r="D6" s="542" t="s">
        <v>813</v>
      </c>
      <c r="E6" s="542" t="s">
        <v>814</v>
      </c>
      <c r="F6" s="542" t="s">
        <v>815</v>
      </c>
      <c r="G6" s="542" t="s">
        <v>816</v>
      </c>
      <c r="H6" s="542" t="s">
        <v>817</v>
      </c>
      <c r="I6" s="529"/>
      <c r="J6" s="542" t="s">
        <v>813</v>
      </c>
      <c r="K6" s="542" t="s">
        <v>814</v>
      </c>
      <c r="L6" s="542" t="s">
        <v>815</v>
      </c>
      <c r="M6" s="542" t="s">
        <v>816</v>
      </c>
      <c r="N6" s="542" t="s">
        <v>817</v>
      </c>
      <c r="O6" s="792"/>
    </row>
    <row r="7" spans="1:15">
      <c r="A7" s="507">
        <v>1</v>
      </c>
      <c r="B7" s="514" t="s">
        <v>692</v>
      </c>
      <c r="C7" s="684">
        <v>349155.7300000001</v>
      </c>
      <c r="D7" s="671">
        <v>309707.53000000009</v>
      </c>
      <c r="E7" s="671">
        <v>18086.479999999996</v>
      </c>
      <c r="F7" s="685">
        <v>4603.09</v>
      </c>
      <c r="G7" s="685">
        <v>14863.05</v>
      </c>
      <c r="H7" s="671">
        <v>1895.5799999999997</v>
      </c>
      <c r="I7" s="671">
        <v>18710.87</v>
      </c>
      <c r="J7" s="685">
        <v>6194.1499999999987</v>
      </c>
      <c r="K7" s="685">
        <v>1808.6700000000005</v>
      </c>
      <c r="L7" s="685">
        <v>1380.93</v>
      </c>
      <c r="M7" s="685">
        <v>7431.54</v>
      </c>
      <c r="N7" s="685">
        <v>1895.5799999999997</v>
      </c>
      <c r="O7" s="671"/>
    </row>
    <row r="8" spans="1:15">
      <c r="A8" s="507">
        <v>2</v>
      </c>
      <c r="B8" s="514" t="s">
        <v>693</v>
      </c>
      <c r="C8" s="684">
        <v>884070.05000000028</v>
      </c>
      <c r="D8" s="671">
        <v>635723.01000000036</v>
      </c>
      <c r="E8" s="671">
        <v>1688.3799999999999</v>
      </c>
      <c r="F8" s="685">
        <v>246658.65999999997</v>
      </c>
      <c r="G8" s="685">
        <v>0</v>
      </c>
      <c r="H8" s="671">
        <v>0</v>
      </c>
      <c r="I8" s="671">
        <v>86880.93</v>
      </c>
      <c r="J8" s="685">
        <v>12714.489999999994</v>
      </c>
      <c r="K8" s="685">
        <v>168.83</v>
      </c>
      <c r="L8" s="685">
        <v>73997.61</v>
      </c>
      <c r="M8" s="685">
        <v>0</v>
      </c>
      <c r="N8" s="685">
        <v>0</v>
      </c>
      <c r="O8" s="671"/>
    </row>
    <row r="9" spans="1:15">
      <c r="A9" s="507">
        <v>3</v>
      </c>
      <c r="B9" s="514" t="s">
        <v>694</v>
      </c>
      <c r="C9" s="684">
        <v>0</v>
      </c>
      <c r="D9" s="671">
        <v>0</v>
      </c>
      <c r="E9" s="671">
        <v>0</v>
      </c>
      <c r="F9" s="686">
        <v>0</v>
      </c>
      <c r="G9" s="686">
        <v>0</v>
      </c>
      <c r="H9" s="671">
        <v>0</v>
      </c>
      <c r="I9" s="671">
        <v>0</v>
      </c>
      <c r="J9" s="686">
        <v>0</v>
      </c>
      <c r="K9" s="686">
        <v>0</v>
      </c>
      <c r="L9" s="686">
        <v>0</v>
      </c>
      <c r="M9" s="686">
        <v>0</v>
      </c>
      <c r="N9" s="686">
        <v>0</v>
      </c>
      <c r="O9" s="671"/>
    </row>
    <row r="10" spans="1:15">
      <c r="A10" s="507">
        <v>4</v>
      </c>
      <c r="B10" s="514" t="s">
        <v>695</v>
      </c>
      <c r="C10" s="684">
        <v>194.89</v>
      </c>
      <c r="D10" s="671">
        <v>0</v>
      </c>
      <c r="E10" s="671">
        <v>0</v>
      </c>
      <c r="F10" s="686">
        <v>194.89</v>
      </c>
      <c r="G10" s="686">
        <v>0</v>
      </c>
      <c r="H10" s="671">
        <v>0</v>
      </c>
      <c r="I10" s="671">
        <v>58.47</v>
      </c>
      <c r="J10" s="686">
        <v>0</v>
      </c>
      <c r="K10" s="686">
        <v>0</v>
      </c>
      <c r="L10" s="686">
        <v>58.47</v>
      </c>
      <c r="M10" s="686">
        <v>0</v>
      </c>
      <c r="N10" s="686">
        <v>0</v>
      </c>
      <c r="O10" s="671"/>
    </row>
    <row r="11" spans="1:15">
      <c r="A11" s="507">
        <v>5</v>
      </c>
      <c r="B11" s="514" t="s">
        <v>696</v>
      </c>
      <c r="C11" s="684">
        <v>5318403.5999999996</v>
      </c>
      <c r="D11" s="671">
        <v>4135742.4099999997</v>
      </c>
      <c r="E11" s="671">
        <v>168.88</v>
      </c>
      <c r="F11" s="686">
        <v>1182292.81</v>
      </c>
      <c r="G11" s="686">
        <v>199.5</v>
      </c>
      <c r="H11" s="671">
        <v>0</v>
      </c>
      <c r="I11" s="671">
        <v>437519.32999999996</v>
      </c>
      <c r="J11" s="686">
        <v>82714.850000000006</v>
      </c>
      <c r="K11" s="686">
        <v>16.89</v>
      </c>
      <c r="L11" s="686">
        <v>354687.83999999997</v>
      </c>
      <c r="M11" s="686">
        <v>99.75</v>
      </c>
      <c r="N11" s="686">
        <v>0</v>
      </c>
      <c r="O11" s="671"/>
    </row>
    <row r="12" spans="1:15">
      <c r="A12" s="507">
        <v>6</v>
      </c>
      <c r="B12" s="514" t="s">
        <v>697</v>
      </c>
      <c r="C12" s="684">
        <v>57648.37</v>
      </c>
      <c r="D12" s="671">
        <v>55760.160000000003</v>
      </c>
      <c r="E12" s="671">
        <v>538.76</v>
      </c>
      <c r="F12" s="686">
        <v>923.5</v>
      </c>
      <c r="G12" s="686">
        <v>0</v>
      </c>
      <c r="H12" s="671">
        <v>425.95</v>
      </c>
      <c r="I12" s="671">
        <v>1872.06</v>
      </c>
      <c r="J12" s="686">
        <v>1115.19</v>
      </c>
      <c r="K12" s="686">
        <v>53.87</v>
      </c>
      <c r="L12" s="686">
        <v>277.05</v>
      </c>
      <c r="M12" s="686">
        <v>0</v>
      </c>
      <c r="N12" s="686">
        <v>425.95</v>
      </c>
      <c r="O12" s="671"/>
    </row>
    <row r="13" spans="1:15">
      <c r="A13" s="507">
        <v>7</v>
      </c>
      <c r="B13" s="514" t="s">
        <v>698</v>
      </c>
      <c r="C13" s="684">
        <v>41963.009999999995</v>
      </c>
      <c r="D13" s="671">
        <v>41156.409999999996</v>
      </c>
      <c r="E13" s="671">
        <v>237</v>
      </c>
      <c r="F13" s="686">
        <v>569.6</v>
      </c>
      <c r="G13" s="686">
        <v>0</v>
      </c>
      <c r="H13" s="671">
        <v>0</v>
      </c>
      <c r="I13" s="671">
        <v>1017.7099999999999</v>
      </c>
      <c r="J13" s="686">
        <v>823.12999999999988</v>
      </c>
      <c r="K13" s="686">
        <v>23.7</v>
      </c>
      <c r="L13" s="686">
        <v>170.88</v>
      </c>
      <c r="M13" s="686">
        <v>0</v>
      </c>
      <c r="N13" s="686">
        <v>0</v>
      </c>
      <c r="O13" s="671"/>
    </row>
    <row r="14" spans="1:15">
      <c r="A14" s="507">
        <v>8</v>
      </c>
      <c r="B14" s="514" t="s">
        <v>699</v>
      </c>
      <c r="C14" s="684">
        <v>5513.7499999999991</v>
      </c>
      <c r="D14" s="671">
        <v>2525.9499999999994</v>
      </c>
      <c r="E14" s="671">
        <v>1143.1399999999999</v>
      </c>
      <c r="F14" s="686">
        <v>1698.71</v>
      </c>
      <c r="G14" s="686">
        <v>0</v>
      </c>
      <c r="H14" s="671">
        <v>145.94999999999999</v>
      </c>
      <c r="I14" s="671">
        <v>820.3900000000001</v>
      </c>
      <c r="J14" s="686">
        <v>50.52</v>
      </c>
      <c r="K14" s="686">
        <v>114.31</v>
      </c>
      <c r="L14" s="686">
        <v>509.61</v>
      </c>
      <c r="M14" s="686">
        <v>0</v>
      </c>
      <c r="N14" s="686">
        <v>145.94999999999999</v>
      </c>
      <c r="O14" s="671"/>
    </row>
    <row r="15" spans="1:15">
      <c r="A15" s="507">
        <v>9</v>
      </c>
      <c r="B15" s="514" t="s">
        <v>700</v>
      </c>
      <c r="C15" s="684">
        <v>18663.150000000001</v>
      </c>
      <c r="D15" s="671">
        <v>18410.52</v>
      </c>
      <c r="E15" s="671">
        <v>252.63</v>
      </c>
      <c r="F15" s="686">
        <v>0</v>
      </c>
      <c r="G15" s="686">
        <v>0</v>
      </c>
      <c r="H15" s="671">
        <v>0</v>
      </c>
      <c r="I15" s="671">
        <v>393.46</v>
      </c>
      <c r="J15" s="686">
        <v>368.2</v>
      </c>
      <c r="K15" s="686">
        <v>25.26</v>
      </c>
      <c r="L15" s="686">
        <v>0</v>
      </c>
      <c r="M15" s="686">
        <v>0</v>
      </c>
      <c r="N15" s="686">
        <v>0</v>
      </c>
      <c r="O15" s="671"/>
    </row>
    <row r="16" spans="1:15">
      <c r="A16" s="507">
        <v>10</v>
      </c>
      <c r="B16" s="514" t="s">
        <v>701</v>
      </c>
      <c r="C16" s="684">
        <v>720.9799999999999</v>
      </c>
      <c r="D16" s="671">
        <v>660.06</v>
      </c>
      <c r="E16" s="671">
        <v>0</v>
      </c>
      <c r="F16" s="686">
        <v>60.92</v>
      </c>
      <c r="G16" s="686">
        <v>0</v>
      </c>
      <c r="H16" s="671">
        <v>0</v>
      </c>
      <c r="I16" s="671">
        <v>31.48</v>
      </c>
      <c r="J16" s="686">
        <v>13.2</v>
      </c>
      <c r="K16" s="686">
        <v>0</v>
      </c>
      <c r="L16" s="686">
        <v>18.28</v>
      </c>
      <c r="M16" s="686">
        <v>0</v>
      </c>
      <c r="N16" s="686">
        <v>0</v>
      </c>
      <c r="O16" s="671"/>
    </row>
    <row r="17" spans="1:15">
      <c r="A17" s="507">
        <v>11</v>
      </c>
      <c r="B17" s="514" t="s">
        <v>702</v>
      </c>
      <c r="C17" s="684">
        <v>1619.75</v>
      </c>
      <c r="D17" s="671">
        <v>1069.23</v>
      </c>
      <c r="E17" s="671">
        <v>123.97</v>
      </c>
      <c r="F17" s="686">
        <v>94.48</v>
      </c>
      <c r="G17" s="686">
        <v>0</v>
      </c>
      <c r="H17" s="671">
        <v>332.07</v>
      </c>
      <c r="I17" s="671">
        <v>394.19</v>
      </c>
      <c r="J17" s="686">
        <v>21.380000000000003</v>
      </c>
      <c r="K17" s="686">
        <v>12.4</v>
      </c>
      <c r="L17" s="686">
        <v>28.34</v>
      </c>
      <c r="M17" s="686">
        <v>0</v>
      </c>
      <c r="N17" s="686">
        <v>332.07</v>
      </c>
      <c r="O17" s="671"/>
    </row>
    <row r="18" spans="1:15">
      <c r="A18" s="507">
        <v>12</v>
      </c>
      <c r="B18" s="514" t="s">
        <v>703</v>
      </c>
      <c r="C18" s="684">
        <v>182836.86999999997</v>
      </c>
      <c r="D18" s="671">
        <v>170504.42999999996</v>
      </c>
      <c r="E18" s="671">
        <v>2783.97</v>
      </c>
      <c r="F18" s="686">
        <v>7044.5</v>
      </c>
      <c r="G18" s="686">
        <v>1751.8</v>
      </c>
      <c r="H18" s="671">
        <v>752.17</v>
      </c>
      <c r="I18" s="671">
        <v>7429.9599999999991</v>
      </c>
      <c r="J18" s="686">
        <v>3410.1</v>
      </c>
      <c r="K18" s="686">
        <v>278.43</v>
      </c>
      <c r="L18" s="686">
        <v>2113.35</v>
      </c>
      <c r="M18" s="686">
        <v>875.91</v>
      </c>
      <c r="N18" s="686">
        <v>752.17</v>
      </c>
      <c r="O18" s="671"/>
    </row>
    <row r="19" spans="1:15">
      <c r="A19" s="507">
        <v>13</v>
      </c>
      <c r="B19" s="514" t="s">
        <v>704</v>
      </c>
      <c r="C19" s="684">
        <v>16758.769999999997</v>
      </c>
      <c r="D19" s="671">
        <v>10460.809999999998</v>
      </c>
      <c r="E19" s="671">
        <v>1970.74</v>
      </c>
      <c r="F19" s="686">
        <v>1840.43</v>
      </c>
      <c r="G19" s="686">
        <v>1260.82</v>
      </c>
      <c r="H19" s="671">
        <v>1225.9699999999998</v>
      </c>
      <c r="I19" s="671">
        <v>2814.7999999999997</v>
      </c>
      <c r="J19" s="686">
        <v>209.2</v>
      </c>
      <c r="K19" s="686">
        <v>197.06999999999996</v>
      </c>
      <c r="L19" s="686">
        <v>552.14</v>
      </c>
      <c r="M19" s="686">
        <v>630.41999999999996</v>
      </c>
      <c r="N19" s="686">
        <v>1225.9699999999998</v>
      </c>
      <c r="O19" s="671"/>
    </row>
    <row r="20" spans="1:15">
      <c r="A20" s="507">
        <v>14</v>
      </c>
      <c r="B20" s="514" t="s">
        <v>705</v>
      </c>
      <c r="C20" s="684">
        <v>2798</v>
      </c>
      <c r="D20" s="671">
        <v>2552.25</v>
      </c>
      <c r="E20" s="671">
        <v>0</v>
      </c>
      <c r="F20" s="686">
        <v>0</v>
      </c>
      <c r="G20" s="686">
        <v>245.75</v>
      </c>
      <c r="H20" s="671">
        <v>0</v>
      </c>
      <c r="I20" s="671">
        <v>173.91</v>
      </c>
      <c r="J20" s="686">
        <v>51.03</v>
      </c>
      <c r="K20" s="686">
        <v>0</v>
      </c>
      <c r="L20" s="686">
        <v>0</v>
      </c>
      <c r="M20" s="686">
        <v>122.88</v>
      </c>
      <c r="N20" s="686">
        <v>0</v>
      </c>
      <c r="O20" s="671"/>
    </row>
    <row r="21" spans="1:15">
      <c r="A21" s="507">
        <v>15</v>
      </c>
      <c r="B21" s="514" t="s">
        <v>706</v>
      </c>
      <c r="C21" s="684">
        <v>46821.87</v>
      </c>
      <c r="D21" s="671">
        <v>45168.17</v>
      </c>
      <c r="E21" s="671">
        <v>335.35</v>
      </c>
      <c r="F21" s="686">
        <v>728.71999999999991</v>
      </c>
      <c r="G21" s="686">
        <v>208.91</v>
      </c>
      <c r="H21" s="671">
        <v>380.72</v>
      </c>
      <c r="I21" s="671">
        <v>1640.7</v>
      </c>
      <c r="J21" s="686">
        <v>903.36</v>
      </c>
      <c r="K21" s="686">
        <v>33.54</v>
      </c>
      <c r="L21" s="686">
        <v>218.62</v>
      </c>
      <c r="M21" s="686">
        <v>104.46</v>
      </c>
      <c r="N21" s="686">
        <v>380.72</v>
      </c>
      <c r="O21" s="671"/>
    </row>
    <row r="22" spans="1:15">
      <c r="A22" s="507">
        <v>16</v>
      </c>
      <c r="B22" s="514" t="s">
        <v>707</v>
      </c>
      <c r="C22" s="684">
        <v>302.17</v>
      </c>
      <c r="D22" s="671">
        <v>0</v>
      </c>
      <c r="E22" s="671">
        <v>0</v>
      </c>
      <c r="F22" s="686">
        <v>0</v>
      </c>
      <c r="G22" s="686">
        <v>0</v>
      </c>
      <c r="H22" s="671">
        <v>302.17</v>
      </c>
      <c r="I22" s="671">
        <v>302.17</v>
      </c>
      <c r="J22" s="686">
        <v>0</v>
      </c>
      <c r="K22" s="686">
        <v>0</v>
      </c>
      <c r="L22" s="686">
        <v>0</v>
      </c>
      <c r="M22" s="686">
        <v>0</v>
      </c>
      <c r="N22" s="686">
        <v>302.17</v>
      </c>
      <c r="O22" s="671"/>
    </row>
    <row r="23" spans="1:15">
      <c r="A23" s="507">
        <v>17</v>
      </c>
      <c r="B23" s="514" t="s">
        <v>708</v>
      </c>
      <c r="C23" s="684">
        <v>9757.17</v>
      </c>
      <c r="D23" s="671">
        <v>0</v>
      </c>
      <c r="E23" s="671">
        <v>0</v>
      </c>
      <c r="F23" s="686">
        <v>9757.17</v>
      </c>
      <c r="G23" s="686">
        <v>0</v>
      </c>
      <c r="H23" s="671">
        <v>0</v>
      </c>
      <c r="I23" s="671">
        <v>2927.15</v>
      </c>
      <c r="J23" s="686">
        <v>0</v>
      </c>
      <c r="K23" s="686">
        <v>0</v>
      </c>
      <c r="L23" s="686">
        <v>2927.15</v>
      </c>
      <c r="M23" s="686">
        <v>0</v>
      </c>
      <c r="N23" s="686">
        <v>0</v>
      </c>
      <c r="O23" s="671"/>
    </row>
    <row r="24" spans="1:15">
      <c r="A24" s="507">
        <v>18</v>
      </c>
      <c r="B24" s="514" t="s">
        <v>709</v>
      </c>
      <c r="C24" s="684">
        <v>969.92000000000007</v>
      </c>
      <c r="D24" s="671">
        <v>612.69000000000005</v>
      </c>
      <c r="E24" s="671">
        <v>0</v>
      </c>
      <c r="F24" s="686">
        <v>0</v>
      </c>
      <c r="G24" s="686">
        <v>0</v>
      </c>
      <c r="H24" s="671">
        <v>357.23</v>
      </c>
      <c r="I24" s="671">
        <v>369.49</v>
      </c>
      <c r="J24" s="686">
        <v>12.26</v>
      </c>
      <c r="K24" s="686">
        <v>0</v>
      </c>
      <c r="L24" s="686">
        <v>0</v>
      </c>
      <c r="M24" s="686">
        <v>0</v>
      </c>
      <c r="N24" s="686">
        <v>357.23</v>
      </c>
      <c r="O24" s="671"/>
    </row>
    <row r="25" spans="1:15">
      <c r="A25" s="507">
        <v>19</v>
      </c>
      <c r="B25" s="514" t="s">
        <v>710</v>
      </c>
      <c r="C25" s="684">
        <v>10713.749999999998</v>
      </c>
      <c r="D25" s="671">
        <v>9744.7799999999988</v>
      </c>
      <c r="E25" s="671">
        <v>368</v>
      </c>
      <c r="F25" s="686">
        <v>0</v>
      </c>
      <c r="G25" s="686">
        <v>600.97</v>
      </c>
      <c r="H25" s="671">
        <v>0</v>
      </c>
      <c r="I25" s="671">
        <v>532.19000000000005</v>
      </c>
      <c r="J25" s="686">
        <v>194.9</v>
      </c>
      <c r="K25" s="686">
        <v>36.799999999999997</v>
      </c>
      <c r="L25" s="686">
        <v>0</v>
      </c>
      <c r="M25" s="686">
        <v>300.49</v>
      </c>
      <c r="N25" s="686">
        <v>0</v>
      </c>
      <c r="O25" s="671"/>
    </row>
    <row r="26" spans="1:15">
      <c r="A26" s="507">
        <v>20</v>
      </c>
      <c r="B26" s="514" t="s">
        <v>711</v>
      </c>
      <c r="C26" s="684">
        <v>30017.000000000004</v>
      </c>
      <c r="D26" s="671">
        <v>27832.010000000006</v>
      </c>
      <c r="E26" s="671">
        <v>1142.3399999999999</v>
      </c>
      <c r="F26" s="686">
        <v>522.98</v>
      </c>
      <c r="G26" s="686">
        <v>25.01</v>
      </c>
      <c r="H26" s="671">
        <v>494.66</v>
      </c>
      <c r="I26" s="671">
        <v>1334.94</v>
      </c>
      <c r="J26" s="686">
        <v>556.63</v>
      </c>
      <c r="K26" s="686">
        <v>114.24000000000001</v>
      </c>
      <c r="L26" s="686">
        <v>156.9</v>
      </c>
      <c r="M26" s="686">
        <v>12.510000000000002</v>
      </c>
      <c r="N26" s="686">
        <v>494.66</v>
      </c>
      <c r="O26" s="671"/>
    </row>
    <row r="27" spans="1:15">
      <c r="A27" s="507">
        <v>21</v>
      </c>
      <c r="B27" s="514" t="s">
        <v>712</v>
      </c>
      <c r="C27" s="684">
        <v>7995.98</v>
      </c>
      <c r="D27" s="671">
        <v>6702.91</v>
      </c>
      <c r="E27" s="671">
        <v>730.2</v>
      </c>
      <c r="F27" s="686">
        <v>562.87</v>
      </c>
      <c r="G27" s="686">
        <v>0</v>
      </c>
      <c r="H27" s="671">
        <v>0</v>
      </c>
      <c r="I27" s="671">
        <v>375.94</v>
      </c>
      <c r="J27" s="686">
        <v>134.06</v>
      </c>
      <c r="K27" s="686">
        <v>73.02</v>
      </c>
      <c r="L27" s="686">
        <v>168.86</v>
      </c>
      <c r="M27" s="686">
        <v>0</v>
      </c>
      <c r="N27" s="686">
        <v>0</v>
      </c>
      <c r="O27" s="671"/>
    </row>
    <row r="28" spans="1:15">
      <c r="A28" s="507">
        <v>22</v>
      </c>
      <c r="B28" s="514" t="s">
        <v>713</v>
      </c>
      <c r="C28" s="684">
        <v>2017117.9899999993</v>
      </c>
      <c r="D28" s="671">
        <v>1958380.0799999994</v>
      </c>
      <c r="E28" s="671">
        <v>2370.4</v>
      </c>
      <c r="F28" s="686">
        <v>45294.990000000005</v>
      </c>
      <c r="G28" s="686">
        <v>0</v>
      </c>
      <c r="H28" s="671">
        <v>11072.52</v>
      </c>
      <c r="I28" s="671">
        <v>64065.680000000022</v>
      </c>
      <c r="J28" s="686">
        <v>39167.620000000017</v>
      </c>
      <c r="K28" s="686">
        <v>237.04</v>
      </c>
      <c r="L28" s="686">
        <v>13588.5</v>
      </c>
      <c r="M28" s="686">
        <v>0</v>
      </c>
      <c r="N28" s="686">
        <v>11072.52</v>
      </c>
      <c r="O28" s="671"/>
    </row>
    <row r="29" spans="1:15">
      <c r="A29" s="507">
        <v>23</v>
      </c>
      <c r="B29" s="514" t="s">
        <v>714</v>
      </c>
      <c r="C29" s="684">
        <v>4576592.1000000034</v>
      </c>
      <c r="D29" s="671">
        <v>4510011.1900000032</v>
      </c>
      <c r="E29" s="671">
        <v>8940.7099999999991</v>
      </c>
      <c r="F29" s="686">
        <v>12065.79</v>
      </c>
      <c r="G29" s="686">
        <v>11562.42</v>
      </c>
      <c r="H29" s="671">
        <v>34011.99</v>
      </c>
      <c r="I29" s="671">
        <v>134507.27000000002</v>
      </c>
      <c r="J29" s="686">
        <v>90200.25</v>
      </c>
      <c r="K29" s="686">
        <v>894.07</v>
      </c>
      <c r="L29" s="686">
        <v>3619.7400000000002</v>
      </c>
      <c r="M29" s="686">
        <v>5781.22</v>
      </c>
      <c r="N29" s="686">
        <v>34011.99</v>
      </c>
      <c r="O29" s="671"/>
    </row>
    <row r="30" spans="1:15">
      <c r="A30" s="507">
        <v>24</v>
      </c>
      <c r="B30" s="514" t="s">
        <v>715</v>
      </c>
      <c r="C30" s="684">
        <v>967141.79999999993</v>
      </c>
      <c r="D30" s="671">
        <v>3581.1</v>
      </c>
      <c r="E30" s="671">
        <v>0</v>
      </c>
      <c r="F30" s="686">
        <v>963334.3899999999</v>
      </c>
      <c r="G30" s="686">
        <v>226.31</v>
      </c>
      <c r="H30" s="671">
        <v>0</v>
      </c>
      <c r="I30" s="671">
        <v>289185.10000000003</v>
      </c>
      <c r="J30" s="686">
        <v>71.61999999999999</v>
      </c>
      <c r="K30" s="686">
        <v>0</v>
      </c>
      <c r="L30" s="686">
        <v>289000.32000000007</v>
      </c>
      <c r="M30" s="686">
        <v>113.16</v>
      </c>
      <c r="N30" s="686">
        <v>0</v>
      </c>
      <c r="O30" s="671"/>
    </row>
    <row r="31" spans="1:15">
      <c r="A31" s="507">
        <v>25</v>
      </c>
      <c r="B31" s="514" t="s">
        <v>716</v>
      </c>
      <c r="C31" s="684">
        <v>1432473.97</v>
      </c>
      <c r="D31" s="671">
        <v>1267229.68</v>
      </c>
      <c r="E31" s="671">
        <v>88175.040000000008</v>
      </c>
      <c r="F31" s="686">
        <v>75757.189999999988</v>
      </c>
      <c r="G31" s="686">
        <v>416.96</v>
      </c>
      <c r="H31" s="671">
        <v>895.1</v>
      </c>
      <c r="I31" s="671">
        <v>57992.840000000004</v>
      </c>
      <c r="J31" s="686">
        <v>25344.61</v>
      </c>
      <c r="K31" s="686">
        <v>8817.5</v>
      </c>
      <c r="L31" s="686">
        <v>22727.15</v>
      </c>
      <c r="M31" s="686">
        <v>208.48</v>
      </c>
      <c r="N31" s="686">
        <v>895.1</v>
      </c>
      <c r="O31" s="671"/>
    </row>
    <row r="32" spans="1:15">
      <c r="A32" s="507">
        <v>26</v>
      </c>
      <c r="B32" s="514" t="s">
        <v>818</v>
      </c>
      <c r="C32" s="684">
        <v>0</v>
      </c>
      <c r="D32" s="671">
        <v>0</v>
      </c>
      <c r="E32" s="671">
        <v>0</v>
      </c>
      <c r="F32" s="686">
        <v>0</v>
      </c>
      <c r="G32" s="686">
        <v>0</v>
      </c>
      <c r="H32" s="671">
        <v>0</v>
      </c>
      <c r="I32" s="671">
        <v>0</v>
      </c>
      <c r="J32" s="686">
        <v>0</v>
      </c>
      <c r="K32" s="686">
        <v>0</v>
      </c>
      <c r="L32" s="686">
        <v>0</v>
      </c>
      <c r="M32" s="686">
        <v>0</v>
      </c>
      <c r="N32" s="686">
        <v>0</v>
      </c>
      <c r="O32" s="671"/>
    </row>
    <row r="33" spans="1:15">
      <c r="A33" s="507">
        <v>27</v>
      </c>
      <c r="B33" s="543" t="s">
        <v>68</v>
      </c>
      <c r="C33" s="687">
        <v>15980250.640000004</v>
      </c>
      <c r="D33" s="672">
        <v>13213535.380000001</v>
      </c>
      <c r="E33" s="672">
        <v>129055.99</v>
      </c>
      <c r="F33" s="688">
        <v>2554005.69</v>
      </c>
      <c r="G33" s="688">
        <v>31361.499999999996</v>
      </c>
      <c r="H33" s="672">
        <v>52292.079999999994</v>
      </c>
      <c r="I33" s="689">
        <v>1111351.03</v>
      </c>
      <c r="J33" s="688">
        <v>264270.75</v>
      </c>
      <c r="K33" s="688">
        <v>12905.640000000001</v>
      </c>
      <c r="L33" s="688">
        <v>766201.74000000011</v>
      </c>
      <c r="M33" s="688">
        <v>15680.82</v>
      </c>
      <c r="N33" s="688">
        <v>52292.079999999994</v>
      </c>
      <c r="O33" s="671">
        <v>0</v>
      </c>
    </row>
    <row r="35" spans="1:15">
      <c r="B35" s="515"/>
      <c r="C35" s="515"/>
    </row>
    <row r="41" spans="1:15">
      <c r="A41" s="511"/>
      <c r="B41" s="511"/>
      <c r="C41" s="511"/>
    </row>
    <row r="42" spans="1:15">
      <c r="A42" s="511"/>
      <c r="B42" s="511"/>
      <c r="C42" s="511"/>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I1" zoomScale="85" zoomScaleNormal="85" workbookViewId="0">
      <selection activeCell="K6" sqref="K6:K9"/>
    </sheetView>
  </sheetViews>
  <sheetFormatPr defaultColWidth="8.7109375" defaultRowHeight="12"/>
  <cols>
    <col min="1" max="1" width="11.7109375" style="544" bestFit="1" customWidth="1"/>
    <col min="2" max="2" width="80.28515625" style="544" customWidth="1"/>
    <col min="3" max="11" width="28.28515625" style="544" customWidth="1"/>
    <col min="12" max="16384" width="8.7109375" style="544"/>
  </cols>
  <sheetData>
    <row r="1" spans="1:11" s="493" customFormat="1" ht="13.5">
      <c r="A1" s="492" t="s">
        <v>188</v>
      </c>
      <c r="B1" s="409" t="str">
        <f>Info!C2</f>
        <v>სს სილქ როუდ ბანკი</v>
      </c>
    </row>
    <row r="2" spans="1:11" s="493" customFormat="1" ht="12.75">
      <c r="A2" s="492" t="s">
        <v>189</v>
      </c>
      <c r="B2" s="606">
        <f>'1. key ratios'!B2</f>
        <v>44651</v>
      </c>
    </row>
    <row r="3" spans="1:11" s="493" customFormat="1" ht="12.75">
      <c r="A3" s="494" t="s">
        <v>819</v>
      </c>
    </row>
    <row r="4" spans="1:11">
      <c r="C4" s="545" t="s">
        <v>669</v>
      </c>
      <c r="D4" s="545" t="s">
        <v>670</v>
      </c>
      <c r="E4" s="545" t="s">
        <v>671</v>
      </c>
      <c r="F4" s="545" t="s">
        <v>672</v>
      </c>
      <c r="G4" s="545" t="s">
        <v>673</v>
      </c>
      <c r="H4" s="545" t="s">
        <v>674</v>
      </c>
      <c r="I4" s="545" t="s">
        <v>675</v>
      </c>
      <c r="J4" s="545" t="s">
        <v>676</v>
      </c>
      <c r="K4" s="545" t="s">
        <v>677</v>
      </c>
    </row>
    <row r="5" spans="1:11" ht="103.9" customHeight="1">
      <c r="A5" s="793" t="s">
        <v>820</v>
      </c>
      <c r="B5" s="794"/>
      <c r="C5" s="496" t="s">
        <v>821</v>
      </c>
      <c r="D5" s="496" t="s">
        <v>807</v>
      </c>
      <c r="E5" s="496" t="s">
        <v>808</v>
      </c>
      <c r="F5" s="496" t="s">
        <v>822</v>
      </c>
      <c r="G5" s="496" t="s">
        <v>823</v>
      </c>
      <c r="H5" s="496" t="s">
        <v>824</v>
      </c>
      <c r="I5" s="496" t="s">
        <v>825</v>
      </c>
      <c r="J5" s="496" t="s">
        <v>826</v>
      </c>
      <c r="K5" s="496" t="s">
        <v>827</v>
      </c>
    </row>
    <row r="6" spans="1:11" ht="12.75">
      <c r="A6" s="507">
        <v>1</v>
      </c>
      <c r="B6" s="507" t="s">
        <v>828</v>
      </c>
      <c r="C6" s="671"/>
      <c r="D6" s="671"/>
      <c r="E6" s="671"/>
      <c r="F6" s="671"/>
      <c r="G6" s="671">
        <v>12851602.5</v>
      </c>
      <c r="H6" s="671"/>
      <c r="I6" s="671">
        <v>78756.009999999995</v>
      </c>
      <c r="J6" s="671"/>
      <c r="K6" s="671">
        <v>3049892.1300000045</v>
      </c>
    </row>
    <row r="7" spans="1:11" ht="12.75">
      <c r="A7" s="507">
        <v>2</v>
      </c>
      <c r="B7" s="507" t="s">
        <v>829</v>
      </c>
      <c r="C7" s="671"/>
      <c r="D7" s="671"/>
      <c r="E7" s="671"/>
      <c r="F7" s="671"/>
      <c r="G7" s="671"/>
      <c r="H7" s="671"/>
      <c r="I7" s="671"/>
      <c r="J7" s="671"/>
      <c r="K7" s="671">
        <v>5000000</v>
      </c>
    </row>
    <row r="8" spans="1:11" ht="12.75">
      <c r="A8" s="507">
        <v>3</v>
      </c>
      <c r="B8" s="507" t="s">
        <v>779</v>
      </c>
      <c r="C8" s="671">
        <v>510513</v>
      </c>
      <c r="D8" s="671"/>
      <c r="E8" s="671"/>
      <c r="F8" s="671"/>
      <c r="G8" s="671"/>
      <c r="H8" s="671"/>
      <c r="I8" s="671"/>
      <c r="J8" s="671"/>
      <c r="K8" s="671">
        <v>100127.12</v>
      </c>
    </row>
    <row r="9" spans="1:11" ht="12.75">
      <c r="A9" s="507">
        <v>4</v>
      </c>
      <c r="B9" s="532" t="s">
        <v>830</v>
      </c>
      <c r="C9" s="671"/>
      <c r="D9" s="671"/>
      <c r="E9" s="671"/>
      <c r="F9" s="671"/>
      <c r="G9" s="671">
        <v>2422836.96</v>
      </c>
      <c r="H9" s="671"/>
      <c r="I9" s="671"/>
      <c r="J9" s="671"/>
      <c r="K9" s="671">
        <v>214822.31000000006</v>
      </c>
    </row>
    <row r="10" spans="1:11" ht="12.75">
      <c r="A10" s="507">
        <v>5</v>
      </c>
      <c r="B10" s="532" t="s">
        <v>831</v>
      </c>
      <c r="C10" s="671"/>
      <c r="D10" s="671"/>
      <c r="E10" s="671"/>
      <c r="F10" s="671"/>
      <c r="G10" s="671"/>
      <c r="H10" s="671"/>
      <c r="I10" s="671"/>
      <c r="J10" s="671"/>
      <c r="K10" s="671"/>
    </row>
    <row r="11" spans="1:11" ht="12.75">
      <c r="A11" s="507">
        <v>6</v>
      </c>
      <c r="B11" s="532" t="s">
        <v>832</v>
      </c>
      <c r="C11" s="671"/>
      <c r="D11" s="671"/>
      <c r="E11" s="671"/>
      <c r="F11" s="671"/>
      <c r="G11" s="671"/>
      <c r="H11" s="671"/>
      <c r="I11" s="671"/>
      <c r="J11" s="671"/>
      <c r="K11" s="671"/>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70" zoomScaleNormal="70" workbookViewId="0">
      <selection activeCell="B28" sqref="B28"/>
    </sheetView>
  </sheetViews>
  <sheetFormatPr defaultRowHeight="15"/>
  <cols>
    <col min="1" max="1" width="10" bestFit="1" customWidth="1"/>
    <col min="2" max="2" width="71.7109375" customWidth="1"/>
    <col min="3" max="3" width="12.5703125" customWidth="1"/>
    <col min="4" max="4" width="16.28515625" customWidth="1"/>
    <col min="5" max="5" width="15.140625" customWidth="1"/>
    <col min="6" max="6" width="17.85546875" customWidth="1"/>
    <col min="7" max="7" width="10.7109375" customWidth="1"/>
    <col min="8" max="8" width="12.7109375" customWidth="1"/>
    <col min="9" max="9" width="10.7109375" bestFit="1" customWidth="1"/>
    <col min="10" max="10" width="14.7109375" customWidth="1"/>
    <col min="11" max="11" width="14.140625" customWidth="1"/>
    <col min="12" max="12" width="18.28515625" customWidth="1"/>
    <col min="13" max="13" width="11.28515625" customWidth="1"/>
    <col min="14" max="14" width="12.7109375" customWidth="1"/>
    <col min="15" max="15" width="18" bestFit="1" customWidth="1"/>
    <col min="16" max="16" width="48" bestFit="1" customWidth="1"/>
    <col min="17" max="17" width="45.7109375" bestFit="1" customWidth="1"/>
    <col min="18" max="18" width="48" bestFit="1" customWidth="1"/>
    <col min="19" max="19" width="44.28515625" bestFit="1" customWidth="1"/>
  </cols>
  <sheetData>
    <row r="1" spans="1:19">
      <c r="A1" s="492" t="s">
        <v>188</v>
      </c>
      <c r="B1" s="409" t="str">
        <f>Info!C2</f>
        <v>სს სილქ როუდ ბანკი</v>
      </c>
    </row>
    <row r="2" spans="1:19">
      <c r="A2" s="492" t="s">
        <v>189</v>
      </c>
      <c r="B2" s="606">
        <f>'1. key ratios'!B2</f>
        <v>44651</v>
      </c>
    </row>
    <row r="3" spans="1:19">
      <c r="A3" s="494" t="s">
        <v>960</v>
      </c>
      <c r="B3" s="493"/>
    </row>
    <row r="4" spans="1:19">
      <c r="A4" s="494"/>
      <c r="B4" s="493"/>
    </row>
    <row r="5" spans="1:19" ht="24" customHeight="1">
      <c r="A5" s="795" t="s">
        <v>990</v>
      </c>
      <c r="B5" s="795"/>
      <c r="C5" s="797" t="s">
        <v>782</v>
      </c>
      <c r="D5" s="797"/>
      <c r="E5" s="797"/>
      <c r="F5" s="797"/>
      <c r="G5" s="797"/>
      <c r="H5" s="797"/>
      <c r="I5" s="797" t="s">
        <v>998</v>
      </c>
      <c r="J5" s="797"/>
      <c r="K5" s="797"/>
      <c r="L5" s="797"/>
      <c r="M5" s="797"/>
      <c r="N5" s="797"/>
      <c r="O5" s="796" t="s">
        <v>986</v>
      </c>
      <c r="P5" s="796" t="s">
        <v>993</v>
      </c>
      <c r="Q5" s="796" t="s">
        <v>992</v>
      </c>
      <c r="R5" s="796" t="s">
        <v>997</v>
      </c>
      <c r="S5" s="796" t="s">
        <v>987</v>
      </c>
    </row>
    <row r="6" spans="1:19" ht="36" customHeight="1">
      <c r="A6" s="795"/>
      <c r="B6" s="795"/>
      <c r="C6" s="601"/>
      <c r="D6" s="542" t="s">
        <v>813</v>
      </c>
      <c r="E6" s="542" t="s">
        <v>814</v>
      </c>
      <c r="F6" s="542" t="s">
        <v>815</v>
      </c>
      <c r="G6" s="542" t="s">
        <v>816</v>
      </c>
      <c r="H6" s="542" t="s">
        <v>817</v>
      </c>
      <c r="I6" s="601"/>
      <c r="J6" s="542" t="s">
        <v>813</v>
      </c>
      <c r="K6" s="542" t="s">
        <v>814</v>
      </c>
      <c r="L6" s="542" t="s">
        <v>815</v>
      </c>
      <c r="M6" s="542" t="s">
        <v>816</v>
      </c>
      <c r="N6" s="542" t="s">
        <v>817</v>
      </c>
      <c r="O6" s="796"/>
      <c r="P6" s="796"/>
      <c r="Q6" s="796"/>
      <c r="R6" s="796"/>
      <c r="S6" s="796"/>
    </row>
    <row r="7" spans="1:19">
      <c r="A7" s="593">
        <v>1</v>
      </c>
      <c r="B7" s="594" t="s">
        <v>961</v>
      </c>
      <c r="C7" s="628">
        <v>0</v>
      </c>
      <c r="D7" s="628">
        <v>0</v>
      </c>
      <c r="E7" s="628">
        <v>0</v>
      </c>
      <c r="F7" s="628">
        <v>0</v>
      </c>
      <c r="G7" s="628">
        <v>0</v>
      </c>
      <c r="H7" s="628">
        <v>0</v>
      </c>
      <c r="I7" s="628">
        <v>0</v>
      </c>
      <c r="J7" s="628">
        <v>0</v>
      </c>
      <c r="K7" s="628">
        <v>0</v>
      </c>
      <c r="L7" s="628">
        <v>0</v>
      </c>
      <c r="M7" s="628">
        <v>0</v>
      </c>
      <c r="N7" s="628">
        <v>0</v>
      </c>
      <c r="O7" s="628">
        <v>0</v>
      </c>
      <c r="P7" s="630">
        <v>0</v>
      </c>
      <c r="Q7" s="630">
        <v>0</v>
      </c>
      <c r="R7" s="630">
        <v>0</v>
      </c>
      <c r="S7" s="628">
        <v>0</v>
      </c>
    </row>
    <row r="8" spans="1:19">
      <c r="A8" s="593">
        <v>2</v>
      </c>
      <c r="B8" s="595" t="s">
        <v>962</v>
      </c>
      <c r="C8" s="628">
        <v>5070912.6300000008</v>
      </c>
      <c r="D8" s="628">
        <v>4502668.8499999996</v>
      </c>
      <c r="E8" s="628">
        <v>108413.78</v>
      </c>
      <c r="F8" s="628">
        <v>394228.78</v>
      </c>
      <c r="G8" s="628">
        <v>21756.86</v>
      </c>
      <c r="H8" s="628">
        <v>43844.36</v>
      </c>
      <c r="I8" s="628">
        <v>273886.24</v>
      </c>
      <c r="J8" s="628">
        <v>90053.43</v>
      </c>
      <c r="K8" s="628">
        <v>10841.38</v>
      </c>
      <c r="L8" s="628">
        <v>118268.64</v>
      </c>
      <c r="M8" s="628">
        <v>10878.43</v>
      </c>
      <c r="N8" s="628">
        <v>43844.36</v>
      </c>
      <c r="O8" s="628">
        <v>382</v>
      </c>
      <c r="P8" s="630">
        <v>0.14177949147150501</v>
      </c>
      <c r="Q8" s="630">
        <v>0.16251755346178001</v>
      </c>
      <c r="R8" s="630">
        <v>0.135176223116074</v>
      </c>
      <c r="S8" s="628">
        <v>53.090408091676302</v>
      </c>
    </row>
    <row r="9" spans="1:19">
      <c r="A9" s="593">
        <v>3</v>
      </c>
      <c r="B9" s="595" t="s">
        <v>963</v>
      </c>
      <c r="C9" s="628">
        <v>111127.47</v>
      </c>
      <c r="D9" s="628">
        <v>58822.91</v>
      </c>
      <c r="E9" s="628">
        <v>20243.34</v>
      </c>
      <c r="F9" s="628">
        <v>14779</v>
      </c>
      <c r="G9" s="628">
        <v>8837.23</v>
      </c>
      <c r="H9" s="628">
        <v>8444.99</v>
      </c>
      <c r="I9" s="628">
        <v>20498.21</v>
      </c>
      <c r="J9" s="628">
        <v>1176.44</v>
      </c>
      <c r="K9" s="628">
        <v>2024.37</v>
      </c>
      <c r="L9" s="628">
        <v>4433.7299999999996</v>
      </c>
      <c r="M9" s="628">
        <v>4418.68</v>
      </c>
      <c r="N9" s="628">
        <v>8444.99</v>
      </c>
      <c r="O9" s="628">
        <v>402</v>
      </c>
      <c r="P9" s="630">
        <v>0.35</v>
      </c>
      <c r="Q9" s="630">
        <v>0.42099999999999999</v>
      </c>
      <c r="R9" s="630">
        <v>0.35</v>
      </c>
      <c r="S9" s="628">
        <v>5.0353639589756503</v>
      </c>
    </row>
    <row r="10" spans="1:19">
      <c r="A10" s="593">
        <v>4</v>
      </c>
      <c r="B10" s="595" t="s">
        <v>964</v>
      </c>
      <c r="C10" s="628">
        <v>5153.71</v>
      </c>
      <c r="D10" s="628">
        <v>5153.71</v>
      </c>
      <c r="E10" s="628">
        <v>0</v>
      </c>
      <c r="F10" s="628">
        <v>0</v>
      </c>
      <c r="G10" s="628">
        <v>0</v>
      </c>
      <c r="H10" s="628">
        <v>0</v>
      </c>
      <c r="I10" s="628">
        <v>103.08</v>
      </c>
      <c r="J10" s="628">
        <v>103.08</v>
      </c>
      <c r="K10" s="628">
        <v>0</v>
      </c>
      <c r="L10" s="628">
        <v>0</v>
      </c>
      <c r="M10" s="628">
        <v>0</v>
      </c>
      <c r="N10" s="628">
        <v>0</v>
      </c>
      <c r="O10" s="628">
        <v>6</v>
      </c>
      <c r="P10" s="630">
        <v>0</v>
      </c>
      <c r="Q10" s="630">
        <v>0</v>
      </c>
      <c r="R10" s="630">
        <v>0.103328832767847</v>
      </c>
      <c r="S10" s="628">
        <v>8.70088538159888</v>
      </c>
    </row>
    <row r="11" spans="1:19">
      <c r="A11" s="593">
        <v>5</v>
      </c>
      <c r="B11" s="595" t="s">
        <v>965</v>
      </c>
      <c r="C11" s="628">
        <v>24770.48</v>
      </c>
      <c r="D11" s="628">
        <v>24763.86</v>
      </c>
      <c r="E11" s="628">
        <v>1</v>
      </c>
      <c r="F11" s="628">
        <v>2</v>
      </c>
      <c r="G11" s="628">
        <v>0.89</v>
      </c>
      <c r="H11" s="628">
        <v>2.73</v>
      </c>
      <c r="I11" s="628">
        <v>499.18000000000006</v>
      </c>
      <c r="J11" s="628">
        <v>495.3</v>
      </c>
      <c r="K11" s="628">
        <v>0.1</v>
      </c>
      <c r="L11" s="628">
        <v>0.6</v>
      </c>
      <c r="M11" s="628">
        <v>0.45</v>
      </c>
      <c r="N11" s="628">
        <v>2.73</v>
      </c>
      <c r="O11" s="628">
        <v>31</v>
      </c>
      <c r="P11" s="630">
        <v>0.17031009802490699</v>
      </c>
      <c r="Q11" s="630">
        <v>0.171309429120451</v>
      </c>
      <c r="R11" s="630">
        <v>0.17360227981048401</v>
      </c>
      <c r="S11" s="628">
        <v>15.3114439027896</v>
      </c>
    </row>
    <row r="12" spans="1:19">
      <c r="A12" s="593">
        <v>6</v>
      </c>
      <c r="B12" s="595" t="s">
        <v>966</v>
      </c>
      <c r="C12" s="628">
        <v>38001.910000000003</v>
      </c>
      <c r="D12" s="628">
        <v>37204.51</v>
      </c>
      <c r="E12" s="628">
        <v>397.87</v>
      </c>
      <c r="F12" s="628">
        <v>399.53</v>
      </c>
      <c r="G12" s="628">
        <v>0</v>
      </c>
      <c r="H12" s="628">
        <v>0</v>
      </c>
      <c r="I12" s="628">
        <v>903.73</v>
      </c>
      <c r="J12" s="628">
        <v>744.08</v>
      </c>
      <c r="K12" s="628">
        <v>39.79</v>
      </c>
      <c r="L12" s="628">
        <v>119.86</v>
      </c>
      <c r="M12" s="628">
        <v>0</v>
      </c>
      <c r="N12" s="628">
        <v>0</v>
      </c>
      <c r="O12" s="628">
        <v>67</v>
      </c>
      <c r="P12" s="630">
        <v>0</v>
      </c>
      <c r="Q12" s="630">
        <v>0</v>
      </c>
      <c r="R12" s="630">
        <v>0.32227545931243901</v>
      </c>
      <c r="S12" s="628">
        <v>11.2062426599084</v>
      </c>
    </row>
    <row r="13" spans="1:19">
      <c r="A13" s="593">
        <v>7</v>
      </c>
      <c r="B13" s="595" t="s">
        <v>967</v>
      </c>
      <c r="C13" s="628">
        <v>258272.28</v>
      </c>
      <c r="D13" s="628">
        <v>257505.76</v>
      </c>
      <c r="E13" s="628">
        <v>0</v>
      </c>
      <c r="F13" s="628">
        <v>0</v>
      </c>
      <c r="G13" s="628">
        <v>766.52</v>
      </c>
      <c r="H13" s="628">
        <v>0</v>
      </c>
      <c r="I13" s="628">
        <v>5533.3600000000006</v>
      </c>
      <c r="J13" s="628">
        <v>5150.1000000000004</v>
      </c>
      <c r="K13" s="628">
        <v>0</v>
      </c>
      <c r="L13" s="628">
        <v>0</v>
      </c>
      <c r="M13" s="628">
        <v>383.26</v>
      </c>
      <c r="N13" s="628">
        <v>0</v>
      </c>
      <c r="O13" s="628">
        <v>8</v>
      </c>
      <c r="P13" s="630">
        <v>0.125</v>
      </c>
      <c r="Q13" s="630">
        <v>0.13800000000000001</v>
      </c>
      <c r="R13" s="630">
        <v>0.12369762000663501</v>
      </c>
      <c r="S13" s="628">
        <v>78.034596546500495</v>
      </c>
    </row>
    <row r="14" spans="1:19">
      <c r="A14" s="603">
        <v>7.1</v>
      </c>
      <c r="B14" s="596" t="s">
        <v>968</v>
      </c>
      <c r="C14" s="628">
        <v>50208.67</v>
      </c>
      <c r="D14" s="628">
        <v>50208.67</v>
      </c>
      <c r="E14" s="628">
        <v>0</v>
      </c>
      <c r="F14" s="628">
        <v>0</v>
      </c>
      <c r="G14" s="628">
        <v>0</v>
      </c>
      <c r="H14" s="628">
        <v>0</v>
      </c>
      <c r="I14" s="628">
        <v>1004.17</v>
      </c>
      <c r="J14" s="628">
        <v>1004.17</v>
      </c>
      <c r="K14" s="628">
        <v>0</v>
      </c>
      <c r="L14" s="628">
        <v>0</v>
      </c>
      <c r="M14" s="628">
        <v>0</v>
      </c>
      <c r="N14" s="628">
        <v>0</v>
      </c>
      <c r="O14" s="628">
        <v>1</v>
      </c>
      <c r="P14" s="630">
        <v>0</v>
      </c>
      <c r="Q14" s="630">
        <v>0</v>
      </c>
      <c r="R14" s="630">
        <v>0.1</v>
      </c>
      <c r="S14" s="628">
        <v>80.7</v>
      </c>
    </row>
    <row r="15" spans="1:19" ht="25.5">
      <c r="A15" s="603">
        <v>7.2</v>
      </c>
      <c r="B15" s="596" t="s">
        <v>969</v>
      </c>
      <c r="C15" s="628">
        <v>80517.23</v>
      </c>
      <c r="D15" s="628">
        <v>80517.23</v>
      </c>
      <c r="E15" s="628">
        <v>0</v>
      </c>
      <c r="F15" s="628">
        <v>0</v>
      </c>
      <c r="G15" s="628">
        <v>0</v>
      </c>
      <c r="H15" s="628">
        <v>0</v>
      </c>
      <c r="I15" s="628">
        <v>1610.34</v>
      </c>
      <c r="J15" s="628">
        <v>1610.34</v>
      </c>
      <c r="K15" s="628">
        <v>0</v>
      </c>
      <c r="L15" s="628">
        <v>0</v>
      </c>
      <c r="M15" s="628">
        <v>0</v>
      </c>
      <c r="N15" s="628">
        <v>0</v>
      </c>
      <c r="O15" s="628">
        <v>2</v>
      </c>
      <c r="P15" s="630">
        <v>0</v>
      </c>
      <c r="Q15" s="630">
        <v>0</v>
      </c>
      <c r="R15" s="630">
        <v>0.12963680134053199</v>
      </c>
      <c r="S15" s="628">
        <v>99.707515174081294</v>
      </c>
    </row>
    <row r="16" spans="1:19">
      <c r="A16" s="603">
        <v>7.3</v>
      </c>
      <c r="B16" s="596" t="s">
        <v>970</v>
      </c>
      <c r="C16" s="628">
        <v>127546.38</v>
      </c>
      <c r="D16" s="628">
        <v>126779.86</v>
      </c>
      <c r="E16" s="628">
        <v>0</v>
      </c>
      <c r="F16" s="628">
        <v>0</v>
      </c>
      <c r="G16" s="628">
        <v>766.52</v>
      </c>
      <c r="H16" s="628">
        <v>0</v>
      </c>
      <c r="I16" s="628">
        <v>2918.8500000000004</v>
      </c>
      <c r="J16" s="628">
        <v>2535.59</v>
      </c>
      <c r="K16" s="628">
        <v>0</v>
      </c>
      <c r="L16" s="628">
        <v>0</v>
      </c>
      <c r="M16" s="628">
        <v>383.26</v>
      </c>
      <c r="N16" s="628">
        <v>0</v>
      </c>
      <c r="O16" s="628">
        <v>5</v>
      </c>
      <c r="P16" s="630">
        <v>0.125</v>
      </c>
      <c r="Q16" s="630">
        <v>0.13800000000000001</v>
      </c>
      <c r="R16" s="630">
        <v>0.12931065312739701</v>
      </c>
      <c r="S16" s="628">
        <v>63.214657982742601</v>
      </c>
    </row>
    <row r="17" spans="1:19">
      <c r="A17" s="593">
        <v>8</v>
      </c>
      <c r="B17" s="595" t="s">
        <v>971</v>
      </c>
      <c r="C17" s="628">
        <v>0</v>
      </c>
      <c r="D17" s="628">
        <v>0</v>
      </c>
      <c r="E17" s="628">
        <v>0</v>
      </c>
      <c r="F17" s="628">
        <v>0</v>
      </c>
      <c r="G17" s="628">
        <v>0</v>
      </c>
      <c r="H17" s="628">
        <v>0</v>
      </c>
      <c r="I17" s="628">
        <v>0</v>
      </c>
      <c r="J17" s="628">
        <v>0</v>
      </c>
      <c r="K17" s="628">
        <v>0</v>
      </c>
      <c r="L17" s="628">
        <v>0</v>
      </c>
      <c r="M17" s="628">
        <v>0</v>
      </c>
      <c r="N17" s="628">
        <v>0</v>
      </c>
      <c r="O17" s="628">
        <v>0</v>
      </c>
      <c r="P17" s="630">
        <v>0</v>
      </c>
      <c r="Q17" s="630">
        <v>0</v>
      </c>
      <c r="R17" s="630">
        <v>0</v>
      </c>
      <c r="S17" s="628">
        <v>0</v>
      </c>
    </row>
    <row r="18" spans="1:19">
      <c r="A18" s="597">
        <v>9</v>
      </c>
      <c r="B18" s="598" t="s">
        <v>972</v>
      </c>
      <c r="C18" s="629">
        <v>0</v>
      </c>
      <c r="D18" s="629">
        <v>0</v>
      </c>
      <c r="E18" s="629">
        <v>0</v>
      </c>
      <c r="F18" s="629">
        <v>0</v>
      </c>
      <c r="G18" s="629">
        <v>0</v>
      </c>
      <c r="H18" s="629">
        <v>0</v>
      </c>
      <c r="I18" s="629">
        <v>0</v>
      </c>
      <c r="J18" s="629">
        <v>0</v>
      </c>
      <c r="K18" s="629">
        <v>0</v>
      </c>
      <c r="L18" s="629">
        <v>0</v>
      </c>
      <c r="M18" s="629">
        <v>0</v>
      </c>
      <c r="N18" s="629">
        <v>0</v>
      </c>
      <c r="O18" s="629">
        <v>0</v>
      </c>
      <c r="P18" s="631">
        <v>0</v>
      </c>
      <c r="Q18" s="631">
        <v>0</v>
      </c>
      <c r="R18" s="631">
        <v>0</v>
      </c>
      <c r="S18" s="629">
        <v>0</v>
      </c>
    </row>
    <row r="19" spans="1:19">
      <c r="A19" s="593">
        <v>10</v>
      </c>
      <c r="B19" s="599" t="s">
        <v>991</v>
      </c>
      <c r="C19" s="628">
        <v>5508238.4799999995</v>
      </c>
      <c r="D19" s="628">
        <v>4886119.5999999996</v>
      </c>
      <c r="E19" s="628">
        <v>129055.99</v>
      </c>
      <c r="F19" s="628">
        <v>409409.31</v>
      </c>
      <c r="G19" s="628">
        <v>31361.5</v>
      </c>
      <c r="H19" s="628">
        <v>52292.08</v>
      </c>
      <c r="I19" s="628">
        <v>301423.8</v>
      </c>
      <c r="J19" s="628">
        <v>97722.43</v>
      </c>
      <c r="K19" s="628">
        <v>12905.64</v>
      </c>
      <c r="L19" s="628">
        <v>122822.83</v>
      </c>
      <c r="M19" s="628">
        <v>15680.82</v>
      </c>
      <c r="N19" s="628">
        <v>52292.08</v>
      </c>
      <c r="O19" s="628">
        <v>896</v>
      </c>
      <c r="P19" s="630">
        <v>0.14156778380805601</v>
      </c>
      <c r="Q19" s="630">
        <v>0.162032828974711</v>
      </c>
      <c r="R19" s="630">
        <v>0.13789786682211</v>
      </c>
      <c r="S19" s="628">
        <v>52.909247438574802</v>
      </c>
    </row>
    <row r="20" spans="1:19" ht="25.5">
      <c r="A20" s="603">
        <v>10.1</v>
      </c>
      <c r="B20" s="596" t="s">
        <v>996</v>
      </c>
      <c r="C20" s="628">
        <v>0</v>
      </c>
      <c r="D20" s="628">
        <v>0</v>
      </c>
      <c r="E20" s="628">
        <v>0</v>
      </c>
      <c r="F20" s="628">
        <v>0</v>
      </c>
      <c r="G20" s="628">
        <v>0</v>
      </c>
      <c r="H20" s="628">
        <v>0</v>
      </c>
      <c r="I20" s="628"/>
      <c r="J20" s="628"/>
      <c r="K20" s="628"/>
      <c r="L20" s="628"/>
      <c r="M20" s="628"/>
      <c r="N20" s="628"/>
      <c r="O20" s="628"/>
      <c r="P20" s="630"/>
      <c r="Q20" s="630"/>
      <c r="R20" s="630"/>
      <c r="S20" s="628"/>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zoomScaleNormal="100" workbookViewId="0">
      <pane xSplit="1" ySplit="5" topLeftCell="B6" activePane="bottomRight" state="frozen"/>
      <selection activeCell="C8" sqref="B8:G48"/>
      <selection pane="topRight" activeCell="C8" sqref="B8:G48"/>
      <selection pane="bottomLeft" activeCell="C8" sqref="B8:G48"/>
      <selection pane="bottomRight" activeCell="E17" activeCellId="1" sqref="E11 E17"/>
    </sheetView>
  </sheetViews>
  <sheetFormatPr defaultRowHeight="15"/>
  <cols>
    <col min="1" max="1" width="9.5703125" style="1" bestFit="1" customWidth="1"/>
    <col min="2" max="2" width="55.28515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სილქ როუდ ბანკი</v>
      </c>
    </row>
    <row r="2" spans="1:8" ht="15.75">
      <c r="A2" s="14" t="s">
        <v>189</v>
      </c>
      <c r="B2" s="605">
        <f>'1. key ratios'!B2</f>
        <v>44651</v>
      </c>
    </row>
    <row r="3" spans="1:8" ht="15.75">
      <c r="A3" s="14"/>
    </row>
    <row r="4" spans="1:8" ht="16.5" thickBot="1">
      <c r="A4" s="15" t="s">
        <v>405</v>
      </c>
      <c r="B4" s="62" t="s">
        <v>243</v>
      </c>
      <c r="C4" s="15"/>
      <c r="D4" s="24"/>
      <c r="E4" s="24"/>
      <c r="F4" s="25"/>
      <c r="G4" s="25"/>
      <c r="H4" s="26" t="s">
        <v>93</v>
      </c>
    </row>
    <row r="5" spans="1:8" ht="15.75">
      <c r="A5" s="27"/>
      <c r="B5" s="28"/>
      <c r="C5" s="695" t="s">
        <v>194</v>
      </c>
      <c r="D5" s="696"/>
      <c r="E5" s="697"/>
      <c r="F5" s="695" t="s">
        <v>195</v>
      </c>
      <c r="G5" s="696"/>
      <c r="H5" s="698"/>
    </row>
    <row r="6" spans="1:8" ht="15.75">
      <c r="A6" s="29" t="s">
        <v>26</v>
      </c>
      <c r="B6" s="30" t="s">
        <v>153</v>
      </c>
      <c r="C6" s="31" t="s">
        <v>27</v>
      </c>
      <c r="D6" s="31" t="s">
        <v>94</v>
      </c>
      <c r="E6" s="31" t="s">
        <v>68</v>
      </c>
      <c r="F6" s="31" t="s">
        <v>27</v>
      </c>
      <c r="G6" s="31" t="s">
        <v>94</v>
      </c>
      <c r="H6" s="32" t="s">
        <v>68</v>
      </c>
    </row>
    <row r="7" spans="1:8" ht="15.75">
      <c r="A7" s="29">
        <v>1</v>
      </c>
      <c r="B7" s="33" t="s">
        <v>154</v>
      </c>
      <c r="C7" s="226">
        <v>759514.01</v>
      </c>
      <c r="D7" s="226">
        <v>899574.16</v>
      </c>
      <c r="E7" s="227">
        <v>1659088.17</v>
      </c>
      <c r="F7" s="228">
        <v>312944.96000000002</v>
      </c>
      <c r="G7" s="229">
        <v>1127195.1500000001</v>
      </c>
      <c r="H7" s="230">
        <v>1440140.11</v>
      </c>
    </row>
    <row r="8" spans="1:8" ht="15.75">
      <c r="A8" s="29">
        <v>2</v>
      </c>
      <c r="B8" s="33" t="s">
        <v>155</v>
      </c>
      <c r="C8" s="226">
        <v>0</v>
      </c>
      <c r="D8" s="226">
        <v>1133017.3</v>
      </c>
      <c r="E8" s="227">
        <v>1133017.3</v>
      </c>
      <c r="F8" s="228">
        <v>1090324.74</v>
      </c>
      <c r="G8" s="229">
        <v>2393745.83</v>
      </c>
      <c r="H8" s="230">
        <v>3484070.5700000003</v>
      </c>
    </row>
    <row r="9" spans="1:8" ht="15.75">
      <c r="A9" s="29">
        <v>3</v>
      </c>
      <c r="B9" s="33" t="s">
        <v>156</v>
      </c>
      <c r="C9" s="226">
        <v>213249.15</v>
      </c>
      <c r="D9" s="226">
        <v>14284272.16</v>
      </c>
      <c r="E9" s="227">
        <v>14497521.310000001</v>
      </c>
      <c r="F9" s="228">
        <v>4213040.87</v>
      </c>
      <c r="G9" s="229">
        <v>1502868.31</v>
      </c>
      <c r="H9" s="230">
        <v>5715909.1799999997</v>
      </c>
    </row>
    <row r="10" spans="1:8" ht="15.75">
      <c r="A10" s="29">
        <v>4</v>
      </c>
      <c r="B10" s="33" t="s">
        <v>185</v>
      </c>
      <c r="C10" s="226">
        <v>0</v>
      </c>
      <c r="D10" s="226">
        <v>0</v>
      </c>
      <c r="E10" s="227">
        <v>0</v>
      </c>
      <c r="F10" s="228">
        <v>0</v>
      </c>
      <c r="G10" s="229">
        <v>0</v>
      </c>
      <c r="H10" s="230">
        <v>0</v>
      </c>
    </row>
    <row r="11" spans="1:8" ht="15.75">
      <c r="A11" s="29">
        <v>5</v>
      </c>
      <c r="B11" s="33" t="s">
        <v>157</v>
      </c>
      <c r="C11" s="226">
        <v>39787411.450000003</v>
      </c>
      <c r="D11" s="226">
        <v>0</v>
      </c>
      <c r="E11" s="227">
        <v>39787411.450000003</v>
      </c>
      <c r="F11" s="228">
        <v>39946059.650000006</v>
      </c>
      <c r="G11" s="229">
        <v>0</v>
      </c>
      <c r="H11" s="230">
        <v>39946059.650000006</v>
      </c>
    </row>
    <row r="12" spans="1:8" ht="15.75">
      <c r="A12" s="29">
        <v>6.1</v>
      </c>
      <c r="B12" s="34" t="s">
        <v>158</v>
      </c>
      <c r="C12" s="226">
        <v>12395747.629999999</v>
      </c>
      <c r="D12" s="226">
        <v>3584503.01</v>
      </c>
      <c r="E12" s="227">
        <v>15980250.639999999</v>
      </c>
      <c r="F12" s="228">
        <v>8224111.8300000001</v>
      </c>
      <c r="G12" s="229">
        <v>4220878.7299999995</v>
      </c>
      <c r="H12" s="230">
        <v>12444990.559999999</v>
      </c>
    </row>
    <row r="13" spans="1:8" ht="15.75">
      <c r="A13" s="29">
        <v>6.2</v>
      </c>
      <c r="B13" s="34" t="s">
        <v>159</v>
      </c>
      <c r="C13" s="226">
        <v>-648321.42000000004</v>
      </c>
      <c r="D13" s="226">
        <v>-463029.61</v>
      </c>
      <c r="E13" s="227">
        <v>-1111351.03</v>
      </c>
      <c r="F13" s="228">
        <v>-729929.29411089001</v>
      </c>
      <c r="G13" s="229">
        <v>-686068.63623358996</v>
      </c>
      <c r="H13" s="230">
        <v>-1415997.9303444801</v>
      </c>
    </row>
    <row r="14" spans="1:8" ht="15.75">
      <c r="A14" s="29">
        <v>6</v>
      </c>
      <c r="B14" s="33" t="s">
        <v>160</v>
      </c>
      <c r="C14" s="227">
        <v>11747426.209999999</v>
      </c>
      <c r="D14" s="227">
        <v>3121473.4</v>
      </c>
      <c r="E14" s="227">
        <v>14868899.609999999</v>
      </c>
      <c r="F14" s="227">
        <v>7494182.5358891096</v>
      </c>
      <c r="G14" s="227">
        <v>3534810.0937664094</v>
      </c>
      <c r="H14" s="230">
        <v>11028992.629655518</v>
      </c>
    </row>
    <row r="15" spans="1:8" ht="15.75">
      <c r="A15" s="29">
        <v>7</v>
      </c>
      <c r="B15" s="33" t="s">
        <v>161</v>
      </c>
      <c r="C15" s="226">
        <v>1124341.1500000001</v>
      </c>
      <c r="D15" s="226">
        <v>14752.449999999999</v>
      </c>
      <c r="E15" s="227">
        <v>1139093.6000000001</v>
      </c>
      <c r="F15" s="228">
        <v>1101872.54</v>
      </c>
      <c r="G15" s="229">
        <v>25818.039999999997</v>
      </c>
      <c r="H15" s="230">
        <v>1127690.58</v>
      </c>
    </row>
    <row r="16" spans="1:8" ht="15.75">
      <c r="A16" s="29">
        <v>8</v>
      </c>
      <c r="B16" s="33" t="s">
        <v>162</v>
      </c>
      <c r="C16" s="226">
        <v>229857.93</v>
      </c>
      <c r="D16" s="226">
        <v>0</v>
      </c>
      <c r="E16" s="227">
        <v>229857.93</v>
      </c>
      <c r="F16" s="228">
        <v>280730.19</v>
      </c>
      <c r="G16" s="229">
        <v>0</v>
      </c>
      <c r="H16" s="230">
        <v>280730.19</v>
      </c>
    </row>
    <row r="17" spans="1:8" ht="15.75">
      <c r="A17" s="29">
        <v>9</v>
      </c>
      <c r="B17" s="33" t="s">
        <v>163</v>
      </c>
      <c r="C17" s="226">
        <v>20000</v>
      </c>
      <c r="D17" s="226">
        <v>0</v>
      </c>
      <c r="E17" s="227">
        <v>20000</v>
      </c>
      <c r="F17" s="228">
        <v>20000</v>
      </c>
      <c r="G17" s="229">
        <v>0</v>
      </c>
      <c r="H17" s="230">
        <v>20000</v>
      </c>
    </row>
    <row r="18" spans="1:8" ht="15.75">
      <c r="A18" s="29">
        <v>10</v>
      </c>
      <c r="B18" s="33" t="s">
        <v>164</v>
      </c>
      <c r="C18" s="226">
        <v>16390331.889999997</v>
      </c>
      <c r="D18" s="226">
        <v>0</v>
      </c>
      <c r="E18" s="227">
        <v>16390331.889999997</v>
      </c>
      <c r="F18" s="228">
        <v>14209874.169999996</v>
      </c>
      <c r="G18" s="229">
        <v>0</v>
      </c>
      <c r="H18" s="230">
        <v>14209874.169999996</v>
      </c>
    </row>
    <row r="19" spans="1:8" ht="15.75">
      <c r="A19" s="29">
        <v>11</v>
      </c>
      <c r="B19" s="33" t="s">
        <v>165</v>
      </c>
      <c r="C19" s="226">
        <v>1836202.88</v>
      </c>
      <c r="D19" s="226">
        <v>627685.62000000011</v>
      </c>
      <c r="E19" s="227">
        <v>2463888.5</v>
      </c>
      <c r="F19" s="228">
        <v>3931596.76</v>
      </c>
      <c r="G19" s="229">
        <v>176265.63</v>
      </c>
      <c r="H19" s="230">
        <v>4107862.3899999997</v>
      </c>
    </row>
    <row r="20" spans="1:8" ht="15.75">
      <c r="A20" s="29">
        <v>12</v>
      </c>
      <c r="B20" s="35" t="s">
        <v>166</v>
      </c>
      <c r="C20" s="227">
        <v>72108334.669999987</v>
      </c>
      <c r="D20" s="227">
        <v>20080775.09</v>
      </c>
      <c r="E20" s="227">
        <v>92189109.75999999</v>
      </c>
      <c r="F20" s="227">
        <v>72600626.415889114</v>
      </c>
      <c r="G20" s="227">
        <v>8760703.0537664108</v>
      </c>
      <c r="H20" s="230">
        <v>81361329.469655529</v>
      </c>
    </row>
    <row r="21" spans="1:8" ht="15.75">
      <c r="A21" s="29"/>
      <c r="B21" s="30" t="s">
        <v>183</v>
      </c>
      <c r="C21" s="231"/>
      <c r="D21" s="231"/>
      <c r="E21" s="231"/>
      <c r="F21" s="232"/>
      <c r="G21" s="233"/>
      <c r="H21" s="234"/>
    </row>
    <row r="22" spans="1:8" ht="15.75">
      <c r="A22" s="29">
        <v>13</v>
      </c>
      <c r="B22" s="33" t="s">
        <v>167</v>
      </c>
      <c r="C22" s="226">
        <v>0</v>
      </c>
      <c r="D22" s="226">
        <v>0</v>
      </c>
      <c r="E22" s="227">
        <v>0</v>
      </c>
      <c r="F22" s="228">
        <v>0</v>
      </c>
      <c r="G22" s="229">
        <v>0</v>
      </c>
      <c r="H22" s="230">
        <v>0</v>
      </c>
    </row>
    <row r="23" spans="1:8" ht="15.75">
      <c r="A23" s="29">
        <v>14</v>
      </c>
      <c r="B23" s="33" t="s">
        <v>168</v>
      </c>
      <c r="C23" s="226">
        <v>5978638.8100000005</v>
      </c>
      <c r="D23" s="226">
        <v>4221993.07</v>
      </c>
      <c r="E23" s="227">
        <v>10200631.880000001</v>
      </c>
      <c r="F23" s="228">
        <v>2693687.63</v>
      </c>
      <c r="G23" s="229">
        <v>4981914.88</v>
      </c>
      <c r="H23" s="230">
        <v>7675602.5099999998</v>
      </c>
    </row>
    <row r="24" spans="1:8" ht="15.75">
      <c r="A24" s="29">
        <v>15</v>
      </c>
      <c r="B24" s="33" t="s">
        <v>169</v>
      </c>
      <c r="C24" s="226">
        <v>1011236.4</v>
      </c>
      <c r="D24" s="226">
        <v>370463.57</v>
      </c>
      <c r="E24" s="227">
        <v>1381699.97</v>
      </c>
      <c r="F24" s="228">
        <v>421382.84</v>
      </c>
      <c r="G24" s="229">
        <v>304678.99</v>
      </c>
      <c r="H24" s="230">
        <v>726061.83000000007</v>
      </c>
    </row>
    <row r="25" spans="1:8" ht="15.75">
      <c r="A25" s="29">
        <v>16</v>
      </c>
      <c r="B25" s="33" t="s">
        <v>170</v>
      </c>
      <c r="C25" s="226">
        <v>1995810</v>
      </c>
      <c r="D25" s="226">
        <v>147122.1</v>
      </c>
      <c r="E25" s="227">
        <v>2142932.1</v>
      </c>
      <c r="F25" s="228">
        <v>1996150</v>
      </c>
      <c r="G25" s="229">
        <v>230507.66</v>
      </c>
      <c r="H25" s="230">
        <v>2226657.66</v>
      </c>
    </row>
    <row r="26" spans="1:8" ht="15.75">
      <c r="A26" s="29">
        <v>17</v>
      </c>
      <c r="B26" s="33" t="s">
        <v>171</v>
      </c>
      <c r="C26" s="231">
        <v>0</v>
      </c>
      <c r="D26" s="231">
        <v>0</v>
      </c>
      <c r="E26" s="227">
        <v>0</v>
      </c>
      <c r="F26" s="232"/>
      <c r="G26" s="233"/>
      <c r="H26" s="230">
        <v>0</v>
      </c>
    </row>
    <row r="27" spans="1:8" ht="15.75">
      <c r="A27" s="29">
        <v>18</v>
      </c>
      <c r="B27" s="33" t="s">
        <v>172</v>
      </c>
      <c r="C27" s="226">
        <v>20290897.57</v>
      </c>
      <c r="D27" s="226">
        <v>0</v>
      </c>
      <c r="E27" s="227">
        <v>20290897.57</v>
      </c>
      <c r="F27" s="228">
        <v>15000000</v>
      </c>
      <c r="G27" s="229">
        <v>0</v>
      </c>
      <c r="H27" s="230">
        <v>15000000</v>
      </c>
    </row>
    <row r="28" spans="1:8" ht="15.75">
      <c r="A28" s="29">
        <v>19</v>
      </c>
      <c r="B28" s="33" t="s">
        <v>173</v>
      </c>
      <c r="C28" s="226">
        <v>228263.56</v>
      </c>
      <c r="D28" s="226">
        <v>7346.39</v>
      </c>
      <c r="E28" s="227">
        <v>235609.95</v>
      </c>
      <c r="F28" s="228">
        <v>79999.08</v>
      </c>
      <c r="G28" s="229">
        <v>6795.2</v>
      </c>
      <c r="H28" s="230">
        <v>86794.28</v>
      </c>
    </row>
    <row r="29" spans="1:8" ht="15.75">
      <c r="A29" s="29">
        <v>20</v>
      </c>
      <c r="B29" s="33" t="s">
        <v>95</v>
      </c>
      <c r="C29" s="226">
        <v>1973371.11</v>
      </c>
      <c r="D29" s="226">
        <v>469106.64</v>
      </c>
      <c r="E29" s="227">
        <v>2442477.75</v>
      </c>
      <c r="F29" s="228">
        <v>1451826.7200000002</v>
      </c>
      <c r="G29" s="229">
        <v>1133283.08</v>
      </c>
      <c r="H29" s="230">
        <v>2585109.8000000003</v>
      </c>
    </row>
    <row r="30" spans="1:8" ht="15.75">
      <c r="A30" s="29">
        <v>21</v>
      </c>
      <c r="B30" s="33" t="s">
        <v>174</v>
      </c>
      <c r="C30" s="226">
        <v>2500000</v>
      </c>
      <c r="D30" s="226">
        <v>0</v>
      </c>
      <c r="E30" s="227">
        <v>2500000</v>
      </c>
      <c r="F30" s="228">
        <v>0</v>
      </c>
      <c r="G30" s="229">
        <v>0</v>
      </c>
      <c r="H30" s="230">
        <v>0</v>
      </c>
    </row>
    <row r="31" spans="1:8" ht="15.75">
      <c r="A31" s="29">
        <v>22</v>
      </c>
      <c r="B31" s="35" t="s">
        <v>175</v>
      </c>
      <c r="C31" s="227">
        <v>33978217.450000003</v>
      </c>
      <c r="D31" s="227">
        <v>5216031.7699999996</v>
      </c>
      <c r="E31" s="227">
        <v>39194249.219999999</v>
      </c>
      <c r="F31" s="227">
        <v>21643046.269999996</v>
      </c>
      <c r="G31" s="227">
        <v>6657179.8100000005</v>
      </c>
      <c r="H31" s="230">
        <v>28300226.079999998</v>
      </c>
    </row>
    <row r="32" spans="1:8" ht="15.75">
      <c r="A32" s="29"/>
      <c r="B32" s="30" t="s">
        <v>184</v>
      </c>
      <c r="C32" s="231"/>
      <c r="D32" s="231"/>
      <c r="E32" s="226"/>
      <c r="F32" s="232"/>
      <c r="G32" s="233"/>
      <c r="H32" s="234"/>
    </row>
    <row r="33" spans="1:8" ht="15.75">
      <c r="A33" s="29">
        <v>23</v>
      </c>
      <c r="B33" s="33" t="s">
        <v>176</v>
      </c>
      <c r="C33" s="226">
        <v>61146400</v>
      </c>
      <c r="D33" s="231">
        <v>0</v>
      </c>
      <c r="E33" s="227">
        <v>61146400</v>
      </c>
      <c r="F33" s="228">
        <v>61146400</v>
      </c>
      <c r="G33" s="233">
        <v>0</v>
      </c>
      <c r="H33" s="230">
        <v>61146400</v>
      </c>
    </row>
    <row r="34" spans="1:8" ht="15.75">
      <c r="A34" s="29">
        <v>24</v>
      </c>
      <c r="B34" s="33" t="s">
        <v>177</v>
      </c>
      <c r="C34" s="226">
        <v>0</v>
      </c>
      <c r="D34" s="231">
        <v>0</v>
      </c>
      <c r="E34" s="227">
        <v>0</v>
      </c>
      <c r="F34" s="228">
        <v>0</v>
      </c>
      <c r="G34" s="233">
        <v>0</v>
      </c>
      <c r="H34" s="230">
        <v>0</v>
      </c>
    </row>
    <row r="35" spans="1:8" ht="15.75">
      <c r="A35" s="29">
        <v>25</v>
      </c>
      <c r="B35" s="34" t="s">
        <v>178</v>
      </c>
      <c r="C35" s="226">
        <v>0</v>
      </c>
      <c r="D35" s="231">
        <v>0</v>
      </c>
      <c r="E35" s="227">
        <v>0</v>
      </c>
      <c r="F35" s="228">
        <v>0</v>
      </c>
      <c r="G35" s="233">
        <v>0</v>
      </c>
      <c r="H35" s="230">
        <v>0</v>
      </c>
    </row>
    <row r="36" spans="1:8" ht="15.75">
      <c r="A36" s="29">
        <v>26</v>
      </c>
      <c r="B36" s="33" t="s">
        <v>179</v>
      </c>
      <c r="C36" s="226">
        <v>0</v>
      </c>
      <c r="D36" s="231">
        <v>0</v>
      </c>
      <c r="E36" s="227">
        <v>0</v>
      </c>
      <c r="F36" s="228">
        <v>0</v>
      </c>
      <c r="G36" s="233">
        <v>0</v>
      </c>
      <c r="H36" s="230">
        <v>0</v>
      </c>
    </row>
    <row r="37" spans="1:8" ht="15.75">
      <c r="A37" s="29">
        <v>27</v>
      </c>
      <c r="B37" s="33" t="s">
        <v>180</v>
      </c>
      <c r="C37" s="226">
        <v>0</v>
      </c>
      <c r="D37" s="231">
        <v>0</v>
      </c>
      <c r="E37" s="227">
        <v>0</v>
      </c>
      <c r="F37" s="228">
        <v>0</v>
      </c>
      <c r="G37" s="233">
        <v>0</v>
      </c>
      <c r="H37" s="230">
        <v>0</v>
      </c>
    </row>
    <row r="38" spans="1:8" ht="15.75">
      <c r="A38" s="29">
        <v>28</v>
      </c>
      <c r="B38" s="33" t="s">
        <v>181</v>
      </c>
      <c r="C38" s="226">
        <v>-12112866.780000001</v>
      </c>
      <c r="D38" s="231">
        <v>0</v>
      </c>
      <c r="E38" s="227">
        <v>-12112866.780000001</v>
      </c>
      <c r="F38" s="228">
        <v>-13067729.43</v>
      </c>
      <c r="G38" s="233">
        <v>0</v>
      </c>
      <c r="H38" s="230">
        <v>-13067729.43</v>
      </c>
    </row>
    <row r="39" spans="1:8" ht="15.75">
      <c r="A39" s="29">
        <v>29</v>
      </c>
      <c r="B39" s="33" t="s">
        <v>196</v>
      </c>
      <c r="C39" s="226">
        <v>3961327.54</v>
      </c>
      <c r="D39" s="231">
        <v>0</v>
      </c>
      <c r="E39" s="227">
        <v>3961327.54</v>
      </c>
      <c r="F39" s="228">
        <v>4982432.3</v>
      </c>
      <c r="G39" s="233">
        <v>0</v>
      </c>
      <c r="H39" s="230">
        <v>4982432.3</v>
      </c>
    </row>
    <row r="40" spans="1:8" ht="15.75">
      <c r="A40" s="29">
        <v>30</v>
      </c>
      <c r="B40" s="35" t="s">
        <v>182</v>
      </c>
      <c r="C40" s="226">
        <v>52994860.759999998</v>
      </c>
      <c r="D40" s="231">
        <v>0</v>
      </c>
      <c r="E40" s="227">
        <v>52994860.759999998</v>
      </c>
      <c r="F40" s="228">
        <v>53061102.869999997</v>
      </c>
      <c r="G40" s="233">
        <v>0</v>
      </c>
      <c r="H40" s="230">
        <v>53061102.869999997</v>
      </c>
    </row>
    <row r="41" spans="1:8" ht="16.5" thickBot="1">
      <c r="A41" s="36">
        <v>31</v>
      </c>
      <c r="B41" s="37" t="s">
        <v>197</v>
      </c>
      <c r="C41" s="235">
        <v>86973078.210000008</v>
      </c>
      <c r="D41" s="235">
        <v>5216031.7699999996</v>
      </c>
      <c r="E41" s="235">
        <v>92189109.980000004</v>
      </c>
      <c r="F41" s="235">
        <v>74704149.139999986</v>
      </c>
      <c r="G41" s="235">
        <v>6657179.8100000005</v>
      </c>
      <c r="H41" s="236">
        <v>81361328.949999988</v>
      </c>
    </row>
    <row r="43" spans="1:8">
      <c r="B43" s="38"/>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D236"/>
  <sheetViews>
    <sheetView topLeftCell="A79" zoomScale="70" zoomScaleNormal="70" workbookViewId="0">
      <selection activeCell="B93" sqref="B93:C93"/>
    </sheetView>
  </sheetViews>
  <sheetFormatPr defaultColWidth="43.5703125" defaultRowHeight="11.25"/>
  <cols>
    <col min="1" max="1" width="8" style="216" customWidth="1"/>
    <col min="2" max="2" width="66.28515625" style="217" customWidth="1"/>
    <col min="3" max="3" width="131.42578125" style="218" customWidth="1"/>
    <col min="4" max="5" width="10.28515625" style="209" customWidth="1"/>
    <col min="6" max="16384" width="43.5703125" style="209"/>
  </cols>
  <sheetData>
    <row r="1" spans="1:3" ht="12.75" thickTop="1" thickBot="1">
      <c r="A1" s="850" t="s">
        <v>325</v>
      </c>
      <c r="B1" s="851"/>
      <c r="C1" s="852"/>
    </row>
    <row r="2" spans="1:3" ht="26.25" customHeight="1">
      <c r="A2" s="546"/>
      <c r="B2" s="802" t="s">
        <v>326</v>
      </c>
      <c r="C2" s="802"/>
    </row>
    <row r="3" spans="1:3" s="214" customFormat="1" ht="11.25" customHeight="1">
      <c r="A3" s="213"/>
      <c r="B3" s="802" t="s">
        <v>418</v>
      </c>
      <c r="C3" s="802"/>
    </row>
    <row r="4" spans="1:3" ht="12" customHeight="1" thickBot="1">
      <c r="A4" s="833" t="s">
        <v>422</v>
      </c>
      <c r="B4" s="834"/>
      <c r="C4" s="835"/>
    </row>
    <row r="5" spans="1:3" ht="12" thickTop="1">
      <c r="A5" s="210"/>
      <c r="B5" s="836" t="s">
        <v>327</v>
      </c>
      <c r="C5" s="837"/>
    </row>
    <row r="6" spans="1:3">
      <c r="A6" s="546"/>
      <c r="B6" s="806" t="s">
        <v>419</v>
      </c>
      <c r="C6" s="807"/>
    </row>
    <row r="7" spans="1:3">
      <c r="A7" s="546"/>
      <c r="B7" s="806" t="s">
        <v>328</v>
      </c>
      <c r="C7" s="807"/>
    </row>
    <row r="8" spans="1:3">
      <c r="A8" s="546"/>
      <c r="B8" s="806" t="s">
        <v>420</v>
      </c>
      <c r="C8" s="807"/>
    </row>
    <row r="9" spans="1:3">
      <c r="A9" s="546"/>
      <c r="B9" s="848" t="s">
        <v>421</v>
      </c>
      <c r="C9" s="849"/>
    </row>
    <row r="10" spans="1:3">
      <c r="A10" s="546"/>
      <c r="B10" s="838" t="s">
        <v>329</v>
      </c>
      <c r="C10" s="839" t="s">
        <v>329</v>
      </c>
    </row>
    <row r="11" spans="1:3">
      <c r="A11" s="546"/>
      <c r="B11" s="838" t="s">
        <v>330</v>
      </c>
      <c r="C11" s="839" t="s">
        <v>330</v>
      </c>
    </row>
    <row r="12" spans="1:3">
      <c r="A12" s="546"/>
      <c r="B12" s="838" t="s">
        <v>331</v>
      </c>
      <c r="C12" s="839" t="s">
        <v>331</v>
      </c>
    </row>
    <row r="13" spans="1:3">
      <c r="A13" s="546"/>
      <c r="B13" s="838" t="s">
        <v>332</v>
      </c>
      <c r="C13" s="839" t="s">
        <v>332</v>
      </c>
    </row>
    <row r="14" spans="1:3">
      <c r="A14" s="546"/>
      <c r="B14" s="838" t="s">
        <v>333</v>
      </c>
      <c r="C14" s="839" t="s">
        <v>333</v>
      </c>
    </row>
    <row r="15" spans="1:3" ht="21.75" customHeight="1">
      <c r="A15" s="546"/>
      <c r="B15" s="838" t="s">
        <v>334</v>
      </c>
      <c r="C15" s="839" t="s">
        <v>334</v>
      </c>
    </row>
    <row r="16" spans="1:3">
      <c r="A16" s="546"/>
      <c r="B16" s="838" t="s">
        <v>335</v>
      </c>
      <c r="C16" s="839" t="s">
        <v>336</v>
      </c>
    </row>
    <row r="17" spans="1:3">
      <c r="A17" s="546"/>
      <c r="B17" s="838" t="s">
        <v>337</v>
      </c>
      <c r="C17" s="839" t="s">
        <v>338</v>
      </c>
    </row>
    <row r="18" spans="1:3">
      <c r="A18" s="546"/>
      <c r="B18" s="838" t="s">
        <v>339</v>
      </c>
      <c r="C18" s="839" t="s">
        <v>340</v>
      </c>
    </row>
    <row r="19" spans="1:3">
      <c r="A19" s="546"/>
      <c r="B19" s="838" t="s">
        <v>341</v>
      </c>
      <c r="C19" s="839" t="s">
        <v>341</v>
      </c>
    </row>
    <row r="20" spans="1:3">
      <c r="A20" s="546"/>
      <c r="B20" s="838" t="s">
        <v>342</v>
      </c>
      <c r="C20" s="839" t="s">
        <v>342</v>
      </c>
    </row>
    <row r="21" spans="1:3">
      <c r="A21" s="546"/>
      <c r="B21" s="838" t="s">
        <v>343</v>
      </c>
      <c r="C21" s="839" t="s">
        <v>343</v>
      </c>
    </row>
    <row r="22" spans="1:3" ht="23.25" customHeight="1">
      <c r="A22" s="546"/>
      <c r="B22" s="838" t="s">
        <v>344</v>
      </c>
      <c r="C22" s="839" t="s">
        <v>345</v>
      </c>
    </row>
    <row r="23" spans="1:3">
      <c r="A23" s="546"/>
      <c r="B23" s="838" t="s">
        <v>346</v>
      </c>
      <c r="C23" s="839" t="s">
        <v>346</v>
      </c>
    </row>
    <row r="24" spans="1:3">
      <c r="A24" s="546"/>
      <c r="B24" s="838" t="s">
        <v>347</v>
      </c>
      <c r="C24" s="839" t="s">
        <v>348</v>
      </c>
    </row>
    <row r="25" spans="1:3" ht="12" thickBot="1">
      <c r="A25" s="211"/>
      <c r="B25" s="842" t="s">
        <v>349</v>
      </c>
      <c r="C25" s="843"/>
    </row>
    <row r="26" spans="1:3" ht="12.75" thickTop="1" thickBot="1">
      <c r="A26" s="833" t="s">
        <v>432</v>
      </c>
      <c r="B26" s="834"/>
      <c r="C26" s="835"/>
    </row>
    <row r="27" spans="1:3" ht="12.75" thickTop="1" thickBot="1">
      <c r="A27" s="212"/>
      <c r="B27" s="844" t="s">
        <v>350</v>
      </c>
      <c r="C27" s="845"/>
    </row>
    <row r="28" spans="1:3" ht="12.75" thickTop="1" thickBot="1">
      <c r="A28" s="833" t="s">
        <v>423</v>
      </c>
      <c r="B28" s="834"/>
      <c r="C28" s="835"/>
    </row>
    <row r="29" spans="1:3" ht="12" thickTop="1">
      <c r="A29" s="210"/>
      <c r="B29" s="846" t="s">
        <v>351</v>
      </c>
      <c r="C29" s="847" t="s">
        <v>352</v>
      </c>
    </row>
    <row r="30" spans="1:3">
      <c r="A30" s="546"/>
      <c r="B30" s="824" t="s">
        <v>353</v>
      </c>
      <c r="C30" s="825" t="s">
        <v>354</v>
      </c>
    </row>
    <row r="31" spans="1:3">
      <c r="A31" s="546"/>
      <c r="B31" s="824" t="s">
        <v>355</v>
      </c>
      <c r="C31" s="825" t="s">
        <v>356</v>
      </c>
    </row>
    <row r="32" spans="1:3">
      <c r="A32" s="546"/>
      <c r="B32" s="824" t="s">
        <v>357</v>
      </c>
      <c r="C32" s="825" t="s">
        <v>358</v>
      </c>
    </row>
    <row r="33" spans="1:3">
      <c r="A33" s="546"/>
      <c r="B33" s="824" t="s">
        <v>359</v>
      </c>
      <c r="C33" s="825" t="s">
        <v>360</v>
      </c>
    </row>
    <row r="34" spans="1:3">
      <c r="A34" s="546"/>
      <c r="B34" s="824" t="s">
        <v>361</v>
      </c>
      <c r="C34" s="825" t="s">
        <v>362</v>
      </c>
    </row>
    <row r="35" spans="1:3" ht="23.25" customHeight="1">
      <c r="A35" s="546"/>
      <c r="B35" s="824" t="s">
        <v>363</v>
      </c>
      <c r="C35" s="825" t="s">
        <v>364</v>
      </c>
    </row>
    <row r="36" spans="1:3" ht="24" customHeight="1">
      <c r="A36" s="546"/>
      <c r="B36" s="824" t="s">
        <v>365</v>
      </c>
      <c r="C36" s="825" t="s">
        <v>366</v>
      </c>
    </row>
    <row r="37" spans="1:3" ht="24.75" customHeight="1">
      <c r="A37" s="546"/>
      <c r="B37" s="824" t="s">
        <v>367</v>
      </c>
      <c r="C37" s="825" t="s">
        <v>368</v>
      </c>
    </row>
    <row r="38" spans="1:3" ht="23.25" customHeight="1">
      <c r="A38" s="546"/>
      <c r="B38" s="824" t="s">
        <v>424</v>
      </c>
      <c r="C38" s="825" t="s">
        <v>369</v>
      </c>
    </row>
    <row r="39" spans="1:3" ht="39.75" customHeight="1">
      <c r="A39" s="546"/>
      <c r="B39" s="838" t="s">
        <v>438</v>
      </c>
      <c r="C39" s="839" t="s">
        <v>370</v>
      </c>
    </row>
    <row r="40" spans="1:3" ht="12" customHeight="1">
      <c r="A40" s="546"/>
      <c r="B40" s="824" t="s">
        <v>371</v>
      </c>
      <c r="C40" s="825" t="s">
        <v>372</v>
      </c>
    </row>
    <row r="41" spans="1:3" ht="27" customHeight="1" thickBot="1">
      <c r="A41" s="211"/>
      <c r="B41" s="840" t="s">
        <v>373</v>
      </c>
      <c r="C41" s="841" t="s">
        <v>374</v>
      </c>
    </row>
    <row r="42" spans="1:3" ht="12.75" thickTop="1" thickBot="1">
      <c r="A42" s="833" t="s">
        <v>425</v>
      </c>
      <c r="B42" s="834"/>
      <c r="C42" s="835"/>
    </row>
    <row r="43" spans="1:3" ht="12" thickTop="1">
      <c r="A43" s="210"/>
      <c r="B43" s="836" t="s">
        <v>461</v>
      </c>
      <c r="C43" s="837" t="s">
        <v>375</v>
      </c>
    </row>
    <row r="44" spans="1:3">
      <c r="A44" s="546"/>
      <c r="B44" s="806" t="s">
        <v>460</v>
      </c>
      <c r="C44" s="807"/>
    </row>
    <row r="45" spans="1:3" ht="23.25" customHeight="1" thickBot="1">
      <c r="A45" s="211"/>
      <c r="B45" s="831" t="s">
        <v>376</v>
      </c>
      <c r="C45" s="832" t="s">
        <v>377</v>
      </c>
    </row>
    <row r="46" spans="1:3" ht="11.25" customHeight="1" thickTop="1" thickBot="1">
      <c r="A46" s="833" t="s">
        <v>426</v>
      </c>
      <c r="B46" s="834"/>
      <c r="C46" s="835"/>
    </row>
    <row r="47" spans="1:3" ht="26.25" customHeight="1" thickTop="1">
      <c r="A47" s="546"/>
      <c r="B47" s="806" t="s">
        <v>427</v>
      </c>
      <c r="C47" s="807"/>
    </row>
    <row r="48" spans="1:3" ht="12" thickBot="1">
      <c r="A48" s="833" t="s">
        <v>428</v>
      </c>
      <c r="B48" s="834"/>
      <c r="C48" s="835"/>
    </row>
    <row r="49" spans="1:3" ht="12" thickTop="1">
      <c r="A49" s="210"/>
      <c r="B49" s="836" t="s">
        <v>378</v>
      </c>
      <c r="C49" s="837" t="s">
        <v>378</v>
      </c>
    </row>
    <row r="50" spans="1:3" ht="11.25" customHeight="1">
      <c r="A50" s="546"/>
      <c r="B50" s="806" t="s">
        <v>379</v>
      </c>
      <c r="C50" s="807" t="s">
        <v>379</v>
      </c>
    </row>
    <row r="51" spans="1:3">
      <c r="A51" s="546"/>
      <c r="B51" s="806" t="s">
        <v>380</v>
      </c>
      <c r="C51" s="807" t="s">
        <v>380</v>
      </c>
    </row>
    <row r="52" spans="1:3" ht="11.25" customHeight="1">
      <c r="A52" s="546"/>
      <c r="B52" s="806" t="s">
        <v>487</v>
      </c>
      <c r="C52" s="807" t="s">
        <v>381</v>
      </c>
    </row>
    <row r="53" spans="1:3" ht="33.6" customHeight="1">
      <c r="A53" s="546"/>
      <c r="B53" s="806" t="s">
        <v>382</v>
      </c>
      <c r="C53" s="807" t="s">
        <v>382</v>
      </c>
    </row>
    <row r="54" spans="1:3" ht="11.25" customHeight="1">
      <c r="A54" s="546"/>
      <c r="B54" s="806" t="s">
        <v>481</v>
      </c>
      <c r="C54" s="807" t="s">
        <v>383</v>
      </c>
    </row>
    <row r="55" spans="1:3" ht="11.25" customHeight="1" thickBot="1">
      <c r="A55" s="833" t="s">
        <v>429</v>
      </c>
      <c r="B55" s="834"/>
      <c r="C55" s="835"/>
    </row>
    <row r="56" spans="1:3" ht="12" thickTop="1">
      <c r="A56" s="210"/>
      <c r="B56" s="836" t="s">
        <v>378</v>
      </c>
      <c r="C56" s="837" t="s">
        <v>378</v>
      </c>
    </row>
    <row r="57" spans="1:3">
      <c r="A57" s="546"/>
      <c r="B57" s="806" t="s">
        <v>384</v>
      </c>
      <c r="C57" s="807" t="s">
        <v>384</v>
      </c>
    </row>
    <row r="58" spans="1:3">
      <c r="A58" s="546"/>
      <c r="B58" s="806" t="s">
        <v>435</v>
      </c>
      <c r="C58" s="807" t="s">
        <v>385</v>
      </c>
    </row>
    <row r="59" spans="1:3">
      <c r="A59" s="546"/>
      <c r="B59" s="806" t="s">
        <v>386</v>
      </c>
      <c r="C59" s="807" t="s">
        <v>386</v>
      </c>
    </row>
    <row r="60" spans="1:3">
      <c r="A60" s="546"/>
      <c r="B60" s="806" t="s">
        <v>387</v>
      </c>
      <c r="C60" s="807" t="s">
        <v>387</v>
      </c>
    </row>
    <row r="61" spans="1:3">
      <c r="A61" s="546"/>
      <c r="B61" s="806" t="s">
        <v>388</v>
      </c>
      <c r="C61" s="807" t="s">
        <v>388</v>
      </c>
    </row>
    <row r="62" spans="1:3">
      <c r="A62" s="546"/>
      <c r="B62" s="806" t="s">
        <v>436</v>
      </c>
      <c r="C62" s="807" t="s">
        <v>389</v>
      </c>
    </row>
    <row r="63" spans="1:3">
      <c r="A63" s="546"/>
      <c r="B63" s="806" t="s">
        <v>390</v>
      </c>
      <c r="C63" s="807" t="s">
        <v>390</v>
      </c>
    </row>
    <row r="64" spans="1:3" ht="12" thickBot="1">
      <c r="A64" s="211"/>
      <c r="B64" s="831" t="s">
        <v>391</v>
      </c>
      <c r="C64" s="832" t="s">
        <v>391</v>
      </c>
    </row>
    <row r="65" spans="1:3" ht="11.25" customHeight="1" thickTop="1">
      <c r="A65" s="819" t="s">
        <v>430</v>
      </c>
      <c r="B65" s="820"/>
      <c r="C65" s="821"/>
    </row>
    <row r="66" spans="1:3" ht="12" thickBot="1">
      <c r="A66" s="211"/>
      <c r="B66" s="831" t="s">
        <v>392</v>
      </c>
      <c r="C66" s="832" t="s">
        <v>392</v>
      </c>
    </row>
    <row r="67" spans="1:3" ht="11.25" customHeight="1" thickTop="1" thickBot="1">
      <c r="A67" s="833" t="s">
        <v>431</v>
      </c>
      <c r="B67" s="834"/>
      <c r="C67" s="835"/>
    </row>
    <row r="68" spans="1:3" ht="12" thickTop="1">
      <c r="A68" s="210"/>
      <c r="B68" s="836" t="s">
        <v>393</v>
      </c>
      <c r="C68" s="837" t="s">
        <v>393</v>
      </c>
    </row>
    <row r="69" spans="1:3">
      <c r="A69" s="546"/>
      <c r="B69" s="806" t="s">
        <v>394</v>
      </c>
      <c r="C69" s="807" t="s">
        <v>394</v>
      </c>
    </row>
    <row r="70" spans="1:3">
      <c r="A70" s="546"/>
      <c r="B70" s="806" t="s">
        <v>395</v>
      </c>
      <c r="C70" s="807" t="s">
        <v>395</v>
      </c>
    </row>
    <row r="71" spans="1:3" ht="55.15" customHeight="1">
      <c r="A71" s="546"/>
      <c r="B71" s="829" t="s">
        <v>958</v>
      </c>
      <c r="C71" s="830" t="s">
        <v>396</v>
      </c>
    </row>
    <row r="72" spans="1:3" ht="33.75" customHeight="1">
      <c r="A72" s="546"/>
      <c r="B72" s="829" t="s">
        <v>440</v>
      </c>
      <c r="C72" s="830" t="s">
        <v>397</v>
      </c>
    </row>
    <row r="73" spans="1:3" ht="15.75" customHeight="1">
      <c r="A73" s="546"/>
      <c r="B73" s="829" t="s">
        <v>437</v>
      </c>
      <c r="C73" s="830" t="s">
        <v>398</v>
      </c>
    </row>
    <row r="74" spans="1:3">
      <c r="A74" s="546"/>
      <c r="B74" s="806" t="s">
        <v>399</v>
      </c>
      <c r="C74" s="807" t="s">
        <v>399</v>
      </c>
    </row>
    <row r="75" spans="1:3" ht="12" thickBot="1">
      <c r="A75" s="211"/>
      <c r="B75" s="831" t="s">
        <v>400</v>
      </c>
      <c r="C75" s="832" t="s">
        <v>400</v>
      </c>
    </row>
    <row r="76" spans="1:3" ht="12" thickTop="1">
      <c r="A76" s="819" t="s">
        <v>464</v>
      </c>
      <c r="B76" s="820"/>
      <c r="C76" s="821"/>
    </row>
    <row r="77" spans="1:3">
      <c r="A77" s="546"/>
      <c r="B77" s="806" t="s">
        <v>392</v>
      </c>
      <c r="C77" s="807"/>
    </row>
    <row r="78" spans="1:3">
      <c r="A78" s="546"/>
      <c r="B78" s="806" t="s">
        <v>462</v>
      </c>
      <c r="C78" s="807"/>
    </row>
    <row r="79" spans="1:3">
      <c r="A79" s="546"/>
      <c r="B79" s="806" t="s">
        <v>463</v>
      </c>
      <c r="C79" s="807"/>
    </row>
    <row r="80" spans="1:3">
      <c r="A80" s="819" t="s">
        <v>465</v>
      </c>
      <c r="B80" s="820"/>
      <c r="C80" s="821"/>
    </row>
    <row r="81" spans="1:3">
      <c r="A81" s="546"/>
      <c r="B81" s="806" t="s">
        <v>392</v>
      </c>
      <c r="C81" s="807"/>
    </row>
    <row r="82" spans="1:3">
      <c r="A82" s="546"/>
      <c r="B82" s="806" t="s">
        <v>466</v>
      </c>
      <c r="C82" s="807"/>
    </row>
    <row r="83" spans="1:3" ht="76.5" customHeight="1">
      <c r="A83" s="546"/>
      <c r="B83" s="806" t="s">
        <v>480</v>
      </c>
      <c r="C83" s="807"/>
    </row>
    <row r="84" spans="1:3" ht="53.25" customHeight="1">
      <c r="A84" s="546"/>
      <c r="B84" s="806" t="s">
        <v>479</v>
      </c>
      <c r="C84" s="807"/>
    </row>
    <row r="85" spans="1:3">
      <c r="A85" s="546"/>
      <c r="B85" s="806" t="s">
        <v>467</v>
      </c>
      <c r="C85" s="807"/>
    </row>
    <row r="86" spans="1:3">
      <c r="A86" s="546"/>
      <c r="B86" s="806" t="s">
        <v>468</v>
      </c>
      <c r="C86" s="807"/>
    </row>
    <row r="87" spans="1:3">
      <c r="A87" s="546"/>
      <c r="B87" s="806" t="s">
        <v>469</v>
      </c>
      <c r="C87" s="807"/>
    </row>
    <row r="88" spans="1:3">
      <c r="A88" s="819" t="s">
        <v>470</v>
      </c>
      <c r="B88" s="820"/>
      <c r="C88" s="821"/>
    </row>
    <row r="89" spans="1:3">
      <c r="A89" s="546"/>
      <c r="B89" s="806" t="s">
        <v>392</v>
      </c>
      <c r="C89" s="807"/>
    </row>
    <row r="90" spans="1:3">
      <c r="A90" s="546"/>
      <c r="B90" s="806" t="s">
        <v>472</v>
      </c>
      <c r="C90" s="807"/>
    </row>
    <row r="91" spans="1:3" ht="12" customHeight="1">
      <c r="A91" s="546"/>
      <c r="B91" s="806" t="s">
        <v>473</v>
      </c>
      <c r="C91" s="807"/>
    </row>
    <row r="92" spans="1:3">
      <c r="A92" s="546"/>
      <c r="B92" s="806" t="s">
        <v>474</v>
      </c>
      <c r="C92" s="807"/>
    </row>
    <row r="93" spans="1:3" ht="24.75" customHeight="1">
      <c r="A93" s="546"/>
      <c r="B93" s="822" t="s">
        <v>515</v>
      </c>
      <c r="C93" s="823"/>
    </row>
    <row r="94" spans="1:3" ht="24" customHeight="1">
      <c r="A94" s="546"/>
      <c r="B94" s="822" t="s">
        <v>516</v>
      </c>
      <c r="C94" s="823"/>
    </row>
    <row r="95" spans="1:3" ht="13.5" customHeight="1">
      <c r="A95" s="546"/>
      <c r="B95" s="824" t="s">
        <v>475</v>
      </c>
      <c r="C95" s="825"/>
    </row>
    <row r="96" spans="1:3" ht="11.25" customHeight="1" thickBot="1">
      <c r="A96" s="826" t="s">
        <v>511</v>
      </c>
      <c r="B96" s="827"/>
      <c r="C96" s="828"/>
    </row>
    <row r="97" spans="1:3" ht="12.75" thickTop="1" thickBot="1">
      <c r="A97" s="818" t="s">
        <v>401</v>
      </c>
      <c r="B97" s="818"/>
      <c r="C97" s="818"/>
    </row>
    <row r="98" spans="1:3">
      <c r="A98" s="320">
        <v>2</v>
      </c>
      <c r="B98" s="489" t="s">
        <v>491</v>
      </c>
      <c r="C98" s="489" t="s">
        <v>512</v>
      </c>
    </row>
    <row r="99" spans="1:3">
      <c r="A99" s="215">
        <v>3</v>
      </c>
      <c r="B99" s="490" t="s">
        <v>492</v>
      </c>
      <c r="C99" s="491" t="s">
        <v>513</v>
      </c>
    </row>
    <row r="100" spans="1:3">
      <c r="A100" s="215">
        <v>4</v>
      </c>
      <c r="B100" s="490" t="s">
        <v>493</v>
      </c>
      <c r="C100" s="491" t="s">
        <v>517</v>
      </c>
    </row>
    <row r="101" spans="1:3" ht="11.25" customHeight="1">
      <c r="A101" s="215">
        <v>5</v>
      </c>
      <c r="B101" s="490" t="s">
        <v>494</v>
      </c>
      <c r="C101" s="491" t="s">
        <v>514</v>
      </c>
    </row>
    <row r="102" spans="1:3" ht="12" customHeight="1">
      <c r="A102" s="215">
        <v>6</v>
      </c>
      <c r="B102" s="490" t="s">
        <v>509</v>
      </c>
      <c r="C102" s="491" t="s">
        <v>495</v>
      </c>
    </row>
    <row r="103" spans="1:3" ht="12" customHeight="1">
      <c r="A103" s="215">
        <v>7</v>
      </c>
      <c r="B103" s="490" t="s">
        <v>496</v>
      </c>
      <c r="C103" s="491" t="s">
        <v>510</v>
      </c>
    </row>
    <row r="104" spans="1:3">
      <c r="A104" s="215">
        <v>8</v>
      </c>
      <c r="B104" s="490" t="s">
        <v>501</v>
      </c>
      <c r="C104" s="491" t="s">
        <v>521</v>
      </c>
    </row>
    <row r="105" spans="1:3" ht="11.25" customHeight="1">
      <c r="A105" s="819" t="s">
        <v>476</v>
      </c>
      <c r="B105" s="820"/>
      <c r="C105" s="821"/>
    </row>
    <row r="106" spans="1:3" ht="12" customHeight="1">
      <c r="A106" s="546"/>
      <c r="B106" s="806" t="s">
        <v>392</v>
      </c>
      <c r="C106" s="807"/>
    </row>
    <row r="107" spans="1:3">
      <c r="A107" s="819" t="s">
        <v>656</v>
      </c>
      <c r="B107" s="820"/>
      <c r="C107" s="821"/>
    </row>
    <row r="108" spans="1:3" ht="12" customHeight="1">
      <c r="A108" s="546"/>
      <c r="B108" s="806" t="s">
        <v>658</v>
      </c>
      <c r="C108" s="807"/>
    </row>
    <row r="109" spans="1:3">
      <c r="A109" s="546"/>
      <c r="B109" s="806" t="s">
        <v>659</v>
      </c>
      <c r="C109" s="807"/>
    </row>
    <row r="110" spans="1:3">
      <c r="A110" s="546"/>
      <c r="B110" s="806" t="s">
        <v>657</v>
      </c>
      <c r="C110" s="807"/>
    </row>
    <row r="111" spans="1:3">
      <c r="A111" s="801" t="s">
        <v>1005</v>
      </c>
      <c r="B111" s="801"/>
      <c r="C111" s="801"/>
    </row>
    <row r="112" spans="1:3">
      <c r="A112" s="815" t="s">
        <v>325</v>
      </c>
      <c r="B112" s="815"/>
      <c r="C112" s="815"/>
    </row>
    <row r="113" spans="1:3">
      <c r="A113" s="547">
        <v>1</v>
      </c>
      <c r="B113" s="810" t="s">
        <v>833</v>
      </c>
      <c r="C113" s="811"/>
    </row>
    <row r="114" spans="1:3">
      <c r="A114" s="547">
        <v>2</v>
      </c>
      <c r="B114" s="816" t="s">
        <v>834</v>
      </c>
      <c r="C114" s="817"/>
    </row>
    <row r="115" spans="1:3">
      <c r="A115" s="547">
        <v>3</v>
      </c>
      <c r="B115" s="810" t="s">
        <v>835</v>
      </c>
      <c r="C115" s="811"/>
    </row>
    <row r="116" spans="1:3">
      <c r="A116" s="547">
        <v>4</v>
      </c>
      <c r="B116" s="810" t="s">
        <v>836</v>
      </c>
      <c r="C116" s="811"/>
    </row>
    <row r="117" spans="1:3">
      <c r="A117" s="547">
        <v>5</v>
      </c>
      <c r="B117" s="810" t="s">
        <v>837</v>
      </c>
      <c r="C117" s="811"/>
    </row>
    <row r="118" spans="1:3" ht="55.5" customHeight="1">
      <c r="A118" s="547">
        <v>6</v>
      </c>
      <c r="B118" s="810" t="s">
        <v>945</v>
      </c>
      <c r="C118" s="811"/>
    </row>
    <row r="119" spans="1:3" ht="22.5">
      <c r="A119" s="547">
        <v>6.01</v>
      </c>
      <c r="B119" s="548" t="s">
        <v>692</v>
      </c>
      <c r="C119" s="553" t="s">
        <v>946</v>
      </c>
    </row>
    <row r="120" spans="1:3" ht="33.75">
      <c r="A120" s="547">
        <v>6.02</v>
      </c>
      <c r="B120" s="548" t="s">
        <v>693</v>
      </c>
      <c r="C120" s="553" t="s">
        <v>952</v>
      </c>
    </row>
    <row r="121" spans="1:3">
      <c r="A121" s="547">
        <v>6.03</v>
      </c>
      <c r="B121" s="553" t="s">
        <v>694</v>
      </c>
      <c r="C121" s="553" t="s">
        <v>838</v>
      </c>
    </row>
    <row r="122" spans="1:3">
      <c r="A122" s="547">
        <v>6.04</v>
      </c>
      <c r="B122" s="548" t="s">
        <v>695</v>
      </c>
      <c r="C122" s="549" t="s">
        <v>839</v>
      </c>
    </row>
    <row r="123" spans="1:3">
      <c r="A123" s="547">
        <v>6.05</v>
      </c>
      <c r="B123" s="548" t="s">
        <v>696</v>
      </c>
      <c r="C123" s="549" t="s">
        <v>840</v>
      </c>
    </row>
    <row r="124" spans="1:3" ht="22.5">
      <c r="A124" s="547">
        <v>6.06</v>
      </c>
      <c r="B124" s="548" t="s">
        <v>697</v>
      </c>
      <c r="C124" s="549" t="s">
        <v>841</v>
      </c>
    </row>
    <row r="125" spans="1:3">
      <c r="A125" s="547">
        <v>6.07</v>
      </c>
      <c r="B125" s="550" t="s">
        <v>698</v>
      </c>
      <c r="C125" s="549" t="s">
        <v>842</v>
      </c>
    </row>
    <row r="126" spans="1:3" ht="22.5">
      <c r="A126" s="547">
        <v>6.08</v>
      </c>
      <c r="B126" s="548" t="s">
        <v>699</v>
      </c>
      <c r="C126" s="549" t="s">
        <v>843</v>
      </c>
    </row>
    <row r="127" spans="1:3" ht="22.5">
      <c r="A127" s="547">
        <v>6.09</v>
      </c>
      <c r="B127" s="551" t="s">
        <v>700</v>
      </c>
      <c r="C127" s="549" t="s">
        <v>844</v>
      </c>
    </row>
    <row r="128" spans="1:3">
      <c r="A128" s="552">
        <v>6.1</v>
      </c>
      <c r="B128" s="551" t="s">
        <v>701</v>
      </c>
      <c r="C128" s="549" t="s">
        <v>845</v>
      </c>
    </row>
    <row r="129" spans="1:3">
      <c r="A129" s="547">
        <v>6.11</v>
      </c>
      <c r="B129" s="551" t="s">
        <v>702</v>
      </c>
      <c r="C129" s="549" t="s">
        <v>846</v>
      </c>
    </row>
    <row r="130" spans="1:3">
      <c r="A130" s="547">
        <v>6.12</v>
      </c>
      <c r="B130" s="551" t="s">
        <v>703</v>
      </c>
      <c r="C130" s="549" t="s">
        <v>847</v>
      </c>
    </row>
    <row r="131" spans="1:3">
      <c r="A131" s="547">
        <v>6.13</v>
      </c>
      <c r="B131" s="551" t="s">
        <v>704</v>
      </c>
      <c r="C131" s="553" t="s">
        <v>848</v>
      </c>
    </row>
    <row r="132" spans="1:3">
      <c r="A132" s="547">
        <v>6.14</v>
      </c>
      <c r="B132" s="551" t="s">
        <v>705</v>
      </c>
      <c r="C132" s="553" t="s">
        <v>849</v>
      </c>
    </row>
    <row r="133" spans="1:3">
      <c r="A133" s="547">
        <v>6.15</v>
      </c>
      <c r="B133" s="551" t="s">
        <v>706</v>
      </c>
      <c r="C133" s="553" t="s">
        <v>850</v>
      </c>
    </row>
    <row r="134" spans="1:3" ht="22.5">
      <c r="A134" s="547">
        <v>6.16</v>
      </c>
      <c r="B134" s="551" t="s">
        <v>707</v>
      </c>
      <c r="C134" s="553" t="s">
        <v>851</v>
      </c>
    </row>
    <row r="135" spans="1:3">
      <c r="A135" s="547">
        <v>6.17</v>
      </c>
      <c r="B135" s="553" t="s">
        <v>708</v>
      </c>
      <c r="C135" s="553" t="s">
        <v>852</v>
      </c>
    </row>
    <row r="136" spans="1:3" ht="22.5">
      <c r="A136" s="547">
        <v>6.18</v>
      </c>
      <c r="B136" s="551" t="s">
        <v>709</v>
      </c>
      <c r="C136" s="553" t="s">
        <v>853</v>
      </c>
    </row>
    <row r="137" spans="1:3">
      <c r="A137" s="547">
        <v>6.19</v>
      </c>
      <c r="B137" s="551" t="s">
        <v>710</v>
      </c>
      <c r="C137" s="553" t="s">
        <v>854</v>
      </c>
    </row>
    <row r="138" spans="1:3">
      <c r="A138" s="552">
        <v>6.2</v>
      </c>
      <c r="B138" s="551" t="s">
        <v>711</v>
      </c>
      <c r="C138" s="553" t="s">
        <v>855</v>
      </c>
    </row>
    <row r="139" spans="1:3">
      <c r="A139" s="547">
        <v>6.21</v>
      </c>
      <c r="B139" s="551" t="s">
        <v>712</v>
      </c>
      <c r="C139" s="553" t="s">
        <v>856</v>
      </c>
    </row>
    <row r="140" spans="1:3">
      <c r="A140" s="547">
        <v>6.22</v>
      </c>
      <c r="B140" s="551" t="s">
        <v>713</v>
      </c>
      <c r="C140" s="553" t="s">
        <v>857</v>
      </c>
    </row>
    <row r="141" spans="1:3" ht="22.5">
      <c r="A141" s="547">
        <v>6.23</v>
      </c>
      <c r="B141" s="551" t="s">
        <v>714</v>
      </c>
      <c r="C141" s="553" t="s">
        <v>858</v>
      </c>
    </row>
    <row r="142" spans="1:3" ht="22.5">
      <c r="A142" s="547">
        <v>6.24</v>
      </c>
      <c r="B142" s="548" t="s">
        <v>715</v>
      </c>
      <c r="C142" s="553" t="s">
        <v>859</v>
      </c>
    </row>
    <row r="143" spans="1:3">
      <c r="A143" s="547">
        <v>6.2500000000000098</v>
      </c>
      <c r="B143" s="548" t="s">
        <v>716</v>
      </c>
      <c r="C143" s="553" t="s">
        <v>860</v>
      </c>
    </row>
    <row r="144" spans="1:3" ht="22.5">
      <c r="A144" s="547">
        <v>6.2600000000000202</v>
      </c>
      <c r="B144" s="548" t="s">
        <v>861</v>
      </c>
      <c r="C144" s="586" t="s">
        <v>862</v>
      </c>
    </row>
    <row r="145" spans="1:3" ht="22.5">
      <c r="A145" s="547">
        <v>6.2700000000000298</v>
      </c>
      <c r="B145" s="548" t="s">
        <v>165</v>
      </c>
      <c r="C145" s="586" t="s">
        <v>948</v>
      </c>
    </row>
    <row r="146" spans="1:3">
      <c r="A146" s="547"/>
      <c r="B146" s="804" t="s">
        <v>863</v>
      </c>
      <c r="C146" s="805"/>
    </row>
    <row r="147" spans="1:3" s="555" customFormat="1">
      <c r="A147" s="554">
        <v>7.1</v>
      </c>
      <c r="B147" s="548" t="s">
        <v>864</v>
      </c>
      <c r="C147" s="812" t="s">
        <v>865</v>
      </c>
    </row>
    <row r="148" spans="1:3" s="555" customFormat="1">
      <c r="A148" s="554">
        <v>7.2</v>
      </c>
      <c r="B148" s="548" t="s">
        <v>866</v>
      </c>
      <c r="C148" s="813"/>
    </row>
    <row r="149" spans="1:3" s="555" customFormat="1">
      <c r="A149" s="554">
        <v>7.3</v>
      </c>
      <c r="B149" s="548" t="s">
        <v>867</v>
      </c>
      <c r="C149" s="813"/>
    </row>
    <row r="150" spans="1:3" s="555" customFormat="1">
      <c r="A150" s="554">
        <v>7.4</v>
      </c>
      <c r="B150" s="548" t="s">
        <v>868</v>
      </c>
      <c r="C150" s="813"/>
    </row>
    <row r="151" spans="1:3" s="555" customFormat="1">
      <c r="A151" s="554">
        <v>7.5</v>
      </c>
      <c r="B151" s="548" t="s">
        <v>869</v>
      </c>
      <c r="C151" s="813"/>
    </row>
    <row r="152" spans="1:3" s="555" customFormat="1">
      <c r="A152" s="554">
        <v>7.6</v>
      </c>
      <c r="B152" s="548" t="s">
        <v>941</v>
      </c>
      <c r="C152" s="814"/>
    </row>
    <row r="153" spans="1:3" s="555" customFormat="1" ht="22.5">
      <c r="A153" s="554">
        <v>7.7</v>
      </c>
      <c r="B153" s="548" t="s">
        <v>870</v>
      </c>
      <c r="C153" s="556" t="s">
        <v>871</v>
      </c>
    </row>
    <row r="154" spans="1:3" s="555" customFormat="1" ht="22.5">
      <c r="A154" s="554">
        <v>7.8</v>
      </c>
      <c r="B154" s="548" t="s">
        <v>872</v>
      </c>
      <c r="C154" s="556" t="s">
        <v>873</v>
      </c>
    </row>
    <row r="155" spans="1:3">
      <c r="A155" s="546"/>
      <c r="B155" s="804" t="s">
        <v>874</v>
      </c>
      <c r="C155" s="805"/>
    </row>
    <row r="156" spans="1:3">
      <c r="A156" s="554">
        <v>1</v>
      </c>
      <c r="B156" s="806" t="s">
        <v>953</v>
      </c>
      <c r="C156" s="807"/>
    </row>
    <row r="157" spans="1:3" ht="25.15" customHeight="1">
      <c r="A157" s="554">
        <v>2</v>
      </c>
      <c r="B157" s="806" t="s">
        <v>949</v>
      </c>
      <c r="C157" s="807"/>
    </row>
    <row r="158" spans="1:3">
      <c r="A158" s="554">
        <v>3</v>
      </c>
      <c r="B158" s="806" t="s">
        <v>940</v>
      </c>
      <c r="C158" s="807"/>
    </row>
    <row r="159" spans="1:3">
      <c r="A159" s="546"/>
      <c r="B159" s="804" t="s">
        <v>875</v>
      </c>
      <c r="C159" s="805"/>
    </row>
    <row r="160" spans="1:3" ht="39" customHeight="1">
      <c r="A160" s="554">
        <v>1</v>
      </c>
      <c r="B160" s="808" t="s">
        <v>954</v>
      </c>
      <c r="C160" s="809"/>
    </row>
    <row r="161" spans="1:3" ht="22.5">
      <c r="A161" s="554">
        <v>3</v>
      </c>
      <c r="B161" s="548" t="s">
        <v>680</v>
      </c>
      <c r="C161" s="556" t="s">
        <v>876</v>
      </c>
    </row>
    <row r="162" spans="1:3" ht="22.5">
      <c r="A162" s="554">
        <v>4</v>
      </c>
      <c r="B162" s="548" t="s">
        <v>681</v>
      </c>
      <c r="C162" s="556" t="s">
        <v>877</v>
      </c>
    </row>
    <row r="163" spans="1:3" ht="33.75">
      <c r="A163" s="554">
        <v>5</v>
      </c>
      <c r="B163" s="548" t="s">
        <v>682</v>
      </c>
      <c r="C163" s="556" t="s">
        <v>878</v>
      </c>
    </row>
    <row r="164" spans="1:3">
      <c r="A164" s="554">
        <v>6</v>
      </c>
      <c r="B164" s="548" t="s">
        <v>683</v>
      </c>
      <c r="C164" s="548" t="s">
        <v>879</v>
      </c>
    </row>
    <row r="165" spans="1:3">
      <c r="A165" s="546"/>
      <c r="B165" s="804" t="s">
        <v>880</v>
      </c>
      <c r="C165" s="805"/>
    </row>
    <row r="166" spans="1:3" ht="45">
      <c r="A166" s="554"/>
      <c r="B166" s="548" t="s">
        <v>881</v>
      </c>
      <c r="C166" s="557" t="s">
        <v>1006</v>
      </c>
    </row>
    <row r="167" spans="1:3">
      <c r="A167" s="554"/>
      <c r="B167" s="548" t="s">
        <v>682</v>
      </c>
      <c r="C167" s="556" t="s">
        <v>882</v>
      </c>
    </row>
    <row r="168" spans="1:3">
      <c r="A168" s="546"/>
      <c r="B168" s="804" t="s">
        <v>883</v>
      </c>
      <c r="C168" s="805"/>
    </row>
    <row r="169" spans="1:3" ht="26.65" customHeight="1">
      <c r="A169" s="546"/>
      <c r="B169" s="806" t="s">
        <v>1007</v>
      </c>
      <c r="C169" s="807"/>
    </row>
    <row r="170" spans="1:3">
      <c r="A170" s="546" t="s">
        <v>884</v>
      </c>
      <c r="B170" s="558" t="s">
        <v>740</v>
      </c>
      <c r="C170" s="559" t="s">
        <v>885</v>
      </c>
    </row>
    <row r="171" spans="1:3">
      <c r="A171" s="546" t="s">
        <v>536</v>
      </c>
      <c r="B171" s="560" t="s">
        <v>741</v>
      </c>
      <c r="C171" s="556" t="s">
        <v>886</v>
      </c>
    </row>
    <row r="172" spans="1:3" ht="22.5">
      <c r="A172" s="546" t="s">
        <v>543</v>
      </c>
      <c r="B172" s="559" t="s">
        <v>742</v>
      </c>
      <c r="C172" s="556" t="s">
        <v>887</v>
      </c>
    </row>
    <row r="173" spans="1:3">
      <c r="A173" s="546" t="s">
        <v>888</v>
      </c>
      <c r="B173" s="560" t="s">
        <v>743</v>
      </c>
      <c r="C173" s="560" t="s">
        <v>889</v>
      </c>
    </row>
    <row r="174" spans="1:3" ht="22.5">
      <c r="A174" s="546" t="s">
        <v>890</v>
      </c>
      <c r="B174" s="561" t="s">
        <v>744</v>
      </c>
      <c r="C174" s="561" t="s">
        <v>891</v>
      </c>
    </row>
    <row r="175" spans="1:3" ht="22.5">
      <c r="A175" s="546" t="s">
        <v>544</v>
      </c>
      <c r="B175" s="561" t="s">
        <v>745</v>
      </c>
      <c r="C175" s="561" t="s">
        <v>892</v>
      </c>
    </row>
    <row r="176" spans="1:3" ht="22.5">
      <c r="A176" s="546" t="s">
        <v>893</v>
      </c>
      <c r="B176" s="561" t="s">
        <v>746</v>
      </c>
      <c r="C176" s="561" t="s">
        <v>894</v>
      </c>
    </row>
    <row r="177" spans="1:3" ht="22.5">
      <c r="A177" s="546" t="s">
        <v>895</v>
      </c>
      <c r="B177" s="561" t="s">
        <v>747</v>
      </c>
      <c r="C177" s="561" t="s">
        <v>897</v>
      </c>
    </row>
    <row r="178" spans="1:3" ht="22.5">
      <c r="A178" s="546" t="s">
        <v>896</v>
      </c>
      <c r="B178" s="561" t="s">
        <v>748</v>
      </c>
      <c r="C178" s="561" t="s">
        <v>899</v>
      </c>
    </row>
    <row r="179" spans="1:3" ht="22.5">
      <c r="A179" s="546" t="s">
        <v>898</v>
      </c>
      <c r="B179" s="561" t="s">
        <v>749</v>
      </c>
      <c r="C179" s="562" t="s">
        <v>901</v>
      </c>
    </row>
    <row r="180" spans="1:3" ht="22.5">
      <c r="A180" s="546" t="s">
        <v>900</v>
      </c>
      <c r="B180" s="577" t="s">
        <v>750</v>
      </c>
      <c r="C180" s="562" t="s">
        <v>903</v>
      </c>
    </row>
    <row r="181" spans="1:3" ht="22.5">
      <c r="A181" s="546" t="s">
        <v>902</v>
      </c>
      <c r="B181" s="561" t="s">
        <v>751</v>
      </c>
      <c r="C181" s="563" t="s">
        <v>905</v>
      </c>
    </row>
    <row r="182" spans="1:3">
      <c r="A182" s="585" t="s">
        <v>904</v>
      </c>
      <c r="B182" s="564" t="s">
        <v>752</v>
      </c>
      <c r="C182" s="559" t="s">
        <v>906</v>
      </c>
    </row>
    <row r="183" spans="1:3" ht="22.5">
      <c r="A183" s="546"/>
      <c r="B183" s="561" t="s">
        <v>907</v>
      </c>
      <c r="C183" s="549" t="s">
        <v>908</v>
      </c>
    </row>
    <row r="184" spans="1:3" ht="22.5">
      <c r="A184" s="546"/>
      <c r="B184" s="561" t="s">
        <v>909</v>
      </c>
      <c r="C184" s="549" t="s">
        <v>910</v>
      </c>
    </row>
    <row r="185" spans="1:3" ht="22.5">
      <c r="A185" s="546"/>
      <c r="B185" s="561" t="s">
        <v>911</v>
      </c>
      <c r="C185" s="549" t="s">
        <v>912</v>
      </c>
    </row>
    <row r="186" spans="1:3">
      <c r="A186" s="546"/>
      <c r="B186" s="804" t="s">
        <v>913</v>
      </c>
      <c r="C186" s="805"/>
    </row>
    <row r="187" spans="1:3" ht="49.9" customHeight="1">
      <c r="A187" s="546"/>
      <c r="B187" s="806" t="s">
        <v>955</v>
      </c>
      <c r="C187" s="807"/>
    </row>
    <row r="188" spans="1:3">
      <c r="A188" s="554">
        <v>1</v>
      </c>
      <c r="B188" s="553" t="s">
        <v>772</v>
      </c>
      <c r="C188" s="553" t="s">
        <v>772</v>
      </c>
    </row>
    <row r="189" spans="1:3" ht="33.75">
      <c r="A189" s="554">
        <v>2</v>
      </c>
      <c r="B189" s="553" t="s">
        <v>914</v>
      </c>
      <c r="C189" s="553" t="s">
        <v>915</v>
      </c>
    </row>
    <row r="190" spans="1:3">
      <c r="A190" s="554">
        <v>3</v>
      </c>
      <c r="B190" s="553" t="s">
        <v>774</v>
      </c>
      <c r="C190" s="553" t="s">
        <v>916</v>
      </c>
    </row>
    <row r="191" spans="1:3" ht="22.5">
      <c r="A191" s="554">
        <v>4</v>
      </c>
      <c r="B191" s="553" t="s">
        <v>775</v>
      </c>
      <c r="C191" s="553" t="s">
        <v>917</v>
      </c>
    </row>
    <row r="192" spans="1:3" ht="22.5">
      <c r="A192" s="554">
        <v>5</v>
      </c>
      <c r="B192" s="553" t="s">
        <v>776</v>
      </c>
      <c r="C192" s="553" t="s">
        <v>956</v>
      </c>
    </row>
    <row r="193" spans="1:4" ht="45">
      <c r="A193" s="554">
        <v>6</v>
      </c>
      <c r="B193" s="553" t="s">
        <v>777</v>
      </c>
      <c r="C193" s="553" t="s">
        <v>918</v>
      </c>
    </row>
    <row r="194" spans="1:4">
      <c r="A194" s="546"/>
      <c r="B194" s="804" t="s">
        <v>919</v>
      </c>
      <c r="C194" s="805"/>
    </row>
    <row r="195" spans="1:4" ht="25.9" customHeight="1">
      <c r="A195" s="546"/>
      <c r="B195" s="803" t="s">
        <v>942</v>
      </c>
      <c r="C195" s="808"/>
    </row>
    <row r="196" spans="1:4" ht="22.5">
      <c r="A196" s="546">
        <v>1.1000000000000001</v>
      </c>
      <c r="B196" s="565" t="s">
        <v>787</v>
      </c>
      <c r="C196" s="553" t="s">
        <v>920</v>
      </c>
      <c r="D196" s="578"/>
    </row>
    <row r="197" spans="1:4" ht="12.75">
      <c r="A197" s="546" t="s">
        <v>251</v>
      </c>
      <c r="B197" s="566" t="s">
        <v>788</v>
      </c>
      <c r="C197" s="553" t="s">
        <v>921</v>
      </c>
      <c r="D197" s="579"/>
    </row>
    <row r="198" spans="1:4" ht="12.75">
      <c r="A198" s="546" t="s">
        <v>789</v>
      </c>
      <c r="B198" s="567" t="s">
        <v>790</v>
      </c>
      <c r="C198" s="802" t="s">
        <v>943</v>
      </c>
      <c r="D198" s="580"/>
    </row>
    <row r="199" spans="1:4" ht="12.75">
      <c r="A199" s="546" t="s">
        <v>791</v>
      </c>
      <c r="B199" s="567" t="s">
        <v>792</v>
      </c>
      <c r="C199" s="802"/>
      <c r="D199" s="580"/>
    </row>
    <row r="200" spans="1:4" ht="12.75">
      <c r="A200" s="546" t="s">
        <v>793</v>
      </c>
      <c r="B200" s="567" t="s">
        <v>794</v>
      </c>
      <c r="C200" s="802"/>
      <c r="D200" s="580"/>
    </row>
    <row r="201" spans="1:4" ht="12.75">
      <c r="A201" s="546" t="s">
        <v>795</v>
      </c>
      <c r="B201" s="567" t="s">
        <v>796</v>
      </c>
      <c r="C201" s="802"/>
      <c r="D201" s="580"/>
    </row>
    <row r="202" spans="1:4" ht="22.5">
      <c r="A202" s="546">
        <v>1.2</v>
      </c>
      <c r="B202" s="568" t="s">
        <v>797</v>
      </c>
      <c r="C202" s="548" t="s">
        <v>922</v>
      </c>
      <c r="D202" s="581"/>
    </row>
    <row r="203" spans="1:4" ht="22.5">
      <c r="A203" s="546" t="s">
        <v>799</v>
      </c>
      <c r="B203" s="569" t="s">
        <v>800</v>
      </c>
      <c r="C203" s="570" t="s">
        <v>923</v>
      </c>
      <c r="D203" s="582"/>
    </row>
    <row r="204" spans="1:4" ht="23.25">
      <c r="A204" s="546" t="s">
        <v>801</v>
      </c>
      <c r="B204" s="571" t="s">
        <v>802</v>
      </c>
      <c r="C204" s="570" t="s">
        <v>924</v>
      </c>
      <c r="D204" s="583"/>
    </row>
    <row r="205" spans="1:4" ht="12.75">
      <c r="A205" s="546" t="s">
        <v>803</v>
      </c>
      <c r="B205" s="572" t="s">
        <v>804</v>
      </c>
      <c r="C205" s="548" t="s">
        <v>925</v>
      </c>
      <c r="D205" s="582"/>
    </row>
    <row r="206" spans="1:4" ht="18" customHeight="1">
      <c r="A206" s="546" t="s">
        <v>805</v>
      </c>
      <c r="B206" s="575" t="s">
        <v>806</v>
      </c>
      <c r="C206" s="548" t="s">
        <v>926</v>
      </c>
      <c r="D206" s="583"/>
    </row>
    <row r="207" spans="1:4" ht="22.5">
      <c r="A207" s="546">
        <v>1.4</v>
      </c>
      <c r="B207" s="569" t="s">
        <v>938</v>
      </c>
      <c r="C207" s="573" t="s">
        <v>927</v>
      </c>
      <c r="D207" s="584"/>
    </row>
    <row r="208" spans="1:4" ht="12.75">
      <c r="A208" s="546">
        <v>1.5</v>
      </c>
      <c r="B208" s="569" t="s">
        <v>939</v>
      </c>
      <c r="C208" s="573" t="s">
        <v>927</v>
      </c>
      <c r="D208" s="584"/>
    </row>
    <row r="209" spans="1:3">
      <c r="A209" s="546"/>
      <c r="B209" s="801" t="s">
        <v>928</v>
      </c>
      <c r="C209" s="801"/>
    </row>
    <row r="210" spans="1:3" ht="24.4" customHeight="1">
      <c r="A210" s="546"/>
      <c r="B210" s="803" t="s">
        <v>929</v>
      </c>
      <c r="C210" s="803"/>
    </row>
    <row r="211" spans="1:3" ht="22.5">
      <c r="A211" s="554"/>
      <c r="B211" s="548" t="s">
        <v>680</v>
      </c>
      <c r="C211" s="556" t="s">
        <v>876</v>
      </c>
    </row>
    <row r="212" spans="1:3" ht="22.5">
      <c r="A212" s="554"/>
      <c r="B212" s="548" t="s">
        <v>681</v>
      </c>
      <c r="C212" s="556" t="s">
        <v>877</v>
      </c>
    </row>
    <row r="213" spans="1:3" ht="22.5">
      <c r="A213" s="546"/>
      <c r="B213" s="548" t="s">
        <v>682</v>
      </c>
      <c r="C213" s="556" t="s">
        <v>930</v>
      </c>
    </row>
    <row r="214" spans="1:3">
      <c r="A214" s="546"/>
      <c r="B214" s="801" t="s">
        <v>931</v>
      </c>
      <c r="C214" s="801"/>
    </row>
    <row r="215" spans="1:3" ht="39.4" customHeight="1">
      <c r="A215" s="554"/>
      <c r="B215" s="803" t="s">
        <v>944</v>
      </c>
      <c r="C215" s="803"/>
    </row>
    <row r="216" spans="1:3">
      <c r="B216" s="801" t="s">
        <v>985</v>
      </c>
      <c r="C216" s="801"/>
    </row>
    <row r="217" spans="1:3" ht="25.5">
      <c r="A217" s="593">
        <v>1</v>
      </c>
      <c r="B217" s="590" t="s">
        <v>961</v>
      </c>
      <c r="C217" s="590" t="s">
        <v>973</v>
      </c>
    </row>
    <row r="218" spans="1:3" ht="12.75">
      <c r="A218" s="593">
        <v>2</v>
      </c>
      <c r="B218" s="590" t="s">
        <v>962</v>
      </c>
      <c r="C218" s="590" t="s">
        <v>974</v>
      </c>
    </row>
    <row r="219" spans="1:3" ht="25.5">
      <c r="A219" s="593">
        <v>3</v>
      </c>
      <c r="B219" s="590" t="s">
        <v>963</v>
      </c>
      <c r="C219" s="590" t="s">
        <v>975</v>
      </c>
    </row>
    <row r="220" spans="1:3" ht="12.75">
      <c r="A220" s="593">
        <v>4</v>
      </c>
      <c r="B220" s="590" t="s">
        <v>964</v>
      </c>
      <c r="C220" s="590" t="s">
        <v>976</v>
      </c>
    </row>
    <row r="221" spans="1:3" ht="25.5">
      <c r="A221" s="593">
        <v>5</v>
      </c>
      <c r="B221" s="590" t="s">
        <v>965</v>
      </c>
      <c r="C221" s="590" t="s">
        <v>977</v>
      </c>
    </row>
    <row r="222" spans="1:3" ht="12.75">
      <c r="A222" s="593">
        <v>6</v>
      </c>
      <c r="B222" s="590" t="s">
        <v>966</v>
      </c>
      <c r="C222" s="590" t="s">
        <v>978</v>
      </c>
    </row>
    <row r="223" spans="1:3" ht="25.5">
      <c r="A223" s="593">
        <v>7</v>
      </c>
      <c r="B223" s="590" t="s">
        <v>967</v>
      </c>
      <c r="C223" s="590" t="s">
        <v>979</v>
      </c>
    </row>
    <row r="224" spans="1:3" ht="12.75">
      <c r="A224" s="593">
        <v>7.1</v>
      </c>
      <c r="B224" s="591" t="s">
        <v>968</v>
      </c>
      <c r="C224" s="590" t="s">
        <v>980</v>
      </c>
    </row>
    <row r="225" spans="1:3" ht="25.5">
      <c r="A225" s="593">
        <v>7.2</v>
      </c>
      <c r="B225" s="591" t="s">
        <v>969</v>
      </c>
      <c r="C225" s="590" t="s">
        <v>981</v>
      </c>
    </row>
    <row r="226" spans="1:3" ht="12.75">
      <c r="A226" s="593">
        <v>7.3</v>
      </c>
      <c r="B226" s="592" t="s">
        <v>970</v>
      </c>
      <c r="C226" s="590" t="s">
        <v>982</v>
      </c>
    </row>
    <row r="227" spans="1:3" ht="12.75">
      <c r="A227" s="593">
        <v>8</v>
      </c>
      <c r="B227" s="590" t="s">
        <v>971</v>
      </c>
      <c r="C227" s="590" t="s">
        <v>983</v>
      </c>
    </row>
    <row r="228" spans="1:3" ht="12.75">
      <c r="A228" s="593">
        <v>9</v>
      </c>
      <c r="B228" s="590" t="s">
        <v>972</v>
      </c>
      <c r="C228" s="590" t="s">
        <v>984</v>
      </c>
    </row>
    <row r="229" spans="1:3" ht="25.5">
      <c r="A229" s="593">
        <v>10.1</v>
      </c>
      <c r="B229" s="602" t="s">
        <v>1002</v>
      </c>
      <c r="C229" s="590" t="s">
        <v>1003</v>
      </c>
    </row>
    <row r="230" spans="1:3" ht="12.75">
      <c r="A230" s="798"/>
      <c r="B230" s="600" t="s">
        <v>782</v>
      </c>
      <c r="C230" s="590" t="s">
        <v>1000</v>
      </c>
    </row>
    <row r="231" spans="1:3" ht="25.5">
      <c r="A231" s="799"/>
      <c r="B231" s="600" t="s">
        <v>998</v>
      </c>
      <c r="C231" s="590" t="s">
        <v>999</v>
      </c>
    </row>
    <row r="232" spans="1:3" ht="12.75">
      <c r="A232" s="799"/>
      <c r="B232" s="600" t="s">
        <v>986</v>
      </c>
      <c r="C232" s="590" t="s">
        <v>988</v>
      </c>
    </row>
    <row r="233" spans="1:3" ht="24">
      <c r="A233" s="799"/>
      <c r="B233" s="600" t="s">
        <v>993</v>
      </c>
      <c r="C233" s="514" t="s">
        <v>994</v>
      </c>
    </row>
    <row r="234" spans="1:3" ht="40.5" customHeight="1">
      <c r="A234" s="799"/>
      <c r="B234" s="600" t="s">
        <v>992</v>
      </c>
      <c r="C234" s="590" t="s">
        <v>995</v>
      </c>
    </row>
    <row r="235" spans="1:3" ht="24" customHeight="1">
      <c r="A235" s="799"/>
      <c r="B235" s="600" t="s">
        <v>997</v>
      </c>
      <c r="C235" s="590" t="s">
        <v>1001</v>
      </c>
    </row>
    <row r="236" spans="1:3" ht="25.5">
      <c r="A236" s="800"/>
      <c r="B236" s="600" t="s">
        <v>987</v>
      </c>
      <c r="C236" s="590" t="s">
        <v>989</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zoomScale="70" zoomScaleNormal="70" workbookViewId="0">
      <pane xSplit="1" ySplit="6" topLeftCell="B43" activePane="bottomRight" state="frozen"/>
      <selection activeCell="C8" sqref="B8:G48"/>
      <selection pane="topRight" activeCell="C8" sqref="B8:G48"/>
      <selection pane="bottomLeft" activeCell="C8" sqref="B8:G48"/>
      <selection pane="bottomRight" activeCell="K37" sqref="K37"/>
    </sheetView>
  </sheetViews>
  <sheetFormatPr defaultColWidth="9.28515625" defaultRowHeight="15"/>
  <cols>
    <col min="1" max="1" width="9.5703125" style="1" bestFit="1" customWidth="1"/>
    <col min="2" max="2" width="89.28515625" style="1" customWidth="1"/>
    <col min="3" max="8" width="12.7109375" style="1" customWidth="1"/>
    <col min="9" max="9" width="8.7109375" customWidth="1"/>
    <col min="10" max="16384" width="9.28515625" style="9"/>
  </cols>
  <sheetData>
    <row r="1" spans="1:8" ht="15.75">
      <c r="A1" s="14" t="s">
        <v>188</v>
      </c>
      <c r="B1" s="13" t="str">
        <f>Info!C2</f>
        <v>სს სილქ როუდ ბანკი</v>
      </c>
      <c r="C1" s="13"/>
    </row>
    <row r="2" spans="1:8" ht="15.75">
      <c r="A2" s="14" t="s">
        <v>189</v>
      </c>
      <c r="B2" s="605">
        <f>'1. key ratios'!B2</f>
        <v>44651</v>
      </c>
      <c r="C2" s="13"/>
    </row>
    <row r="3" spans="1:8" ht="15.75">
      <c r="A3" s="14"/>
      <c r="B3" s="13"/>
      <c r="C3" s="13"/>
    </row>
    <row r="4" spans="1:8" ht="16.5" thickBot="1">
      <c r="A4" s="15" t="s">
        <v>406</v>
      </c>
      <c r="B4" s="23" t="s">
        <v>222</v>
      </c>
      <c r="C4" s="25"/>
      <c r="D4" s="25"/>
      <c r="E4" s="25"/>
      <c r="F4" s="15"/>
      <c r="G4" s="15"/>
      <c r="H4" s="39" t="s">
        <v>93</v>
      </c>
    </row>
    <row r="5" spans="1:8" ht="15.75">
      <c r="A5" s="111"/>
      <c r="B5" s="112"/>
      <c r="C5" s="695" t="s">
        <v>194</v>
      </c>
      <c r="D5" s="696"/>
      <c r="E5" s="697"/>
      <c r="F5" s="695" t="s">
        <v>195</v>
      </c>
      <c r="G5" s="696"/>
      <c r="H5" s="698"/>
    </row>
    <row r="6" spans="1:8">
      <c r="A6" s="113" t="s">
        <v>26</v>
      </c>
      <c r="B6" s="40"/>
      <c r="C6" s="41" t="s">
        <v>27</v>
      </c>
      <c r="D6" s="41" t="s">
        <v>96</v>
      </c>
      <c r="E6" s="41" t="s">
        <v>68</v>
      </c>
      <c r="F6" s="41" t="s">
        <v>27</v>
      </c>
      <c r="G6" s="41" t="s">
        <v>96</v>
      </c>
      <c r="H6" s="114" t="s">
        <v>68</v>
      </c>
    </row>
    <row r="7" spans="1:8">
      <c r="A7" s="115"/>
      <c r="B7" s="43" t="s">
        <v>92</v>
      </c>
      <c r="C7" s="44"/>
      <c r="D7" s="44"/>
      <c r="E7" s="44"/>
      <c r="F7" s="44"/>
      <c r="G7" s="44"/>
      <c r="H7" s="116"/>
    </row>
    <row r="8" spans="1:8" ht="15.75">
      <c r="A8" s="115">
        <v>1</v>
      </c>
      <c r="B8" s="45" t="s">
        <v>97</v>
      </c>
      <c r="C8" s="652">
        <v>61126.99</v>
      </c>
      <c r="D8" s="652">
        <v>-908.96</v>
      </c>
      <c r="E8" s="653">
        <v>60218.03</v>
      </c>
      <c r="F8" s="652">
        <v>38127.71</v>
      </c>
      <c r="G8" s="652">
        <v>-2673.88</v>
      </c>
      <c r="H8" s="654">
        <v>35453.83</v>
      </c>
    </row>
    <row r="9" spans="1:8" ht="15.75">
      <c r="A9" s="115">
        <v>2</v>
      </c>
      <c r="B9" s="45" t="s">
        <v>98</v>
      </c>
      <c r="C9" s="655">
        <v>378951.67000000004</v>
      </c>
      <c r="D9" s="655">
        <v>86527.48</v>
      </c>
      <c r="E9" s="653">
        <v>465479.15</v>
      </c>
      <c r="F9" s="655">
        <v>237016.79</v>
      </c>
      <c r="G9" s="655">
        <v>113353.97</v>
      </c>
      <c r="H9" s="654">
        <v>350370.76</v>
      </c>
    </row>
    <row r="10" spans="1:8" ht="15.75">
      <c r="A10" s="115">
        <v>2.1</v>
      </c>
      <c r="B10" s="46" t="s">
        <v>99</v>
      </c>
      <c r="C10" s="652">
        <v>0</v>
      </c>
      <c r="D10" s="652">
        <v>0</v>
      </c>
      <c r="E10" s="653">
        <v>0</v>
      </c>
      <c r="F10" s="652">
        <v>0</v>
      </c>
      <c r="G10" s="652">
        <v>0</v>
      </c>
      <c r="H10" s="654">
        <v>0</v>
      </c>
    </row>
    <row r="11" spans="1:8" ht="15.75">
      <c r="A11" s="115">
        <v>2.2000000000000002</v>
      </c>
      <c r="B11" s="46" t="s">
        <v>100</v>
      </c>
      <c r="C11" s="652">
        <v>208591.38</v>
      </c>
      <c r="D11" s="652">
        <v>35429.300000000003</v>
      </c>
      <c r="E11" s="653">
        <v>244020.68</v>
      </c>
      <c r="F11" s="652">
        <v>58988.04</v>
      </c>
      <c r="G11" s="652">
        <v>54909.419999999991</v>
      </c>
      <c r="H11" s="654">
        <v>113897.45999999999</v>
      </c>
    </row>
    <row r="12" spans="1:8" ht="15.75">
      <c r="A12" s="115">
        <v>2.2999999999999998</v>
      </c>
      <c r="B12" s="46" t="s">
        <v>101</v>
      </c>
      <c r="C12" s="652">
        <v>0</v>
      </c>
      <c r="D12" s="652">
        <v>0</v>
      </c>
      <c r="E12" s="653">
        <v>0</v>
      </c>
      <c r="F12" s="652">
        <v>0</v>
      </c>
      <c r="G12" s="652">
        <v>0</v>
      </c>
      <c r="H12" s="654">
        <v>0</v>
      </c>
    </row>
    <row r="13" spans="1:8" ht="15.75">
      <c r="A13" s="115">
        <v>2.4</v>
      </c>
      <c r="B13" s="46" t="s">
        <v>102</v>
      </c>
      <c r="C13" s="652">
        <v>0</v>
      </c>
      <c r="D13" s="652">
        <v>0</v>
      </c>
      <c r="E13" s="653">
        <v>0</v>
      </c>
      <c r="F13" s="652">
        <v>0</v>
      </c>
      <c r="G13" s="652">
        <v>0</v>
      </c>
      <c r="H13" s="654">
        <v>0</v>
      </c>
    </row>
    <row r="14" spans="1:8" ht="15.75">
      <c r="A14" s="115">
        <v>2.5</v>
      </c>
      <c r="B14" s="46" t="s">
        <v>103</v>
      </c>
      <c r="C14" s="652">
        <v>0</v>
      </c>
      <c r="D14" s="652">
        <v>48920.89</v>
      </c>
      <c r="E14" s="653">
        <v>48920.89</v>
      </c>
      <c r="F14" s="652">
        <v>0</v>
      </c>
      <c r="G14" s="652">
        <v>52394.73</v>
      </c>
      <c r="H14" s="654">
        <v>52394.73</v>
      </c>
    </row>
    <row r="15" spans="1:8" ht="15.75">
      <c r="A15" s="115">
        <v>2.6</v>
      </c>
      <c r="B15" s="46" t="s">
        <v>104</v>
      </c>
      <c r="C15" s="652">
        <v>0</v>
      </c>
      <c r="D15" s="652">
        <v>0</v>
      </c>
      <c r="E15" s="653">
        <v>0</v>
      </c>
      <c r="F15" s="652">
        <v>0</v>
      </c>
      <c r="G15" s="652">
        <v>0</v>
      </c>
      <c r="H15" s="654">
        <v>0</v>
      </c>
    </row>
    <row r="16" spans="1:8" ht="15.75">
      <c r="A16" s="115">
        <v>2.7</v>
      </c>
      <c r="B16" s="46" t="s">
        <v>105</v>
      </c>
      <c r="C16" s="652">
        <v>0</v>
      </c>
      <c r="D16" s="652">
        <v>0</v>
      </c>
      <c r="E16" s="653">
        <v>0</v>
      </c>
      <c r="F16" s="652">
        <v>0</v>
      </c>
      <c r="G16" s="652">
        <v>0</v>
      </c>
      <c r="H16" s="654">
        <v>0</v>
      </c>
    </row>
    <row r="17" spans="1:8" ht="15.75">
      <c r="A17" s="115">
        <v>2.8</v>
      </c>
      <c r="B17" s="46" t="s">
        <v>106</v>
      </c>
      <c r="C17" s="652">
        <v>170360.29</v>
      </c>
      <c r="D17" s="652">
        <v>2177.29</v>
      </c>
      <c r="E17" s="653">
        <v>172537.58000000002</v>
      </c>
      <c r="F17" s="652">
        <v>178028.75</v>
      </c>
      <c r="G17" s="652">
        <v>6049.82</v>
      </c>
      <c r="H17" s="654">
        <v>184078.57</v>
      </c>
    </row>
    <row r="18" spans="1:8" ht="15.75">
      <c r="A18" s="115">
        <v>2.9</v>
      </c>
      <c r="B18" s="46" t="s">
        <v>107</v>
      </c>
      <c r="C18" s="652">
        <v>0</v>
      </c>
      <c r="D18" s="652">
        <v>0</v>
      </c>
      <c r="E18" s="653">
        <v>0</v>
      </c>
      <c r="F18" s="652">
        <v>0</v>
      </c>
      <c r="G18" s="652">
        <v>0</v>
      </c>
      <c r="H18" s="654">
        <v>0</v>
      </c>
    </row>
    <row r="19" spans="1:8" ht="15.75">
      <c r="A19" s="115">
        <v>3</v>
      </c>
      <c r="B19" s="45" t="s">
        <v>108</v>
      </c>
      <c r="C19" s="652">
        <v>7627.64</v>
      </c>
      <c r="D19" s="652">
        <v>426.26</v>
      </c>
      <c r="E19" s="653">
        <v>8053.9000000000005</v>
      </c>
      <c r="F19" s="652">
        <v>6896.55</v>
      </c>
      <c r="G19" s="652">
        <v>-16365.05</v>
      </c>
      <c r="H19" s="654">
        <v>-9468.5</v>
      </c>
    </row>
    <row r="20" spans="1:8" ht="15.75">
      <c r="A20" s="115">
        <v>4</v>
      </c>
      <c r="B20" s="45" t="s">
        <v>109</v>
      </c>
      <c r="C20" s="652">
        <v>969067.58</v>
      </c>
      <c r="D20" s="652"/>
      <c r="E20" s="653">
        <v>969067.58</v>
      </c>
      <c r="F20" s="652">
        <v>953961.39</v>
      </c>
      <c r="G20" s="652"/>
      <c r="H20" s="654">
        <v>953961.39</v>
      </c>
    </row>
    <row r="21" spans="1:8" ht="15.75">
      <c r="A21" s="115">
        <v>5</v>
      </c>
      <c r="B21" s="45" t="s">
        <v>110</v>
      </c>
      <c r="C21" s="652">
        <v>3757.8</v>
      </c>
      <c r="D21" s="652">
        <v>652.62</v>
      </c>
      <c r="E21" s="653">
        <v>4410.42</v>
      </c>
      <c r="F21" s="652">
        <v>2157.5300000000002</v>
      </c>
      <c r="G21" s="652">
        <v>694.7</v>
      </c>
      <c r="H21" s="654">
        <v>2852.2300000000005</v>
      </c>
    </row>
    <row r="22" spans="1:8" ht="15.75">
      <c r="A22" s="115">
        <v>6</v>
      </c>
      <c r="B22" s="47" t="s">
        <v>111</v>
      </c>
      <c r="C22" s="655">
        <v>1420531.68</v>
      </c>
      <c r="D22" s="655">
        <v>86697.39999999998</v>
      </c>
      <c r="E22" s="653">
        <v>1507229.0799999998</v>
      </c>
      <c r="F22" s="655">
        <v>1238159.9700000002</v>
      </c>
      <c r="G22" s="655">
        <v>95009.739999999991</v>
      </c>
      <c r="H22" s="654">
        <v>1333169.7100000002</v>
      </c>
    </row>
    <row r="23" spans="1:8" ht="15.75">
      <c r="A23" s="115"/>
      <c r="B23" s="43" t="s">
        <v>90</v>
      </c>
      <c r="C23" s="652"/>
      <c r="D23" s="652"/>
      <c r="E23" s="656"/>
      <c r="F23" s="652"/>
      <c r="G23" s="652"/>
      <c r="H23" s="657"/>
    </row>
    <row r="24" spans="1:8" ht="15.75">
      <c r="A24" s="115">
        <v>7</v>
      </c>
      <c r="B24" s="45" t="s">
        <v>112</v>
      </c>
      <c r="C24" s="652">
        <v>62377.84</v>
      </c>
      <c r="D24" s="652">
        <v>0</v>
      </c>
      <c r="E24" s="653">
        <v>62377.84</v>
      </c>
      <c r="F24" s="652">
        <v>67713.48</v>
      </c>
      <c r="G24" s="652">
        <v>7984.36</v>
      </c>
      <c r="H24" s="654">
        <v>75697.84</v>
      </c>
    </row>
    <row r="25" spans="1:8" ht="15.75">
      <c r="A25" s="115">
        <v>8</v>
      </c>
      <c r="B25" s="45" t="s">
        <v>113</v>
      </c>
      <c r="C25" s="652">
        <v>56788.160000000003</v>
      </c>
      <c r="D25" s="652">
        <v>1075.97</v>
      </c>
      <c r="E25" s="653">
        <v>57864.130000000005</v>
      </c>
      <c r="F25" s="652">
        <v>49267.02</v>
      </c>
      <c r="G25" s="652">
        <v>1932.02</v>
      </c>
      <c r="H25" s="654">
        <v>51199.039999999994</v>
      </c>
    </row>
    <row r="26" spans="1:8" ht="15.75">
      <c r="A26" s="115">
        <v>9</v>
      </c>
      <c r="B26" s="45" t="s">
        <v>114</v>
      </c>
      <c r="C26" s="652">
        <v>6386.31</v>
      </c>
      <c r="D26" s="652">
        <v>0</v>
      </c>
      <c r="E26" s="653">
        <v>6386.31</v>
      </c>
      <c r="F26" s="652">
        <v>654.79999999999995</v>
      </c>
      <c r="G26" s="652">
        <v>0</v>
      </c>
      <c r="H26" s="654">
        <v>654.79999999999995</v>
      </c>
    </row>
    <row r="27" spans="1:8" ht="15.75">
      <c r="A27" s="115">
        <v>10</v>
      </c>
      <c r="B27" s="45" t="s">
        <v>115</v>
      </c>
      <c r="C27" s="652">
        <v>16968.599999999999</v>
      </c>
      <c r="D27" s="652"/>
      <c r="E27" s="653">
        <v>16968.599999999999</v>
      </c>
      <c r="F27" s="652">
        <v>16968.599999999999</v>
      </c>
      <c r="G27" s="652"/>
      <c r="H27" s="654">
        <v>16968.599999999999</v>
      </c>
    </row>
    <row r="28" spans="1:8" ht="15.75">
      <c r="A28" s="115">
        <v>11</v>
      </c>
      <c r="B28" s="45" t="s">
        <v>116</v>
      </c>
      <c r="C28" s="652">
        <v>577192.80000000005</v>
      </c>
      <c r="D28" s="652">
        <v>0</v>
      </c>
      <c r="E28" s="653">
        <v>577192.80000000005</v>
      </c>
      <c r="F28" s="652">
        <v>217136.38</v>
      </c>
      <c r="G28" s="652">
        <v>0</v>
      </c>
      <c r="H28" s="654">
        <v>217136.38</v>
      </c>
    </row>
    <row r="29" spans="1:8" ht="15.75">
      <c r="A29" s="115">
        <v>12</v>
      </c>
      <c r="B29" s="45" t="s">
        <v>117</v>
      </c>
      <c r="C29" s="652"/>
      <c r="D29" s="652"/>
      <c r="E29" s="653">
        <v>0</v>
      </c>
      <c r="F29" s="652"/>
      <c r="G29" s="652"/>
      <c r="H29" s="654">
        <v>0</v>
      </c>
    </row>
    <row r="30" spans="1:8" ht="15.75">
      <c r="A30" s="115">
        <v>13</v>
      </c>
      <c r="B30" s="48" t="s">
        <v>118</v>
      </c>
      <c r="C30" s="655">
        <v>719713.71000000008</v>
      </c>
      <c r="D30" s="655">
        <v>1075.97</v>
      </c>
      <c r="E30" s="653">
        <v>720789.68</v>
      </c>
      <c r="F30" s="655">
        <v>351740.28</v>
      </c>
      <c r="G30" s="655">
        <v>9916.3799999999992</v>
      </c>
      <c r="H30" s="654">
        <v>361656.66000000003</v>
      </c>
    </row>
    <row r="31" spans="1:8" ht="15.75">
      <c r="A31" s="115">
        <v>14</v>
      </c>
      <c r="B31" s="48" t="s">
        <v>119</v>
      </c>
      <c r="C31" s="655">
        <v>700817.96999999986</v>
      </c>
      <c r="D31" s="655">
        <v>85621.429999999978</v>
      </c>
      <c r="E31" s="653">
        <v>786439.39999999979</v>
      </c>
      <c r="F31" s="655">
        <v>886419.69000000018</v>
      </c>
      <c r="G31" s="655">
        <v>85093.359999999986</v>
      </c>
      <c r="H31" s="654">
        <v>971513.05000000016</v>
      </c>
    </row>
    <row r="32" spans="1:8">
      <c r="A32" s="115"/>
      <c r="B32" s="43"/>
      <c r="C32" s="658"/>
      <c r="D32" s="658"/>
      <c r="E32" s="659"/>
      <c r="F32" s="658"/>
      <c r="G32" s="658"/>
      <c r="H32" s="660"/>
    </row>
    <row r="33" spans="1:8" ht="15.75">
      <c r="A33" s="115"/>
      <c r="B33" s="43" t="s">
        <v>120</v>
      </c>
      <c r="C33" s="652"/>
      <c r="D33" s="652"/>
      <c r="E33" s="656"/>
      <c r="F33" s="652"/>
      <c r="G33" s="652"/>
      <c r="H33" s="657"/>
    </row>
    <row r="34" spans="1:8" ht="15.75">
      <c r="A34" s="115">
        <v>15</v>
      </c>
      <c r="B34" s="42" t="s">
        <v>91</v>
      </c>
      <c r="C34" s="655">
        <v>-76636.28</v>
      </c>
      <c r="D34" s="655">
        <v>-48572.71</v>
      </c>
      <c r="E34" s="653">
        <v>-125208.98999999999</v>
      </c>
      <c r="F34" s="655">
        <v>12462.619999999995</v>
      </c>
      <c r="G34" s="655">
        <v>94426.75</v>
      </c>
      <c r="H34" s="654">
        <v>106889.37</v>
      </c>
    </row>
    <row r="35" spans="1:8" ht="15.75">
      <c r="A35" s="115">
        <v>15.1</v>
      </c>
      <c r="B35" s="46" t="s">
        <v>121</v>
      </c>
      <c r="C35" s="652">
        <v>37415.360000000001</v>
      </c>
      <c r="D35" s="652">
        <v>3511.42</v>
      </c>
      <c r="E35" s="653">
        <v>40926.78</v>
      </c>
      <c r="F35" s="652">
        <v>80342.92</v>
      </c>
      <c r="G35" s="652">
        <v>146055.69</v>
      </c>
      <c r="H35" s="654">
        <v>226398.61</v>
      </c>
    </row>
    <row r="36" spans="1:8" ht="15.75">
      <c r="A36" s="115">
        <v>15.2</v>
      </c>
      <c r="B36" s="46" t="s">
        <v>122</v>
      </c>
      <c r="C36" s="652">
        <v>114051.64</v>
      </c>
      <c r="D36" s="652">
        <v>52084.13</v>
      </c>
      <c r="E36" s="653">
        <v>166135.76999999999</v>
      </c>
      <c r="F36" s="652">
        <v>67880.3</v>
      </c>
      <c r="G36" s="652">
        <v>51628.94</v>
      </c>
      <c r="H36" s="654">
        <v>119509.24</v>
      </c>
    </row>
    <row r="37" spans="1:8" ht="15.75">
      <c r="A37" s="115">
        <v>16</v>
      </c>
      <c r="B37" s="45" t="s">
        <v>123</v>
      </c>
      <c r="C37" s="652">
        <v>0</v>
      </c>
      <c r="D37" s="652">
        <v>0</v>
      </c>
      <c r="E37" s="653">
        <v>0</v>
      </c>
      <c r="F37" s="652">
        <v>0</v>
      </c>
      <c r="G37" s="652">
        <v>0</v>
      </c>
      <c r="H37" s="654">
        <v>0</v>
      </c>
    </row>
    <row r="38" spans="1:8" ht="15.75">
      <c r="A38" s="115">
        <v>17</v>
      </c>
      <c r="B38" s="45" t="s">
        <v>124</v>
      </c>
      <c r="C38" s="652">
        <v>0</v>
      </c>
      <c r="D38" s="652"/>
      <c r="E38" s="653">
        <v>0</v>
      </c>
      <c r="F38" s="652">
        <v>0</v>
      </c>
      <c r="G38" s="652"/>
      <c r="H38" s="654">
        <v>0</v>
      </c>
    </row>
    <row r="39" spans="1:8" ht="15.75">
      <c r="A39" s="115">
        <v>18</v>
      </c>
      <c r="B39" s="45" t="s">
        <v>125</v>
      </c>
      <c r="C39" s="652">
        <v>0</v>
      </c>
      <c r="D39" s="652"/>
      <c r="E39" s="653">
        <v>0</v>
      </c>
      <c r="F39" s="652">
        <v>0</v>
      </c>
      <c r="G39" s="652"/>
      <c r="H39" s="654">
        <v>0</v>
      </c>
    </row>
    <row r="40" spans="1:8" ht="15.75">
      <c r="A40" s="115">
        <v>19</v>
      </c>
      <c r="B40" s="45" t="s">
        <v>126</v>
      </c>
      <c r="C40" s="652">
        <v>193298.62</v>
      </c>
      <c r="D40" s="652"/>
      <c r="E40" s="653">
        <v>193298.62</v>
      </c>
      <c r="F40" s="652">
        <v>610231.28</v>
      </c>
      <c r="G40" s="652"/>
      <c r="H40" s="654">
        <v>610231.28</v>
      </c>
    </row>
    <row r="41" spans="1:8" ht="15.75">
      <c r="A41" s="115">
        <v>20</v>
      </c>
      <c r="B41" s="45" t="s">
        <v>127</v>
      </c>
      <c r="C41" s="652">
        <v>-300523.78999999998</v>
      </c>
      <c r="D41" s="652"/>
      <c r="E41" s="653">
        <v>-300523.78999999998</v>
      </c>
      <c r="F41" s="652">
        <v>-907385.75</v>
      </c>
      <c r="G41" s="652"/>
      <c r="H41" s="654">
        <v>-907385.75</v>
      </c>
    </row>
    <row r="42" spans="1:8" ht="15.75">
      <c r="A42" s="115">
        <v>21</v>
      </c>
      <c r="B42" s="45" t="s">
        <v>128</v>
      </c>
      <c r="C42" s="652">
        <v>-1500</v>
      </c>
      <c r="D42" s="652"/>
      <c r="E42" s="653">
        <v>-1500</v>
      </c>
      <c r="F42" s="652">
        <v>-37390.25</v>
      </c>
      <c r="G42" s="652"/>
      <c r="H42" s="654">
        <v>-37390.25</v>
      </c>
    </row>
    <row r="43" spans="1:8" ht="15.75">
      <c r="A43" s="115">
        <v>22</v>
      </c>
      <c r="B43" s="45" t="s">
        <v>129</v>
      </c>
      <c r="C43" s="652">
        <v>613.03</v>
      </c>
      <c r="D43" s="652"/>
      <c r="E43" s="653">
        <v>613.03</v>
      </c>
      <c r="F43" s="652">
        <v>2881.86</v>
      </c>
      <c r="G43" s="652"/>
      <c r="H43" s="654">
        <v>2881.86</v>
      </c>
    </row>
    <row r="44" spans="1:8" ht="15.75">
      <c r="A44" s="115">
        <v>23</v>
      </c>
      <c r="B44" s="45" t="s">
        <v>130</v>
      </c>
      <c r="C44" s="652">
        <v>5638.86</v>
      </c>
      <c r="D44" s="652">
        <v>0</v>
      </c>
      <c r="E44" s="653">
        <v>5638.86</v>
      </c>
      <c r="F44" s="652">
        <v>8634.85</v>
      </c>
      <c r="G44" s="652">
        <v>0</v>
      </c>
      <c r="H44" s="654">
        <v>8634.85</v>
      </c>
    </row>
    <row r="45" spans="1:8" ht="15.75">
      <c r="A45" s="115">
        <v>24</v>
      </c>
      <c r="B45" s="48" t="s">
        <v>131</v>
      </c>
      <c r="C45" s="655">
        <v>-179109.56</v>
      </c>
      <c r="D45" s="655">
        <v>-48572.71</v>
      </c>
      <c r="E45" s="653">
        <v>-227682.27</v>
      </c>
      <c r="F45" s="655">
        <v>-310565.39</v>
      </c>
      <c r="G45" s="655">
        <v>94426.75</v>
      </c>
      <c r="H45" s="654">
        <v>-216138.64</v>
      </c>
    </row>
    <row r="46" spans="1:8">
      <c r="A46" s="115"/>
      <c r="B46" s="43" t="s">
        <v>132</v>
      </c>
      <c r="C46" s="652"/>
      <c r="D46" s="652"/>
      <c r="E46" s="661"/>
      <c r="F46" s="652"/>
      <c r="G46" s="652"/>
      <c r="H46" s="662"/>
    </row>
    <row r="47" spans="1:8" ht="15.75">
      <c r="A47" s="115">
        <v>25</v>
      </c>
      <c r="B47" s="45" t="s">
        <v>133</v>
      </c>
      <c r="C47" s="652">
        <v>73238.03</v>
      </c>
      <c r="D47" s="652">
        <v>51776.53</v>
      </c>
      <c r="E47" s="653">
        <v>125014.56</v>
      </c>
      <c r="F47" s="652">
        <v>29023.29</v>
      </c>
      <c r="G47" s="652">
        <v>60747.22</v>
      </c>
      <c r="H47" s="654">
        <v>89770.510000000009</v>
      </c>
    </row>
    <row r="48" spans="1:8" ht="15.75">
      <c r="A48" s="115">
        <v>26</v>
      </c>
      <c r="B48" s="45" t="s">
        <v>134</v>
      </c>
      <c r="C48" s="652">
        <v>68821.009999999995</v>
      </c>
      <c r="D48" s="652">
        <v>55991.81</v>
      </c>
      <c r="E48" s="653">
        <v>124812.81999999999</v>
      </c>
      <c r="F48" s="652">
        <v>55820.85</v>
      </c>
      <c r="G48" s="652">
        <v>61138.81</v>
      </c>
      <c r="H48" s="654">
        <v>116959.66</v>
      </c>
    </row>
    <row r="49" spans="1:9" ht="15.75">
      <c r="A49" s="115">
        <v>27</v>
      </c>
      <c r="B49" s="45" t="s">
        <v>135</v>
      </c>
      <c r="C49" s="652">
        <v>815485.51</v>
      </c>
      <c r="D49" s="652"/>
      <c r="E49" s="653">
        <v>815485.51</v>
      </c>
      <c r="F49" s="652">
        <v>691627.63</v>
      </c>
      <c r="G49" s="652"/>
      <c r="H49" s="654">
        <v>691627.63</v>
      </c>
    </row>
    <row r="50" spans="1:9" ht="15.75">
      <c r="A50" s="115">
        <v>28</v>
      </c>
      <c r="B50" s="45" t="s">
        <v>270</v>
      </c>
      <c r="C50" s="652">
        <v>3509.62</v>
      </c>
      <c r="D50" s="652"/>
      <c r="E50" s="653">
        <v>3509.62</v>
      </c>
      <c r="F50" s="652">
        <v>0</v>
      </c>
      <c r="G50" s="652"/>
      <c r="H50" s="654">
        <v>0</v>
      </c>
    </row>
    <row r="51" spans="1:9" ht="15.75">
      <c r="A51" s="115">
        <v>29</v>
      </c>
      <c r="B51" s="45" t="s">
        <v>136</v>
      </c>
      <c r="C51" s="652">
        <v>164397.51</v>
      </c>
      <c r="D51" s="652"/>
      <c r="E51" s="653">
        <v>164397.51</v>
      </c>
      <c r="F51" s="652">
        <v>124203.7</v>
      </c>
      <c r="G51" s="652"/>
      <c r="H51" s="654">
        <v>124203.7</v>
      </c>
    </row>
    <row r="52" spans="1:9" ht="15.75">
      <c r="A52" s="115">
        <v>30</v>
      </c>
      <c r="B52" s="45" t="s">
        <v>137</v>
      </c>
      <c r="C52" s="652">
        <v>328059.57</v>
      </c>
      <c r="D52" s="652">
        <v>0</v>
      </c>
      <c r="E52" s="653">
        <v>328059.57</v>
      </c>
      <c r="F52" s="652">
        <v>240339.45</v>
      </c>
      <c r="G52" s="652">
        <v>0</v>
      </c>
      <c r="H52" s="654">
        <v>240339.45</v>
      </c>
    </row>
    <row r="53" spans="1:9" ht="15.75">
      <c r="A53" s="115">
        <v>31</v>
      </c>
      <c r="B53" s="48" t="s">
        <v>138</v>
      </c>
      <c r="C53" s="655">
        <v>1453511.2500000002</v>
      </c>
      <c r="D53" s="655">
        <v>107768.34</v>
      </c>
      <c r="E53" s="653">
        <v>1561279.5900000003</v>
      </c>
      <c r="F53" s="655">
        <v>1141014.92</v>
      </c>
      <c r="G53" s="655">
        <v>121886.03</v>
      </c>
      <c r="H53" s="654">
        <v>1262900.95</v>
      </c>
    </row>
    <row r="54" spans="1:9" ht="15.75">
      <c r="A54" s="115">
        <v>32</v>
      </c>
      <c r="B54" s="48" t="s">
        <v>139</v>
      </c>
      <c r="C54" s="655">
        <v>-1632620.8100000003</v>
      </c>
      <c r="D54" s="655">
        <v>-156341.04999999999</v>
      </c>
      <c r="E54" s="653">
        <v>-1788961.8600000003</v>
      </c>
      <c r="F54" s="655">
        <v>-1451580.31</v>
      </c>
      <c r="G54" s="655">
        <v>-27459.279999999999</v>
      </c>
      <c r="H54" s="654">
        <v>-1479039.59</v>
      </c>
    </row>
    <row r="55" spans="1:9">
      <c r="A55" s="115"/>
      <c r="B55" s="43"/>
      <c r="C55" s="658"/>
      <c r="D55" s="658"/>
      <c r="E55" s="659"/>
      <c r="F55" s="658"/>
      <c r="G55" s="658"/>
      <c r="H55" s="660"/>
    </row>
    <row r="56" spans="1:9" ht="15.75">
      <c r="A56" s="115">
        <v>33</v>
      </c>
      <c r="B56" s="48" t="s">
        <v>140</v>
      </c>
      <c r="C56" s="655">
        <v>-931802.84000000043</v>
      </c>
      <c r="D56" s="655">
        <v>-70719.62000000001</v>
      </c>
      <c r="E56" s="653">
        <v>-1002522.4600000004</v>
      </c>
      <c r="F56" s="655">
        <v>-565160.61999999988</v>
      </c>
      <c r="G56" s="655">
        <v>57634.079999999987</v>
      </c>
      <c r="H56" s="654">
        <v>-507526.53999999992</v>
      </c>
    </row>
    <row r="57" spans="1:9">
      <c r="A57" s="115"/>
      <c r="B57" s="43"/>
      <c r="C57" s="658"/>
      <c r="D57" s="658"/>
      <c r="E57" s="659"/>
      <c r="F57" s="658"/>
      <c r="G57" s="658"/>
      <c r="H57" s="660"/>
    </row>
    <row r="58" spans="1:9" ht="15.75">
      <c r="A58" s="115">
        <v>34</v>
      </c>
      <c r="B58" s="45" t="s">
        <v>141</v>
      </c>
      <c r="C58" s="652">
        <v>-31779.38</v>
      </c>
      <c r="D58" s="652"/>
      <c r="E58" s="653">
        <v>-31779.38</v>
      </c>
      <c r="F58" s="652">
        <v>23072.43</v>
      </c>
      <c r="G58" s="652"/>
      <c r="H58" s="654">
        <v>23072.43</v>
      </c>
    </row>
    <row r="59" spans="1:9" s="192" customFormat="1" ht="15.75">
      <c r="A59" s="115">
        <v>35</v>
      </c>
      <c r="B59" s="42" t="s">
        <v>142</v>
      </c>
      <c r="C59" s="663">
        <v>0</v>
      </c>
      <c r="D59" s="664"/>
      <c r="E59" s="665">
        <v>0</v>
      </c>
      <c r="F59" s="663">
        <v>0</v>
      </c>
      <c r="G59" s="664"/>
      <c r="H59" s="666">
        <v>0</v>
      </c>
      <c r="I59" s="191"/>
    </row>
    <row r="60" spans="1:9" ht="15.75">
      <c r="A60" s="115">
        <v>36</v>
      </c>
      <c r="B60" s="45" t="s">
        <v>143</v>
      </c>
      <c r="C60" s="652">
        <v>-131099.72</v>
      </c>
      <c r="D60" s="652"/>
      <c r="E60" s="653">
        <v>-131099.72</v>
      </c>
      <c r="F60" s="652">
        <v>434975.21</v>
      </c>
      <c r="G60" s="652"/>
      <c r="H60" s="654">
        <v>434975.21</v>
      </c>
    </row>
    <row r="61" spans="1:9" ht="15.75">
      <c r="A61" s="115">
        <v>37</v>
      </c>
      <c r="B61" s="48" t="s">
        <v>144</v>
      </c>
      <c r="C61" s="655">
        <v>-162879.1</v>
      </c>
      <c r="D61" s="655">
        <v>0</v>
      </c>
      <c r="E61" s="653">
        <v>-162879.1</v>
      </c>
      <c r="F61" s="655">
        <v>458047.64</v>
      </c>
      <c r="G61" s="655">
        <v>0</v>
      </c>
      <c r="H61" s="654">
        <v>458047.64</v>
      </c>
    </row>
    <row r="62" spans="1:9">
      <c r="A62" s="115"/>
      <c r="B62" s="49"/>
      <c r="C62" s="652"/>
      <c r="D62" s="652"/>
      <c r="E62" s="661"/>
      <c r="F62" s="652"/>
      <c r="G62" s="652"/>
      <c r="H62" s="662"/>
    </row>
    <row r="63" spans="1:9" ht="15.75">
      <c r="A63" s="115">
        <v>38</v>
      </c>
      <c r="B63" s="50" t="s">
        <v>271</v>
      </c>
      <c r="C63" s="655">
        <v>-768923.74000000046</v>
      </c>
      <c r="D63" s="655">
        <v>-70719.62000000001</v>
      </c>
      <c r="E63" s="653">
        <v>-839643.36000000045</v>
      </c>
      <c r="F63" s="655">
        <v>-1023208.2599999999</v>
      </c>
      <c r="G63" s="655">
        <v>57634.079999999987</v>
      </c>
      <c r="H63" s="654">
        <v>-965574.17999999993</v>
      </c>
    </row>
    <row r="64" spans="1:9" ht="15.75">
      <c r="A64" s="113">
        <v>39</v>
      </c>
      <c r="B64" s="45" t="s">
        <v>145</v>
      </c>
      <c r="C64" s="667">
        <v>0</v>
      </c>
      <c r="D64" s="667"/>
      <c r="E64" s="653">
        <v>0</v>
      </c>
      <c r="F64" s="667">
        <v>0</v>
      </c>
      <c r="G64" s="667"/>
      <c r="H64" s="654">
        <v>0</v>
      </c>
    </row>
    <row r="65" spans="1:8" ht="15.75">
      <c r="A65" s="115">
        <v>40</v>
      </c>
      <c r="B65" s="48" t="s">
        <v>146</v>
      </c>
      <c r="C65" s="655">
        <v>-768923.74000000046</v>
      </c>
      <c r="D65" s="655">
        <v>-70719.62000000001</v>
      </c>
      <c r="E65" s="653">
        <v>-839643.36000000045</v>
      </c>
      <c r="F65" s="655">
        <v>-1023208.2599999999</v>
      </c>
      <c r="G65" s="655">
        <v>57634.079999999987</v>
      </c>
      <c r="H65" s="654">
        <v>-965574.17999999993</v>
      </c>
    </row>
    <row r="66" spans="1:8" ht="15.75">
      <c r="A66" s="113">
        <v>41</v>
      </c>
      <c r="B66" s="45" t="s">
        <v>147</v>
      </c>
      <c r="C66" s="667">
        <v>0</v>
      </c>
      <c r="D66" s="667"/>
      <c r="E66" s="653">
        <v>0</v>
      </c>
      <c r="F66" s="667">
        <v>0</v>
      </c>
      <c r="G66" s="667"/>
      <c r="H66" s="654">
        <v>0</v>
      </c>
    </row>
    <row r="67" spans="1:8" ht="16.5" thickBot="1">
      <c r="A67" s="117">
        <v>42</v>
      </c>
      <c r="B67" s="118" t="s">
        <v>148</v>
      </c>
      <c r="C67" s="668">
        <v>-768923.74000000046</v>
      </c>
      <c r="D67" s="668">
        <v>-70719.62000000001</v>
      </c>
      <c r="E67" s="669">
        <v>-839643.36000000045</v>
      </c>
      <c r="F67" s="668">
        <v>-1023208.2599999999</v>
      </c>
      <c r="G67" s="668">
        <v>57634.079999999987</v>
      </c>
      <c r="H67" s="670">
        <v>-965574.17999999993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40" zoomScale="85" zoomScaleNormal="85" workbookViewId="0">
      <selection activeCell="D13" sqref="D13"/>
    </sheetView>
  </sheetViews>
  <sheetFormatPr defaultRowHeight="15"/>
  <cols>
    <col min="1" max="1" width="9.5703125" bestFit="1" customWidth="1"/>
    <col min="2" max="2" width="72.28515625" customWidth="1"/>
    <col min="3" max="8" width="12.7109375" customWidth="1"/>
  </cols>
  <sheetData>
    <row r="1" spans="1:8">
      <c r="A1" s="1" t="s">
        <v>188</v>
      </c>
      <c r="B1" t="str">
        <f>Info!C2</f>
        <v>სს სილქ როუდ ბანკი</v>
      </c>
    </row>
    <row r="2" spans="1:8">
      <c r="A2" s="1" t="s">
        <v>189</v>
      </c>
      <c r="B2" s="605">
        <f>'1. key ratios'!B2</f>
        <v>44651</v>
      </c>
    </row>
    <row r="3" spans="1:8">
      <c r="A3" s="1"/>
    </row>
    <row r="4" spans="1:8" ht="16.5" thickBot="1">
      <c r="A4" s="1" t="s">
        <v>407</v>
      </c>
      <c r="B4" s="1"/>
      <c r="C4" s="201"/>
      <c r="D4" s="201"/>
      <c r="E4" s="201"/>
      <c r="F4" s="201"/>
      <c r="G4" s="201"/>
      <c r="H4" s="202" t="s">
        <v>93</v>
      </c>
    </row>
    <row r="5" spans="1:8" ht="15.75">
      <c r="A5" s="699" t="s">
        <v>26</v>
      </c>
      <c r="B5" s="701" t="s">
        <v>244</v>
      </c>
      <c r="C5" s="703" t="s">
        <v>194</v>
      </c>
      <c r="D5" s="703"/>
      <c r="E5" s="703"/>
      <c r="F5" s="703" t="s">
        <v>195</v>
      </c>
      <c r="G5" s="703"/>
      <c r="H5" s="704"/>
    </row>
    <row r="6" spans="1:8">
      <c r="A6" s="700"/>
      <c r="B6" s="702"/>
      <c r="C6" s="31" t="s">
        <v>27</v>
      </c>
      <c r="D6" s="31" t="s">
        <v>94</v>
      </c>
      <c r="E6" s="31" t="s">
        <v>68</v>
      </c>
      <c r="F6" s="31" t="s">
        <v>27</v>
      </c>
      <c r="G6" s="31" t="s">
        <v>94</v>
      </c>
      <c r="H6" s="32" t="s">
        <v>68</v>
      </c>
    </row>
    <row r="7" spans="1:8" ht="15.75">
      <c r="A7" s="107">
        <v>1</v>
      </c>
      <c r="B7" s="203" t="s">
        <v>482</v>
      </c>
      <c r="C7" s="229">
        <v>548614.12</v>
      </c>
      <c r="D7" s="229">
        <v>62026</v>
      </c>
      <c r="E7" s="237">
        <v>610640.12</v>
      </c>
      <c r="F7" s="229">
        <v>184657.12</v>
      </c>
      <c r="G7" s="229">
        <v>68236</v>
      </c>
      <c r="H7" s="230">
        <v>0</v>
      </c>
    </row>
    <row r="8" spans="1:8" ht="15.75">
      <c r="A8" s="107">
        <v>1.1000000000000001</v>
      </c>
      <c r="B8" s="204" t="s">
        <v>275</v>
      </c>
      <c r="C8" s="229">
        <v>479500</v>
      </c>
      <c r="D8" s="229">
        <v>31013</v>
      </c>
      <c r="E8" s="237">
        <v>510513</v>
      </c>
      <c r="F8" s="229">
        <v>125000</v>
      </c>
      <c r="G8" s="229">
        <v>34118</v>
      </c>
      <c r="H8" s="230">
        <v>159118</v>
      </c>
    </row>
    <row r="9" spans="1:8" ht="15.75">
      <c r="A9" s="107">
        <v>1.2</v>
      </c>
      <c r="B9" s="204" t="s">
        <v>276</v>
      </c>
      <c r="C9" s="229"/>
      <c r="D9" s="229"/>
      <c r="E9" s="237">
        <v>0</v>
      </c>
      <c r="F9" s="229"/>
      <c r="G9" s="229"/>
      <c r="H9" s="230">
        <v>0</v>
      </c>
    </row>
    <row r="10" spans="1:8" ht="15.75">
      <c r="A10" s="107">
        <v>1.3</v>
      </c>
      <c r="B10" s="204" t="s">
        <v>277</v>
      </c>
      <c r="C10" s="229">
        <v>69114.12</v>
      </c>
      <c r="D10" s="229">
        <v>31013</v>
      </c>
      <c r="E10" s="237">
        <v>100127.12</v>
      </c>
      <c r="F10" s="229">
        <v>59657.120000000003</v>
      </c>
      <c r="G10" s="229">
        <v>34118</v>
      </c>
      <c r="H10" s="230">
        <v>93775.12</v>
      </c>
    </row>
    <row r="11" spans="1:8" ht="15.75">
      <c r="A11" s="107">
        <v>1.4</v>
      </c>
      <c r="B11" s="204" t="s">
        <v>278</v>
      </c>
      <c r="C11" s="229"/>
      <c r="D11" s="229"/>
      <c r="E11" s="237">
        <v>0</v>
      </c>
      <c r="F11" s="229"/>
      <c r="G11" s="229"/>
      <c r="H11" s="230">
        <v>0</v>
      </c>
    </row>
    <row r="12" spans="1:8" ht="29.25" customHeight="1">
      <c r="A12" s="107">
        <v>2</v>
      </c>
      <c r="B12" s="203" t="s">
        <v>279</v>
      </c>
      <c r="C12" s="229"/>
      <c r="D12" s="229"/>
      <c r="E12" s="237">
        <v>0</v>
      </c>
      <c r="F12" s="229"/>
      <c r="G12" s="229"/>
      <c r="H12" s="230">
        <v>0</v>
      </c>
    </row>
    <row r="13" spans="1:8" ht="25.5">
      <c r="A13" s="107">
        <v>3</v>
      </c>
      <c r="B13" s="203" t="s">
        <v>280</v>
      </c>
      <c r="C13" s="229"/>
      <c r="D13" s="229"/>
      <c r="E13" s="237">
        <v>0</v>
      </c>
      <c r="F13" s="229"/>
      <c r="G13" s="229"/>
      <c r="H13" s="230">
        <v>0</v>
      </c>
    </row>
    <row r="14" spans="1:8" ht="15.75">
      <c r="A14" s="107">
        <v>3.1</v>
      </c>
      <c r="B14" s="204" t="s">
        <v>281</v>
      </c>
      <c r="C14" s="229"/>
      <c r="D14" s="229"/>
      <c r="E14" s="237">
        <v>0</v>
      </c>
      <c r="F14" s="229"/>
      <c r="G14" s="229"/>
      <c r="H14" s="230">
        <v>0</v>
      </c>
    </row>
    <row r="15" spans="1:8" ht="15.75">
      <c r="A15" s="107">
        <v>3.2</v>
      </c>
      <c r="B15" s="204" t="s">
        <v>282</v>
      </c>
      <c r="C15" s="229"/>
      <c r="D15" s="229"/>
      <c r="E15" s="237">
        <v>0</v>
      </c>
      <c r="F15" s="229"/>
      <c r="G15" s="229"/>
      <c r="H15" s="230">
        <v>0</v>
      </c>
    </row>
    <row r="16" spans="1:8" ht="15.75">
      <c r="A16" s="107">
        <v>4</v>
      </c>
      <c r="B16" s="203" t="s">
        <v>283</v>
      </c>
      <c r="C16" s="229">
        <v>191000</v>
      </c>
      <c r="D16" s="229">
        <v>6202600</v>
      </c>
      <c r="E16" s="237">
        <v>6393600</v>
      </c>
      <c r="F16" s="229">
        <v>84000</v>
      </c>
      <c r="G16" s="229">
        <v>341180</v>
      </c>
      <c r="H16" s="230">
        <v>0</v>
      </c>
    </row>
    <row r="17" spans="1:8" ht="15.75">
      <c r="A17" s="107">
        <v>4.0999999999999996</v>
      </c>
      <c r="B17" s="204" t="s">
        <v>284</v>
      </c>
      <c r="C17" s="229">
        <v>191000</v>
      </c>
      <c r="D17" s="229">
        <v>6202600</v>
      </c>
      <c r="E17" s="237">
        <v>6393600</v>
      </c>
      <c r="F17" s="229">
        <v>84000</v>
      </c>
      <c r="G17" s="229">
        <v>341180</v>
      </c>
      <c r="H17" s="230">
        <v>425180</v>
      </c>
    </row>
    <row r="18" spans="1:8" ht="15.75">
      <c r="A18" s="107">
        <v>4.2</v>
      </c>
      <c r="B18" s="204" t="s">
        <v>285</v>
      </c>
      <c r="C18" s="229"/>
      <c r="D18" s="229"/>
      <c r="E18" s="237">
        <v>0</v>
      </c>
      <c r="F18" s="229"/>
      <c r="G18" s="229"/>
      <c r="H18" s="230">
        <v>0</v>
      </c>
    </row>
    <row r="19" spans="1:8" ht="25.5">
      <c r="A19" s="107">
        <v>5</v>
      </c>
      <c r="B19" s="203" t="s">
        <v>286</v>
      </c>
      <c r="C19" s="229">
        <v>415000</v>
      </c>
      <c r="D19" s="229">
        <v>18516526.73</v>
      </c>
      <c r="E19" s="237">
        <v>18931526.73</v>
      </c>
      <c r="F19" s="229">
        <v>230000</v>
      </c>
      <c r="G19" s="229">
        <v>26726847.07</v>
      </c>
      <c r="H19" s="230">
        <v>0</v>
      </c>
    </row>
    <row r="20" spans="1:8" ht="15.75">
      <c r="A20" s="107">
        <v>5.0999999999999996</v>
      </c>
      <c r="B20" s="204" t="s">
        <v>287</v>
      </c>
      <c r="C20" s="229">
        <v>310000</v>
      </c>
      <c r="D20" s="229">
        <v>37215.599999999999</v>
      </c>
      <c r="E20" s="237">
        <v>347215.6</v>
      </c>
      <c r="F20" s="229">
        <v>140000</v>
      </c>
      <c r="G20" s="229">
        <v>40941.599999999999</v>
      </c>
      <c r="H20" s="230">
        <v>180941.6</v>
      </c>
    </row>
    <row r="21" spans="1:8" ht="15.75">
      <c r="A21" s="107">
        <v>5.2</v>
      </c>
      <c r="B21" s="204" t="s">
        <v>288</v>
      </c>
      <c r="C21" s="229"/>
      <c r="D21" s="229"/>
      <c r="E21" s="237">
        <v>0</v>
      </c>
      <c r="F21" s="229"/>
      <c r="G21" s="229"/>
      <c r="H21" s="230">
        <v>0</v>
      </c>
    </row>
    <row r="22" spans="1:8" ht="15.75">
      <c r="A22" s="107">
        <v>5.3</v>
      </c>
      <c r="B22" s="204" t="s">
        <v>289</v>
      </c>
      <c r="C22" s="229"/>
      <c r="D22" s="229"/>
      <c r="E22" s="237">
        <v>0</v>
      </c>
      <c r="F22" s="229"/>
      <c r="G22" s="229"/>
      <c r="H22" s="230">
        <v>0</v>
      </c>
    </row>
    <row r="23" spans="1:8" ht="15.75">
      <c r="A23" s="107" t="s">
        <v>290</v>
      </c>
      <c r="B23" s="205" t="s">
        <v>291</v>
      </c>
      <c r="C23" s="229">
        <v>90000</v>
      </c>
      <c r="D23" s="229">
        <v>5514269.3200000003</v>
      </c>
      <c r="E23" s="237">
        <v>5604269.3200000003</v>
      </c>
      <c r="F23" s="229">
        <v>90000</v>
      </c>
      <c r="G23" s="229">
        <v>5632881.7999999998</v>
      </c>
      <c r="H23" s="230">
        <v>5722881.7999999998</v>
      </c>
    </row>
    <row r="24" spans="1:8" ht="15.75">
      <c r="A24" s="107" t="s">
        <v>292</v>
      </c>
      <c r="B24" s="205" t="s">
        <v>293</v>
      </c>
      <c r="C24" s="229">
        <v>0</v>
      </c>
      <c r="D24" s="229">
        <v>7783952.8700000001</v>
      </c>
      <c r="E24" s="237">
        <v>7783952.8700000001</v>
      </c>
      <c r="F24" s="229">
        <v>0</v>
      </c>
      <c r="G24" s="229">
        <v>15751257.060000001</v>
      </c>
      <c r="H24" s="230">
        <v>15751257.060000001</v>
      </c>
    </row>
    <row r="25" spans="1:8" ht="15.75">
      <c r="A25" s="107" t="s">
        <v>294</v>
      </c>
      <c r="B25" s="206" t="s">
        <v>295</v>
      </c>
      <c r="C25" s="229">
        <v>0</v>
      </c>
      <c r="D25" s="229">
        <v>0</v>
      </c>
      <c r="E25" s="237">
        <v>0</v>
      </c>
      <c r="F25" s="229">
        <v>0</v>
      </c>
      <c r="G25" s="229">
        <v>0</v>
      </c>
      <c r="H25" s="230">
        <v>0</v>
      </c>
    </row>
    <row r="26" spans="1:8" ht="15.75">
      <c r="A26" s="107" t="s">
        <v>296</v>
      </c>
      <c r="B26" s="205" t="s">
        <v>297</v>
      </c>
      <c r="C26" s="229">
        <v>0</v>
      </c>
      <c r="D26" s="229">
        <v>5181088.9400000004</v>
      </c>
      <c r="E26" s="237">
        <v>5181088.9400000004</v>
      </c>
      <c r="F26" s="229">
        <v>0</v>
      </c>
      <c r="G26" s="229">
        <v>5301766.6100000003</v>
      </c>
      <c r="H26" s="230">
        <v>5301766.6100000003</v>
      </c>
    </row>
    <row r="27" spans="1:8" ht="15.75">
      <c r="A27" s="107" t="s">
        <v>298</v>
      </c>
      <c r="B27" s="205" t="s">
        <v>299</v>
      </c>
      <c r="C27" s="229">
        <v>0</v>
      </c>
      <c r="D27" s="229">
        <v>0</v>
      </c>
      <c r="E27" s="237">
        <v>0</v>
      </c>
      <c r="F27" s="229">
        <v>0</v>
      </c>
      <c r="G27" s="229">
        <v>0</v>
      </c>
      <c r="H27" s="230">
        <v>0</v>
      </c>
    </row>
    <row r="28" spans="1:8" ht="15.75">
      <c r="A28" s="107">
        <v>5.4</v>
      </c>
      <c r="B28" s="204" t="s">
        <v>300</v>
      </c>
      <c r="C28" s="229">
        <v>0</v>
      </c>
      <c r="D28" s="229">
        <v>0</v>
      </c>
      <c r="E28" s="237">
        <v>0</v>
      </c>
      <c r="F28" s="229">
        <v>0</v>
      </c>
      <c r="G28" s="229">
        <v>0</v>
      </c>
      <c r="H28" s="230">
        <v>0</v>
      </c>
    </row>
    <row r="29" spans="1:8" ht="15.75">
      <c r="A29" s="107">
        <v>5.5</v>
      </c>
      <c r="B29" s="204" t="s">
        <v>301</v>
      </c>
      <c r="C29" s="229">
        <v>15000</v>
      </c>
      <c r="D29" s="229">
        <v>0</v>
      </c>
      <c r="E29" s="237">
        <v>15000</v>
      </c>
      <c r="F29" s="229">
        <v>0</v>
      </c>
      <c r="G29" s="229">
        <v>0</v>
      </c>
      <c r="H29" s="230">
        <v>0</v>
      </c>
    </row>
    <row r="30" spans="1:8" ht="15.75">
      <c r="A30" s="107">
        <v>5.6</v>
      </c>
      <c r="B30" s="204" t="s">
        <v>302</v>
      </c>
      <c r="C30" s="229">
        <v>0</v>
      </c>
      <c r="D30" s="229">
        <v>0</v>
      </c>
      <c r="E30" s="237">
        <v>0</v>
      </c>
      <c r="F30" s="229">
        <v>0</v>
      </c>
      <c r="G30" s="229">
        <v>0</v>
      </c>
      <c r="H30" s="230">
        <v>0</v>
      </c>
    </row>
    <row r="31" spans="1:8" ht="15.75">
      <c r="A31" s="107">
        <v>5.7</v>
      </c>
      <c r="B31" s="204" t="s">
        <v>303</v>
      </c>
      <c r="C31" s="229">
        <v>0</v>
      </c>
      <c r="D31" s="229">
        <v>0</v>
      </c>
      <c r="E31" s="237">
        <v>0</v>
      </c>
      <c r="F31" s="229">
        <v>0</v>
      </c>
      <c r="G31" s="229">
        <v>0</v>
      </c>
      <c r="H31" s="230">
        <v>0</v>
      </c>
    </row>
    <row r="32" spans="1:8" ht="15.75">
      <c r="A32" s="107">
        <v>6</v>
      </c>
      <c r="B32" s="203" t="s">
        <v>304</v>
      </c>
      <c r="C32" s="229">
        <v>0</v>
      </c>
      <c r="D32" s="229">
        <v>8063380</v>
      </c>
      <c r="E32" s="237">
        <v>8063380</v>
      </c>
      <c r="F32" s="229">
        <v>28430330</v>
      </c>
      <c r="G32" s="229">
        <v>35823900</v>
      </c>
      <c r="H32" s="230">
        <v>0</v>
      </c>
    </row>
    <row r="33" spans="1:8" ht="25.5">
      <c r="A33" s="107">
        <v>6.1</v>
      </c>
      <c r="B33" s="204" t="s">
        <v>483</v>
      </c>
      <c r="C33" s="229">
        <v>0</v>
      </c>
      <c r="D33" s="229">
        <v>3101300</v>
      </c>
      <c r="E33" s="237">
        <v>3101300</v>
      </c>
      <c r="F33" s="229">
        <v>20104650</v>
      </c>
      <c r="G33" s="229">
        <v>35823900</v>
      </c>
      <c r="H33" s="230">
        <v>55928550</v>
      </c>
    </row>
    <row r="34" spans="1:8" ht="25.5">
      <c r="A34" s="107">
        <v>6.2</v>
      </c>
      <c r="B34" s="204" t="s">
        <v>305</v>
      </c>
      <c r="C34" s="229">
        <v>0</v>
      </c>
      <c r="D34" s="229">
        <v>4962080</v>
      </c>
      <c r="E34" s="237">
        <v>4962080</v>
      </c>
      <c r="F34" s="229">
        <v>8325680</v>
      </c>
      <c r="G34" s="229">
        <v>0</v>
      </c>
      <c r="H34" s="230">
        <v>8325680</v>
      </c>
    </row>
    <row r="35" spans="1:8" ht="25.5">
      <c r="A35" s="107">
        <v>6.3</v>
      </c>
      <c r="B35" s="204" t="s">
        <v>306</v>
      </c>
      <c r="C35" s="229"/>
      <c r="D35" s="229"/>
      <c r="E35" s="237">
        <v>0</v>
      </c>
      <c r="F35" s="229"/>
      <c r="G35" s="229"/>
      <c r="H35" s="230">
        <v>0</v>
      </c>
    </row>
    <row r="36" spans="1:8" ht="15.75">
      <c r="A36" s="107">
        <v>6.4</v>
      </c>
      <c r="B36" s="204" t="s">
        <v>307</v>
      </c>
      <c r="C36" s="229"/>
      <c r="D36" s="229"/>
      <c r="E36" s="237">
        <v>0</v>
      </c>
      <c r="F36" s="229"/>
      <c r="G36" s="229"/>
      <c r="H36" s="230">
        <v>0</v>
      </c>
    </row>
    <row r="37" spans="1:8" ht="15.75">
      <c r="A37" s="107">
        <v>6.5</v>
      </c>
      <c r="B37" s="204" t="s">
        <v>308</v>
      </c>
      <c r="C37" s="229"/>
      <c r="D37" s="229"/>
      <c r="E37" s="237">
        <v>0</v>
      </c>
      <c r="F37" s="229"/>
      <c r="G37" s="229"/>
      <c r="H37" s="230">
        <v>0</v>
      </c>
    </row>
    <row r="38" spans="1:8" ht="25.5">
      <c r="A38" s="107">
        <v>6.6</v>
      </c>
      <c r="B38" s="204" t="s">
        <v>309</v>
      </c>
      <c r="C38" s="229"/>
      <c r="D38" s="229"/>
      <c r="E38" s="237">
        <v>0</v>
      </c>
      <c r="F38" s="229"/>
      <c r="G38" s="229"/>
      <c r="H38" s="230">
        <v>0</v>
      </c>
    </row>
    <row r="39" spans="1:8" ht="25.5">
      <c r="A39" s="107">
        <v>6.7</v>
      </c>
      <c r="B39" s="204" t="s">
        <v>310</v>
      </c>
      <c r="C39" s="229"/>
      <c r="D39" s="229"/>
      <c r="E39" s="237">
        <v>0</v>
      </c>
      <c r="F39" s="229"/>
      <c r="G39" s="229"/>
      <c r="H39" s="230">
        <v>0</v>
      </c>
    </row>
    <row r="40" spans="1:8" ht="15.75">
      <c r="A40" s="107">
        <v>7</v>
      </c>
      <c r="B40" s="203" t="s">
        <v>311</v>
      </c>
      <c r="C40" s="229">
        <v>3572136</v>
      </c>
      <c r="D40" s="229">
        <v>3670289</v>
      </c>
      <c r="E40" s="237">
        <v>7242425</v>
      </c>
      <c r="F40" s="229">
        <v>8675452</v>
      </c>
      <c r="G40" s="229">
        <v>6425042</v>
      </c>
      <c r="H40" s="230">
        <v>0</v>
      </c>
    </row>
    <row r="41" spans="1:8" ht="25.5">
      <c r="A41" s="107">
        <v>7.1</v>
      </c>
      <c r="B41" s="204" t="s">
        <v>312</v>
      </c>
      <c r="C41" s="229">
        <v>1050</v>
      </c>
      <c r="D41" s="229">
        <v>0</v>
      </c>
      <c r="E41" s="237">
        <v>1050</v>
      </c>
      <c r="F41" s="229">
        <v>50149</v>
      </c>
      <c r="G41" s="229">
        <v>0</v>
      </c>
      <c r="H41" s="230">
        <v>50149</v>
      </c>
    </row>
    <row r="42" spans="1:8" ht="25.5">
      <c r="A42" s="107">
        <v>7.2</v>
      </c>
      <c r="B42" s="204" t="s">
        <v>313</v>
      </c>
      <c r="C42" s="229">
        <v>1670388</v>
      </c>
      <c r="D42" s="229">
        <v>2676595</v>
      </c>
      <c r="E42" s="237">
        <v>4346983</v>
      </c>
      <c r="F42" s="229">
        <v>1141496</v>
      </c>
      <c r="G42" s="229">
        <v>1407848</v>
      </c>
      <c r="H42" s="230">
        <v>2549344</v>
      </c>
    </row>
    <row r="43" spans="1:8" ht="25.5">
      <c r="A43" s="107">
        <v>7.3</v>
      </c>
      <c r="B43" s="204" t="s">
        <v>314</v>
      </c>
      <c r="C43" s="229">
        <v>676676</v>
      </c>
      <c r="D43" s="229">
        <v>723260</v>
      </c>
      <c r="E43" s="237">
        <v>1399936</v>
      </c>
      <c r="F43" s="229">
        <v>4146758</v>
      </c>
      <c r="G43" s="229">
        <v>1168220</v>
      </c>
      <c r="H43" s="230">
        <v>5314978</v>
      </c>
    </row>
    <row r="44" spans="1:8" ht="25.5">
      <c r="A44" s="107">
        <v>7.4</v>
      </c>
      <c r="B44" s="204" t="s">
        <v>315</v>
      </c>
      <c r="C44" s="229">
        <v>1224022</v>
      </c>
      <c r="D44" s="229">
        <v>270434</v>
      </c>
      <c r="E44" s="237">
        <v>1494456</v>
      </c>
      <c r="F44" s="229">
        <v>3337049</v>
      </c>
      <c r="G44" s="229">
        <v>3848974</v>
      </c>
      <c r="H44" s="230">
        <v>7186023</v>
      </c>
    </row>
    <row r="45" spans="1:8" ht="15.75">
      <c r="A45" s="107">
        <v>8</v>
      </c>
      <c r="B45" s="203" t="s">
        <v>316</v>
      </c>
      <c r="C45" s="229"/>
      <c r="D45" s="229"/>
      <c r="E45" s="237">
        <v>0</v>
      </c>
      <c r="F45" s="229"/>
      <c r="G45" s="229"/>
      <c r="H45" s="230">
        <v>0</v>
      </c>
    </row>
    <row r="46" spans="1:8" ht="15.75">
      <c r="A46" s="107">
        <v>8.1</v>
      </c>
      <c r="B46" s="204" t="s">
        <v>317</v>
      </c>
      <c r="C46" s="229"/>
      <c r="D46" s="229"/>
      <c r="E46" s="237">
        <v>0</v>
      </c>
      <c r="F46" s="229"/>
      <c r="G46" s="229"/>
      <c r="H46" s="230">
        <v>0</v>
      </c>
    </row>
    <row r="47" spans="1:8" ht="15.75">
      <c r="A47" s="107">
        <v>8.1999999999999993</v>
      </c>
      <c r="B47" s="204" t="s">
        <v>318</v>
      </c>
      <c r="C47" s="229"/>
      <c r="D47" s="229"/>
      <c r="E47" s="237">
        <v>0</v>
      </c>
      <c r="F47" s="229"/>
      <c r="G47" s="229"/>
      <c r="H47" s="230">
        <v>0</v>
      </c>
    </row>
    <row r="48" spans="1:8" ht="15.75">
      <c r="A48" s="107">
        <v>8.3000000000000007</v>
      </c>
      <c r="B48" s="204" t="s">
        <v>319</v>
      </c>
      <c r="C48" s="229"/>
      <c r="D48" s="229"/>
      <c r="E48" s="237">
        <v>0</v>
      </c>
      <c r="F48" s="229"/>
      <c r="G48" s="229"/>
      <c r="H48" s="230">
        <v>0</v>
      </c>
    </row>
    <row r="49" spans="1:8" ht="15.75">
      <c r="A49" s="107">
        <v>8.4</v>
      </c>
      <c r="B49" s="204" t="s">
        <v>320</v>
      </c>
      <c r="C49" s="229"/>
      <c r="D49" s="229"/>
      <c r="E49" s="237">
        <v>0</v>
      </c>
      <c r="F49" s="229"/>
      <c r="G49" s="229"/>
      <c r="H49" s="230">
        <v>0</v>
      </c>
    </row>
    <row r="50" spans="1:8" ht="15.75">
      <c r="A50" s="107">
        <v>8.5</v>
      </c>
      <c r="B50" s="204" t="s">
        <v>321</v>
      </c>
      <c r="C50" s="229"/>
      <c r="D50" s="229"/>
      <c r="E50" s="237">
        <v>0</v>
      </c>
      <c r="F50" s="229"/>
      <c r="G50" s="229"/>
      <c r="H50" s="230">
        <v>0</v>
      </c>
    </row>
    <row r="51" spans="1:8" ht="15.75">
      <c r="A51" s="107">
        <v>8.6</v>
      </c>
      <c r="B51" s="204" t="s">
        <v>322</v>
      </c>
      <c r="C51" s="229"/>
      <c r="D51" s="229"/>
      <c r="E51" s="237">
        <v>0</v>
      </c>
      <c r="F51" s="229"/>
      <c r="G51" s="229"/>
      <c r="H51" s="230">
        <v>0</v>
      </c>
    </row>
    <row r="52" spans="1:8" ht="15.75">
      <c r="A52" s="107">
        <v>8.6999999999999993</v>
      </c>
      <c r="B52" s="204" t="s">
        <v>323</v>
      </c>
      <c r="C52" s="229"/>
      <c r="D52" s="229"/>
      <c r="E52" s="237">
        <v>0</v>
      </c>
      <c r="F52" s="229"/>
      <c r="G52" s="229"/>
      <c r="H52" s="230">
        <v>0</v>
      </c>
    </row>
    <row r="53" spans="1:8" ht="16.5" thickBot="1">
      <c r="A53" s="207">
        <v>9</v>
      </c>
      <c r="B53" s="208" t="s">
        <v>324</v>
      </c>
      <c r="C53" s="238"/>
      <c r="D53" s="238"/>
      <c r="E53" s="239">
        <v>0</v>
      </c>
      <c r="F53" s="238"/>
      <c r="G53" s="238"/>
      <c r="H53" s="236">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C5" activePane="bottomRight" state="frozen"/>
      <selection activeCell="C8" sqref="C8:G48"/>
      <selection pane="topRight" activeCell="C8" sqref="C8:G48"/>
      <selection pane="bottomLeft" activeCell="C8" sqref="C8:G48"/>
      <selection pane="bottomRight" activeCell="O11" sqref="O11"/>
    </sheetView>
  </sheetViews>
  <sheetFormatPr defaultColWidth="9.28515625" defaultRowHeight="12.75"/>
  <cols>
    <col min="1" max="1" width="9.5703125" style="1" bestFit="1" customWidth="1"/>
    <col min="2" max="2" width="93.5703125" style="1" customWidth="1"/>
    <col min="3" max="4" width="12.7109375" style="1" customWidth="1"/>
    <col min="5" max="11" width="9.7109375" style="9" customWidth="1"/>
    <col min="12" max="16384" width="9.28515625" style="9"/>
  </cols>
  <sheetData>
    <row r="1" spans="1:7" ht="15">
      <c r="A1" s="14" t="s">
        <v>188</v>
      </c>
      <c r="B1" s="13" t="str">
        <f>Info!C2</f>
        <v>სს სილქ როუდ ბანკი</v>
      </c>
      <c r="C1" s="13"/>
    </row>
    <row r="2" spans="1:7" ht="15">
      <c r="A2" s="14" t="s">
        <v>189</v>
      </c>
      <c r="B2" s="604">
        <f>'4. Off-Balance'!B2</f>
        <v>44651</v>
      </c>
      <c r="C2" s="13"/>
    </row>
    <row r="3" spans="1:7" ht="15">
      <c r="A3" s="14"/>
      <c r="B3" s="13"/>
      <c r="C3" s="13"/>
    </row>
    <row r="4" spans="1:7" ht="15" customHeight="1" thickBot="1">
      <c r="A4" s="198" t="s">
        <v>408</v>
      </c>
      <c r="B4" s="199" t="s">
        <v>187</v>
      </c>
      <c r="C4" s="200" t="s">
        <v>93</v>
      </c>
    </row>
    <row r="5" spans="1:7" ht="15" customHeight="1">
      <c r="A5" s="196" t="s">
        <v>26</v>
      </c>
      <c r="B5" s="197"/>
      <c r="C5" s="429" t="str">
        <f>INT((MONTH($B$2))/3)&amp;"Q"&amp;"-"&amp;YEAR($B$2)</f>
        <v>1Q-2022</v>
      </c>
      <c r="D5" s="429" t="str">
        <f>IF(INT(MONTH($B$2))=3, "4"&amp;"Q"&amp;"-"&amp;YEAR($B$2)-1, IF(INT(MONTH($B$2))=6, "1"&amp;"Q"&amp;"-"&amp;YEAR($B$2), IF(INT(MONTH($B$2))=9, "2"&amp;"Q"&amp;"-"&amp;YEAR($B$2),IF(INT(MONTH($B$2))=12, "3"&amp;"Q"&amp;"-"&amp;YEAR($B$2), 0))))</f>
        <v>4Q-2021</v>
      </c>
      <c r="E5" s="429" t="str">
        <f>IF(INT(MONTH($B$2))=3, "3"&amp;"Q"&amp;"-"&amp;YEAR($B$2)-1, IF(INT(MONTH($B$2))=6, "4"&amp;"Q"&amp;"-"&amp;YEAR($B$2)-1, IF(INT(MONTH($B$2))=9, "1"&amp;"Q"&amp;"-"&amp;YEAR($B$2),IF(INT(MONTH($B$2))=12, "2"&amp;"Q"&amp;"-"&amp;YEAR($B$2), 0))))</f>
        <v>3Q-2021</v>
      </c>
      <c r="F5" s="429" t="str">
        <f>IF(INT(MONTH($B$2))=3, "2"&amp;"Q"&amp;"-"&amp;YEAR($B$2)-1, IF(INT(MONTH($B$2))=6, "3"&amp;"Q"&amp;"-"&amp;YEAR($B$2)-1, IF(INT(MONTH($B$2))=9, "4"&amp;"Q"&amp;"-"&amp;YEAR($B$2)-1,IF(INT(MONTH($B$2))=12, "1"&amp;"Q"&amp;"-"&amp;YEAR($B$2), 0))))</f>
        <v>2Q-2021</v>
      </c>
      <c r="G5" s="429" t="str">
        <f>IF(INT(MONTH($B$2))=3, "1"&amp;"Q"&amp;"-"&amp;YEAR($B$2)-1, IF(INT(MONTH($B$2))=6, "2"&amp;"Q"&amp;"-"&amp;YEAR($B$2)-1, IF(INT(MONTH($B$2))=9, "3"&amp;"Q"&amp;"-"&amp;YEAR($B$2)-1,IF(INT(MONTH($B$2))=12, "4"&amp;"Q"&amp;"-"&amp;YEAR($B$2)-1, 0))))</f>
        <v>1Q-2021</v>
      </c>
    </row>
    <row r="6" spans="1:7" ht="15" customHeight="1">
      <c r="A6" s="362">
        <v>1</v>
      </c>
      <c r="B6" s="415" t="s">
        <v>192</v>
      </c>
      <c r="C6" s="363">
        <f>C7+C9+C10</f>
        <v>55390784.489</v>
      </c>
      <c r="D6" s="417">
        <f>D7+D9+D10</f>
        <v>53811175.459999993</v>
      </c>
      <c r="E6" s="364">
        <f t="shared" ref="E6:G6" si="0">E7+E9+E10</f>
        <v>48568360.967</v>
      </c>
      <c r="F6" s="363">
        <f t="shared" si="0"/>
        <v>53087462.533000007</v>
      </c>
      <c r="G6" s="418">
        <f t="shared" si="0"/>
        <v>41286902.445</v>
      </c>
    </row>
    <row r="7" spans="1:7" ht="15" customHeight="1">
      <c r="A7" s="362">
        <v>1.1000000000000001</v>
      </c>
      <c r="B7" s="365" t="s">
        <v>603</v>
      </c>
      <c r="C7" s="366">
        <v>54719003.888999999</v>
      </c>
      <c r="D7" s="419">
        <v>53453855.459999993</v>
      </c>
      <c r="E7" s="366">
        <v>48212211.766999997</v>
      </c>
      <c r="F7" s="366">
        <v>52361139.533000007</v>
      </c>
      <c r="G7" s="420">
        <v>39842699.844999999</v>
      </c>
    </row>
    <row r="8" spans="1:7" ht="25.5">
      <c r="A8" s="362" t="s">
        <v>251</v>
      </c>
      <c r="B8" s="367" t="s">
        <v>402</v>
      </c>
      <c r="C8" s="366">
        <v>0</v>
      </c>
      <c r="D8" s="419">
        <v>0</v>
      </c>
      <c r="E8" s="366">
        <v>0</v>
      </c>
      <c r="F8" s="366">
        <v>0</v>
      </c>
      <c r="G8" s="420">
        <v>0</v>
      </c>
    </row>
    <row r="9" spans="1:7" ht="15" customHeight="1">
      <c r="A9" s="362">
        <v>1.2</v>
      </c>
      <c r="B9" s="365" t="s">
        <v>22</v>
      </c>
      <c r="C9" s="366">
        <v>510513</v>
      </c>
      <c r="D9" s="419">
        <v>155976</v>
      </c>
      <c r="E9" s="366">
        <v>156228</v>
      </c>
      <c r="F9" s="366">
        <v>156603</v>
      </c>
      <c r="G9" s="420">
        <v>159118</v>
      </c>
    </row>
    <row r="10" spans="1:7" ht="15" customHeight="1">
      <c r="A10" s="362">
        <v>1.3</v>
      </c>
      <c r="B10" s="416" t="s">
        <v>77</v>
      </c>
      <c r="C10" s="366">
        <v>161267.6</v>
      </c>
      <c r="D10" s="419">
        <v>201344</v>
      </c>
      <c r="E10" s="366">
        <v>199921.2</v>
      </c>
      <c r="F10" s="366">
        <v>569720</v>
      </c>
      <c r="G10" s="420">
        <v>1285084.6000000001</v>
      </c>
    </row>
    <row r="11" spans="1:7" ht="15" customHeight="1">
      <c r="A11" s="362">
        <v>2</v>
      </c>
      <c r="B11" s="415" t="s">
        <v>193</v>
      </c>
      <c r="C11" s="366">
        <v>7160193.2829701798</v>
      </c>
      <c r="D11" s="419">
        <v>3328281.2730880897</v>
      </c>
      <c r="E11" s="366">
        <v>6683803.1720572971</v>
      </c>
      <c r="F11" s="366">
        <v>3060146.2058309983</v>
      </c>
      <c r="G11" s="420">
        <v>2799757.8121239999</v>
      </c>
    </row>
    <row r="12" spans="1:7" ht="15" customHeight="1">
      <c r="A12" s="362">
        <v>3</v>
      </c>
      <c r="B12" s="415" t="s">
        <v>191</v>
      </c>
      <c r="C12" s="366">
        <v>9340583.0187499989</v>
      </c>
      <c r="D12" s="419">
        <v>9340583.0187499989</v>
      </c>
      <c r="E12" s="366">
        <v>10603091.6875</v>
      </c>
      <c r="F12" s="366">
        <v>10603091.6875</v>
      </c>
      <c r="G12" s="420">
        <v>10603091.6875</v>
      </c>
    </row>
    <row r="13" spans="1:7" ht="15" customHeight="1" thickBot="1">
      <c r="A13" s="120">
        <v>4</v>
      </c>
      <c r="B13" s="423" t="s">
        <v>252</v>
      </c>
      <c r="C13" s="240">
        <f>C6+C11+C12</f>
        <v>71891560.79072018</v>
      </c>
      <c r="D13" s="421">
        <f>D6+D11+D12</f>
        <v>66480039.751838081</v>
      </c>
      <c r="E13" s="241">
        <f t="shared" ref="E13:G13" si="1">E6+E11+E12</f>
        <v>65855255.826557294</v>
      </c>
      <c r="F13" s="240">
        <f t="shared" si="1"/>
        <v>66750700.426331006</v>
      </c>
      <c r="G13" s="422">
        <f t="shared" si="1"/>
        <v>54689751.944623999</v>
      </c>
    </row>
    <row r="14" spans="1:7">
      <c r="B14" s="18"/>
    </row>
    <row r="15" spans="1:7" ht="25.5">
      <c r="B15" s="18" t="s">
        <v>604</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33"/>
  <sheetViews>
    <sheetView showGridLines="0" zoomScaleNormal="100" workbookViewId="0">
      <pane xSplit="1" ySplit="4" topLeftCell="B6" activePane="bottomRight" state="frozen"/>
      <selection activeCell="C8" sqref="C8:G48"/>
      <selection pane="topRight" activeCell="C8" sqref="C8:G48"/>
      <selection pane="bottomLeft" activeCell="C8" sqref="C8:G48"/>
      <selection pane="bottomRight" activeCell="B19" sqref="B19"/>
    </sheetView>
  </sheetViews>
  <sheetFormatPr defaultRowHeight="15"/>
  <cols>
    <col min="1" max="1" width="9.5703125" style="1" bestFit="1" customWidth="1"/>
    <col min="2" max="2" width="58.7109375" style="1" customWidth="1"/>
    <col min="3" max="3" width="34.28515625" style="1" customWidth="1"/>
  </cols>
  <sheetData>
    <row r="1" spans="1:3">
      <c r="A1" s="1" t="s">
        <v>188</v>
      </c>
      <c r="B1" s="1" t="str">
        <f>Info!C2</f>
        <v>სს სილქ როუდ ბანკი</v>
      </c>
    </row>
    <row r="2" spans="1:3">
      <c r="A2" s="1" t="s">
        <v>189</v>
      </c>
      <c r="B2" s="605">
        <f>'1. key ratios'!B2</f>
        <v>44651</v>
      </c>
    </row>
    <row r="4" spans="1:3" ht="25.5" customHeight="1" thickBot="1">
      <c r="A4" s="219" t="s">
        <v>409</v>
      </c>
      <c r="B4" s="52" t="s">
        <v>149</v>
      </c>
      <c r="C4" s="10"/>
    </row>
    <row r="5" spans="1:3" ht="15.75">
      <c r="A5" s="8"/>
      <c r="B5" s="411" t="s">
        <v>150</v>
      </c>
      <c r="C5" s="427" t="s">
        <v>617</v>
      </c>
    </row>
    <row r="6" spans="1:3">
      <c r="A6" s="11">
        <v>1</v>
      </c>
      <c r="B6" s="53" t="s">
        <v>1012</v>
      </c>
      <c r="C6" s="424" t="s">
        <v>1013</v>
      </c>
    </row>
    <row r="7" spans="1:3">
      <c r="A7" s="11">
        <v>2</v>
      </c>
      <c r="B7" s="53" t="s">
        <v>1014</v>
      </c>
      <c r="C7" s="424" t="s">
        <v>1040</v>
      </c>
    </row>
    <row r="8" spans="1:3">
      <c r="A8" s="11">
        <v>3</v>
      </c>
      <c r="B8" s="53" t="s">
        <v>1015</v>
      </c>
      <c r="C8" s="424" t="s">
        <v>1040</v>
      </c>
    </row>
    <row r="9" spans="1:3">
      <c r="A9" s="11">
        <v>4</v>
      </c>
      <c r="B9" s="53" t="s">
        <v>1016</v>
      </c>
      <c r="C9" s="424" t="s">
        <v>1040</v>
      </c>
    </row>
    <row r="10" spans="1:3">
      <c r="A10" s="11">
        <v>5</v>
      </c>
      <c r="B10" s="53" t="s">
        <v>1017</v>
      </c>
      <c r="C10" s="424" t="s">
        <v>1018</v>
      </c>
    </row>
    <row r="11" spans="1:3">
      <c r="A11" s="11"/>
      <c r="B11" s="705"/>
      <c r="C11" s="706"/>
    </row>
    <row r="12" spans="1:3" ht="60">
      <c r="A12" s="11"/>
      <c r="B12" s="412" t="s">
        <v>151</v>
      </c>
      <c r="C12" s="428" t="s">
        <v>618</v>
      </c>
    </row>
    <row r="13" spans="1:3" ht="15.75">
      <c r="A13" s="11">
        <v>1</v>
      </c>
      <c r="B13" s="22" t="s">
        <v>1019</v>
      </c>
      <c r="C13" s="426" t="s">
        <v>1020</v>
      </c>
    </row>
    <row r="14" spans="1:3" ht="15.75">
      <c r="A14" s="11">
        <v>2</v>
      </c>
      <c r="B14" s="22" t="s">
        <v>1035</v>
      </c>
      <c r="C14" s="426" t="s">
        <v>1022</v>
      </c>
    </row>
    <row r="15" spans="1:3" ht="15.75">
      <c r="A15" s="616">
        <v>3</v>
      </c>
      <c r="B15" s="632" t="s">
        <v>1023</v>
      </c>
      <c r="C15" s="426" t="s">
        <v>1036</v>
      </c>
    </row>
    <row r="16" spans="1:3" ht="15.75">
      <c r="A16" s="616">
        <v>4</v>
      </c>
      <c r="B16" s="632" t="s">
        <v>1021</v>
      </c>
      <c r="C16" s="426" t="s">
        <v>1037</v>
      </c>
    </row>
    <row r="17" spans="1:3" ht="30">
      <c r="A17" s="635">
        <v>5</v>
      </c>
      <c r="B17" s="634" t="s">
        <v>1038</v>
      </c>
      <c r="C17" s="633" t="s">
        <v>1039</v>
      </c>
    </row>
    <row r="18" spans="1:3" ht="15.75">
      <c r="A18" s="635">
        <v>6</v>
      </c>
      <c r="B18" s="690" t="s">
        <v>1043</v>
      </c>
      <c r="C18" s="691" t="s">
        <v>1044</v>
      </c>
    </row>
    <row r="19" spans="1:3" ht="15.75">
      <c r="A19" s="635">
        <v>7</v>
      </c>
      <c r="B19" s="690" t="s">
        <v>1045</v>
      </c>
      <c r="C19" s="691" t="s">
        <v>1046</v>
      </c>
    </row>
    <row r="20" spans="1:3" ht="15.75">
      <c r="A20" s="11"/>
      <c r="B20" s="22"/>
      <c r="C20" s="426"/>
    </row>
    <row r="21" spans="1:3" ht="30" customHeight="1">
      <c r="A21" s="11"/>
      <c r="B21" s="707" t="s">
        <v>152</v>
      </c>
      <c r="C21" s="708"/>
    </row>
    <row r="22" spans="1:3">
      <c r="A22" s="11">
        <v>1</v>
      </c>
      <c r="B22" s="53" t="s">
        <v>1024</v>
      </c>
      <c r="C22" s="621">
        <v>0.61763897792838174</v>
      </c>
    </row>
    <row r="23" spans="1:3">
      <c r="A23" s="616">
        <v>2</v>
      </c>
      <c r="B23" s="617" t="s">
        <v>1025</v>
      </c>
      <c r="C23" s="621">
        <v>0.3823005115591433</v>
      </c>
    </row>
    <row r="24" spans="1:3" ht="15.75" customHeight="1">
      <c r="A24" s="11"/>
      <c r="B24" s="53"/>
      <c r="C24" s="54"/>
    </row>
    <row r="25" spans="1:3" ht="29.25" customHeight="1">
      <c r="A25" s="11"/>
      <c r="B25" s="707" t="s">
        <v>272</v>
      </c>
      <c r="C25" s="708"/>
    </row>
    <row r="26" spans="1:3">
      <c r="A26" s="11">
        <v>1</v>
      </c>
      <c r="B26" s="53" t="s">
        <v>1024</v>
      </c>
      <c r="C26" s="622">
        <v>0.61763900000000005</v>
      </c>
    </row>
    <row r="27" spans="1:3">
      <c r="A27" s="618">
        <v>1.1000000000000001</v>
      </c>
      <c r="B27" s="619" t="s">
        <v>1026</v>
      </c>
      <c r="C27" s="623">
        <v>0.3823185273376683</v>
      </c>
    </row>
    <row r="28" spans="1:3">
      <c r="A28" s="618">
        <v>1.2</v>
      </c>
      <c r="B28" s="619" t="s">
        <v>1027</v>
      </c>
      <c r="C28" s="623">
        <v>0.17652121989193151</v>
      </c>
    </row>
    <row r="29" spans="1:3">
      <c r="A29" s="618">
        <v>1.3</v>
      </c>
      <c r="B29" s="619" t="s">
        <v>1016</v>
      </c>
      <c r="C29" s="623">
        <v>5.8799230698781943E-2</v>
      </c>
    </row>
    <row r="30" spans="1:3">
      <c r="A30" s="618">
        <v>2</v>
      </c>
      <c r="B30" s="619" t="s">
        <v>1025</v>
      </c>
      <c r="C30" s="623">
        <v>0.3823005115591433</v>
      </c>
    </row>
    <row r="31" spans="1:3" ht="27">
      <c r="A31" s="618">
        <v>2.1</v>
      </c>
      <c r="B31" s="619" t="s">
        <v>1028</v>
      </c>
      <c r="C31" s="623">
        <v>0.3823005115591433</v>
      </c>
    </row>
    <row r="32" spans="1:3">
      <c r="A32" s="620" t="s">
        <v>1029</v>
      </c>
      <c r="B32" s="619" t="s">
        <v>1030</v>
      </c>
      <c r="C32" s="623">
        <v>0.3823005115591433</v>
      </c>
    </row>
    <row r="33" spans="1:3" ht="16.5" thickBot="1">
      <c r="A33" s="12"/>
      <c r="B33" s="55"/>
      <c r="C33" s="425"/>
    </row>
  </sheetData>
  <mergeCells count="3">
    <mergeCell ref="B11:C11"/>
    <mergeCell ref="B25:C25"/>
    <mergeCell ref="B21:C21"/>
  </mergeCells>
  <dataValidations count="1">
    <dataValidation type="list" allowBlank="1" showInputMessage="1" showErrorMessage="1" sqref="C6:C10"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85" zoomScaleNormal="85" workbookViewId="0">
      <pane xSplit="1" ySplit="5" topLeftCell="B6" activePane="bottomRight" state="frozen"/>
      <selection activeCell="H6" sqref="H6"/>
      <selection pane="topRight" activeCell="H6" sqref="H6"/>
      <selection pane="bottomLeft" activeCell="H6" sqref="H6"/>
      <selection pane="bottomRight" activeCell="E21" sqref="E21"/>
    </sheetView>
  </sheetViews>
  <sheetFormatPr defaultRowHeight="15"/>
  <cols>
    <col min="1" max="1" width="9.5703125" style="1" bestFit="1" customWidth="1"/>
    <col min="2" max="2" width="47.5703125" style="1" customWidth="1"/>
    <col min="3" max="3" width="28" style="1" customWidth="1"/>
    <col min="4" max="4" width="22.42578125" style="1" customWidth="1"/>
    <col min="5" max="5" width="18.7109375" style="1" customWidth="1"/>
    <col min="6" max="6" width="12" bestFit="1" customWidth="1"/>
    <col min="7" max="7" width="12.5703125" bestFit="1" customWidth="1"/>
  </cols>
  <sheetData>
    <row r="1" spans="1:5" ht="15.75">
      <c r="A1" s="14" t="s">
        <v>188</v>
      </c>
      <c r="B1" s="13" t="str">
        <f>Info!C2</f>
        <v>სს სილქ როუდ ბანკი</v>
      </c>
    </row>
    <row r="2" spans="1:5" s="14" customFormat="1" ht="15.75" customHeight="1">
      <c r="A2" s="14" t="s">
        <v>189</v>
      </c>
      <c r="B2" s="605">
        <f>'1. key ratios'!B2</f>
        <v>44651</v>
      </c>
    </row>
    <row r="3" spans="1:5" s="14" customFormat="1" ht="15.75" customHeight="1"/>
    <row r="4" spans="1:5" s="14" customFormat="1" ht="15.75" customHeight="1" thickBot="1">
      <c r="A4" s="220" t="s">
        <v>410</v>
      </c>
      <c r="B4" s="221" t="s">
        <v>262</v>
      </c>
      <c r="C4" s="175"/>
      <c r="D4" s="175"/>
      <c r="E4" s="176" t="s">
        <v>93</v>
      </c>
    </row>
    <row r="5" spans="1:5" s="108" customFormat="1" ht="17.649999999999999" customHeight="1">
      <c r="A5" s="333"/>
      <c r="B5" s="334"/>
      <c r="C5" s="174" t="s">
        <v>0</v>
      </c>
      <c r="D5" s="174" t="s">
        <v>1</v>
      </c>
      <c r="E5" s="335" t="s">
        <v>2</v>
      </c>
    </row>
    <row r="6" spans="1:5" ht="14.65" customHeight="1">
      <c r="A6" s="336"/>
      <c r="B6" s="709" t="s">
        <v>231</v>
      </c>
      <c r="C6" s="709" t="s">
        <v>230</v>
      </c>
      <c r="D6" s="710" t="s">
        <v>229</v>
      </c>
      <c r="E6" s="711"/>
    </row>
    <row r="7" spans="1:5" ht="99.6" customHeight="1">
      <c r="A7" s="336"/>
      <c r="B7" s="709"/>
      <c r="C7" s="709"/>
      <c r="D7" s="331" t="s">
        <v>228</v>
      </c>
      <c r="E7" s="332" t="s">
        <v>520</v>
      </c>
    </row>
    <row r="8" spans="1:5">
      <c r="A8" s="337">
        <v>1</v>
      </c>
      <c r="B8" s="338" t="s">
        <v>154</v>
      </c>
      <c r="C8" s="339">
        <v>1659088.17</v>
      </c>
      <c r="D8" s="339"/>
      <c r="E8" s="340">
        <v>1659088.17</v>
      </c>
    </row>
    <row r="9" spans="1:5">
      <c r="A9" s="337">
        <v>2</v>
      </c>
      <c r="B9" s="338" t="s">
        <v>155</v>
      </c>
      <c r="C9" s="339">
        <v>1133017.3</v>
      </c>
      <c r="D9" s="339"/>
      <c r="E9" s="340">
        <v>1133017.3</v>
      </c>
    </row>
    <row r="10" spans="1:5">
      <c r="A10" s="337">
        <v>3</v>
      </c>
      <c r="B10" s="338" t="s">
        <v>227</v>
      </c>
      <c r="C10" s="339">
        <v>14497521.310000001</v>
      </c>
      <c r="D10" s="339"/>
      <c r="E10" s="340">
        <v>14497521.310000001</v>
      </c>
    </row>
    <row r="11" spans="1:5">
      <c r="A11" s="337">
        <v>4</v>
      </c>
      <c r="B11" s="338" t="s">
        <v>185</v>
      </c>
      <c r="C11" s="339">
        <v>0</v>
      </c>
      <c r="D11" s="339"/>
      <c r="E11" s="340">
        <v>0</v>
      </c>
    </row>
    <row r="12" spans="1:5">
      <c r="A12" s="337">
        <v>5</v>
      </c>
      <c r="B12" s="338" t="s">
        <v>157</v>
      </c>
      <c r="C12" s="339">
        <v>39787411.450000003</v>
      </c>
      <c r="D12" s="339"/>
      <c r="E12" s="340">
        <v>39787411.450000003</v>
      </c>
    </row>
    <row r="13" spans="1:5">
      <c r="A13" s="337">
        <v>6.1</v>
      </c>
      <c r="B13" s="338" t="s">
        <v>158</v>
      </c>
      <c r="C13" s="341">
        <v>15980250.639999999</v>
      </c>
      <c r="D13" s="339"/>
      <c r="E13" s="340">
        <v>15980250.639999999</v>
      </c>
    </row>
    <row r="14" spans="1:5">
      <c r="A14" s="337">
        <v>6.2</v>
      </c>
      <c r="B14" s="342" t="s">
        <v>159</v>
      </c>
      <c r="C14" s="341">
        <v>-1111351.03</v>
      </c>
      <c r="D14" s="339"/>
      <c r="E14" s="340">
        <v>-1111351.03</v>
      </c>
    </row>
    <row r="15" spans="1:5">
      <c r="A15" s="337">
        <v>6</v>
      </c>
      <c r="B15" s="338" t="s">
        <v>226</v>
      </c>
      <c r="C15" s="339">
        <v>14868899.609999999</v>
      </c>
      <c r="D15" s="339"/>
      <c r="E15" s="340">
        <v>14868899.609999999</v>
      </c>
    </row>
    <row r="16" spans="1:5">
      <c r="A16" s="337">
        <v>7</v>
      </c>
      <c r="B16" s="338" t="s">
        <v>161</v>
      </c>
      <c r="C16" s="339">
        <v>1139093.6000000001</v>
      </c>
      <c r="D16" s="339"/>
      <c r="E16" s="340">
        <v>1139093.6000000001</v>
      </c>
    </row>
    <row r="17" spans="1:7">
      <c r="A17" s="337">
        <v>8</v>
      </c>
      <c r="B17" s="338" t="s">
        <v>162</v>
      </c>
      <c r="C17" s="339">
        <v>229857.93</v>
      </c>
      <c r="D17" s="339"/>
      <c r="E17" s="340">
        <v>229857.93</v>
      </c>
      <c r="F17" s="3"/>
      <c r="G17" s="3"/>
    </row>
    <row r="18" spans="1:7">
      <c r="A18" s="337">
        <v>9</v>
      </c>
      <c r="B18" s="338" t="s">
        <v>163</v>
      </c>
      <c r="C18" s="339">
        <v>20000</v>
      </c>
      <c r="D18" s="339"/>
      <c r="E18" s="340">
        <v>20000</v>
      </c>
      <c r="G18" s="3"/>
    </row>
    <row r="19" spans="1:7" ht="25.5">
      <c r="A19" s="337">
        <v>10</v>
      </c>
      <c r="B19" s="338" t="s">
        <v>164</v>
      </c>
      <c r="C19" s="339">
        <v>16390331.889999997</v>
      </c>
      <c r="D19" s="339">
        <v>250803.1100000001</v>
      </c>
      <c r="E19" s="340">
        <v>16139528.779999997</v>
      </c>
      <c r="G19" s="3"/>
    </row>
    <row r="20" spans="1:7">
      <c r="A20" s="337">
        <v>11</v>
      </c>
      <c r="B20" s="338" t="s">
        <v>165</v>
      </c>
      <c r="C20" s="339">
        <v>2463888.5</v>
      </c>
      <c r="D20" s="339"/>
      <c r="E20" s="340">
        <v>2463888.5</v>
      </c>
    </row>
    <row r="21" spans="1:7" ht="39" thickBot="1">
      <c r="A21" s="343"/>
      <c r="B21" s="344" t="s">
        <v>484</v>
      </c>
      <c r="C21" s="288">
        <f>SUM(C8:C12, C15:C20)</f>
        <v>92189109.760000005</v>
      </c>
      <c r="D21" s="288">
        <f>SUM(D8:D12, D15:D20)</f>
        <v>250803.1100000001</v>
      </c>
      <c r="E21" s="345">
        <f>SUM(E8:E12, E15:E20)</f>
        <v>91938306.650000006</v>
      </c>
    </row>
    <row r="22" spans="1:7">
      <c r="A22"/>
      <c r="B22"/>
      <c r="C22"/>
      <c r="D22"/>
      <c r="E22"/>
    </row>
    <row r="23" spans="1:7">
      <c r="A23"/>
      <c r="B23"/>
      <c r="C23"/>
      <c r="D23"/>
      <c r="E23"/>
    </row>
    <row r="25" spans="1:7" s="1" customFormat="1">
      <c r="B25" s="57"/>
      <c r="F25"/>
      <c r="G25"/>
    </row>
    <row r="26" spans="1:7" s="1" customFormat="1">
      <c r="B26" s="58"/>
      <c r="F26"/>
      <c r="G26"/>
    </row>
    <row r="27" spans="1:7" s="1" customFormat="1">
      <c r="B27" s="57"/>
      <c r="F27"/>
      <c r="G27"/>
    </row>
    <row r="28" spans="1:7" s="1" customFormat="1">
      <c r="B28" s="57"/>
      <c r="F28"/>
      <c r="G28"/>
    </row>
    <row r="29" spans="1:7" s="1" customFormat="1">
      <c r="B29" s="57"/>
      <c r="F29"/>
      <c r="G29"/>
    </row>
    <row r="30" spans="1:7" s="1" customFormat="1">
      <c r="B30" s="57"/>
      <c r="F30"/>
      <c r="G30"/>
    </row>
    <row r="31" spans="1:7" s="1" customFormat="1">
      <c r="B31" s="57"/>
      <c r="F31"/>
      <c r="G31"/>
    </row>
    <row r="32" spans="1:7" s="1" customFormat="1">
      <c r="B32" s="58"/>
      <c r="F32"/>
      <c r="G32"/>
    </row>
    <row r="33" spans="2:7" s="1" customFormat="1">
      <c r="B33" s="58"/>
      <c r="F33"/>
      <c r="G33"/>
    </row>
    <row r="34" spans="2:7" s="1" customFormat="1">
      <c r="B34" s="58"/>
      <c r="F34"/>
      <c r="G34"/>
    </row>
    <row r="35" spans="2:7" s="1" customFormat="1">
      <c r="B35" s="58"/>
      <c r="F35"/>
      <c r="G35"/>
    </row>
    <row r="36" spans="2:7" s="1" customFormat="1">
      <c r="B36" s="58"/>
      <c r="F36"/>
      <c r="G36"/>
    </row>
    <row r="37" spans="2:7" s="1" customFormat="1">
      <c r="B37" s="5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C13" sqref="C13"/>
    </sheetView>
  </sheetViews>
  <sheetFormatPr defaultRowHeight="15" outlineLevelRow="1"/>
  <cols>
    <col min="1" max="1" width="9.5703125" style="1" bestFit="1" customWidth="1"/>
    <col min="2" max="2" width="114.28515625" style="1"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სილქ როუდ ბანკი</v>
      </c>
    </row>
    <row r="2" spans="1:6" s="14" customFormat="1" ht="15.75" customHeight="1">
      <c r="A2" s="14" t="s">
        <v>189</v>
      </c>
      <c r="B2" s="605">
        <f>'1. key ratios'!B2</f>
        <v>44651</v>
      </c>
      <c r="C2"/>
      <c r="D2"/>
      <c r="E2"/>
      <c r="F2"/>
    </row>
    <row r="3" spans="1:6" s="14" customFormat="1" ht="15.75" customHeight="1">
      <c r="C3"/>
      <c r="D3"/>
      <c r="E3"/>
      <c r="F3"/>
    </row>
    <row r="4" spans="1:6" s="14" customFormat="1" ht="26.25" thickBot="1">
      <c r="A4" s="14" t="s">
        <v>411</v>
      </c>
      <c r="B4" s="182" t="s">
        <v>265</v>
      </c>
      <c r="C4" s="176" t="s">
        <v>93</v>
      </c>
      <c r="D4"/>
      <c r="E4"/>
      <c r="F4"/>
    </row>
    <row r="5" spans="1:6" ht="26.25">
      <c r="A5" s="177">
        <v>1</v>
      </c>
      <c r="B5" s="178" t="s">
        <v>433</v>
      </c>
      <c r="C5" s="242">
        <f>'7. LI1'!E21</f>
        <v>91938306.650000006</v>
      </c>
    </row>
    <row r="6" spans="1:6">
      <c r="A6" s="107">
        <v>2.1</v>
      </c>
      <c r="B6" s="184" t="s">
        <v>266</v>
      </c>
      <c r="C6" s="243">
        <v>610640.12</v>
      </c>
    </row>
    <row r="7" spans="1:6" s="2" customFormat="1" ht="25.5" outlineLevel="1">
      <c r="A7" s="183">
        <v>2.2000000000000002</v>
      </c>
      <c r="B7" s="179" t="s">
        <v>267</v>
      </c>
      <c r="C7" s="244">
        <v>8063380</v>
      </c>
    </row>
    <row r="8" spans="1:6" s="2" customFormat="1" ht="26.25">
      <c r="A8" s="183">
        <v>3</v>
      </c>
      <c r="B8" s="180" t="s">
        <v>434</v>
      </c>
      <c r="C8" s="245">
        <f>SUM(C5:C7)</f>
        <v>100612326.77000001</v>
      </c>
    </row>
    <row r="9" spans="1:6">
      <c r="A9" s="107">
        <v>4</v>
      </c>
      <c r="B9" s="187" t="s">
        <v>263</v>
      </c>
      <c r="C9" s="243">
        <v>364270.75</v>
      </c>
    </row>
    <row r="10" spans="1:6" s="2" customFormat="1" ht="25.5" outlineLevel="1">
      <c r="A10" s="183">
        <v>5.0999999999999996</v>
      </c>
      <c r="B10" s="179" t="s">
        <v>273</v>
      </c>
      <c r="C10" s="244">
        <v>-100127.12</v>
      </c>
    </row>
    <row r="11" spans="1:6" s="2" customFormat="1" ht="25.5" outlineLevel="1">
      <c r="A11" s="183">
        <v>5.2</v>
      </c>
      <c r="B11" s="179" t="s">
        <v>274</v>
      </c>
      <c r="C11" s="244">
        <v>-7902112.4000000004</v>
      </c>
    </row>
    <row r="12" spans="1:6" s="2" customFormat="1">
      <c r="A12" s="183">
        <v>6</v>
      </c>
      <c r="B12" s="185" t="s">
        <v>605</v>
      </c>
      <c r="C12" s="244">
        <v>0</v>
      </c>
    </row>
    <row r="13" spans="1:6" s="2" customFormat="1" ht="15.75" thickBot="1">
      <c r="A13" s="186">
        <v>7</v>
      </c>
      <c r="B13" s="181" t="s">
        <v>264</v>
      </c>
      <c r="C13" s="246">
        <f>SUM(C8:C12)</f>
        <v>92974358</v>
      </c>
    </row>
    <row r="15" spans="1:6" ht="26.25">
      <c r="B15" s="18" t="s">
        <v>606</v>
      </c>
    </row>
    <row r="17" spans="2:9" s="1" customFormat="1">
      <c r="B17" s="59"/>
      <c r="C17"/>
      <c r="D17"/>
      <c r="E17"/>
      <c r="F17"/>
      <c r="G17"/>
      <c r="H17"/>
      <c r="I17"/>
    </row>
    <row r="18" spans="2:9" s="1" customFormat="1">
      <c r="B18" s="56"/>
      <c r="C18"/>
      <c r="D18"/>
      <c r="E18"/>
      <c r="F18"/>
      <c r="G18"/>
      <c r="H18"/>
      <c r="I18"/>
    </row>
    <row r="19" spans="2:9" s="1" customFormat="1">
      <c r="B19" s="56"/>
      <c r="C19"/>
      <c r="D19"/>
      <c r="E19"/>
      <c r="F19"/>
      <c r="G19"/>
      <c r="H19"/>
      <c r="I19"/>
    </row>
    <row r="20" spans="2:9" s="1" customFormat="1">
      <c r="B20" s="58"/>
      <c r="C20"/>
      <c r="D20"/>
      <c r="E20"/>
      <c r="F20"/>
      <c r="G20"/>
      <c r="H20"/>
      <c r="I20"/>
    </row>
    <row r="21" spans="2:9" s="1" customFormat="1">
      <c r="B21" s="57"/>
      <c r="C21"/>
      <c r="D21"/>
      <c r="E21"/>
      <c r="F21"/>
      <c r="G21"/>
      <c r="H21"/>
      <c r="I21"/>
    </row>
    <row r="22" spans="2:9" s="1" customFormat="1">
      <c r="B22" s="58"/>
      <c r="C22"/>
      <c r="D22"/>
      <c r="E22"/>
      <c r="F22"/>
      <c r="G22"/>
      <c r="H22"/>
      <c r="I22"/>
    </row>
    <row r="23" spans="2:9" s="1" customFormat="1">
      <c r="B23" s="57"/>
      <c r="C23"/>
      <c r="D23"/>
      <c r="E23"/>
      <c r="F23"/>
      <c r="G23"/>
      <c r="H23"/>
      <c r="I23"/>
    </row>
    <row r="24" spans="2:9" s="1" customFormat="1">
      <c r="B24" s="57"/>
      <c r="C24"/>
      <c r="D24"/>
      <c r="E24"/>
      <c r="F24"/>
      <c r="G24"/>
      <c r="H24"/>
      <c r="I24"/>
    </row>
    <row r="25" spans="2:9" s="1" customFormat="1">
      <c r="B25" s="57"/>
      <c r="C25"/>
      <c r="D25"/>
      <c r="E25"/>
      <c r="F25"/>
      <c r="G25"/>
      <c r="H25"/>
      <c r="I25"/>
    </row>
    <row r="26" spans="2:9" s="1" customFormat="1">
      <c r="B26" s="57"/>
      <c r="C26"/>
      <c r="D26"/>
      <c r="E26"/>
      <c r="F26"/>
      <c r="G26"/>
      <c r="H26"/>
      <c r="I26"/>
    </row>
    <row r="27" spans="2:9" s="1" customFormat="1">
      <c r="B27" s="57"/>
      <c r="C27"/>
      <c r="D27"/>
      <c r="E27"/>
      <c r="F27"/>
      <c r="G27"/>
      <c r="H27"/>
      <c r="I27"/>
    </row>
    <row r="28" spans="2:9" s="1" customFormat="1">
      <c r="B28" s="58"/>
      <c r="C28"/>
      <c r="D28"/>
      <c r="E28"/>
      <c r="F28"/>
      <c r="G28"/>
      <c r="H28"/>
      <c r="I28"/>
    </row>
    <row r="29" spans="2:9" s="1" customFormat="1">
      <c r="B29" s="58"/>
      <c r="C29"/>
      <c r="D29"/>
      <c r="E29"/>
      <c r="F29"/>
      <c r="G29"/>
      <c r="H29"/>
      <c r="I29"/>
    </row>
    <row r="30" spans="2:9" s="1" customFormat="1">
      <c r="B30" s="58"/>
      <c r="C30"/>
      <c r="D30"/>
      <c r="E30"/>
      <c r="F30"/>
      <c r="G30"/>
      <c r="H30"/>
      <c r="I30"/>
    </row>
    <row r="31" spans="2:9" s="1" customFormat="1">
      <c r="B31" s="58"/>
      <c r="C31"/>
      <c r="D31"/>
      <c r="E31"/>
      <c r="F31"/>
      <c r="G31"/>
      <c r="H31"/>
      <c r="I31"/>
    </row>
    <row r="32" spans="2:9" s="1" customFormat="1">
      <c r="B32" s="58"/>
      <c r="C32"/>
      <c r="D32"/>
      <c r="E32"/>
      <c r="F32"/>
      <c r="G32"/>
      <c r="H32"/>
      <c r="I32"/>
    </row>
    <row r="33" spans="2:9" s="1" customFormat="1">
      <c r="B33" s="5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vnCWYR49h2YBkmOTBIPzBrVbdLSlR2RsbT0vrd5rQNA=</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MbhOT1EYBsUunDFmuOXhOGMoSYpWncbrHxzWlDABvWo=</DigestValue>
    </Reference>
  </SignedInfo>
  <SignatureValue>MREUSepIOi39r83PlqlcEeibtO7fC9ppzLtGlNcsJBCSoxg+ByHMcpzFM3oA4or3+UR39Q+PRMYZ
OJk4LXYJUTuoNinEdYlssOhvKSO0etz6v86ZOB6Dr9qUNX3JOZ/bRWpa21kOqpl0HCVYb4vAD2Lv
3RPfOBlt3C9M5pTcpvOJY+hPNCuZq4DnPPD73LIia+SJGos9pVR+jFzQUiL6CiT7G+zYr8W5CiZJ
/2j0vWFLDcsiLYeLV4nvt3yEc24xdVZsnDlXapsZwQuARcytPfQRilVQEd2tD8+mFjx6aNWmjbcg
jnuXccw237UYW6bSL+2VDjqw511Jg2GXZztWOg==</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g8uyXca3upsNKTsXYibLtdHlfD83b3YQpkPUsV6AWrw=</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j0UPPvLOKg4NTYn33uBhGwvMdp7srGbFL7zHOtULAUE=</DigestValue>
      </Reference>
      <Reference URI="/xl/styles.xml?ContentType=application/vnd.openxmlformats-officedocument.spreadsheetml.styles+xml">
        <DigestMethod Algorithm="http://www.w3.org/2001/04/xmlenc#sha256"/>
        <DigestValue>ZfsGeKp6KVK0zxAZ9kZKzZ2/GG5lRDMkdAbQoGNYckA=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H3T1OfMizn5bYr+8BYcIdUR1ommBU6Iunpnfu6zCLlk=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zEBwQF+ft2LoBiqoG5beX8lf/V/Zuogg9MZNW9CfXlw=</DigestValue>
      </Reference>
      <Reference URI="/xl/worksheets/sheet10.xml?ContentType=application/vnd.openxmlformats-officedocument.spreadsheetml.worksheet+xml">
        <DigestMethod Algorithm="http://www.w3.org/2001/04/xmlenc#sha256"/>
        <DigestValue>QZee3KjbMFzJAli8lAtjxqQTDRNqRWauQAAu+naCj10=</DigestValue>
      </Reference>
      <Reference URI="/xl/worksheets/sheet11.xml?ContentType=application/vnd.openxmlformats-officedocument.spreadsheetml.worksheet+xml">
        <DigestMethod Algorithm="http://www.w3.org/2001/04/xmlenc#sha256"/>
        <DigestValue>gmf+HXc3YDG+Ce0F8/AqnQi9/fHtxHrTT/baU+atL1Q=</DigestValue>
      </Reference>
      <Reference URI="/xl/worksheets/sheet12.xml?ContentType=application/vnd.openxmlformats-officedocument.spreadsheetml.worksheet+xml">
        <DigestMethod Algorithm="http://www.w3.org/2001/04/xmlenc#sha256"/>
        <DigestValue>Mg1HIQ+fpW76K6iQLHNJRNPfoAET716Mqp5mkjTu3HU=</DigestValue>
      </Reference>
      <Reference URI="/xl/worksheets/sheet13.xml?ContentType=application/vnd.openxmlformats-officedocument.spreadsheetml.worksheet+xml">
        <DigestMethod Algorithm="http://www.w3.org/2001/04/xmlenc#sha256"/>
        <DigestValue>1CwJCXbGPoQMA/o9/1soH+6yxn08npfEhRqNDUeJGOM=</DigestValue>
      </Reference>
      <Reference URI="/xl/worksheets/sheet14.xml?ContentType=application/vnd.openxmlformats-officedocument.spreadsheetml.worksheet+xml">
        <DigestMethod Algorithm="http://www.w3.org/2001/04/xmlenc#sha256"/>
        <DigestValue>+QLWxXDq53hu8JDtBN8FC+z27wmux7nlnuMqblKo5AA=</DigestValue>
      </Reference>
      <Reference URI="/xl/worksheets/sheet15.xml?ContentType=application/vnd.openxmlformats-officedocument.spreadsheetml.worksheet+xml">
        <DigestMethod Algorithm="http://www.w3.org/2001/04/xmlenc#sha256"/>
        <DigestValue>wPHVNgHK3tqnWhczFL59bxfQlZ1WaUrPY8iasWgVyvI=</DigestValue>
      </Reference>
      <Reference URI="/xl/worksheets/sheet16.xml?ContentType=application/vnd.openxmlformats-officedocument.spreadsheetml.worksheet+xml">
        <DigestMethod Algorithm="http://www.w3.org/2001/04/xmlenc#sha256"/>
        <DigestValue>ZM6fsIN3WQwNRBqU8Uw2hrTO0+Rat785FAnpxWKXqbY=</DigestValue>
      </Reference>
      <Reference URI="/xl/worksheets/sheet17.xml?ContentType=application/vnd.openxmlformats-officedocument.spreadsheetml.worksheet+xml">
        <DigestMethod Algorithm="http://www.w3.org/2001/04/xmlenc#sha256"/>
        <DigestValue>ZBPMoYWzq8bZkRPJoRsBFQTAoTJM9gNSe1VphCLYSz0=</DigestValue>
      </Reference>
      <Reference URI="/xl/worksheets/sheet18.xml?ContentType=application/vnd.openxmlformats-officedocument.spreadsheetml.worksheet+xml">
        <DigestMethod Algorithm="http://www.w3.org/2001/04/xmlenc#sha256"/>
        <DigestValue>wA8vSlfFpXSHT6h5+zWUYOHTfKs6WzwmKuZOz+xeirY=</DigestValue>
      </Reference>
      <Reference URI="/xl/worksheets/sheet19.xml?ContentType=application/vnd.openxmlformats-officedocument.spreadsheetml.worksheet+xml">
        <DigestMethod Algorithm="http://www.w3.org/2001/04/xmlenc#sha256"/>
        <DigestValue>SGygJOMZkQvdCyWsF8otAZdyLKCD4U1Mb6O8tpDNaEM=</DigestValue>
      </Reference>
      <Reference URI="/xl/worksheets/sheet2.xml?ContentType=application/vnd.openxmlformats-officedocument.spreadsheetml.worksheet+xml">
        <DigestMethod Algorithm="http://www.w3.org/2001/04/xmlenc#sha256"/>
        <DigestValue>aWbnLdBEaVAn/dpZ0O3WZuVRMr+T4PeobQuNiNXCUg0=</DigestValue>
      </Reference>
      <Reference URI="/xl/worksheets/sheet20.xml?ContentType=application/vnd.openxmlformats-officedocument.spreadsheetml.worksheet+xml">
        <DigestMethod Algorithm="http://www.w3.org/2001/04/xmlenc#sha256"/>
        <DigestValue>cQe09zQSP98+foigYVN+hWBt4a6+4CeleBtOEC9c8aY=</DigestValue>
      </Reference>
      <Reference URI="/xl/worksheets/sheet21.xml?ContentType=application/vnd.openxmlformats-officedocument.spreadsheetml.worksheet+xml">
        <DigestMethod Algorithm="http://www.w3.org/2001/04/xmlenc#sha256"/>
        <DigestValue>4hmc2xLxxnOvkf4dGPWaTcD2l30QyA6l5+AQ2waMLxc=</DigestValue>
      </Reference>
      <Reference URI="/xl/worksheets/sheet22.xml?ContentType=application/vnd.openxmlformats-officedocument.spreadsheetml.worksheet+xml">
        <DigestMethod Algorithm="http://www.w3.org/2001/04/xmlenc#sha256"/>
        <DigestValue>5/UChZ2WaK/yNItK/F8G1a/IfC5UOi6SYVCqn8RVSoc=</DigestValue>
      </Reference>
      <Reference URI="/xl/worksheets/sheet23.xml?ContentType=application/vnd.openxmlformats-officedocument.spreadsheetml.worksheet+xml">
        <DigestMethod Algorithm="http://www.w3.org/2001/04/xmlenc#sha256"/>
        <DigestValue>Q0j55KFkoZW/gDBxkpAssqamKtGAkALnvJhhSnzzXAw=</DigestValue>
      </Reference>
      <Reference URI="/xl/worksheets/sheet24.xml?ContentType=application/vnd.openxmlformats-officedocument.spreadsheetml.worksheet+xml">
        <DigestMethod Algorithm="http://www.w3.org/2001/04/xmlenc#sha256"/>
        <DigestValue>vD0LbSH6Ko6UkQ8zTo0WO6RO+YNTOFEv5cUMB/SPmeU=</DigestValue>
      </Reference>
      <Reference URI="/xl/worksheets/sheet25.xml?ContentType=application/vnd.openxmlformats-officedocument.spreadsheetml.worksheet+xml">
        <DigestMethod Algorithm="http://www.w3.org/2001/04/xmlenc#sha256"/>
        <DigestValue>V71Rwrz124ud+LwkIVsTO7VVr4kUPO/3teb3Fhiqx4U=</DigestValue>
      </Reference>
      <Reference URI="/xl/worksheets/sheet26.xml?ContentType=application/vnd.openxmlformats-officedocument.spreadsheetml.worksheet+xml">
        <DigestMethod Algorithm="http://www.w3.org/2001/04/xmlenc#sha256"/>
        <DigestValue>5dJ/Egqj/MCAjac5m7S5TXIu/qSrnuHvA53elFcVGms=</DigestValue>
      </Reference>
      <Reference URI="/xl/worksheets/sheet27.xml?ContentType=application/vnd.openxmlformats-officedocument.spreadsheetml.worksheet+xml">
        <DigestMethod Algorithm="http://www.w3.org/2001/04/xmlenc#sha256"/>
        <DigestValue>7uWasSn9YNQhQZooeR2u6PFnmIOjA8RKGD+XL4nXkyI=</DigestValue>
      </Reference>
      <Reference URI="/xl/worksheets/sheet28.xml?ContentType=application/vnd.openxmlformats-officedocument.spreadsheetml.worksheet+xml">
        <DigestMethod Algorithm="http://www.w3.org/2001/04/xmlenc#sha256"/>
        <DigestValue>53gcxLhsM5MOEi8Nrs31UWjzdGrpNfvclTEnQrbhI1E=</DigestValue>
      </Reference>
      <Reference URI="/xl/worksheets/sheet29.xml?ContentType=application/vnd.openxmlformats-officedocument.spreadsheetml.worksheet+xml">
        <DigestMethod Algorithm="http://www.w3.org/2001/04/xmlenc#sha256"/>
        <DigestValue>OC9iQwGFGEu4P9vUkWRgqi1zgAELlBQuhoksu4NxIi8=</DigestValue>
      </Reference>
      <Reference URI="/xl/worksheets/sheet3.xml?ContentType=application/vnd.openxmlformats-officedocument.spreadsheetml.worksheet+xml">
        <DigestMethod Algorithm="http://www.w3.org/2001/04/xmlenc#sha256"/>
        <DigestValue>AqERff5zAAFJ+418p0K9mN1vKORYGd1i4VZiZfn+2vI=</DigestValue>
      </Reference>
      <Reference URI="/xl/worksheets/sheet30.xml?ContentType=application/vnd.openxmlformats-officedocument.spreadsheetml.worksheet+xml">
        <DigestMethod Algorithm="http://www.w3.org/2001/04/xmlenc#sha256"/>
        <DigestValue>97PfuSKkIIi/dIrE9STvPIaZJqSVV09fmFouRU2xIok=</DigestValue>
      </Reference>
      <Reference URI="/xl/worksheets/sheet4.xml?ContentType=application/vnd.openxmlformats-officedocument.spreadsheetml.worksheet+xml">
        <DigestMethod Algorithm="http://www.w3.org/2001/04/xmlenc#sha256"/>
        <DigestValue>3ULlqwd6lQjuf8DjYLtyw7yFa6PctrAFbjuyuz1HzII=</DigestValue>
      </Reference>
      <Reference URI="/xl/worksheets/sheet5.xml?ContentType=application/vnd.openxmlformats-officedocument.spreadsheetml.worksheet+xml">
        <DigestMethod Algorithm="http://www.w3.org/2001/04/xmlenc#sha256"/>
        <DigestValue>HMqtZSw5OFtVf1KAkZ+6CbaxK4tflJFIYCB5HAGac3c=</DigestValue>
      </Reference>
      <Reference URI="/xl/worksheets/sheet6.xml?ContentType=application/vnd.openxmlformats-officedocument.spreadsheetml.worksheet+xml">
        <DigestMethod Algorithm="http://www.w3.org/2001/04/xmlenc#sha256"/>
        <DigestValue>qHslIYP7Q+2XgsXNBi+5c9AP4MH/sM7IhjRkeuEcgOc=</DigestValue>
      </Reference>
      <Reference URI="/xl/worksheets/sheet7.xml?ContentType=application/vnd.openxmlformats-officedocument.spreadsheetml.worksheet+xml">
        <DigestMethod Algorithm="http://www.w3.org/2001/04/xmlenc#sha256"/>
        <DigestValue>gPUTt4dH2Z76y//h8Y/aqDEF3Zt3SCaYZ7BM0UcfjFk=</DigestValue>
      </Reference>
      <Reference URI="/xl/worksheets/sheet8.xml?ContentType=application/vnd.openxmlformats-officedocument.spreadsheetml.worksheet+xml">
        <DigestMethod Algorithm="http://www.w3.org/2001/04/xmlenc#sha256"/>
        <DigestValue>QrClXEe+kAKq2hhZCh97fTBYnwfy/YZpcOr1FzN5ObA=</DigestValue>
      </Reference>
      <Reference URI="/xl/worksheets/sheet9.xml?ContentType=application/vnd.openxmlformats-officedocument.spreadsheetml.worksheet+xml">
        <DigestMethod Algorithm="http://www.w3.org/2001/04/xmlenc#sha256"/>
        <DigestValue>JaDtsFPGcWoymWINJlgQrvyu3ISC9+NxGGsYopTh0Rc=</DigestValue>
      </Reference>
    </Manifest>
    <SignatureProperties>
      <SignatureProperty Id="idSignatureTime" Target="#idPackageSignature">
        <mdssi:SignatureTime xmlns:mdssi="http://schemas.openxmlformats.org/package/2006/digital-signature">
          <mdssi:Format>YYYY-MM-DDThh:mm:ssTZD</mdssi:Format>
          <mdssi:Value>2023-03-01T12:25:17Z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2023-03-01T12:25:17Z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8sMNm0eRCjE8RyoyyB44ppVVnQoQ75yAgpxGGjtSTFQ=</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d/4Etjmi8HC/ZetvXVh/xm6Lwfy/NFQa6SL6OzaPHNQ=</DigestValue>
    </Reference>
  </SignedInfo>
  <SignatureValue>dAl1jGLP3DH34gUdGq2R0QunLNJ+y0M0j6nOYvOoW6xUzLQDujiaexO/A4DrMAa2EjSWujHIG3ZC
m5ZliyOsgDPtOTmJqNY8O6AmnLGElr9TXgD/snnpWmHySUCWMDDRM6tLpeeZmteJAlduyADBX+pA
cT4BxLEU3FQwkKx1es0AsTlxNNjK3/nCpTNqwAJeNDI6JaTKgBfe4wLxqwGg5dh5HQ0+0BMD7pEN
JvCmzI/5unvhfJlxhXkd0ohQrqq7exDJlngTxLjVWkkD/kJsIbDQpNJgFnEOixVuoGu1Z14TVbYo
n9M2/TNbIn05COtF8hU8uknVLOQAqN2EDmsR0Q==</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g8uyXca3upsNKTsXYibLtdHlfD83b3YQpkPUsV6AWrw=</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j0UPPvLOKg4NTYn33uBhGwvMdp7srGbFL7zHOtULAUE=</DigestValue>
      </Reference>
      <Reference URI="/xl/styles.xml?ContentType=application/vnd.openxmlformats-officedocument.spreadsheetml.styles+xml">
        <DigestMethod Algorithm="http://www.w3.org/2001/04/xmlenc#sha256"/>
        <DigestValue>ZfsGeKp6KVK0zxAZ9kZKzZ2/GG5lRDMkdAbQoGNYckA=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H3T1OfMizn5bYr+8BYcIdUR1ommBU6Iunpnfu6zCLlk=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zEBwQF+ft2LoBiqoG5beX8lf/V/Zuogg9MZNW9CfXlw=</DigestValue>
      </Reference>
      <Reference URI="/xl/worksheets/sheet10.xml?ContentType=application/vnd.openxmlformats-officedocument.spreadsheetml.worksheet+xml">
        <DigestMethod Algorithm="http://www.w3.org/2001/04/xmlenc#sha256"/>
        <DigestValue>QZee3KjbMFzJAli8lAtjxqQTDRNqRWauQAAu+naCj10=</DigestValue>
      </Reference>
      <Reference URI="/xl/worksheets/sheet11.xml?ContentType=application/vnd.openxmlformats-officedocument.spreadsheetml.worksheet+xml">
        <DigestMethod Algorithm="http://www.w3.org/2001/04/xmlenc#sha256"/>
        <DigestValue>gmf+HXc3YDG+Ce0F8/AqnQi9/fHtxHrTT/baU+atL1Q=</DigestValue>
      </Reference>
      <Reference URI="/xl/worksheets/sheet12.xml?ContentType=application/vnd.openxmlformats-officedocument.spreadsheetml.worksheet+xml">
        <DigestMethod Algorithm="http://www.w3.org/2001/04/xmlenc#sha256"/>
        <DigestValue>Mg1HIQ+fpW76K6iQLHNJRNPfoAET716Mqp5mkjTu3HU=</DigestValue>
      </Reference>
      <Reference URI="/xl/worksheets/sheet13.xml?ContentType=application/vnd.openxmlformats-officedocument.spreadsheetml.worksheet+xml">
        <DigestMethod Algorithm="http://www.w3.org/2001/04/xmlenc#sha256"/>
        <DigestValue>1CwJCXbGPoQMA/o9/1soH+6yxn08npfEhRqNDUeJGOM=</DigestValue>
      </Reference>
      <Reference URI="/xl/worksheets/sheet14.xml?ContentType=application/vnd.openxmlformats-officedocument.spreadsheetml.worksheet+xml">
        <DigestMethod Algorithm="http://www.w3.org/2001/04/xmlenc#sha256"/>
        <DigestValue>+QLWxXDq53hu8JDtBN8FC+z27wmux7nlnuMqblKo5AA=</DigestValue>
      </Reference>
      <Reference URI="/xl/worksheets/sheet15.xml?ContentType=application/vnd.openxmlformats-officedocument.spreadsheetml.worksheet+xml">
        <DigestMethod Algorithm="http://www.w3.org/2001/04/xmlenc#sha256"/>
        <DigestValue>wPHVNgHK3tqnWhczFL59bxfQlZ1WaUrPY8iasWgVyvI=</DigestValue>
      </Reference>
      <Reference URI="/xl/worksheets/sheet16.xml?ContentType=application/vnd.openxmlformats-officedocument.spreadsheetml.worksheet+xml">
        <DigestMethod Algorithm="http://www.w3.org/2001/04/xmlenc#sha256"/>
        <DigestValue>ZM6fsIN3WQwNRBqU8Uw2hrTO0+Rat785FAnpxWKXqbY=</DigestValue>
      </Reference>
      <Reference URI="/xl/worksheets/sheet17.xml?ContentType=application/vnd.openxmlformats-officedocument.spreadsheetml.worksheet+xml">
        <DigestMethod Algorithm="http://www.w3.org/2001/04/xmlenc#sha256"/>
        <DigestValue>ZBPMoYWzq8bZkRPJoRsBFQTAoTJM9gNSe1VphCLYSz0=</DigestValue>
      </Reference>
      <Reference URI="/xl/worksheets/sheet18.xml?ContentType=application/vnd.openxmlformats-officedocument.spreadsheetml.worksheet+xml">
        <DigestMethod Algorithm="http://www.w3.org/2001/04/xmlenc#sha256"/>
        <DigestValue>wA8vSlfFpXSHT6h5+zWUYOHTfKs6WzwmKuZOz+xeirY=</DigestValue>
      </Reference>
      <Reference URI="/xl/worksheets/sheet19.xml?ContentType=application/vnd.openxmlformats-officedocument.spreadsheetml.worksheet+xml">
        <DigestMethod Algorithm="http://www.w3.org/2001/04/xmlenc#sha256"/>
        <DigestValue>SGygJOMZkQvdCyWsF8otAZdyLKCD4U1Mb6O8tpDNaEM=</DigestValue>
      </Reference>
      <Reference URI="/xl/worksheets/sheet2.xml?ContentType=application/vnd.openxmlformats-officedocument.spreadsheetml.worksheet+xml">
        <DigestMethod Algorithm="http://www.w3.org/2001/04/xmlenc#sha256"/>
        <DigestValue>aWbnLdBEaVAn/dpZ0O3WZuVRMr+T4PeobQuNiNXCUg0=</DigestValue>
      </Reference>
      <Reference URI="/xl/worksheets/sheet20.xml?ContentType=application/vnd.openxmlformats-officedocument.spreadsheetml.worksheet+xml">
        <DigestMethod Algorithm="http://www.w3.org/2001/04/xmlenc#sha256"/>
        <DigestValue>cQe09zQSP98+foigYVN+hWBt4a6+4CeleBtOEC9c8aY=</DigestValue>
      </Reference>
      <Reference URI="/xl/worksheets/sheet21.xml?ContentType=application/vnd.openxmlformats-officedocument.spreadsheetml.worksheet+xml">
        <DigestMethod Algorithm="http://www.w3.org/2001/04/xmlenc#sha256"/>
        <DigestValue>4hmc2xLxxnOvkf4dGPWaTcD2l30QyA6l5+AQ2waMLxc=</DigestValue>
      </Reference>
      <Reference URI="/xl/worksheets/sheet22.xml?ContentType=application/vnd.openxmlformats-officedocument.spreadsheetml.worksheet+xml">
        <DigestMethod Algorithm="http://www.w3.org/2001/04/xmlenc#sha256"/>
        <DigestValue>5/UChZ2WaK/yNItK/F8G1a/IfC5UOi6SYVCqn8RVSoc=</DigestValue>
      </Reference>
      <Reference URI="/xl/worksheets/sheet23.xml?ContentType=application/vnd.openxmlformats-officedocument.spreadsheetml.worksheet+xml">
        <DigestMethod Algorithm="http://www.w3.org/2001/04/xmlenc#sha256"/>
        <DigestValue>Q0j55KFkoZW/gDBxkpAssqamKtGAkALnvJhhSnzzXAw=</DigestValue>
      </Reference>
      <Reference URI="/xl/worksheets/sheet24.xml?ContentType=application/vnd.openxmlformats-officedocument.spreadsheetml.worksheet+xml">
        <DigestMethod Algorithm="http://www.w3.org/2001/04/xmlenc#sha256"/>
        <DigestValue>vD0LbSH6Ko6UkQ8zTo0WO6RO+YNTOFEv5cUMB/SPmeU=</DigestValue>
      </Reference>
      <Reference URI="/xl/worksheets/sheet25.xml?ContentType=application/vnd.openxmlformats-officedocument.spreadsheetml.worksheet+xml">
        <DigestMethod Algorithm="http://www.w3.org/2001/04/xmlenc#sha256"/>
        <DigestValue>V71Rwrz124ud+LwkIVsTO7VVr4kUPO/3teb3Fhiqx4U=</DigestValue>
      </Reference>
      <Reference URI="/xl/worksheets/sheet26.xml?ContentType=application/vnd.openxmlformats-officedocument.spreadsheetml.worksheet+xml">
        <DigestMethod Algorithm="http://www.w3.org/2001/04/xmlenc#sha256"/>
        <DigestValue>5dJ/Egqj/MCAjac5m7S5TXIu/qSrnuHvA53elFcVGms=</DigestValue>
      </Reference>
      <Reference URI="/xl/worksheets/sheet27.xml?ContentType=application/vnd.openxmlformats-officedocument.spreadsheetml.worksheet+xml">
        <DigestMethod Algorithm="http://www.w3.org/2001/04/xmlenc#sha256"/>
        <DigestValue>7uWasSn9YNQhQZooeR2u6PFnmIOjA8RKGD+XL4nXkyI=</DigestValue>
      </Reference>
      <Reference URI="/xl/worksheets/sheet28.xml?ContentType=application/vnd.openxmlformats-officedocument.spreadsheetml.worksheet+xml">
        <DigestMethod Algorithm="http://www.w3.org/2001/04/xmlenc#sha256"/>
        <DigestValue>53gcxLhsM5MOEi8Nrs31UWjzdGrpNfvclTEnQrbhI1E=</DigestValue>
      </Reference>
      <Reference URI="/xl/worksheets/sheet29.xml?ContentType=application/vnd.openxmlformats-officedocument.spreadsheetml.worksheet+xml">
        <DigestMethod Algorithm="http://www.w3.org/2001/04/xmlenc#sha256"/>
        <DigestValue>OC9iQwGFGEu4P9vUkWRgqi1zgAELlBQuhoksu4NxIi8=</DigestValue>
      </Reference>
      <Reference URI="/xl/worksheets/sheet3.xml?ContentType=application/vnd.openxmlformats-officedocument.spreadsheetml.worksheet+xml">
        <DigestMethod Algorithm="http://www.w3.org/2001/04/xmlenc#sha256"/>
        <DigestValue>AqERff5zAAFJ+418p0K9mN1vKORYGd1i4VZiZfn+2vI=</DigestValue>
      </Reference>
      <Reference URI="/xl/worksheets/sheet30.xml?ContentType=application/vnd.openxmlformats-officedocument.spreadsheetml.worksheet+xml">
        <DigestMethod Algorithm="http://www.w3.org/2001/04/xmlenc#sha256"/>
        <DigestValue>97PfuSKkIIi/dIrE9STvPIaZJqSVV09fmFouRU2xIok=</DigestValue>
      </Reference>
      <Reference URI="/xl/worksheets/sheet4.xml?ContentType=application/vnd.openxmlformats-officedocument.spreadsheetml.worksheet+xml">
        <DigestMethod Algorithm="http://www.w3.org/2001/04/xmlenc#sha256"/>
        <DigestValue>3ULlqwd6lQjuf8DjYLtyw7yFa6PctrAFbjuyuz1HzII=</DigestValue>
      </Reference>
      <Reference URI="/xl/worksheets/sheet5.xml?ContentType=application/vnd.openxmlformats-officedocument.spreadsheetml.worksheet+xml">
        <DigestMethod Algorithm="http://www.w3.org/2001/04/xmlenc#sha256"/>
        <DigestValue>HMqtZSw5OFtVf1KAkZ+6CbaxK4tflJFIYCB5HAGac3c=</DigestValue>
      </Reference>
      <Reference URI="/xl/worksheets/sheet6.xml?ContentType=application/vnd.openxmlformats-officedocument.spreadsheetml.worksheet+xml">
        <DigestMethod Algorithm="http://www.w3.org/2001/04/xmlenc#sha256"/>
        <DigestValue>qHslIYP7Q+2XgsXNBi+5c9AP4MH/sM7IhjRkeuEcgOc=</DigestValue>
      </Reference>
      <Reference URI="/xl/worksheets/sheet7.xml?ContentType=application/vnd.openxmlformats-officedocument.spreadsheetml.worksheet+xml">
        <DigestMethod Algorithm="http://www.w3.org/2001/04/xmlenc#sha256"/>
        <DigestValue>gPUTt4dH2Z76y//h8Y/aqDEF3Zt3SCaYZ7BM0UcfjFk=</DigestValue>
      </Reference>
      <Reference URI="/xl/worksheets/sheet8.xml?ContentType=application/vnd.openxmlformats-officedocument.spreadsheetml.worksheet+xml">
        <DigestMethod Algorithm="http://www.w3.org/2001/04/xmlenc#sha256"/>
        <DigestValue>QrClXEe+kAKq2hhZCh97fTBYnwfy/YZpcOr1FzN5ObA=</DigestValue>
      </Reference>
      <Reference URI="/xl/worksheets/sheet9.xml?ContentType=application/vnd.openxmlformats-officedocument.spreadsheetml.worksheet+xml">
        <DigestMethod Algorithm="http://www.w3.org/2001/04/xmlenc#sha256"/>
        <DigestValue>JaDtsFPGcWoymWINJlgQrvyu3ISC9+NxGGsYopTh0Rc=</DigestValue>
      </Reference>
    </Manifest>
    <SignatureProperties>
      <SignatureProperty Id="idSignatureTime" Target="#idPackageSignature">
        <mdssi:SignatureTime xmlns:mdssi="http://schemas.openxmlformats.org/package/2006/digital-signature">
          <mdssi:Format>YYYY-MM-DDThh:mm:ssTZD</mdssi:Format>
          <mdssi:Value>2023-03-01T13:34:14Z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2023-03-01T13:34:14Z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