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AE92EDE8-BCE3-4673-88E9-ABE8868D3A9B}" xr6:coauthVersionLast="47" xr6:coauthVersionMax="47" xr10:uidLastSave="{00000000-0000-0000-0000-000000000000}"/>
  <bookViews>
    <workbookView xWindow="-120" yWindow="-120" windowWidth="29040" windowHeight="15840" tabRatio="919" firstSheet="13"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74" l="1"/>
  <c r="C21" i="72" l="1"/>
  <c r="D21" i="72"/>
  <c r="E21" i="72"/>
  <c r="B2" i="91" l="1"/>
  <c r="B1" i="91"/>
  <c r="B1" i="89" l="1"/>
  <c r="B1" i="88"/>
  <c r="B1" i="87"/>
  <c r="B1" i="86"/>
  <c r="B1" i="85"/>
  <c r="B1" i="84"/>
  <c r="B1" i="83"/>
  <c r="B1" i="82"/>
  <c r="B1" i="81"/>
  <c r="B2" i="89" l="1"/>
  <c r="B2" i="88"/>
  <c r="B2" i="87"/>
  <c r="B2" i="86"/>
  <c r="B2" i="85"/>
  <c r="B2" i="84"/>
  <c r="B2" i="83"/>
  <c r="B2" i="82"/>
  <c r="B2" i="81"/>
  <c r="I33" i="83" l="1"/>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34" i="83" l="1"/>
  <c r="B2" i="80"/>
  <c r="B1" i="80"/>
  <c r="B2" i="79" l="1"/>
  <c r="B2" i="37"/>
  <c r="B2" i="36"/>
  <c r="B2" i="74"/>
  <c r="B2" i="64"/>
  <c r="B2" i="35"/>
  <c r="B2" i="69"/>
  <c r="B2" i="77"/>
  <c r="B2" i="28"/>
  <c r="B2" i="73"/>
  <c r="B2" i="72"/>
  <c r="B2" i="52"/>
  <c r="B2" i="75"/>
  <c r="B2" i="71" s="1"/>
  <c r="B2" i="53"/>
  <c r="B2" i="62"/>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H14" i="74" l="1"/>
  <c r="E8" i="37" l="1"/>
  <c r="K8" i="37" s="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H21" i="37" s="1"/>
  <c r="G7" i="37"/>
  <c r="G21" i="37" s="1"/>
  <c r="F7" i="37"/>
  <c r="F21" i="37" s="1"/>
  <c r="C7" i="37"/>
  <c r="L21" i="37" l="1"/>
  <c r="N14" i="37"/>
  <c r="E14" i="37"/>
  <c r="E7" i="37"/>
  <c r="C21" i="37"/>
  <c r="N8" i="37"/>
  <c r="E21" i="37" l="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<sst xmlns="http://schemas.openxmlformats.org/spreadsheetml/2006/main" count="1576" uniqueCount="1043">
  <si>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</si>
  <si>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</si>
  <si>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</si>
  <si>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</si>
  <si>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</si>
  <si>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</si>
  <si>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</si>
  <si>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</si>
  <si>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</si>
  <si>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</si>
  <si>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</si>
  <si>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</si>
  <si>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</si>
  <si>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</si>
  <si>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</si>
  <si>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</si>
  <si>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</si>
  <si>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</si>
  <si>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</si>
  <si>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</si>
  <si>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</si>
  <si>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</si>
  <si>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</si>
  <si>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</si>
  <si>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</si>
  <si>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</si>
  <si>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</si>
  <si>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</si>
  <si>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</si>
  <si>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</si>
  <si>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</si>
  <si>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</si>
  <si>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</si>
  <si>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</si>
  <si>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</si>
  <si>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</si>
  <si>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</si>
  <si>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</si>
  <si>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</si>
  <si>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</si>
  <si>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</si>
  <si>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</si>
  <si>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</si>
  <si>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</si>
  <si>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</si>
  <si>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</si>
  <si>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</si>
  <si>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</si>
  <si>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</si>
  <si>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</si>
  <si>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</si>
  <si>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</si>
  <si>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</si>
  <si>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</si>
  <si>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</si>
  <si>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</si>
  <si>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</si>
  <si>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</si>
  <si>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</si>
  <si>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</si>
  <si>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</si>
  <si>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</si>
  <si>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</si>
  <si>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</si>
  <si>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</si>
  <si>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</si>
  <si>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</si>
  <si>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</si>
  <si>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</si>
  <si>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</si>
  <si>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</si>
  <si>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</si>
  <si>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</si>
  <si>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</si>
  <si>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</si>
  <si>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</si>
  <si>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</si>
  <si>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</si>
  <si>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</si>
  <si>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</si>
  <si>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</si>
  <si>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</si>
  <si>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</si>
  <si>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</si>
  <si>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</si>
  <si>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</si>
  <si>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</si>
  <si>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</si>
  <si>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</si>
  <si>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</si>
  <si>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</si>
  <si>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</si>
  <si>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</si>
  <si>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</si>
  <si>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</si>
  <si>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</si>
  <si>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</si>
  <si>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</si>
  <si>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</si>
  <si>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</si>
  <si>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</si>
  <si>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</si>
  <si>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</si>
  <si>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</si>
  <si>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</si>
  <si>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</si>
  <si>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</si>
  <si>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</si>
  <si>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</si>
  <si>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</si>
  <si>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</si>
  <si>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</si>
  <si>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</si>
  <si>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</si>
  <si>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</si>
  <si>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</si>
  <si>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</si>
  <si>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</si>
  <si>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</si>
  <si>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</si>
  <si>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</si>
  <si>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</si>
  <si>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</si>
  <si>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</si>
  <si>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</si>
  <si>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</si>
  <si>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</si>
  <si>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</si>
  <si>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</si>
  <si>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</si>
  <si>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</si>
  <si>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</si>
  <si>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</si>
  <si>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</si>
  <si>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</si>
  <si>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</si>
  <si>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</si>
  <si>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</si>
  <si>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</si>
  <si>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</si>
  <si>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</si>
  <si>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</si>
  <si>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</si>
  <si>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</si>
  <si>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</si>
  <si>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</si>
  <si>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</si>
  <si>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</si>
  <si>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</si>
  <si>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</si>
  <si>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</si>
  <si>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</si>
  <si>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</si>
  <si>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</si>
  <si>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</si>
  <si>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</si>
  <si>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</si>
  <si>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</si>
  <si>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</si>
  <si>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</si>
  <si>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</si>
  <si>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</si>
  <si>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</si>
  <si>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</si>
  <si>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</si>
  <si>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</si>
  <si>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</si>
  <si>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</si>
  <si>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</si>
  <si>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</si>
  <si>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</si>
  <si>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</si>
  <si>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</si>
  <si>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</si>
  <si>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</si>
  <si>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</si>
  <si>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</si>
  <si>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</si>
  <si>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</si>
  <si>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</si>
  <si>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</si>
  <si>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</si>
  <si>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</si>
  <si>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</si>
  <si>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</si>
  <si>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</si>
  <si>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</si>
  <si>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</si>
  <si>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</si>
  <si>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</si>
  <si>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</si>
  <si>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</si>
  <si>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</si>
  <si>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</si>
  <si>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</si>
  <si>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</si>
  <si>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</si>
  <si>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</si>
  <si>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</si>
  <si>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</si>
  <si>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</si>
  <si>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</si>
  <si>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</si>
  <si>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</si>
  <si>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</si>
  <si>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</si>
  <si>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</si>
  <si>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</si>
  <si>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</si>
  <si>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</si>
  <si>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</si>
  <si>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</si>
  <si>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</si>
  <si>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</si>
  <si>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</si>
  <si>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</si>
  <si>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</si>
  <si>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</si>
  <si>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</si>
  <si>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</si>
  <si>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</si>
  <si>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</si>
  <si>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</si>
  <si>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</si>
  <si>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</si>
  <si>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</si>
  <si>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</si>
  <si>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</si>
  <si>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</si>
  <si>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</si>
  <si>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</si>
  <si>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</si>
  <si>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</si>
  <si>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</si>
  <si>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</si>
  <si>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</si>
  <si>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</si>
  <si>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</si>
  <si>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</si>
  <si>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</si>
  <si>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</si>
  <si>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</si>
  <si>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</si>
  <si>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</si>
  <si>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</si>
  <si>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</si>
  <si>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</si>
  <si>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</si>
  <si>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</si>
  <si>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</si>
  <si>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</si>
  <si>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</si>
  <si>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</si>
  <si>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</si>
  <si>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</si>
  <si>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</si>
  <si>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</si>
  <si>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</si>
  <si>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</si>
  <si>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</si>
  <si>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</si>
  <si>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</si>
  <si>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</si>
  <si>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</si>
  <si>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</si>
  <si>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</si>
  <si>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</si>
  <si>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</si>
  <si>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</si>
  <si>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</si>
  <si>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</si>
  <si>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</si>
  <si>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</si>
  <si>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</si>
  <si>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</si>
  <si>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</si>
  <si>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</si>
  <si>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</si>
  <si>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</si>
  <si>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</si>
  <si>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</si>
  <si>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</si>
  <si>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</si>
  <si>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</si>
  <si>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</si>
  <si>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</si>
  <si>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</si>
  <si>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</si>
  <si>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</si>
  <si>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</si>
  <si>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</si>
  <si>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</si>
  <si>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</si>
  <si>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</si>
  <si>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</si>
  <si>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</si>
  <si>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</si>
  <si>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</si>
  <si>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</si>
  <si>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</si>
  <si>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</si>
  <si>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</si>
  <si>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</si>
  <si>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</si>
  <si>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</si>
  <si>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</si>
  <si>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</si>
  <si>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</si>
  <si>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</si>
  <si>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</si>
  <si>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</si>
  <si>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</si>
  <si>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</si>
  <si>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</si>
  <si>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</si>
  <si>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</si>
  <si>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</si>
  <si>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</si>
  <si>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</si>
  <si>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</si>
  <si>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</si>
  <si>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</si>
  <si>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</si>
  <si>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</si>
  <si>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</si>
  <si>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</si>
  <si>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</si>
  <si>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</si>
  <si>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</si>
  <si>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</si>
  <si>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</si>
  <si>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</si>
  <si>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</si>
  <si>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</si>
  <si>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</si>
  <si>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</si>
  <si>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</si>
  <si>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</si>
  <si>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</si>
  <si>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</si>
  <si>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</si>
  <si>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</si>
  <si>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</si>
  <si>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</si>
  <si>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</si>
  <si>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</si>
  <si>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</si>
  <si>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</si>
  <si>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</si>
  <si>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</si>
  <si>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</si>
  <si>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</si>
  <si>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</si>
  <si>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</si>
  <si>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</si>
  <si>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</si>
  <si>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</si>
  <si>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</si>
  <si>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</si>
  <si>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</si>
  <si>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</si>
  <si>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</si>
  <si>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</si>
  <si>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</si>
  <si>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</si>
  <si>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</si>
  <si>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</si>
  <si>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</si>
  <si>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</si>
  <si>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</si>
  <si>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</si>
  <si>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</si>
  <si>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</si>
  <si>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</si>
  <si>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</si>
  <si>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</si>
  <si>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</si>
  <si>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</si>
  <si>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</si>
  <si>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</si>
  <si>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</si>
  <si>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</si>
  <si>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</si>
  <si>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</si>
  <si>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</si>
  <si>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</si>
  <si>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</si>
  <si>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</si>
  <si>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</si>
  <si>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</si>
  <si>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</si>
  <si>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</si>
  <si>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</si>
  <si>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</si>
  <si>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</si>
  <si>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</si>
  <si>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</si>
  <si>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</si>
  <si>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</si>
  <si>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</si>
  <si>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</si>
  <si>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</si>
  <si>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</si>
  <si>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</si>
  <si>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</si>
  <si>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</si>
  <si>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</si>
  <si>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</si>
  <si>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</si>
  <si>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</si>
  <si>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</si>
  <si>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</si>
  <si>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</si>
  <si>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</si>
  <si>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</si>
  <si>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</si>
  <si>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</si>
  <si>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</si>
  <si>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</si>
  <si>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</si>
  <si>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</si>
  <si>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</si>
  <si>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</si>
  <si>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</si>
  <si>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</si>
  <si>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</si>
  <si>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</si>
  <si>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</si>
  <si>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</si>
  <si>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</si>
  <si>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</si>
  <si>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</si>
  <si>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</si>
  <si>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</si>
  <si>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</si>
  <si>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</si>
  <si>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</si>
  <si>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</si>
  <si>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</si>
  <si>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</si>
  <si>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</si>
  <si>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</si>
  <si>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</si>
  <si>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</si>
  <si>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</si>
  <si>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</si>
  <si>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</si>
  <si>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</si>
  <si>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</si>
  <si>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</si>
  <si>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</si>
  <si>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</si>
  <si>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</si>
  <si>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</si>
  <si>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</si>
  <si>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</si>
  <si>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</si>
  <si>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</si>
  <si>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</si>
  <si>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</si>
  <si>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</si>
  <si>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</si>
  <si>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</si>
  <si>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</si>
  <si>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</si>
  <si>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</si>
  <si>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</si>
  <si>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</si>
  <si>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</si>
  <si>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</si>
  <si>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</si>
  <si>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</si>
  <si>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</si>
  <si>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</si>
  <si>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</si>
  <si>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</si>
  <si>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</si>
  <si>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</si>
  <si>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</si>
  <si>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</si>
  <si>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</si>
  <si>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</si>
  <si>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</si>
  <si>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</si>
  <si>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</si>
  <si>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</si>
  <si>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</si>
  <si>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</si>
  <si>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</si>
  <si>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</si>
  <si>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</si>
  <si>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</si>
  <si>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</si>
  <si>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</si>
  <si>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</si>
  <si>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</si>
  <si>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</si>
  <si>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</si>
  <si>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</si>
  <si>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</si>
  <si>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</si>
  <si>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</si>
  <si>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</si>
  <si>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</si>
  <si>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</si>
  <si>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</si>
  <si>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</si>
  <si>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</si>
  <si>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</si>
  <si>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</si>
  <si>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</si>
  <si>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</si>
  <si>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</si>
  <si>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</si>
  <si>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</si>
  <si>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</si>
  <si>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</si>
  <si>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</si>
  <si>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</si>
  <si>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</si>
  <si>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</si>
  <si>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</si>
  <si>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</si>
  <si>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</si>
  <si>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</si>
  <si>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</si>
  <si>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</si>
  <si>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</si>
  <si>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</si>
  <si>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</si>
  <si>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</si>
  <si>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</si>
  <si>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</si>
  <si>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</si>
  <si>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</si>
  <si>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</si>
  <si>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</si>
  <si>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</si>
  <si>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</si>
  <si>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</si>
  <si>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</si>
  <si>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</si>
  <si>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</si>
  <si>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</si>
  <si>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</si>
  <si>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</si>
  <si>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</si>
  <si>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</si>
  <si>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</si>
  <si>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</si>
  <si>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</si>
  <si>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</si>
  <si>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</si>
  <si>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</si>
  <si>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</si>
  <si>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</si>
  <si>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</si>
  <si>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</si>
  <si>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</si>
  <si>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</si>
  <si>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</si>
  <si>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</si>
  <si>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</si>
  <si>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</si>
  <si>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</si>
  <si>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</si>
  <si>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</si>
  <si>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</si>
  <si>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</si>
  <si>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</si>
  <si>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</si>
  <si>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</si>
  <si>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</si>
  <si>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</si>
  <si>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</si>
  <si>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</si>
  <si>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</si>
  <si>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</si>
  <si>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</si>
  <si>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</si>
  <si>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</si>
  <si>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</si>
  <si>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</si>
  <si>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</si>
  <si>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</si>
  <si>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</si>
  <si>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</si>
  <si>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</si>
  <si>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</si>
  <si>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</si>
  <si>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</si>
  <si>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</si>
  <si>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</si>
  <si>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</si>
  <si>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</si>
  <si>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</si>
  <si>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</si>
  <si>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</si>
  <si>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</si>
  <si>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</si>
  <si>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</si>
  <si>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</si>
  <si>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</si>
  <si>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</si>
  <si>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</si>
  <si>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</si>
  <si>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</si>
  <si>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</si>
  <si>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</si>
  <si>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</si>
  <si>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</si>
  <si>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</si>
  <si>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</si>
  <si>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</si>
  <si>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</si>
  <si>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</si>
  <si>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</si>
  <si>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</si>
  <si>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</si>
  <si>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</si>
  <si>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</si>
  <si>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</si>
  <si>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</si>
  <si>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</si>
  <si>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</si>
  <si>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</si>
  <si>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</si>
  <si>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</si>
  <si>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</si>
  <si>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</si>
  <si>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</si>
  <si>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</si>
  <si>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</si>
  <si>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</si>
  <si>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</si>
  <si>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</si>
  <si>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</si>
  <si>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</si>
  <si>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</si>
  <si>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</si>
  <si>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</si>
  <si>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</si>
  <si>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</si>
  <si>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</si>
  <si>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</si>
  <si>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</si>
  <si>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</si>
  <si>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</si>
  <si>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</si>
  <si>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</si>
  <si>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</si>
  <si>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</si>
  <si>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</si>
  <si>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</si>
  <si>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</si>
  <si>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</si>
  <si>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</si>
  <si>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</si>
  <si>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</si>
  <si>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</si>
  <si>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</si>
  <si>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</si>
  <si>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</si>
  <si>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</si>
  <si>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</si>
  <si>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</si>
  <si>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</si>
  <si>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</si>
  <si>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</si>
  <si>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</si>
  <si>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</si>
  <si>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</si>
  <si>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</si>
  <si>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</si>
  <si>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</si>
  <si>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</si>
  <si>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</si>
  <si>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</si>
  <si>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</si>
  <si>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</si>
  <si>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</si>
  <si>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</si>
  <si>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</si>
  <si>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</si>
  <si>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</si>
  <si>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</si>
  <si>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</si>
  <si>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</si>
  <si>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</si>
  <si>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</si>
  <si>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</si>
  <si>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</si>
  <si>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</si>
  <si>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</si>
  <si>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</si>
  <si>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</si>
  <si>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</si>
  <si>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</si>
  <si>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</si>
  <si>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</si>
  <si>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</si>
  <si>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</si>
  <si>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</si>
  <si>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</si>
  <si>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</si>
  <si>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</si>
  <si>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</si>
  <si>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</si>
  <si>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</si>
  <si>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</si>
  <si>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</si>
  <si>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</si>
  <si>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</si>
  <si>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</si>
  <si>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</si>
  <si>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</si>
  <si>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</si>
  <si>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</si>
  <si>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</si>
  <si>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</si>
  <si>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</si>
  <si>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</si>
  <si>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</si>
  <si>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</si>
  <si>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</si>
  <si>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</si>
  <si>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</si>
  <si>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</si>
  <si>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</si>
  <si>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</si>
  <si>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</si>
  <si>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</si>
  <si>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</si>
  <si>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</si>
  <si>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</si>
  <si>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</si>
  <si>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</si>
  <si>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</si>
  <si>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</si>
  <si>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</si>
  <si>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</si>
  <si>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</si>
  <si>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</si>
  <si>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</si>
  <si>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</si>
  <si>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</si>
  <si>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</si>
  <si>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</si>
  <si>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</si>
  <si>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</si>
  <si>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</si>
  <si>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</si>
  <si>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</si>
  <si>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</si>
  <si>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</si>
  <si>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</si>
  <si>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</si>
  <si>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</si>
  <si>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</si>
  <si>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</si>
  <si>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</si>
  <si>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</si>
  <si>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</si>
  <si>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</si>
  <si>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</si>
  <si>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</si>
  <si>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</si>
  <si>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</si>
  <si>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</si>
  <si>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</si>
  <si>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</si>
  <si>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</si>
  <si>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</si>
  <si>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</si>
  <si>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</si>
  <si>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</si>
  <si>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</si>
  <si>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</si>
  <si>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</si>
  <si>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</si>
  <si>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</si>
  <si>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</si>
  <si>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</si>
  <si>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</si>
  <si>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</si>
  <si>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</si>
  <si>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</si>
  <si>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</si>
  <si>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</si>
  <si>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</si>
  <si>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</si>
  <si>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</si>
  <si>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</si>
  <si>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</si>
  <si>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</si>
  <si>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</si>
  <si>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</si>
  <si>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</si>
  <si>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</si>
  <si>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</si>
  <si>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</si>
  <si>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</si>
  <si>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</si>
  <si>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</si>
  <si>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</si>
  <si>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</si>
  <si>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</si>
  <si>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</si>
  <si>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</si>
  <si>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</si>
  <si>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</si>
  <si>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</si>
  <si>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</si>
  <si>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</si>
  <si>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</si>
  <si>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</si>
  <si>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</si>
  <si>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</si>
  <si>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</si>
  <si>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</si>
  <si>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</si>
  <si>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</si>
  <si>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</si>
  <si>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</si>
  <si>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</si>
  <si>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</si>
  <si>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</si>
  <si>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</si>
  <si>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</si>
  <si>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</si>
  <si>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</si>
  <si>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</si>
  <si>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</si>
  <si>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</si>
  <si>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</si>
  <si>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</si>
  <si>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</si>
  <si>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</si>
  <si>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</si>
  <si>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</si>
  <si>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</si>
  <si>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</si>
  <si>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</si>
  <si>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</si>
  <si>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</si>
  <si>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</si>
  <si>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</si>
  <si>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</si>
  <si>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</si>
  <si>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</si>
  <si>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</si>
  <si>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</si>
  <si>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</si>
  <si>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</si>
  <si>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</si>
  <si>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</si>
  <si>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</si>
  <si>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</si>
  <si>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</si>
  <si>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</si>
  <si>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</si>
  <si>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</si>
  <si>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</si>
  <si>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</si>
  <si>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</si>
  <si>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</si>
  <si>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</si>
  <si>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</si>
  <si>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</si>
  <si>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</si>
  <si>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</si>
  <si>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</si>
  <si>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</si>
  <si>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</si>
  <si>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</si>
  <si>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</si>
  <si>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</si>
  <si>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</si>
  <si>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</si>
  <si>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</si>
  <si>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</si>
  <si>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</si>
  <si>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</si>
  <si>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</si>
  <si>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</si>
  <si>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</si>
  <si>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</si>
  <si>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</si>
  <si>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</si>
  <si>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</si>
  <si>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</si>
  <si>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</si>
  <si>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</si>
  <si>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</si>
  <si>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</si>
  <si>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</si>
  <si>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</si>
  <si>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</si>
  <si>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</si>
  <si>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</si>
  <si>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</si>
  <si>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</si>
  <si>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</si>
  <si>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</si>
  <si>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</si>
  <si>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</si>
  <si>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</si>
  <si>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</si>
  <si>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</si>
  <si>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</si>
  <si>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</si>
  <si>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</si>
  <si>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</si>
  <si>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</si>
  <si>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</si>
  <si>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</si>
  <si>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</si>
  <si>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</si>
  <si>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</si>
  <si>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</si>
  <si>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</si>
  <si>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</si>
  <si>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</si>
  <si>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</si>
  <si>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</si>
  <si>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</si>
  <si>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</si>
  <si>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</si>
  <si>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</si>
  <si>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</si>
  <si>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</si>
  <si>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</si>
  <si>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</si>
  <si>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</si>
  <si>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</si>
  <si>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</si>
  <si>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</si>
  <si>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</si>
  <si>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</si>
  <si>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</si>
  <si>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</si>
  <si>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</si>
  <si>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</si>
  <si>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</si>
  <si>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</si>
  <si>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</si>
  <si>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</si>
  <si>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</si>
  <si>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</si>
  <si>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</si>
  <si>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</si>
  <si>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</si>
  <si>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</si>
  <si>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</si>
  <si>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</si>
  <si>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</si>
  <si>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</si>
  <si>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</si>
  <si>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</si>
  <si>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</si>
  <si>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</si>
  <si>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</si>
  <si>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</si>
  <si>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</si>
  <si>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</si>
  <si>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</si>
  <si>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</si>
  <si>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</si>
  <si>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</si>
  <si>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</si>
  <si>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</si>
  <si>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</si>
  <si>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</si>
  <si>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</si>
  <si>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</si>
  <si>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</si>
  <si>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</si>
  <si>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</si>
  <si>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</si>
  <si>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</si>
  <si>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</si>
  <si>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</si>
  <si>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</si>
  <si>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</si>
  <si>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</si>
  <si>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</si>
  <si>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</si>
  <si>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</si>
  <si>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</si>
  <si>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</si>
  <si>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</si>
  <si>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</si>
  <si>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</si>
  <si>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</si>
  <si>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</si>
  <si>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</si>
  <si>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</si>
  <si>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</si>
  <si>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</si>
  <si>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</si>
  <si>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</si>
  <si>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</si>
  <si>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</si>
  <si>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</si>
  <si>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</si>
  <si>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</si>
  <si>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</si>
  <si>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</si>
  <si>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სილქ როუდ ბანკი</t>
  </si>
  <si>
    <t>ი.მანაგაძე</t>
  </si>
  <si>
    <t>ა.ლურსმანაშვილი</t>
  </si>
  <si>
    <t>www.silkroadbank.ge</t>
  </si>
  <si>
    <t>ირაკლი მანაგაძე</t>
  </si>
  <si>
    <t>დამოუკიდებელი თავმჯდომარე</t>
  </si>
  <si>
    <t>ვასილ კენკიშვილი</t>
  </si>
  <si>
    <t>მამუკა შურღაია</t>
  </si>
  <si>
    <t>დევიდ ფრანც ბორგერი, /გერმანია/</t>
  </si>
  <si>
    <t>მზია ქოქუაშვილი</t>
  </si>
  <si>
    <t>დამოუკიდებელი წევრი</t>
  </si>
  <si>
    <t>არჩილ ლურსმანაშვილი</t>
  </si>
  <si>
    <t>გენერალური დირექტორი</t>
  </si>
  <si>
    <t>ნათია მერაბიშვილი</t>
  </si>
  <si>
    <t>ფინანსური დირექტორი</t>
  </si>
  <si>
    <t>გიორგი ღიბრაძე</t>
  </si>
  <si>
    <t>სილქ როუდ გრუპ ჰოლდინგ (მალტა) ლიმიტედ, /მალტა/</t>
  </si>
  <si>
    <t>შპს პარტომტა</t>
  </si>
  <si>
    <t>გიორგი რამიშვილი</t>
  </si>
  <si>
    <t>ალექსი თოფურია</t>
  </si>
  <si>
    <t>აქციებით შეზღუდული კერძო კომპანია ბრეიტენბერგ პრაივიტ ლიმიტედ, /სინგაპური/</t>
  </si>
  <si>
    <t>2.1.1</t>
  </si>
  <si>
    <t xml:space="preserve"> ერკინ ტატიშევი, /ყაზახეთი/</t>
  </si>
  <si>
    <t>ცხრილი 9 (Capital), N39</t>
  </si>
  <si>
    <t>ცხრილი 9 (Capital), N2</t>
  </si>
  <si>
    <t>ცხრილი 9 (Capital), N6</t>
  </si>
  <si>
    <t>ცხრილი 9 (Capital), N5</t>
  </si>
  <si>
    <t>ბექა კვეზერელი</t>
  </si>
  <si>
    <t>იურიდიული დირექტორი</t>
  </si>
  <si>
    <t>ოპერაციების მართვის დირექტორი</t>
  </si>
  <si>
    <t>ირაკლი ბენდელიანი</t>
  </si>
  <si>
    <t>ინფორმაციული ტექნოლოგიების დირექტორი</t>
  </si>
  <si>
    <t>არადამოუკიდებელი წევრი</t>
  </si>
  <si>
    <t>მათ შორის: კორპორატიული სავალო ფასიანი ქაღალდების საერთო რეზერვი</t>
  </si>
  <si>
    <t>ცხრილი 9 (Capital), N37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</si>
</sst>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41">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108" fillId="0" borderId="0" xfId="0" applyFont="1"/>
    <xf numFmtId="49" fontId="108" fillId="0" borderId="7" xfId="0" applyNumberFormat="1" applyFont="1" applyBorder="1" applyAlignment="1">
      <alignment horizontal="right" vertical="center"/>
    </xf>
    <xf numFmtId="49" fontId="108" fillId="0" borderId="84" xfId="0" applyNumberFormat="1" applyFont="1" applyBorder="1" applyAlignment="1">
      <alignment horizontal="right" vertical="center"/>
    </xf>
    <xf numFmtId="49" fontId="108" fillId="0" borderId="87" xfId="0" applyNumberFormat="1" applyFont="1" applyBorder="1" applyAlignment="1">
      <alignment horizontal="right" vertical="center"/>
    </xf>
    <xf numFmtId="49" fontId="108" fillId="0" borderId="92" xfId="0" applyNumberFormat="1" applyFont="1" applyBorder="1" applyAlignment="1">
      <alignment horizontal="right" vertical="center"/>
    </xf>
    <xf numFmtId="0" fontId="108" fillId="0" borderId="0" xfId="0" applyFont="1" applyAlignment="1">
      <alignment horizontal="left"/>
    </xf>
    <xf numFmtId="0" fontId="108" fillId="0" borderId="92" xfId="0" applyFont="1" applyBorder="1" applyAlignment="1">
      <alignment horizontal="right" vertical="center"/>
    </xf>
    <xf numFmtId="49" fontId="108" fillId="0" borderId="0" xfId="0" applyNumberFormat="1" applyFont="1" applyAlignment="1">
      <alignment horizontal="right" vertical="center"/>
    </xf>
    <xf numFmtId="0" fontId="108" fillId="0" borderId="0" xfId="0" applyFont="1" applyAlignment="1">
      <alignment vertical="center" wrapText="1"/>
    </xf>
    <xf numFmtId="0" fontId="108"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9" fillId="36" borderId="3" xfId="7" applyNumberFormat="1" applyFont="1" applyFill="1" applyBorder="1" applyAlignment="1" applyProtection="1"/>
    <xf numFmtId="193" fontId="9" fillId="36" borderId="23" xfId="7" applyNumberFormat="1" applyFont="1" applyFill="1" applyBorder="1" applyAlignment="1" applyProtection="1"/>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xf numFmtId="193" fontId="4" fillId="36" borderId="26" xfId="0" applyNumberFormat="1" applyFont="1" applyFill="1" applyBorder="1"/>
    <xf numFmtId="193" fontId="4" fillId="0" borderId="22" xfId="0" applyNumberFormat="1" applyFont="1" applyBorder="1"/>
    <xf numFmtId="193" fontId="4" fillId="0" borderId="23" xfId="0" applyNumberFormat="1" applyFont="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4" fillId="0" borderId="23" xfId="0" applyNumberFormat="1" applyFont="1" applyBorder="1"/>
    <xf numFmtId="0" fontId="4" fillId="36" borderId="27" xfId="0"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100" xfId="20" applyBorder="1"/>
    <xf numFmtId="0" fontId="4" fillId="0" borderId="7" xfId="0" applyFont="1" applyBorder="1" applyAlignment="1">
      <alignment vertical="center"/>
    </xf>
    <xf numFmtId="0" fontId="4" fillId="0" borderId="59" xfId="0" applyFont="1" applyBorder="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6" fillId="0" borderId="107"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vertical="center"/>
    </xf>
    <xf numFmtId="0" fontId="4" fillId="0" borderId="102" xfId="0" applyFont="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0" fontId="4" fillId="0" borderId="72" xfId="0"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vertical="center"/>
    </xf>
    <xf numFmtId="0" fontId="4" fillId="0" borderId="115" xfId="0" applyFont="1" applyBorder="1" applyAlignment="1">
      <alignment horizontal="center" vertical="center"/>
    </xf>
    <xf numFmtId="0" fontId="4" fillId="0" borderId="116" xfId="0" applyFont="1" applyBorder="1" applyAlignment="1">
      <alignment vertical="center"/>
    </xf>
    <xf numFmtId="0" fontId="4" fillId="0" borderId="117" xfId="0" applyFont="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Alignment="1">
      <alignment vertical="center"/>
    </xf>
    <xf numFmtId="0" fontId="4" fillId="0" borderId="77" xfId="0" applyFont="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107" xfId="0" applyFont="1" applyBorder="1" applyAlignment="1">
      <alignment horizontal="center" vertical="center" wrapText="1"/>
    </xf>
    <xf numFmtId="0" fontId="108" fillId="0" borderId="94" xfId="0" applyFont="1" applyBorder="1" applyAlignment="1">
      <alignment horizontal="right" vertical="center"/>
    </xf>
    <xf numFmtId="0" fontId="4" fillId="0" borderId="122" xfId="0" applyFont="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Border="1" applyAlignment="1">
      <alignment horizontal="center" vertical="center"/>
    </xf>
    <xf numFmtId="0" fontId="4" fillId="0" borderId="122" xfId="0" applyFont="1" applyBorder="1" applyAlignment="1">
      <alignment vertical="center"/>
    </xf>
    <xf numFmtId="0" fontId="6" fillId="0" borderId="26"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2"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Border="1" applyAlignment="1">
      <alignment horizontal="right" vertical="center" wrapText="1"/>
    </xf>
    <xf numFmtId="0" fontId="4" fillId="0" borderId="107" xfId="0" applyFont="1" applyBorder="1" applyAlignment="1">
      <alignment horizontal="left" vertical="center" wrapText="1"/>
    </xf>
    <xf numFmtId="0" fontId="111" fillId="0" borderId="124" xfId="0" applyFont="1" applyBorder="1" applyAlignment="1">
      <alignment horizontal="right" vertical="center" wrapText="1"/>
    </xf>
    <xf numFmtId="0" fontId="111" fillId="0" borderId="107" xfId="0" applyFont="1" applyBorder="1" applyAlignment="1">
      <alignment horizontal="left" vertical="center" wrapText="1"/>
    </xf>
    <xf numFmtId="0" fontId="6" fillId="0" borderId="12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4" xfId="0" applyFont="1" applyBorder="1" applyAlignment="1">
      <alignment horizontal="center"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0" fontId="11" fillId="0" borderId="107" xfId="17" applyFill="1" applyBorder="1" applyAlignment="1" applyProtection="1"/>
    <xf numFmtId="49" fontId="111" fillId="0" borderId="124" xfId="0" applyNumberFormat="1" applyFont="1" applyBorder="1" applyAlignment="1">
      <alignment horizontal="right" vertical="center" wrapText="1"/>
    </xf>
    <xf numFmtId="0" fontId="7" fillId="3" borderId="107" xfId="20960" applyFont="1" applyFill="1" applyBorder="1"/>
    <xf numFmtId="0" fontId="105" fillId="0" borderId="107" xfId="20960" applyFont="1" applyBorder="1" applyAlignment="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Protection="1">
      <alignment vertical="center"/>
      <protection locked="0"/>
    </xf>
    <xf numFmtId="0" fontId="115" fillId="0" borderId="106" xfId="21412" applyFont="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4" xfId="0" applyFont="1" applyBorder="1" applyAlignment="1">
      <alignment horizontal="right" vertical="center" wrapText="1"/>
    </xf>
    <xf numFmtId="0" fontId="7" fillId="0" borderId="107" xfId="0" applyFont="1" applyBorder="1" applyAlignment="1">
      <alignment vertical="center" wrapText="1"/>
    </xf>
    <xf numFmtId="0" fontId="4" fillId="0" borderId="107" xfId="0" applyFont="1" applyBorder="1" applyAlignment="1">
      <alignment vertical="center" wrapText="1"/>
    </xf>
    <xf numFmtId="0" fontId="4" fillId="0" borderId="107" xfId="0" applyFont="1" applyBorder="1" applyAlignment="1">
      <alignment horizontal="left" vertical="center" wrapText="1" indent="2"/>
    </xf>
    <xf numFmtId="3" fontId="23" fillId="36" borderId="10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8"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2" xfId="0" applyFont="1" applyBorder="1"/>
    <xf numFmtId="0" fontId="4" fillId="0" borderId="27" xfId="0" applyFont="1" applyBorder="1"/>
    <xf numFmtId="0" fontId="9" fillId="0" borderId="122" xfId="0" applyFont="1" applyBorder="1"/>
    <xf numFmtId="0" fontId="10" fillId="0" borderId="21" xfId="0" applyFont="1" applyBorder="1" applyAlignment="1">
      <alignment horizontal="center"/>
    </xf>
    <xf numFmtId="0" fontId="10" fillId="0" borderId="122"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24" xfId="0" applyFont="1" applyBorder="1" applyAlignment="1">
      <alignment horizontal="center" vertical="center" wrapText="1"/>
    </xf>
    <xf numFmtId="0" fontId="15" fillId="0" borderId="107" xfId="0" applyFont="1" applyBorder="1" applyAlignment="1">
      <alignment horizontal="center" vertical="center" wrapText="1"/>
    </xf>
    <xf numFmtId="0" fontId="16" fillId="0" borderId="107" xfId="0" applyFont="1" applyBorder="1" applyAlignment="1">
      <alignment horizontal="left" vertical="center" wrapText="1"/>
    </xf>
    <xf numFmtId="193" fontId="7" fillId="0" borderId="107" xfId="0" applyNumberFormat="1" applyFont="1" applyBorder="1" applyAlignment="1" applyProtection="1">
      <alignment vertical="center" wrapText="1"/>
      <protection locked="0"/>
    </xf>
    <xf numFmtId="193" fontId="4" fillId="0" borderId="107" xfId="0" applyNumberFormat="1" applyFont="1" applyBorder="1" applyAlignment="1" applyProtection="1">
      <alignment vertical="center" wrapText="1"/>
      <protection locked="0"/>
    </xf>
    <xf numFmtId="193" fontId="4" fillId="0" borderId="122" xfId="0" applyNumberFormat="1" applyFont="1" applyBorder="1" applyAlignment="1" applyProtection="1">
      <alignment vertical="center" wrapText="1"/>
      <protection locked="0"/>
    </xf>
    <xf numFmtId="193" fontId="7" fillId="0" borderId="107" xfId="0" applyNumberFormat="1" applyFont="1" applyBorder="1" applyAlignment="1" applyProtection="1">
      <alignment horizontal="right" vertical="center" wrapText="1"/>
      <protection locked="0"/>
    </xf>
    <xf numFmtId="0" fontId="9" fillId="2" borderId="124" xfId="0" applyFont="1" applyFill="1" applyBorder="1" applyAlignment="1">
      <alignment horizontal="right" vertical="center"/>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193" fontId="17" fillId="2" borderId="122" xfId="0" applyNumberFormat="1" applyFont="1" applyFill="1" applyBorder="1" applyAlignment="1" applyProtection="1">
      <alignment vertical="center"/>
      <protection locked="0"/>
    </xf>
    <xf numFmtId="193" fontId="9" fillId="2" borderId="122" xfId="0" applyNumberFormat="1" applyFont="1" applyFill="1" applyBorder="1" applyAlignment="1" applyProtection="1">
      <alignment vertical="center"/>
      <protection locked="0"/>
    </xf>
    <xf numFmtId="0" fontId="15" fillId="0" borderId="124" xfId="0" applyFont="1" applyBorder="1" applyAlignment="1">
      <alignment horizontal="center" vertical="center" wrapText="1"/>
    </xf>
    <xf numFmtId="14" fontId="4" fillId="0" borderId="0" xfId="0" applyNumberFormat="1" applyFont="1"/>
    <xf numFmtId="10" fontId="4" fillId="0" borderId="107" xfId="20961" applyNumberFormat="1" applyFont="1" applyFill="1" applyBorder="1" applyAlignment="1" applyProtection="1">
      <alignment horizontal="right" vertical="center" wrapText="1"/>
      <protection locked="0"/>
    </xf>
    <xf numFmtId="10" fontId="4" fillId="0" borderId="107" xfId="20961" applyNumberFormat="1" applyFont="1" applyBorder="1" applyAlignment="1" applyProtection="1">
      <alignment vertical="center" wrapText="1"/>
      <protection locked="0"/>
    </xf>
    <xf numFmtId="10" fontId="4" fillId="0" borderId="122" xfId="20961" applyNumberFormat="1" applyFont="1" applyBorder="1" applyAlignment="1" applyProtection="1">
      <alignment vertical="center" wrapText="1"/>
      <protection locked="0"/>
    </xf>
    <xf numFmtId="0" fontId="4" fillId="3" borderId="60" xfId="0" applyFont="1" applyFill="1" applyBorder="1"/>
    <xf numFmtId="0" fontId="4" fillId="3" borderId="127" xfId="0" applyFont="1" applyFill="1" applyBorder="1" applyAlignment="1">
      <alignment wrapText="1"/>
    </xf>
    <xf numFmtId="0" fontId="4" fillId="3" borderId="128" xfId="0" applyFont="1" applyFill="1" applyBorder="1"/>
    <xf numFmtId="0" fontId="6" fillId="3" borderId="11" xfId="0" applyFont="1" applyFill="1" applyBorder="1" applyAlignment="1">
      <alignment horizontal="center" wrapText="1"/>
    </xf>
    <xf numFmtId="0" fontId="4" fillId="0" borderId="107" xfId="0" applyFont="1" applyBorder="1" applyAlignment="1">
      <alignment horizontal="center"/>
    </xf>
    <xf numFmtId="0" fontId="4" fillId="3" borderId="71"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100" xfId="0" applyFont="1" applyFill="1" applyBorder="1" applyAlignment="1">
      <alignment horizontal="center" vertical="center" wrapText="1"/>
    </xf>
    <xf numFmtId="0" fontId="4" fillId="0" borderId="124" xfId="0" applyFont="1" applyBorder="1"/>
    <xf numFmtId="0" fontId="4" fillId="0" borderId="107" xfId="0" applyFont="1" applyBorder="1" applyAlignment="1">
      <alignment wrapText="1"/>
    </xf>
    <xf numFmtId="164" fontId="4" fillId="0" borderId="107" xfId="7" applyNumberFormat="1" applyFont="1" applyBorder="1"/>
    <xf numFmtId="164" fontId="4" fillId="0" borderId="122" xfId="7" applyNumberFormat="1" applyFont="1" applyBorder="1"/>
    <xf numFmtId="0" fontId="14" fillId="0" borderId="107" xfId="0" applyFont="1" applyBorder="1" applyAlignment="1">
      <alignment horizontal="left" wrapText="1" indent="2"/>
    </xf>
    <xf numFmtId="169" fontId="28" fillId="37" borderId="107" xfId="20" applyBorder="1"/>
    <xf numFmtId="164" fontId="4" fillId="0" borderId="107" xfId="7" applyNumberFormat="1" applyFont="1" applyBorder="1" applyAlignment="1">
      <alignment vertical="center"/>
    </xf>
    <xf numFmtId="0" fontId="6" fillId="0" borderId="124" xfId="0" applyFont="1" applyBorder="1"/>
    <xf numFmtId="0" fontId="6" fillId="0" borderId="107" xfId="0" applyFont="1" applyBorder="1" applyAlignment="1">
      <alignment wrapText="1"/>
    </xf>
    <xf numFmtId="164" fontId="6" fillId="0" borderId="122"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4" fillId="0" borderId="10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100" xfId="0" applyFont="1" applyFill="1" applyBorder="1"/>
    <xf numFmtId="0" fontId="6" fillId="0" borderId="25" xfId="0" applyFont="1" applyBorder="1"/>
    <xf numFmtId="0" fontId="6" fillId="0" borderId="26" xfId="0" applyFont="1" applyBorder="1" applyAlignment="1">
      <alignment wrapText="1"/>
    </xf>
    <xf numFmtId="169" fontId="28" fillId="37" borderId="125" xfId="20" applyBorder="1"/>
    <xf numFmtId="10" fontId="6" fillId="0" borderId="27" xfId="20961" applyNumberFormat="1" applyFont="1" applyBorder="1"/>
    <xf numFmtId="0" fontId="9" fillId="2" borderId="115" xfId="0" applyFont="1" applyFill="1" applyBorder="1" applyAlignment="1">
      <alignment horizontal="right" vertical="center"/>
    </xf>
    <xf numFmtId="0" fontId="9" fillId="2" borderId="102" xfId="0" applyFont="1" applyFill="1" applyBorder="1" applyAlignment="1">
      <alignment vertical="center"/>
    </xf>
    <xf numFmtId="193" fontId="9" fillId="2" borderId="102" xfId="0" applyNumberFormat="1" applyFont="1" applyFill="1" applyBorder="1" applyAlignment="1" applyProtection="1">
      <alignment vertical="center"/>
      <protection locked="0"/>
    </xf>
    <xf numFmtId="193" fontId="17" fillId="2" borderId="102" xfId="0" applyNumberFormat="1" applyFont="1" applyFill="1" applyBorder="1" applyAlignment="1" applyProtection="1">
      <alignment vertical="center"/>
      <protection locked="0"/>
    </xf>
    <xf numFmtId="193" fontId="17" fillId="2" borderId="116" xfId="0" applyNumberFormat="1" applyFont="1" applyFill="1" applyBorder="1" applyAlignment="1" applyProtection="1">
      <alignment vertical="center"/>
      <protection locked="0"/>
    </xf>
    <xf numFmtId="0" fontId="9" fillId="0" borderId="107" xfId="0" applyFont="1" applyBorder="1" applyAlignment="1">
      <alignment horizontal="left" vertical="center" wrapText="1"/>
    </xf>
    <xf numFmtId="0" fontId="6" fillId="3" borderId="0" xfId="0" applyFont="1" applyFill="1" applyAlignment="1">
      <alignment horizontal="center"/>
    </xf>
    <xf numFmtId="0" fontId="108" fillId="0" borderId="94" xfId="0" applyFont="1" applyBorder="1" applyAlignment="1">
      <alignment horizontal="left" vertical="center"/>
    </xf>
    <xf numFmtId="0" fontId="108" fillId="0" borderId="92" xfId="0" applyFont="1" applyBorder="1" applyAlignment="1">
      <alignment vertical="center" wrapText="1"/>
    </xf>
    <xf numFmtId="0" fontId="108" fillId="0" borderId="92" xfId="0" applyFont="1" applyBorder="1" applyAlignment="1">
      <alignment horizontal="left" vertical="center" wrapText="1"/>
    </xf>
    <xf numFmtId="0" fontId="118" fillId="0" borderId="0" xfId="11" applyFont="1"/>
    <xf numFmtId="0" fontId="119" fillId="0" borderId="0" xfId="0" applyFont="1"/>
    <xf numFmtId="0" fontId="120" fillId="0" borderId="0" xfId="11" applyFont="1"/>
    <xf numFmtId="14" fontId="119" fillId="0" borderId="0" xfId="0" applyNumberFormat="1" applyFont="1"/>
    <xf numFmtId="0" fontId="122"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protection locked="0"/>
    </xf>
    <xf numFmtId="0" fontId="123" fillId="3" borderId="107" xfId="13" applyFont="1" applyFill="1" applyBorder="1" applyAlignment="1" applyProtection="1">
      <alignment horizontal="left" vertical="center" wrapText="1"/>
      <protection locked="0"/>
    </xf>
    <xf numFmtId="0" fontId="122" fillId="0" borderId="107" xfId="0" applyFont="1" applyBorder="1"/>
    <xf numFmtId="0" fontId="123" fillId="0" borderId="107" xfId="13" applyFont="1" applyBorder="1" applyAlignment="1" applyProtection="1">
      <alignment horizontal="left" vertical="center" wrapText="1"/>
      <protection locked="0"/>
    </xf>
    <xf numFmtId="49" fontId="123" fillId="0" borderId="107" xfId="5" applyNumberFormat="1" applyFont="1" applyBorder="1" applyAlignment="1" applyProtection="1">
      <alignment horizontal="right" vertical="center"/>
      <protection locked="0"/>
    </xf>
    <xf numFmtId="49" fontId="124" fillId="0" borderId="107" xfId="5" applyNumberFormat="1" applyFont="1" applyBorder="1" applyAlignment="1" applyProtection="1">
      <alignment horizontal="right" vertical="center"/>
      <protection locked="0"/>
    </xf>
    <xf numFmtId="0" fontId="119" fillId="0" borderId="0" xfId="0" applyFont="1" applyAlignment="1">
      <alignment wrapText="1"/>
    </xf>
    <xf numFmtId="0" fontId="119" fillId="0" borderId="107" xfId="0" applyFont="1" applyBorder="1" applyAlignment="1">
      <alignment horizontal="center" vertical="center"/>
    </xf>
    <xf numFmtId="0" fontId="119"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wrapText="1"/>
      <protection locked="0"/>
    </xf>
    <xf numFmtId="0" fontId="119" fillId="0" borderId="107" xfId="0" applyFont="1" applyBorder="1"/>
    <xf numFmtId="166" fontId="118" fillId="36" borderId="107" xfId="21413" applyFont="1" applyFill="1" applyBorder="1"/>
    <xf numFmtId="49" fontId="123" fillId="0" borderId="107" xfId="5" applyNumberFormat="1" applyFont="1" applyBorder="1" applyAlignment="1" applyProtection="1">
      <alignment horizontal="right" vertical="center" wrapText="1"/>
      <protection locked="0"/>
    </xf>
    <xf numFmtId="49" fontId="124" fillId="0" borderId="107" xfId="5" applyNumberFormat="1" applyFont="1" applyBorder="1" applyAlignment="1" applyProtection="1">
      <alignment horizontal="right" vertical="center" wrapText="1"/>
      <protection locked="0"/>
    </xf>
    <xf numFmtId="0" fontId="122" fillId="0" borderId="0" xfId="0" applyFont="1"/>
    <xf numFmtId="0" fontId="119" fillId="0" borderId="107" xfId="0" applyFont="1" applyBorder="1" applyAlignment="1">
      <alignment wrapText="1"/>
    </xf>
    <xf numFmtId="0" fontId="119" fillId="0" borderId="107" xfId="0" applyFont="1" applyBorder="1" applyAlignment="1">
      <alignment horizontal="left" indent="8"/>
    </xf>
    <xf numFmtId="0" fontId="118" fillId="0" borderId="107" xfId="0" applyFont="1" applyBorder="1" applyAlignment="1">
      <alignment horizontal="left" vertical="center" wrapText="1"/>
    </xf>
    <xf numFmtId="0" fontId="119" fillId="0" borderId="0" xfId="0" applyFont="1" applyAlignment="1">
      <alignment horizontal="left"/>
    </xf>
    <xf numFmtId="0" fontId="121" fillId="0" borderId="107" xfId="0" applyFont="1" applyBorder="1" applyAlignment="1">
      <alignment horizontal="left" indent="1"/>
    </xf>
    <xf numFmtId="0" fontId="121" fillId="0" borderId="107" xfId="0" applyFont="1" applyBorder="1" applyAlignment="1">
      <alignment horizontal="left" wrapText="1" indent="1"/>
    </xf>
    <xf numFmtId="0" fontId="118" fillId="0" borderId="107" xfId="0" applyFont="1" applyBorder="1" applyAlignment="1">
      <alignment horizontal="left" indent="1"/>
    </xf>
    <xf numFmtId="0" fontId="118" fillId="0" borderId="107" xfId="0" applyFont="1" applyBorder="1" applyAlignment="1">
      <alignment horizontal="left" wrapText="1" indent="2"/>
    </xf>
    <xf numFmtId="0" fontId="121" fillId="0" borderId="107" xfId="0" applyFont="1" applyBorder="1" applyAlignment="1">
      <alignment horizontal="left" vertical="center" indent="1"/>
    </xf>
    <xf numFmtId="0" fontId="119" fillId="81" borderId="107" xfId="0" applyFont="1" applyFill="1" applyBorder="1"/>
    <xf numFmtId="0" fontId="119" fillId="0" borderId="107" xfId="0" applyFont="1" applyBorder="1" applyAlignment="1">
      <alignment horizontal="left" wrapText="1"/>
    </xf>
    <xf numFmtId="0" fontId="119" fillId="0" borderId="107" xfId="0" applyFont="1" applyBorder="1" applyAlignment="1">
      <alignment horizontal="left" wrapText="1" indent="2"/>
    </xf>
    <xf numFmtId="0" fontId="122" fillId="0" borderId="7" xfId="0" applyFont="1" applyBorder="1"/>
    <xf numFmtId="0" fontId="122" fillId="81" borderId="107" xfId="0" applyFont="1" applyFill="1" applyBorder="1"/>
    <xf numFmtId="0" fontId="119" fillId="0" borderId="0" xfId="0" applyFont="1" applyAlignment="1">
      <alignment horizontal="center" vertical="center"/>
    </xf>
    <xf numFmtId="0" fontId="119" fillId="0" borderId="0" xfId="0" applyFont="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7" xfId="0" applyNumberFormat="1" applyFont="1" applyBorder="1" applyAlignment="1">
      <alignment horizontal="center" vertical="center" wrapText="1"/>
    </xf>
    <xf numFmtId="0" fontId="119" fillId="0" borderId="107" xfId="0" applyFont="1" applyBorder="1" applyAlignment="1">
      <alignment horizontal="center"/>
    </xf>
    <xf numFmtId="0" fontId="119" fillId="0" borderId="107" xfId="0" applyFont="1" applyBorder="1" applyAlignment="1">
      <alignment horizontal="left" indent="1"/>
    </xf>
    <xf numFmtId="0" fontId="119" fillId="0" borderId="7" xfId="0" applyFont="1" applyBorder="1"/>
    <xf numFmtId="0" fontId="119" fillId="0" borderId="107" xfId="0" applyFont="1" applyBorder="1" applyAlignment="1">
      <alignment horizontal="left" indent="2"/>
    </xf>
    <xf numFmtId="49" fontId="119" fillId="0" borderId="107" xfId="0" applyNumberFormat="1" applyFont="1" applyBorder="1" applyAlignment="1">
      <alignment horizontal="left" indent="3"/>
    </xf>
    <xf numFmtId="49" fontId="119" fillId="0" borderId="107" xfId="0" applyNumberFormat="1" applyFont="1" applyBorder="1" applyAlignment="1">
      <alignment horizontal="left" indent="1"/>
    </xf>
    <xf numFmtId="49" fontId="119" fillId="0" borderId="107" xfId="0" applyNumberFormat="1" applyFont="1" applyBorder="1" applyAlignment="1">
      <alignment horizontal="left" wrapText="1" indent="2"/>
    </xf>
    <xf numFmtId="49" fontId="119" fillId="0" borderId="107" xfId="0" applyNumberFormat="1" applyFont="1" applyBorder="1" applyAlignment="1">
      <alignment horizontal="left" vertical="top" wrapText="1" indent="2"/>
    </xf>
    <xf numFmtId="49" fontId="119" fillId="0" borderId="107" xfId="0" applyNumberFormat="1" applyFont="1" applyBorder="1" applyAlignment="1">
      <alignment horizontal="left" wrapText="1" indent="3"/>
    </xf>
    <xf numFmtId="0" fontId="119" fillId="0" borderId="107" xfId="0" applyFont="1" applyBorder="1" applyAlignment="1">
      <alignment horizontal="left" wrapText="1" indent="1"/>
    </xf>
    <xf numFmtId="0" fontId="121" fillId="0" borderId="138" xfId="0" applyFont="1" applyBorder="1" applyAlignment="1">
      <alignment horizontal="left" vertical="center" wrapText="1"/>
    </xf>
    <xf numFmtId="0" fontId="119" fillId="0" borderId="102" xfId="0" applyFont="1" applyBorder="1" applyAlignment="1">
      <alignment horizontal="center" vertical="center" wrapText="1"/>
    </xf>
    <xf numFmtId="0" fontId="121" fillId="0" borderId="107" xfId="0" applyFont="1" applyBorder="1" applyAlignment="1">
      <alignment horizontal="left" vertical="center" wrapText="1"/>
    </xf>
    <xf numFmtId="0" fontId="127" fillId="0" borderId="0" xfId="0" applyFont="1"/>
    <xf numFmtId="0" fontId="127" fillId="0" borderId="0" xfId="0" applyFont="1" applyAlignment="1">
      <alignment horizontal="center" vertical="center"/>
    </xf>
    <xf numFmtId="49" fontId="108" fillId="0" borderId="107" xfId="0" applyNumberFormat="1" applyFont="1" applyBorder="1" applyAlignment="1">
      <alignment horizontal="right" vertical="center"/>
    </xf>
    <xf numFmtId="0" fontId="108" fillId="3" borderId="107" xfId="5" applyFont="1" applyFill="1" applyBorder="1" applyAlignment="1" applyProtection="1">
      <alignment horizontal="right" vertical="center"/>
      <protection locked="0"/>
    </xf>
    <xf numFmtId="0" fontId="108" fillId="0" borderId="107" xfId="0" applyFont="1" applyBorder="1" applyAlignment="1">
      <alignment vertical="center" wrapText="1"/>
    </xf>
    <xf numFmtId="0" fontId="128" fillId="0" borderId="107" xfId="0" applyFont="1" applyBorder="1" applyAlignment="1">
      <alignment horizontal="left" vertical="center" wrapText="1"/>
    </xf>
    <xf numFmtId="0" fontId="108" fillId="0" borderId="107" xfId="0" applyFont="1" applyBorder="1" applyAlignment="1">
      <alignment vertical="center"/>
    </xf>
    <xf numFmtId="0" fontId="128" fillId="0" borderId="107" xfId="0" applyFont="1" applyBorder="1" applyAlignment="1">
      <alignment vertical="center" wrapText="1"/>
    </xf>
    <xf numFmtId="2" fontId="108" fillId="3" borderId="107" xfId="5" applyNumberFormat="1" applyFont="1" applyFill="1" applyBorder="1" applyAlignment="1" applyProtection="1">
      <alignment horizontal="right" vertical="center"/>
      <protection locked="0"/>
    </xf>
    <xf numFmtId="0" fontId="108" fillId="0" borderId="107" xfId="0" applyFont="1" applyBorder="1" applyAlignment="1">
      <alignment horizontal="left" vertical="center" wrapText="1"/>
    </xf>
    <xf numFmtId="0" fontId="108" fillId="0" borderId="107" xfId="0" applyFont="1" applyBorder="1" applyAlignment="1">
      <alignment horizontal="right" vertical="center"/>
    </xf>
    <xf numFmtId="0" fontId="129" fillId="0" borderId="0" xfId="0" applyFont="1"/>
    <xf numFmtId="0" fontId="108" fillId="0" borderId="107" xfId="12672" applyFont="1" applyBorder="1" applyAlignment="1">
      <alignment horizontal="left" vertical="center" wrapText="1"/>
    </xf>
    <xf numFmtId="0" fontId="108" fillId="0" borderId="102" xfId="0" applyFont="1" applyBorder="1" applyAlignment="1">
      <alignment horizontal="left" vertical="top" wrapText="1"/>
    </xf>
    <xf numFmtId="0" fontId="130" fillId="0" borderId="107" xfId="0" applyFont="1" applyBorder="1"/>
    <xf numFmtId="0" fontId="128" fillId="0" borderId="107" xfId="0" applyFont="1" applyBorder="1" applyAlignment="1">
      <alignment horizontal="left" vertical="top" wrapText="1"/>
    </xf>
    <xf numFmtId="0" fontId="128" fillId="0" borderId="107" xfId="0" applyFont="1" applyBorder="1"/>
    <xf numFmtId="0" fontId="128" fillId="0" borderId="107" xfId="0" applyFont="1" applyBorder="1" applyAlignment="1">
      <alignment horizontal="left" wrapText="1" indent="2"/>
    </xf>
    <xf numFmtId="0" fontId="108" fillId="0" borderId="107" xfId="12672" applyFont="1" applyBorder="1" applyAlignment="1">
      <alignment horizontal="left" vertical="center" wrapText="1" indent="2"/>
    </xf>
    <xf numFmtId="0" fontId="128" fillId="0" borderId="107" xfId="0" applyFont="1" applyBorder="1" applyAlignment="1">
      <alignment horizontal="left" vertical="top" wrapText="1" indent="2"/>
    </xf>
    <xf numFmtId="0" fontId="130" fillId="0" borderId="7" xfId="0" applyFont="1" applyBorder="1"/>
    <xf numFmtId="0" fontId="128" fillId="0" borderId="107" xfId="0" applyFont="1" applyBorder="1" applyAlignment="1">
      <alignment horizontal="left" indent="1"/>
    </xf>
    <xf numFmtId="0" fontId="128" fillId="0" borderId="107" xfId="0" applyFont="1" applyBorder="1" applyAlignment="1">
      <alignment horizontal="left" indent="2"/>
    </xf>
    <xf numFmtId="49" fontId="128" fillId="0" borderId="107" xfId="0" applyNumberFormat="1" applyFont="1" applyBorder="1" applyAlignment="1">
      <alignment horizontal="left" indent="3"/>
    </xf>
    <xf numFmtId="49" fontId="128" fillId="0" borderId="107" xfId="0" applyNumberFormat="1" applyFont="1" applyBorder="1" applyAlignment="1">
      <alignment horizontal="left" vertical="center" indent="1"/>
    </xf>
    <xf numFmtId="49" fontId="128" fillId="0" borderId="107" xfId="0" applyNumberFormat="1" applyFont="1" applyBorder="1" applyAlignment="1">
      <alignment horizontal="left" vertical="top" wrapText="1" indent="2"/>
    </xf>
    <xf numFmtId="49" fontId="128" fillId="0" borderId="107" xfId="0" applyNumberFormat="1" applyFont="1" applyBorder="1" applyAlignment="1">
      <alignment horizontal="left" vertical="top" wrapText="1"/>
    </xf>
    <xf numFmtId="49" fontId="128" fillId="0" borderId="107" xfId="0" applyNumberFormat="1" applyFont="1" applyBorder="1" applyAlignment="1">
      <alignment horizontal="left" wrapText="1" indent="3"/>
    </xf>
    <xf numFmtId="49" fontId="128" fillId="0" borderId="107" xfId="0" applyNumberFormat="1" applyFont="1" applyBorder="1" applyAlignment="1">
      <alignment horizontal="left" wrapText="1" indent="2"/>
    </xf>
    <xf numFmtId="49" fontId="128" fillId="0" borderId="107" xfId="0" applyNumberFormat="1" applyFont="1" applyBorder="1" applyAlignment="1">
      <alignment vertical="top" wrapText="1"/>
    </xf>
    <xf numFmtId="0" fontId="11" fillId="0" borderId="107" xfId="17" applyFill="1" applyBorder="1" applyAlignment="1" applyProtection="1">
      <alignment wrapText="1"/>
    </xf>
    <xf numFmtId="49" fontId="128" fillId="0" borderId="107" xfId="0" applyNumberFormat="1" applyFont="1" applyBorder="1" applyAlignment="1">
      <alignment horizontal="left" vertical="center" wrapText="1" indent="3"/>
    </xf>
    <xf numFmtId="49" fontId="119" fillId="0" borderId="107" xfId="0" applyNumberFormat="1" applyFont="1" applyBorder="1" applyAlignment="1">
      <alignment horizontal="left" wrapText="1" indent="1"/>
    </xf>
    <xf numFmtId="0" fontId="128" fillId="0" borderId="107" xfId="0" applyFont="1" applyBorder="1" applyAlignment="1">
      <alignment horizontal="left" vertical="center" wrapText="1" indent="2"/>
    </xf>
    <xf numFmtId="0" fontId="119" fillId="0" borderId="0" xfId="0" applyFont="1" applyAlignment="1">
      <alignment horizontal="left" indent="1"/>
    </xf>
    <xf numFmtId="0" fontId="119" fillId="0" borderId="0" xfId="0" applyFont="1" applyAlignment="1">
      <alignment horizontal="left" indent="2"/>
    </xf>
    <xf numFmtId="49" fontId="119" fillId="0" borderId="0" xfId="0" applyNumberFormat="1" applyFont="1" applyAlignment="1">
      <alignment horizontal="left" indent="3"/>
    </xf>
    <xf numFmtId="49" fontId="119" fillId="0" borderId="0" xfId="0" applyNumberFormat="1" applyFont="1" applyAlignment="1">
      <alignment horizontal="left" indent="1"/>
    </xf>
    <xf numFmtId="49" fontId="119" fillId="0" borderId="0" xfId="0" applyNumberFormat="1" applyFont="1" applyAlignment="1">
      <alignment horizontal="left" wrapText="1" indent="2"/>
    </xf>
    <xf numFmtId="49" fontId="119" fillId="0" borderId="0" xfId="0" applyNumberFormat="1" applyFont="1" applyAlignment="1">
      <alignment horizontal="left" wrapText="1" indent="3"/>
    </xf>
    <xf numFmtId="0" fontId="119" fillId="0" borderId="0" xfId="0" applyFont="1" applyAlignment="1">
      <alignment horizontal="left" wrapText="1" indent="1"/>
    </xf>
    <xf numFmtId="49" fontId="107" fillId="0" borderId="107" xfId="0" applyNumberFormat="1" applyFont="1" applyBorder="1" applyAlignment="1">
      <alignment horizontal="right" vertical="center"/>
    </xf>
    <xf numFmtId="0" fontId="108" fillId="0" borderId="106" xfId="0" applyFont="1" applyBorder="1" applyAlignment="1">
      <alignment horizontal="left" vertical="center" wrapText="1"/>
    </xf>
    <xf numFmtId="0" fontId="119" fillId="0" borderId="0" xfId="0" applyFont="1" applyAlignment="1">
      <alignment horizontal="left" vertical="top" wrapText="1"/>
    </xf>
    <xf numFmtId="0" fontId="125" fillId="0" borderId="107" xfId="13" applyFont="1" applyBorder="1" applyAlignment="1" applyProtection="1">
      <alignment horizontal="left" vertical="center" wrapText="1"/>
      <protection locked="0"/>
    </xf>
    <xf numFmtId="0" fontId="25" fillId="0" borderId="124" xfId="0" applyFont="1" applyBorder="1" applyAlignment="1">
      <alignment horizontal="center"/>
    </xf>
    <xf numFmtId="0" fontId="118" fillId="0" borderId="107" xfId="0" applyFont="1" applyBorder="1" applyAlignment="1">
      <alignment vertical="center" wrapText="1"/>
    </xf>
    <xf numFmtId="0" fontId="118" fillId="0" borderId="107" xfId="0" applyFont="1" applyBorder="1" applyAlignment="1">
      <alignment horizontal="left" vertical="center" wrapText="1" indent="1"/>
    </xf>
    <xf numFmtId="0" fontId="118" fillId="0" borderId="107" xfId="0" applyFont="1" applyBorder="1" applyAlignment="1">
      <alignment horizontal="left" vertical="center" indent="1"/>
    </xf>
    <xf numFmtId="0" fontId="127" fillId="0" borderId="107" xfId="0" applyFont="1" applyBorder="1" applyAlignment="1">
      <alignment horizontal="left" indent="2"/>
    </xf>
    <xf numFmtId="0" fontId="133" fillId="0" borderId="142" xfId="0" applyFont="1" applyBorder="1" applyAlignment="1">
      <alignment vertical="center" wrapText="1" readingOrder="1"/>
    </xf>
    <xf numFmtId="0" fontId="133" fillId="0" borderId="143" xfId="0" applyFont="1" applyBorder="1" applyAlignment="1">
      <alignment vertical="center" wrapText="1" readingOrder="1"/>
    </xf>
    <xf numFmtId="0" fontId="133" fillId="0" borderId="143" xfId="0" applyFont="1" applyBorder="1" applyAlignment="1">
      <alignment horizontal="left" vertical="center" wrapText="1" indent="1" readingOrder="1"/>
    </xf>
    <xf numFmtId="0" fontId="127" fillId="0" borderId="102" xfId="0" applyFont="1" applyBorder="1" applyAlignment="1">
      <alignment horizontal="left" indent="2"/>
    </xf>
    <xf numFmtId="0" fontId="133" fillId="0" borderId="144" xfId="0" applyFont="1" applyBorder="1" applyAlignment="1">
      <alignment vertical="center" wrapText="1" readingOrder="1"/>
    </xf>
    <xf numFmtId="0" fontId="134" fillId="0" borderId="107" xfId="0" applyFont="1" applyBorder="1" applyAlignment="1">
      <alignment vertical="center" wrapText="1" readingOrder="1"/>
    </xf>
    <xf numFmtId="0" fontId="127" fillId="0" borderId="107" xfId="0" applyFont="1" applyBorder="1" applyAlignment="1">
      <alignment horizontal="left" vertical="center" wrapText="1"/>
    </xf>
    <xf numFmtId="0" fontId="0" fillId="0" borderId="7" xfId="0" applyBorder="1"/>
    <xf numFmtId="0" fontId="133" fillId="0" borderId="143" xfId="0" applyFont="1" applyBorder="1" applyAlignment="1">
      <alignment horizontal="left" vertical="center" wrapText="1" readingOrder="1"/>
    </xf>
    <xf numFmtId="0" fontId="127" fillId="0" borderId="107" xfId="0" applyFont="1" applyBorder="1" applyAlignment="1">
      <alignment horizontal="left" indent="3"/>
    </xf>
    <xf numFmtId="14" fontId="7" fillId="0" borderId="0" xfId="0" applyNumberFormat="1" applyFont="1" applyAlignment="1">
      <alignment horizontal="left"/>
    </xf>
    <xf numFmtId="14" fontId="4" fillId="0" borderId="0" xfId="0" applyNumberFormat="1" applyFont="1" applyAlignment="1">
      <alignment horizontal="left"/>
    </xf>
    <xf numFmtId="14" fontId="119" fillId="0" borderId="0" xfId="0" applyNumberFormat="1" applyFont="1" applyAlignment="1">
      <alignment horizontal="left"/>
    </xf>
    <xf numFmtId="10" fontId="9" fillId="2" borderId="107" xfId="20961" applyNumberFormat="1" applyFont="1" applyFill="1" applyBorder="1" applyAlignment="1" applyProtection="1">
      <alignment vertical="center"/>
      <protection locked="0"/>
    </xf>
    <xf numFmtId="10" fontId="9" fillId="2" borderId="122" xfId="20961" applyNumberFormat="1" applyFont="1" applyFill="1" applyBorder="1" applyAlignment="1" applyProtection="1">
      <alignment vertical="center"/>
      <protection locked="0"/>
    </xf>
    <xf numFmtId="10" fontId="17" fillId="2" borderId="107" xfId="20961" applyNumberFormat="1" applyFont="1" applyFill="1" applyBorder="1" applyAlignment="1" applyProtection="1">
      <alignment vertical="center"/>
      <protection locked="0"/>
    </xf>
    <xf numFmtId="10" fontId="17" fillId="2" borderId="122"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0" xfId="20961" applyNumberFormat="1" applyFont="1" applyFill="1" applyBorder="1"/>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20" fillId="0" borderId="107" xfId="0" applyNumberFormat="1" applyFont="1" applyBorder="1" applyAlignment="1" applyProtection="1">
      <alignment horizontal="right"/>
      <protection locked="0"/>
    </xf>
    <xf numFmtId="193" fontId="20" fillId="36" borderId="107" xfId="0" applyNumberFormat="1" applyFont="1" applyFill="1" applyBorder="1" applyAlignment="1">
      <alignment horizontal="right"/>
    </xf>
    <xf numFmtId="193" fontId="21" fillId="0" borderId="107" xfId="0" applyNumberFormat="1" applyFont="1" applyBorder="1" applyAlignment="1">
      <alignment horizontal="center"/>
    </xf>
    <xf numFmtId="193" fontId="20" fillId="0" borderId="107" xfId="0" applyNumberFormat="1" applyFont="1" applyBorder="1" applyAlignment="1" applyProtection="1">
      <alignment horizontal="left" indent="1"/>
      <protection locked="0"/>
    </xf>
    <xf numFmtId="193" fontId="20" fillId="0" borderId="107" xfId="0" applyNumberFormat="1" applyFont="1" applyBorder="1" applyAlignment="1" applyProtection="1">
      <alignment horizontal="right" vertical="center"/>
      <protection locked="0"/>
    </xf>
    <xf numFmtId="0" fontId="9" fillId="0" borderId="124" xfId="0" applyFont="1" applyBorder="1" applyAlignment="1">
      <alignment vertical="center"/>
    </xf>
    <xf numFmtId="0" fontId="13" fillId="0" borderId="108" xfId="0" applyFont="1" applyBorder="1" applyAlignment="1">
      <alignment wrapText="1"/>
    </xf>
    <xf numFmtId="0" fontId="9" fillId="0" borderId="115" xfId="0" applyFont="1" applyBorder="1" applyAlignment="1">
      <alignment vertical="center"/>
    </xf>
    <xf numFmtId="0" fontId="13" fillId="0" borderId="103" xfId="0" applyFont="1" applyBorder="1" applyAlignment="1">
      <alignment wrapText="1"/>
    </xf>
    <xf numFmtId="0" fontId="9" fillId="0" borderId="115" xfId="0" applyFont="1" applyBorder="1" applyAlignment="1">
      <alignment horizontal="right" vertical="center"/>
    </xf>
    <xf numFmtId="10" fontId="4" fillId="0" borderId="24" xfId="20961" applyNumberFormat="1" applyFont="1" applyBorder="1" applyAlignment="1">
      <alignment horizontal="right"/>
    </xf>
    <xf numFmtId="10" fontId="4" fillId="0" borderId="122" xfId="20961" applyNumberFormat="1" applyFont="1" applyBorder="1" applyAlignment="1">
      <alignment horizontal="right"/>
    </xf>
    <xf numFmtId="10" fontId="4" fillId="0" borderId="116" xfId="20961" applyNumberFormat="1" applyFont="1" applyBorder="1" applyAlignment="1">
      <alignment horizontal="right"/>
    </xf>
    <xf numFmtId="193" fontId="4" fillId="0" borderId="107" xfId="0" applyNumberFormat="1" applyFont="1" applyBorder="1"/>
    <xf numFmtId="193" fontId="4" fillId="0" borderId="108" xfId="0" applyNumberFormat="1" applyFont="1" applyBorder="1"/>
    <xf numFmtId="10" fontId="4" fillId="0" borderId="101" xfId="20961" applyNumberFormat="1" applyFont="1" applyFill="1" applyBorder="1" applyAlignment="1">
      <alignment vertical="center"/>
    </xf>
    <xf numFmtId="10" fontId="4" fillId="0" borderId="118" xfId="20961" applyNumberFormat="1" applyFont="1" applyFill="1" applyBorder="1" applyAlignment="1">
      <alignment vertical="center"/>
    </xf>
    <xf numFmtId="10" fontId="115" fillId="80" borderId="107" xfId="20961" applyNumberFormat="1" applyFont="1" applyFill="1" applyBorder="1" applyAlignment="1" applyProtection="1">
      <alignment horizontal="right" vertical="center"/>
    </xf>
    <xf numFmtId="43" fontId="119" fillId="0" borderId="107" xfId="7" applyFont="1" applyBorder="1"/>
    <xf numFmtId="43" fontId="127" fillId="0" borderId="107" xfId="7" applyFont="1" applyBorder="1"/>
    <xf numFmtId="43" fontId="127" fillId="0" borderId="102" xfId="7" applyFont="1" applyBorder="1"/>
    <xf numFmtId="10" fontId="127" fillId="0" borderId="107" xfId="20961" applyNumberFormat="1" applyFont="1" applyBorder="1"/>
    <xf numFmtId="10" fontId="127" fillId="0" borderId="102" xfId="20961" applyNumberFormat="1" applyFont="1" applyBorder="1"/>
    <xf numFmtId="0" fontId="9" fillId="0" borderId="108" xfId="0" applyFont="1" applyBorder="1" applyAlignment="1">
      <alignment wrapText="1"/>
    </xf>
    <xf numFmtId="0" fontId="9" fillId="0" borderId="122" xfId="0" applyFont="1" applyBorder="1" applyAlignment="1">
      <alignment wrapText="1"/>
    </xf>
    <xf numFmtId="0" fontId="9" fillId="0" borderId="108" xfId="0" applyFont="1" applyBorder="1" applyAlignment="1">
      <alignment vertical="top" wrapText="1"/>
    </xf>
    <xf numFmtId="0" fontId="9" fillId="0" borderId="124" xfId="0" applyFont="1" applyBorder="1" applyAlignment="1">
      <alignment vertical="top"/>
    </xf>
    <xf numFmtId="164" fontId="4" fillId="0" borderId="122" xfId="7" applyNumberFormat="1" applyFont="1" applyFill="1" applyBorder="1" applyAlignment="1">
      <alignment horizontal="right" vertical="center" wrapText="1"/>
    </xf>
    <xf numFmtId="164" fontId="6" fillId="36" borderId="122" xfId="7" applyNumberFormat="1" applyFont="1" applyFill="1" applyBorder="1" applyAlignment="1">
      <alignment horizontal="right" vertical="center" wrapText="1"/>
    </xf>
    <xf numFmtId="164" fontId="111" fillId="0" borderId="122" xfId="7" applyNumberFormat="1" applyFont="1" applyFill="1" applyBorder="1" applyAlignment="1">
      <alignment horizontal="right" vertical="center" wrapText="1"/>
    </xf>
    <xf numFmtId="164" fontId="6" fillId="36" borderId="122"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0" fontId="19" fillId="0" borderId="12" xfId="0" applyFont="1" applyBorder="1" applyAlignment="1">
      <alignment horizontal="left" wrapText="1" indent="9"/>
    </xf>
    <xf numFmtId="43" fontId="122" fillId="0" borderId="107" xfId="7" applyFont="1" applyBorder="1"/>
    <xf numFmtId="43" fontId="119" fillId="0" borderId="107" xfId="7" applyFont="1" applyBorder="1" applyAlignment="1">
      <alignment horizontal="left" indent="1"/>
    </xf>
    <xf numFmtId="43" fontId="119" fillId="82" borderId="107" xfId="7" applyFont="1" applyFill="1" applyBorder="1"/>
    <xf numFmtId="43" fontId="122" fillId="0" borderId="7" xfId="7" applyFont="1" applyBorder="1"/>
    <xf numFmtId="43" fontId="119" fillId="0" borderId="107" xfId="7" applyFont="1" applyBorder="1" applyAlignment="1">
      <alignment horizontal="left" indent="2"/>
    </xf>
    <xf numFmtId="43" fontId="119" fillId="0" borderId="107" xfId="7" applyFont="1" applyFill="1" applyBorder="1" applyAlignment="1">
      <alignment horizontal="left" indent="3"/>
    </xf>
    <xf numFmtId="43" fontId="119" fillId="0" borderId="107" xfId="7" applyFont="1" applyFill="1" applyBorder="1" applyAlignment="1">
      <alignment horizontal="left" indent="1"/>
    </xf>
    <xf numFmtId="43" fontId="119" fillId="83" borderId="107" xfId="7" applyFont="1" applyFill="1" applyBorder="1"/>
    <xf numFmtId="43" fontId="119" fillId="0" borderId="107" xfId="7" applyFont="1" applyFill="1" applyBorder="1" applyAlignment="1">
      <alignment horizontal="left" vertical="top" wrapText="1" indent="2"/>
    </xf>
    <xf numFmtId="43" fontId="119" fillId="0" borderId="107" xfId="7" applyFont="1" applyFill="1" applyBorder="1"/>
    <xf numFmtId="43" fontId="119" fillId="0" borderId="107" xfId="7" applyFont="1" applyFill="1" applyBorder="1" applyAlignment="1">
      <alignment horizontal="left" wrapText="1" indent="3"/>
    </xf>
    <xf numFmtId="43" fontId="119" fillId="0" borderId="107" xfId="7" applyFont="1" applyFill="1" applyBorder="1" applyAlignment="1">
      <alignment horizontal="left" wrapText="1" indent="2"/>
    </xf>
    <xf numFmtId="43" fontId="119" fillId="0" borderId="107" xfId="7" applyFont="1" applyFill="1" applyBorder="1" applyAlignment="1">
      <alignment horizontal="left" wrapText="1" indent="1"/>
    </xf>
    <xf numFmtId="43" fontId="119" fillId="0" borderId="0" xfId="0" applyNumberFormat="1" applyFont="1"/>
    <xf numFmtId="43" fontId="118" fillId="0" borderId="107" xfId="7" applyFont="1" applyFill="1" applyBorder="1" applyAlignment="1">
      <alignment horizontal="left" vertical="center" wrapText="1"/>
    </xf>
    <xf numFmtId="43" fontId="119" fillId="0" borderId="107" xfId="7" applyFont="1" applyBorder="1" applyAlignment="1">
      <alignment horizontal="center" vertical="center" textRotation="90" wrapText="1"/>
    </xf>
    <xf numFmtId="43" fontId="119" fillId="0" borderId="107" xfId="7" applyFont="1" applyBorder="1" applyAlignment="1">
      <alignment horizontal="center" vertical="center" wrapText="1"/>
    </xf>
    <xf numFmtId="43" fontId="119" fillId="0" borderId="107" xfId="7" applyFont="1" applyBorder="1" applyAlignment="1">
      <alignment horizontal="center" vertical="center"/>
    </xf>
    <xf numFmtId="43" fontId="121" fillId="0" borderId="107" xfId="7" applyFont="1" applyFill="1" applyBorder="1" applyAlignment="1">
      <alignment horizontal="left" vertical="center" wrapText="1"/>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8" xfId="0" applyFont="1" applyBorder="1" applyAlignment="1">
      <alignment horizontal="center"/>
    </xf>
    <xf numFmtId="0" fontId="4" fillId="0" borderId="24" xfId="0" applyFont="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7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14"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2" xfId="0" applyFont="1" applyBorder="1" applyAlignment="1">
      <alignment horizontal="center" vertical="center" wrapText="1"/>
    </xf>
    <xf numFmtId="0" fontId="121" fillId="0" borderId="129" xfId="0" applyFont="1" applyBorder="1" applyAlignment="1">
      <alignment horizontal="left" vertical="center" wrapText="1"/>
    </xf>
    <xf numFmtId="0" fontId="121" fillId="0" borderId="130" xfId="0" applyFont="1" applyBorder="1" applyAlignment="1">
      <alignment horizontal="left" vertical="center" wrapText="1"/>
    </xf>
    <xf numFmtId="0" fontId="121" fillId="0" borderId="132" xfId="0" applyFont="1" applyBorder="1" applyAlignment="1">
      <alignment horizontal="left" vertical="center" wrapText="1"/>
    </xf>
    <xf numFmtId="0" fontId="121" fillId="0" borderId="133" xfId="0" applyFont="1" applyBorder="1" applyAlignment="1">
      <alignment horizontal="left" vertical="center" wrapText="1"/>
    </xf>
    <xf numFmtId="0" fontId="121" fillId="0" borderId="135" xfId="0" applyFont="1" applyBorder="1" applyAlignment="1">
      <alignment horizontal="left" vertical="center" wrapText="1"/>
    </xf>
    <xf numFmtId="0" fontId="121" fillId="0" borderId="136" xfId="0" applyFont="1" applyBorder="1" applyAlignment="1">
      <alignment horizontal="left" vertical="center" wrapText="1"/>
    </xf>
    <xf numFmtId="0" fontId="122" fillId="0" borderId="103" xfId="0" applyFont="1" applyBorder="1" applyAlignment="1">
      <alignment horizontal="center" vertical="center" wrapText="1"/>
    </xf>
    <xf numFmtId="0" fontId="122" fillId="0" borderId="121" xfId="0" applyFont="1" applyBorder="1" applyAlignment="1">
      <alignment horizontal="center" vertical="center" wrapText="1"/>
    </xf>
    <xf numFmtId="0" fontId="122" fillId="0" borderId="131" xfId="0" applyFont="1" applyBorder="1" applyAlignment="1">
      <alignment horizontal="center" vertical="center" wrapText="1"/>
    </xf>
    <xf numFmtId="0" fontId="122" fillId="0" borderId="59" xfId="0" applyFont="1" applyBorder="1" applyAlignment="1">
      <alignment horizontal="center" vertical="center" wrapText="1"/>
    </xf>
    <xf numFmtId="0" fontId="122" fillId="0" borderId="134" xfId="0" applyFont="1" applyBorder="1" applyAlignment="1">
      <alignment horizontal="center" vertical="center" wrapText="1"/>
    </xf>
    <xf numFmtId="0" fontId="122" fillId="0" borderId="11" xfId="0" applyFont="1" applyBorder="1" applyAlignment="1">
      <alignment horizontal="center" vertical="center" wrapText="1"/>
    </xf>
    <xf numFmtId="0" fontId="119" fillId="0" borderId="102"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7" xfId="0" applyFont="1" applyBorder="1" applyAlignment="1">
      <alignment horizontal="center" vertical="center" wrapText="1"/>
    </xf>
    <xf numFmtId="0" fontId="126" fillId="0" borderId="107" xfId="0" applyFont="1" applyBorder="1" applyAlignment="1">
      <alignment horizontal="center" vertical="center"/>
    </xf>
    <xf numFmtId="0" fontId="126" fillId="0" borderId="103" xfId="0" applyFont="1" applyBorder="1" applyAlignment="1">
      <alignment horizontal="center" vertical="center"/>
    </xf>
    <xf numFmtId="0" fontId="126" fillId="0" borderId="131" xfId="0" applyFont="1" applyBorder="1" applyAlignment="1">
      <alignment horizontal="center" vertical="center"/>
    </xf>
    <xf numFmtId="0" fontId="126" fillId="0" borderId="59" xfId="0" applyFont="1" applyBorder="1" applyAlignment="1">
      <alignment horizontal="center" vertical="center"/>
    </xf>
    <xf numFmtId="0" fontId="126" fillId="0" borderId="11" xfId="0" applyFont="1" applyBorder="1" applyAlignment="1">
      <alignment horizontal="center" vertical="center"/>
    </xf>
    <xf numFmtId="0" fontId="122" fillId="0" borderId="107" xfId="0" applyFont="1" applyBorder="1" applyAlignment="1">
      <alignment horizontal="center" vertical="center" wrapText="1"/>
    </xf>
    <xf numFmtId="0" fontId="122" fillId="0" borderId="137" xfId="0" applyFont="1" applyBorder="1" applyAlignment="1">
      <alignment horizontal="center" vertical="center" wrapText="1"/>
    </xf>
    <xf numFmtId="0" fontId="122" fillId="0" borderId="138" xfId="0" applyFont="1" applyBorder="1" applyAlignment="1">
      <alignment horizontal="center" vertical="center" wrapText="1"/>
    </xf>
    <xf numFmtId="0" fontId="119" fillId="0" borderId="108" xfId="0" applyFont="1" applyBorder="1" applyAlignment="1">
      <alignment horizontal="center" vertical="center" wrapText="1"/>
    </xf>
    <xf numFmtId="0" fontId="119" fillId="0" borderId="105" xfId="0" applyFont="1" applyBorder="1" applyAlignment="1">
      <alignment horizontal="center" vertical="center" wrapText="1"/>
    </xf>
    <xf numFmtId="0" fontId="119" fillId="0" borderId="106" xfId="0" applyFont="1" applyBorder="1" applyAlignment="1">
      <alignment horizontal="center" vertical="center" wrapText="1"/>
    </xf>
    <xf numFmtId="0" fontId="122" fillId="0" borderId="139" xfId="0" applyFont="1" applyBorder="1" applyAlignment="1">
      <alignment horizontal="center" vertical="center" wrapText="1"/>
    </xf>
    <xf numFmtId="0" fontId="122" fillId="0" borderId="7" xfId="0" applyFont="1" applyBorder="1" applyAlignment="1">
      <alignment horizontal="center" vertical="center" wrapText="1"/>
    </xf>
    <xf numFmtId="0" fontId="119" fillId="0" borderId="139" xfId="0" applyFont="1" applyBorder="1" applyAlignment="1">
      <alignment horizontal="center" vertical="center" wrapText="1"/>
    </xf>
    <xf numFmtId="0" fontId="119" fillId="0" borderId="137" xfId="0" applyFont="1" applyBorder="1" applyAlignment="1">
      <alignment horizontal="center" vertical="center" wrapText="1"/>
    </xf>
    <xf numFmtId="0" fontId="119" fillId="0" borderId="0" xfId="0" applyFont="1" applyAlignment="1">
      <alignment horizontal="center" vertical="center" wrapText="1"/>
    </xf>
    <xf numFmtId="0" fontId="119" fillId="0" borderId="138" xfId="0" applyFont="1" applyBorder="1" applyAlignment="1">
      <alignment horizontal="center" vertical="center" wrapText="1"/>
    </xf>
    <xf numFmtId="0" fontId="119" fillId="0" borderId="11" xfId="0" applyFont="1" applyBorder="1" applyAlignment="1">
      <alignment horizontal="center" vertical="center" wrapText="1"/>
    </xf>
    <xf numFmtId="0" fontId="121" fillId="0" borderId="103" xfId="0" applyFont="1" applyBorder="1" applyAlignment="1">
      <alignment horizontal="left" vertical="top" wrapText="1"/>
    </xf>
    <xf numFmtId="0" fontId="121" fillId="0" borderId="131" xfId="0" applyFont="1" applyBorder="1" applyAlignment="1">
      <alignment horizontal="left" vertical="top" wrapText="1"/>
    </xf>
    <xf numFmtId="0" fontId="121" fillId="0" borderId="137" xfId="0" applyFont="1" applyBorder="1" applyAlignment="1">
      <alignment horizontal="left" vertical="top" wrapText="1"/>
    </xf>
    <xf numFmtId="0" fontId="121" fillId="0" borderId="138" xfId="0" applyFont="1" applyBorder="1" applyAlignment="1">
      <alignment horizontal="left" vertical="top" wrapText="1"/>
    </xf>
    <xf numFmtId="0" fontId="121" fillId="0" borderId="59" xfId="0" applyFont="1" applyBorder="1" applyAlignment="1">
      <alignment horizontal="left" vertical="top" wrapText="1"/>
    </xf>
    <xf numFmtId="0" fontId="121" fillId="0" borderId="11" xfId="0" applyFont="1" applyBorder="1" applyAlignment="1">
      <alignment horizontal="left" vertical="top" wrapText="1"/>
    </xf>
    <xf numFmtId="0" fontId="119" fillId="0" borderId="103" xfId="0" applyFont="1" applyBorder="1" applyAlignment="1">
      <alignment horizontal="center" vertical="center"/>
    </xf>
    <xf numFmtId="0" fontId="119" fillId="0" borderId="121" xfId="0" applyFont="1" applyBorder="1" applyAlignment="1">
      <alignment horizontal="center" vertical="center"/>
    </xf>
    <xf numFmtId="0" fontId="119" fillId="0" borderId="131" xfId="0" applyFont="1" applyBorder="1" applyAlignment="1">
      <alignment horizontal="center" vertical="center"/>
    </xf>
    <xf numFmtId="0" fontId="119" fillId="0" borderId="103" xfId="0" applyFont="1" applyBorder="1" applyAlignment="1">
      <alignment horizontal="center" vertical="center" wrapText="1"/>
    </xf>
    <xf numFmtId="0" fontId="119" fillId="0" borderId="121" xfId="0" applyFont="1" applyBorder="1" applyAlignment="1">
      <alignment horizontal="center" vertical="center" wrapText="1"/>
    </xf>
    <xf numFmtId="0" fontId="119" fillId="0" borderId="131" xfId="0" applyFont="1" applyBorder="1" applyAlignment="1">
      <alignment horizontal="center" vertical="center" wrapText="1"/>
    </xf>
    <xf numFmtId="0" fontId="119" fillId="0" borderId="103" xfId="0" applyFont="1" applyBorder="1" applyAlignment="1">
      <alignment horizontal="center" vertical="top" wrapText="1"/>
    </xf>
    <xf numFmtId="0" fontId="119" fillId="0" borderId="121" xfId="0" applyFont="1" applyBorder="1" applyAlignment="1">
      <alignment horizontal="center" vertical="top" wrapText="1"/>
    </xf>
    <xf numFmtId="0" fontId="119" fillId="0" borderId="131" xfId="0" applyFont="1" applyBorder="1" applyAlignment="1">
      <alignment horizontal="center" vertical="top" wrapText="1"/>
    </xf>
    <xf numFmtId="0" fontId="119" fillId="0" borderId="105" xfId="0" applyFont="1" applyBorder="1" applyAlignment="1">
      <alignment horizontal="center" vertical="top" wrapText="1"/>
    </xf>
    <xf numFmtId="0" fontId="119" fillId="0" borderId="106" xfId="0" applyFont="1" applyBorder="1" applyAlignment="1">
      <alignment horizontal="center" vertical="top" wrapText="1"/>
    </xf>
    <xf numFmtId="0" fontId="119" fillId="0" borderId="102" xfId="0" applyFont="1" applyBorder="1" applyAlignment="1">
      <alignment horizontal="center" vertical="top" wrapText="1"/>
    </xf>
    <xf numFmtId="0" fontId="119" fillId="0" borderId="7" xfId="0" applyFont="1" applyBorder="1" applyAlignment="1">
      <alignment horizontal="center" vertical="top" wrapText="1"/>
    </xf>
    <xf numFmtId="0" fontId="121" fillId="0" borderId="140" xfId="0" applyFont="1" applyBorder="1" applyAlignment="1">
      <alignment horizontal="left" vertical="top" wrapText="1"/>
    </xf>
    <xf numFmtId="0" fontId="121" fillId="0" borderId="141" xfId="0" applyFont="1" applyBorder="1" applyAlignment="1">
      <alignment horizontal="left" vertical="top" wrapText="1"/>
    </xf>
    <xf numFmtId="0" fontId="132" fillId="0" borderId="107" xfId="0" applyFont="1" applyBorder="1" applyAlignment="1">
      <alignment horizontal="center" vertical="center"/>
    </xf>
    <xf numFmtId="0" fontId="127" fillId="0" borderId="107" xfId="0" applyFont="1" applyBorder="1" applyAlignment="1">
      <alignment horizontal="center" vertical="center" wrapText="1"/>
    </xf>
    <xf numFmtId="0" fontId="127" fillId="0" borderId="102" xfId="0" applyFont="1" applyBorder="1" applyAlignment="1">
      <alignment horizontal="center" vertical="center" wrapText="1"/>
    </xf>
    <xf numFmtId="49" fontId="108" fillId="0" borderId="102" xfId="0" applyNumberFormat="1" applyFont="1" applyBorder="1" applyAlignment="1">
      <alignment horizontal="center" vertical="center"/>
    </xf>
    <xf numFmtId="49" fontId="108" fillId="0" borderId="139" xfId="0" applyNumberFormat="1" applyFont="1" applyBorder="1" applyAlignment="1">
      <alignment horizontal="center" vertical="center"/>
    </xf>
    <xf numFmtId="49" fontId="108" fillId="0" borderId="7" xfId="0" applyNumberFormat="1" applyFont="1" applyBorder="1" applyAlignment="1">
      <alignment horizontal="center" vertical="center"/>
    </xf>
    <xf numFmtId="0" fontId="107" fillId="76" borderId="107" xfId="0" applyFont="1" applyFill="1" applyBorder="1" applyAlignment="1">
      <alignment horizontal="center" vertical="center" wrapText="1"/>
    </xf>
    <xf numFmtId="0" fontId="108" fillId="0" borderId="107" xfId="0" applyFont="1" applyBorder="1" applyAlignment="1">
      <alignment horizontal="left" vertical="center" wrapText="1"/>
    </xf>
    <xf numFmtId="0" fontId="108" fillId="0" borderId="107" xfId="0" applyFont="1" applyBorder="1" applyAlignment="1">
      <alignment horizontal="left" vertical="top" wrapText="1"/>
    </xf>
    <xf numFmtId="0" fontId="107" fillId="76" borderId="108" xfId="0" applyFont="1" applyFill="1" applyBorder="1" applyAlignment="1">
      <alignment horizontal="center" vertical="center" wrapText="1"/>
    </xf>
    <xf numFmtId="0" fontId="107" fillId="76" borderId="106" xfId="0" applyFont="1" applyFill="1" applyBorder="1" applyAlignment="1">
      <alignment horizontal="center" vertical="center" wrapText="1"/>
    </xf>
    <xf numFmtId="0" fontId="108" fillId="0" borderId="108" xfId="0" applyFont="1" applyBorder="1" applyAlignment="1">
      <alignment horizontal="left" vertical="center" wrapText="1"/>
    </xf>
    <xf numFmtId="0" fontId="108" fillId="0" borderId="106" xfId="0" applyFont="1" applyBorder="1" applyAlignment="1">
      <alignment horizontal="left" vertical="center" wrapText="1"/>
    </xf>
    <xf numFmtId="0" fontId="108" fillId="0" borderId="108" xfId="0" applyFont="1" applyBorder="1" applyAlignment="1">
      <alignment horizontal="left" vertical="top" wrapText="1"/>
    </xf>
    <xf numFmtId="0" fontId="108" fillId="0" borderId="106" xfId="0" applyFont="1" applyBorder="1" applyAlignment="1">
      <alignment horizontal="left" vertical="top" wrapText="1"/>
    </xf>
    <xf numFmtId="0" fontId="108" fillId="0" borderId="108" xfId="13" applyFont="1" applyBorder="1" applyAlignment="1" applyProtection="1">
      <alignment horizontal="left" vertical="top" wrapText="1"/>
      <protection locked="0"/>
    </xf>
    <xf numFmtId="0" fontId="108" fillId="0" borderId="106" xfId="13" applyFont="1" applyBorder="1" applyAlignment="1" applyProtection="1">
      <alignment horizontal="left" vertical="top" wrapText="1"/>
      <protection locked="0"/>
    </xf>
    <xf numFmtId="0" fontId="108" fillId="0" borderId="102" xfId="12672" applyFont="1" applyBorder="1" applyAlignment="1">
      <alignment horizontal="left" vertical="center" wrapText="1"/>
    </xf>
    <xf numFmtId="0" fontId="108" fillId="0" borderId="139" xfId="12672" applyFont="1" applyBorder="1" applyAlignment="1">
      <alignment horizontal="left" vertical="center" wrapText="1"/>
    </xf>
    <xf numFmtId="0" fontId="108" fillId="0" borderId="7" xfId="12672" applyFont="1" applyBorder="1" applyAlignment="1">
      <alignment horizontal="left" vertical="center" wrapText="1"/>
    </xf>
    <xf numFmtId="0" fontId="107" fillId="0" borderId="107" xfId="0" applyFont="1" applyBorder="1" applyAlignment="1">
      <alignment horizontal="center" vertical="center"/>
    </xf>
    <xf numFmtId="0" fontId="108" fillId="3" borderId="108" xfId="13" applyFont="1" applyFill="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7" fillId="0" borderId="93" xfId="0" applyFont="1" applyBorder="1" applyAlignment="1">
      <alignment horizontal="center" vertical="center"/>
    </xf>
    <xf numFmtId="0" fontId="107" fillId="76" borderId="90"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91" xfId="0" applyFont="1" applyFill="1" applyBorder="1" applyAlignment="1">
      <alignment horizontal="center" vertical="center" wrapText="1"/>
    </xf>
    <xf numFmtId="0" fontId="108" fillId="78" borderId="108" xfId="0" applyFont="1" applyFill="1" applyBorder="1" applyAlignment="1">
      <alignment vertical="center" wrapText="1"/>
    </xf>
    <xf numFmtId="0" fontId="108" fillId="78" borderId="106" xfId="0" applyFont="1" applyFill="1" applyBorder="1" applyAlignment="1">
      <alignment vertical="center" wrapText="1"/>
    </xf>
    <xf numFmtId="0" fontId="108" fillId="0" borderId="108" xfId="0" applyFont="1" applyBorder="1" applyAlignment="1">
      <alignment vertical="center" wrapText="1"/>
    </xf>
    <xf numFmtId="0" fontId="108" fillId="0" borderId="106" xfId="0" applyFont="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3" borderId="108" xfId="0" applyFont="1" applyFill="1" applyBorder="1" applyAlignment="1">
      <alignment horizontal="left" vertical="center" wrapText="1"/>
    </xf>
    <xf numFmtId="0" fontId="108" fillId="3" borderId="106" xfId="0" applyFont="1" applyFill="1" applyBorder="1" applyAlignment="1">
      <alignment horizontal="left" vertical="center" wrapText="1"/>
    </xf>
    <xf numFmtId="0" fontId="108" fillId="0" borderId="85" xfId="0" applyFont="1" applyBorder="1" applyAlignment="1">
      <alignment horizontal="left" vertical="center" wrapText="1"/>
    </xf>
    <xf numFmtId="0" fontId="108" fillId="0" borderId="86" xfId="0" applyFont="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Border="1" applyAlignment="1">
      <alignment horizontal="left" vertical="center" wrapText="1"/>
    </xf>
    <xf numFmtId="0" fontId="108" fillId="0" borderId="11" xfId="0" applyFont="1" applyBorder="1" applyAlignment="1">
      <alignment horizontal="left" vertical="center" wrapText="1"/>
    </xf>
    <xf numFmtId="0" fontId="108" fillId="3" borderId="108" xfId="0" applyFont="1" applyFill="1" applyBorder="1" applyAlignment="1">
      <alignment vertical="center" wrapText="1"/>
    </xf>
    <xf numFmtId="0" fontId="108" fillId="3" borderId="106" xfId="0" applyFont="1" applyFill="1" applyBorder="1" applyAlignment="1">
      <alignment vertical="center" wrapText="1"/>
    </xf>
    <xf numFmtId="0" fontId="108" fillId="0" borderId="85" xfId="0" applyFont="1" applyBorder="1" applyAlignment="1">
      <alignment vertical="center" wrapText="1"/>
    </xf>
    <xf numFmtId="0" fontId="108" fillId="0" borderId="86" xfId="0" applyFont="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Border="1" applyAlignment="1">
      <alignment horizontal="left" vertical="center" wrapText="1"/>
    </xf>
    <xf numFmtId="0" fontId="108" fillId="0" borderId="89" xfId="0" applyFont="1" applyBorder="1" applyAlignment="1">
      <alignment horizontal="left" vertical="center" wrapText="1"/>
    </xf>
    <xf numFmtId="0" fontId="108" fillId="0" borderId="59" xfId="0" applyFont="1" applyBorder="1" applyAlignment="1">
      <alignment vertical="center" wrapText="1"/>
    </xf>
    <xf numFmtId="0" fontId="108" fillId="0" borderId="11" xfId="0" applyFont="1" applyBorder="1" applyAlignment="1">
      <alignment vertical="center" wrapText="1"/>
    </xf>
    <xf numFmtId="0" fontId="108" fillId="0" borderId="108" xfId="0" applyFont="1" applyBorder="1" applyAlignment="1">
      <alignment horizontal="left"/>
    </xf>
    <xf numFmtId="0" fontId="108" fillId="0" borderId="106" xfId="0" applyFont="1" applyBorder="1" applyAlignment="1">
      <alignment horizontal="left"/>
    </xf>
    <xf numFmtId="0" fontId="107" fillId="0" borderId="78" xfId="0" applyFont="1" applyBorder="1" applyAlignment="1">
      <alignment horizontal="center" vertical="center"/>
    </xf>
    <xf numFmtId="0" fontId="107" fillId="0" borderId="79" xfId="0" applyFont="1" applyBorder="1" applyAlignment="1">
      <alignment horizontal="center" vertical="center"/>
    </xf>
    <xf numFmtId="0" fontId="107" fillId="0" borderId="80" xfId="0" applyFont="1" applyBorder="1" applyAlignment="1">
      <alignment horizontal="center" vertical="center"/>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70" zoomScaleNormal="70" workbookViewId="0">
      <pane xSplit="1" ySplit="7" topLeftCell="B8" activePane="bottomRight" state="frozen"/>
      <selection pane="topRight" activeCell="B1" sqref="B1"/>
      <selection pane="bottomLeft" activeCell="A8" sqref="A8"/>
      <selection pane="bottomRight" activeCell="C13" sqref="C13"/>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71" t="s">
        <v>253</v>
      </c>
      <c r="C1" s="83"/>
    </row>
    <row r="2" spans="1:3" s="168" customFormat="1" ht="15.75">
      <c r="A2" s="222">
        <v>1</v>
      </c>
      <c r="B2" s="169" t="s">
        <v>254</v>
      </c>
      <c r="C2" s="167" t="s">
        <v>1008</v>
      </c>
    </row>
    <row r="3" spans="1:3" s="168" customFormat="1" ht="15.75">
      <c r="A3" s="222">
        <v>2</v>
      </c>
      <c r="B3" s="170" t="s">
        <v>255</v>
      </c>
      <c r="C3" s="167" t="s">
        <v>1009</v>
      </c>
    </row>
    <row r="4" spans="1:3" s="168" customFormat="1" ht="15.75">
      <c r="A4" s="222">
        <v>3</v>
      </c>
      <c r="B4" s="170" t="s">
        <v>256</v>
      </c>
      <c r="C4" s="167" t="s">
        <v>1010</v>
      </c>
    </row>
    <row r="5" spans="1:3" s="168" customFormat="1" ht="15.75">
      <c r="A5" s="223">
        <v>4</v>
      </c>
      <c r="B5" s="173" t="s">
        <v>257</v>
      </c>
      <c r="C5" s="167" t="s">
        <v>1011</v>
      </c>
    </row>
    <row r="6" spans="1:3" s="172" customFormat="1" ht="65.25" customHeight="1">
      <c r="A6" s="681" t="s">
        <v>488</v>
      </c>
      <c r="B6" s="682"/>
      <c r="C6" s="682"/>
    </row>
    <row r="7" spans="1:3">
      <c r="A7" s="382" t="s">
        <v>403</v>
      </c>
      <c r="B7" s="383" t="s">
        <v>258</v>
      </c>
    </row>
    <row r="8" spans="1:3">
      <c r="A8" s="384">
        <v>1</v>
      </c>
      <c r="B8" s="380" t="s">
        <v>223</v>
      </c>
    </row>
    <row r="9" spans="1:3">
      <c r="A9" s="384">
        <v>2</v>
      </c>
      <c r="B9" s="380" t="s">
        <v>259</v>
      </c>
    </row>
    <row r="10" spans="1:3">
      <c r="A10" s="384">
        <v>3</v>
      </c>
      <c r="B10" s="380" t="s">
        <v>260</v>
      </c>
    </row>
    <row r="11" spans="1:3">
      <c r="A11" s="384">
        <v>4</v>
      </c>
      <c r="B11" s="380" t="s">
        <v>261</v>
      </c>
    </row>
    <row r="12" spans="1:3">
      <c r="A12" s="384">
        <v>5</v>
      </c>
      <c r="B12" s="380" t="s">
        <v>187</v>
      </c>
    </row>
    <row r="13" spans="1:3">
      <c r="A13" s="384">
        <v>6</v>
      </c>
      <c r="B13" s="385" t="s">
        <v>149</v>
      </c>
    </row>
    <row r="14" spans="1:3">
      <c r="A14" s="384">
        <v>7</v>
      </c>
      <c r="B14" s="380" t="s">
        <v>262</v>
      </c>
    </row>
    <row r="15" spans="1:3">
      <c r="A15" s="384">
        <v>8</v>
      </c>
      <c r="B15" s="380" t="s">
        <v>265</v>
      </c>
    </row>
    <row r="16" spans="1:3">
      <c r="A16" s="384">
        <v>9</v>
      </c>
      <c r="B16" s="380" t="s">
        <v>88</v>
      </c>
    </row>
    <row r="17" spans="1:2">
      <c r="A17" s="386" t="s">
        <v>545</v>
      </c>
      <c r="B17" s="380" t="s">
        <v>525</v>
      </c>
    </row>
    <row r="18" spans="1:2">
      <c r="A18" s="384">
        <v>10</v>
      </c>
      <c r="B18" s="380" t="s">
        <v>268</v>
      </c>
    </row>
    <row r="19" spans="1:2">
      <c r="A19" s="384">
        <v>11</v>
      </c>
      <c r="B19" s="385" t="s">
        <v>249</v>
      </c>
    </row>
    <row r="20" spans="1:2">
      <c r="A20" s="384">
        <v>12</v>
      </c>
      <c r="B20" s="385" t="s">
        <v>246</v>
      </c>
    </row>
    <row r="21" spans="1:2">
      <c r="A21" s="384">
        <v>13</v>
      </c>
      <c r="B21" s="387" t="s">
        <v>459</v>
      </c>
    </row>
    <row r="22" spans="1:2">
      <c r="A22" s="384">
        <v>14</v>
      </c>
      <c r="B22" s="388" t="s">
        <v>518</v>
      </c>
    </row>
    <row r="23" spans="1:2">
      <c r="A23" s="384">
        <v>15</v>
      </c>
      <c r="B23" s="385" t="s">
        <v>77</v>
      </c>
    </row>
    <row r="24" spans="1:2">
      <c r="A24" s="384">
        <v>15.1</v>
      </c>
      <c r="B24" s="380" t="s">
        <v>554</v>
      </c>
    </row>
    <row r="25" spans="1:2">
      <c r="A25" s="384">
        <v>16</v>
      </c>
      <c r="B25" s="380" t="s">
        <v>620</v>
      </c>
    </row>
    <row r="26" spans="1:2">
      <c r="A26" s="384">
        <v>17</v>
      </c>
      <c r="B26" s="380" t="s">
        <v>932</v>
      </c>
    </row>
    <row r="27" spans="1:2">
      <c r="A27" s="384">
        <v>18</v>
      </c>
      <c r="B27" s="380" t="s">
        <v>950</v>
      </c>
    </row>
    <row r="28" spans="1:2">
      <c r="A28" s="384">
        <v>19</v>
      </c>
      <c r="B28" s="380" t="s">
        <v>951</v>
      </c>
    </row>
    <row r="29" spans="1:2">
      <c r="A29" s="384">
        <v>20</v>
      </c>
      <c r="B29" s="388" t="s">
        <v>719</v>
      </c>
    </row>
    <row r="30" spans="1:2">
      <c r="A30" s="384">
        <v>21</v>
      </c>
      <c r="B30" s="380" t="s">
        <v>737</v>
      </c>
    </row>
    <row r="31" spans="1:2">
      <c r="A31" s="384">
        <v>22</v>
      </c>
      <c r="B31" s="587" t="s">
        <v>754</v>
      </c>
    </row>
    <row r="32" spans="1:2" ht="26.25">
      <c r="A32" s="384">
        <v>23</v>
      </c>
      <c r="B32" s="587" t="s">
        <v>933</v>
      </c>
    </row>
    <row r="33" spans="1:2">
      <c r="A33" s="384">
        <v>24</v>
      </c>
      <c r="B33" s="380" t="s">
        <v>934</v>
      </c>
    </row>
    <row r="34" spans="1:2">
      <c r="A34" s="384">
        <v>25</v>
      </c>
      <c r="B34" s="380" t="s">
        <v>935</v>
      </c>
    </row>
    <row r="35" spans="1:2">
      <c r="A35" s="384">
        <v>26</v>
      </c>
      <c r="B35" s="388" t="s">
        <v>1004</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70" zoomScaleNormal="70" workbookViewId="0">
      <pane xSplit="1" ySplit="5" topLeftCell="B6" activePane="bottomRight" state="frozen"/>
      <selection pane="topRight" activeCell="B1" sqref="B1"/>
      <selection pane="bottomLeft" activeCell="A5" sqref="A5"/>
      <selection pane="bottomRight" activeCell="F48" sqref="F48:F49"/>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სილქ როუდ ბანკი</v>
      </c>
      <c r="D1" s="1"/>
      <c r="E1" s="1"/>
      <c r="F1" s="1"/>
    </row>
    <row r="2" spans="1:6" s="14" customFormat="1" ht="15.75" customHeight="1">
      <c r="A2" s="14" t="s">
        <v>189</v>
      </c>
      <c r="B2" s="618">
        <f>'1. key ratios'!B2</f>
        <v>44561</v>
      </c>
    </row>
    <row r="3" spans="1:6" s="14" customFormat="1" ht="15.75" customHeight="1"/>
    <row r="4" spans="1:6" ht="15.75" thickBot="1">
      <c r="A4" s="1" t="s">
        <v>412</v>
      </c>
      <c r="B4" s="51" t="s">
        <v>88</v>
      </c>
    </row>
    <row r="5" spans="1:6">
      <c r="A5" s="122" t="s">
        <v>26</v>
      </c>
      <c r="B5" s="123"/>
      <c r="C5" s="124" t="s">
        <v>27</v>
      </c>
    </row>
    <row r="6" spans="1:6">
      <c r="A6" s="125">
        <v>1</v>
      </c>
      <c r="B6" s="72" t="s">
        <v>28</v>
      </c>
      <c r="C6" s="257">
        <f>SUM(C7:C11)</f>
        <v>53834503.950000003</v>
      </c>
    </row>
    <row r="7" spans="1:6">
      <c r="A7" s="125">
        <v>2</v>
      </c>
      <c r="B7" s="69" t="s">
        <v>29</v>
      </c>
      <c r="C7" s="258">
        <v>61146400</v>
      </c>
    </row>
    <row r="8" spans="1:6">
      <c r="A8" s="125">
        <v>3</v>
      </c>
      <c r="B8" s="64" t="s">
        <v>30</v>
      </c>
      <c r="C8" s="258"/>
    </row>
    <row r="9" spans="1:6">
      <c r="A9" s="125">
        <v>4</v>
      </c>
      <c r="B9" s="64" t="s">
        <v>31</v>
      </c>
      <c r="C9" s="258"/>
    </row>
    <row r="10" spans="1:6">
      <c r="A10" s="125">
        <v>5</v>
      </c>
      <c r="B10" s="64" t="s">
        <v>32</v>
      </c>
      <c r="C10" s="258">
        <v>3961327.54</v>
      </c>
    </row>
    <row r="11" spans="1:6">
      <c r="A11" s="125">
        <v>6</v>
      </c>
      <c r="B11" s="70" t="s">
        <v>33</v>
      </c>
      <c r="C11" s="258">
        <v>-11273223.59</v>
      </c>
    </row>
    <row r="12" spans="1:6" s="2" customFormat="1">
      <c r="A12" s="125">
        <v>7</v>
      </c>
      <c r="B12" s="72" t="s">
        <v>34</v>
      </c>
      <c r="C12" s="259">
        <f>SUM(C13:C27)</f>
        <v>4202113.66</v>
      </c>
    </row>
    <row r="13" spans="1:6" s="2" customFormat="1">
      <c r="A13" s="125">
        <v>8</v>
      </c>
      <c r="B13" s="71" t="s">
        <v>35</v>
      </c>
      <c r="C13" s="260">
        <v>3961327.54</v>
      </c>
    </row>
    <row r="14" spans="1:6" s="2" customFormat="1" ht="25.5">
      <c r="A14" s="125">
        <v>9</v>
      </c>
      <c r="B14" s="65" t="s">
        <v>36</v>
      </c>
      <c r="C14" s="260"/>
    </row>
    <row r="15" spans="1:6" s="2" customFormat="1">
      <c r="A15" s="125">
        <v>10</v>
      </c>
      <c r="B15" s="66" t="s">
        <v>37</v>
      </c>
      <c r="C15" s="260">
        <v>240786.11999999988</v>
      </c>
    </row>
    <row r="16" spans="1:6" s="2" customFormat="1">
      <c r="A16" s="125">
        <v>11</v>
      </c>
      <c r="B16" s="67" t="s">
        <v>38</v>
      </c>
      <c r="C16" s="260"/>
    </row>
    <row r="17" spans="1:3" s="2" customFormat="1">
      <c r="A17" s="125">
        <v>12</v>
      </c>
      <c r="B17" s="66" t="s">
        <v>39</v>
      </c>
      <c r="C17" s="260"/>
    </row>
    <row r="18" spans="1:3" s="2" customFormat="1">
      <c r="A18" s="125">
        <v>13</v>
      </c>
      <c r="B18" s="66" t="s">
        <v>40</v>
      </c>
      <c r="C18" s="260"/>
    </row>
    <row r="19" spans="1:3" s="2" customFormat="1">
      <c r="A19" s="125">
        <v>14</v>
      </c>
      <c r="B19" s="66" t="s">
        <v>41</v>
      </c>
      <c r="C19" s="260"/>
    </row>
    <row r="20" spans="1:3" s="2" customFormat="1" ht="25.5">
      <c r="A20" s="125">
        <v>15</v>
      </c>
      <c r="B20" s="66" t="s">
        <v>42</v>
      </c>
      <c r="C20" s="260"/>
    </row>
    <row r="21" spans="1:3" s="2" customFormat="1" ht="25.5">
      <c r="A21" s="125">
        <v>16</v>
      </c>
      <c r="B21" s="65" t="s">
        <v>43</v>
      </c>
      <c r="C21" s="260"/>
    </row>
    <row r="22" spans="1:3" s="2" customFormat="1">
      <c r="A22" s="125">
        <v>17</v>
      </c>
      <c r="B22" s="126" t="s">
        <v>44</v>
      </c>
      <c r="C22" s="260"/>
    </row>
    <row r="23" spans="1:3" s="2" customFormat="1" ht="25.5">
      <c r="A23" s="125">
        <v>18</v>
      </c>
      <c r="B23" s="65" t="s">
        <v>45</v>
      </c>
      <c r="C23" s="260"/>
    </row>
    <row r="24" spans="1:3" s="2" customFormat="1" ht="25.5">
      <c r="A24" s="125">
        <v>19</v>
      </c>
      <c r="B24" s="65" t="s">
        <v>46</v>
      </c>
      <c r="C24" s="260"/>
    </row>
    <row r="25" spans="1:3" s="2" customFormat="1" ht="25.5">
      <c r="A25" s="125">
        <v>20</v>
      </c>
      <c r="B25" s="67" t="s">
        <v>47</v>
      </c>
      <c r="C25" s="260"/>
    </row>
    <row r="26" spans="1:3" s="2" customFormat="1">
      <c r="A26" s="125">
        <v>21</v>
      </c>
      <c r="B26" s="67" t="s">
        <v>48</v>
      </c>
      <c r="C26" s="260"/>
    </row>
    <row r="27" spans="1:3" s="2" customFormat="1" ht="25.5">
      <c r="A27" s="125">
        <v>22</v>
      </c>
      <c r="B27" s="67" t="s">
        <v>49</v>
      </c>
      <c r="C27" s="260"/>
    </row>
    <row r="28" spans="1:3" s="2" customFormat="1">
      <c r="A28" s="125">
        <v>23</v>
      </c>
      <c r="B28" s="73" t="s">
        <v>23</v>
      </c>
      <c r="C28" s="259">
        <f>C6-C12</f>
        <v>49632390.290000007</v>
      </c>
    </row>
    <row r="29" spans="1:3" s="2" customFormat="1">
      <c r="A29" s="127"/>
      <c r="B29" s="68"/>
      <c r="C29" s="260"/>
    </row>
    <row r="30" spans="1:3" s="2" customFormat="1">
      <c r="A30" s="127">
        <v>24</v>
      </c>
      <c r="B30" s="73" t="s">
        <v>50</v>
      </c>
      <c r="C30" s="259">
        <f>C31+C34</f>
        <v>0</v>
      </c>
    </row>
    <row r="31" spans="1:3" s="2" customFormat="1">
      <c r="A31" s="127">
        <v>25</v>
      </c>
      <c r="B31" s="64" t="s">
        <v>51</v>
      </c>
      <c r="C31" s="261">
        <f>C32+C33</f>
        <v>0</v>
      </c>
    </row>
    <row r="32" spans="1:3" s="2" customFormat="1">
      <c r="A32" s="127">
        <v>26</v>
      </c>
      <c r="B32" s="165" t="s">
        <v>52</v>
      </c>
      <c r="C32" s="260"/>
    </row>
    <row r="33" spans="1:3" s="2" customFormat="1">
      <c r="A33" s="127">
        <v>27</v>
      </c>
      <c r="B33" s="165" t="s">
        <v>53</v>
      </c>
      <c r="C33" s="260"/>
    </row>
    <row r="34" spans="1:3" s="2" customFormat="1">
      <c r="A34" s="127">
        <v>28</v>
      </c>
      <c r="B34" s="64" t="s">
        <v>54</v>
      </c>
      <c r="C34" s="260"/>
    </row>
    <row r="35" spans="1:3" s="2" customFormat="1">
      <c r="A35" s="127">
        <v>29</v>
      </c>
      <c r="B35" s="73" t="s">
        <v>55</v>
      </c>
      <c r="C35" s="259">
        <f>SUM(C36:C40)</f>
        <v>0</v>
      </c>
    </row>
    <row r="36" spans="1:3" s="2" customFormat="1">
      <c r="A36" s="127">
        <v>30</v>
      </c>
      <c r="B36" s="65" t="s">
        <v>56</v>
      </c>
      <c r="C36" s="260"/>
    </row>
    <row r="37" spans="1:3" s="2" customFormat="1">
      <c r="A37" s="127">
        <v>31</v>
      </c>
      <c r="B37" s="66" t="s">
        <v>57</v>
      </c>
      <c r="C37" s="260"/>
    </row>
    <row r="38" spans="1:3" s="2" customFormat="1" ht="25.5">
      <c r="A38" s="127">
        <v>32</v>
      </c>
      <c r="B38" s="65" t="s">
        <v>58</v>
      </c>
      <c r="C38" s="260"/>
    </row>
    <row r="39" spans="1:3" s="2" customFormat="1" ht="25.5">
      <c r="A39" s="127">
        <v>33</v>
      </c>
      <c r="B39" s="65" t="s">
        <v>46</v>
      </c>
      <c r="C39" s="260"/>
    </row>
    <row r="40" spans="1:3" s="2" customFormat="1" ht="25.5">
      <c r="A40" s="127">
        <v>34</v>
      </c>
      <c r="B40" s="67" t="s">
        <v>59</v>
      </c>
      <c r="C40" s="260"/>
    </row>
    <row r="41" spans="1:3" s="2" customFormat="1">
      <c r="A41" s="127">
        <v>35</v>
      </c>
      <c r="B41" s="73" t="s">
        <v>24</v>
      </c>
      <c r="C41" s="259">
        <f>C30-C35</f>
        <v>0</v>
      </c>
    </row>
    <row r="42" spans="1:3" s="2" customFormat="1">
      <c r="A42" s="127"/>
      <c r="B42" s="68"/>
      <c r="C42" s="260"/>
    </row>
    <row r="43" spans="1:3" s="2" customFormat="1">
      <c r="A43" s="127">
        <v>36</v>
      </c>
      <c r="B43" s="74" t="s">
        <v>60</v>
      </c>
      <c r="C43" s="259">
        <f>SUM(C44:C46)</f>
        <v>2863095.33</v>
      </c>
    </row>
    <row r="44" spans="1:3" s="2" customFormat="1">
      <c r="A44" s="127">
        <v>37</v>
      </c>
      <c r="B44" s="64" t="s">
        <v>61</v>
      </c>
      <c r="C44" s="260">
        <v>2500000</v>
      </c>
    </row>
    <row r="45" spans="1:3" s="2" customFormat="1">
      <c r="A45" s="127">
        <v>38</v>
      </c>
      <c r="B45" s="64" t="s">
        <v>62</v>
      </c>
      <c r="C45" s="260"/>
    </row>
    <row r="46" spans="1:3" s="2" customFormat="1">
      <c r="A46" s="127">
        <v>39</v>
      </c>
      <c r="B46" s="64" t="s">
        <v>63</v>
      </c>
      <c r="C46" s="260">
        <v>363095.33</v>
      </c>
    </row>
    <row r="47" spans="1:3" s="2" customFormat="1">
      <c r="A47" s="127">
        <v>40</v>
      </c>
      <c r="B47" s="74" t="s">
        <v>64</v>
      </c>
      <c r="C47" s="259">
        <f>SUM(C48:C51)</f>
        <v>0</v>
      </c>
    </row>
    <row r="48" spans="1:3" s="2" customFormat="1">
      <c r="A48" s="127">
        <v>41</v>
      </c>
      <c r="B48" s="65" t="s">
        <v>65</v>
      </c>
      <c r="C48" s="260"/>
    </row>
    <row r="49" spans="1:3" s="2" customFormat="1">
      <c r="A49" s="127">
        <v>42</v>
      </c>
      <c r="B49" s="66" t="s">
        <v>66</v>
      </c>
      <c r="C49" s="260"/>
    </row>
    <row r="50" spans="1:3" s="2" customFormat="1" ht="25.5">
      <c r="A50" s="127">
        <v>43</v>
      </c>
      <c r="B50" s="65" t="s">
        <v>67</v>
      </c>
      <c r="C50" s="260"/>
    </row>
    <row r="51" spans="1:3" s="2" customFormat="1" ht="25.5">
      <c r="A51" s="127">
        <v>44</v>
      </c>
      <c r="B51" s="65" t="s">
        <v>46</v>
      </c>
      <c r="C51" s="260"/>
    </row>
    <row r="52" spans="1:3" s="2" customFormat="1" ht="15.75" thickBot="1">
      <c r="A52" s="128">
        <v>45</v>
      </c>
      <c r="B52" s="129" t="s">
        <v>25</v>
      </c>
      <c r="C52" s="262">
        <f>C43-C47</f>
        <v>2863095.33</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C23" sqref="C23"/>
    </sheetView>
  </sheetViews>
  <sheetFormatPr defaultColWidth="9.28515625" defaultRowHeight="12.75"/>
  <cols>
    <col min="1" max="1" width="10.7109375" style="1" bestFit="1" customWidth="1"/>
    <col min="2" max="2" width="59" style="1" customWidth="1"/>
    <col min="3" max="3" width="16.7109375" style="1" bestFit="1" customWidth="1"/>
    <col min="4" max="4" width="22.28515625" style="1" customWidth="1"/>
    <col min="5" max="16384" width="9.28515625" style="1"/>
  </cols>
  <sheetData>
    <row r="1" spans="1:4" ht="15">
      <c r="A1" s="14" t="s">
        <v>188</v>
      </c>
      <c r="B1" s="13" t="str">
        <f>Info!C2</f>
        <v>სს სილქ როუდ ბანკი</v>
      </c>
    </row>
    <row r="2" spans="1:4" s="14" customFormat="1" ht="15.75" customHeight="1">
      <c r="A2" s="14" t="s">
        <v>189</v>
      </c>
      <c r="B2" s="618">
        <f>'1. key ratios'!B2</f>
        <v>44561</v>
      </c>
    </row>
    <row r="3" spans="1:4" s="14" customFormat="1" ht="15.75" customHeight="1"/>
    <row r="4" spans="1:4" ht="13.5" thickBot="1">
      <c r="A4" s="1" t="s">
        <v>524</v>
      </c>
      <c r="B4" s="369" t="s">
        <v>525</v>
      </c>
    </row>
    <row r="5" spans="1:4" s="59" customFormat="1">
      <c r="A5" s="700" t="s">
        <v>526</v>
      </c>
      <c r="B5" s="701"/>
      <c r="C5" s="359" t="s">
        <v>527</v>
      </c>
      <c r="D5" s="360" t="s">
        <v>528</v>
      </c>
    </row>
    <row r="6" spans="1:4" s="370" customFormat="1">
      <c r="A6" s="361">
        <v>1</v>
      </c>
      <c r="B6" s="362" t="s">
        <v>529</v>
      </c>
      <c r="C6" s="362"/>
      <c r="D6" s="363"/>
    </row>
    <row r="7" spans="1:4" s="370" customFormat="1">
      <c r="A7" s="364" t="s">
        <v>530</v>
      </c>
      <c r="B7" s="365" t="s">
        <v>531</v>
      </c>
      <c r="C7" s="414">
        <v>4.4999999999999998E-2</v>
      </c>
      <c r="D7" s="656">
        <v>2991601.7888327134</v>
      </c>
    </row>
    <row r="8" spans="1:4" s="370" customFormat="1">
      <c r="A8" s="364" t="s">
        <v>532</v>
      </c>
      <c r="B8" s="365" t="s">
        <v>533</v>
      </c>
      <c r="C8" s="415">
        <v>0.06</v>
      </c>
      <c r="D8" s="656">
        <v>3988802.3851102847</v>
      </c>
    </row>
    <row r="9" spans="1:4" s="370" customFormat="1">
      <c r="A9" s="364" t="s">
        <v>534</v>
      </c>
      <c r="B9" s="365" t="s">
        <v>535</v>
      </c>
      <c r="C9" s="415">
        <v>0.08</v>
      </c>
      <c r="D9" s="656">
        <v>5318403.1801470462</v>
      </c>
    </row>
    <row r="10" spans="1:4" s="370" customFormat="1">
      <c r="A10" s="361" t="s">
        <v>536</v>
      </c>
      <c r="B10" s="362" t="s">
        <v>537</v>
      </c>
      <c r="C10" s="416"/>
      <c r="D10" s="657"/>
    </row>
    <row r="11" spans="1:4" s="371" customFormat="1">
      <c r="A11" s="366" t="s">
        <v>538</v>
      </c>
      <c r="B11" s="367" t="s">
        <v>600</v>
      </c>
      <c r="C11" s="417">
        <v>0</v>
      </c>
      <c r="D11" s="658">
        <v>0</v>
      </c>
    </row>
    <row r="12" spans="1:4" s="371" customFormat="1">
      <c r="A12" s="366" t="s">
        <v>539</v>
      </c>
      <c r="B12" s="367" t="s">
        <v>540</v>
      </c>
      <c r="C12" s="417">
        <v>0</v>
      </c>
      <c r="D12" s="658">
        <v>0</v>
      </c>
    </row>
    <row r="13" spans="1:4" s="371" customFormat="1">
      <c r="A13" s="366" t="s">
        <v>541</v>
      </c>
      <c r="B13" s="367" t="s">
        <v>542</v>
      </c>
      <c r="C13" s="417">
        <v>0</v>
      </c>
      <c r="D13" s="658">
        <v>0</v>
      </c>
    </row>
    <row r="14" spans="1:4" s="370" customFormat="1">
      <c r="A14" s="361" t="s">
        <v>543</v>
      </c>
      <c r="B14" s="362" t="s">
        <v>598</v>
      </c>
      <c r="C14" s="418"/>
      <c r="D14" s="657"/>
    </row>
    <row r="15" spans="1:4" s="370" customFormat="1">
      <c r="A15" s="381" t="s">
        <v>546</v>
      </c>
      <c r="B15" s="367" t="s">
        <v>599</v>
      </c>
      <c r="C15" s="417">
        <v>4.2224604505965407E-2</v>
      </c>
      <c r="D15" s="658">
        <v>2807093.3860622216</v>
      </c>
    </row>
    <row r="16" spans="1:4" s="370" customFormat="1">
      <c r="A16" s="381" t="s">
        <v>547</v>
      </c>
      <c r="B16" s="367" t="s">
        <v>549</v>
      </c>
      <c r="C16" s="417">
        <v>5.6303005243366649E-2</v>
      </c>
      <c r="D16" s="658">
        <v>3743026.026726963</v>
      </c>
    </row>
    <row r="17" spans="1:4" s="370" customFormat="1">
      <c r="A17" s="381" t="s">
        <v>548</v>
      </c>
      <c r="B17" s="367" t="s">
        <v>596</v>
      </c>
      <c r="C17" s="417">
        <v>0.139830213812566</v>
      </c>
      <c r="D17" s="658">
        <v>9295918.1727674063</v>
      </c>
    </row>
    <row r="18" spans="1:4" s="59" customFormat="1">
      <c r="A18" s="702" t="s">
        <v>597</v>
      </c>
      <c r="B18" s="703"/>
      <c r="C18" s="419" t="s">
        <v>527</v>
      </c>
      <c r="D18" s="659" t="s">
        <v>528</v>
      </c>
    </row>
    <row r="19" spans="1:4" s="370" customFormat="1">
      <c r="A19" s="368">
        <v>4</v>
      </c>
      <c r="B19" s="367" t="s">
        <v>23</v>
      </c>
      <c r="C19" s="417">
        <v>8.7224604505965406E-2</v>
      </c>
      <c r="D19" s="656">
        <v>5798695.1748949355</v>
      </c>
    </row>
    <row r="20" spans="1:4" s="370" customFormat="1">
      <c r="A20" s="368">
        <v>5</v>
      </c>
      <c r="B20" s="367" t="s">
        <v>89</v>
      </c>
      <c r="C20" s="417">
        <v>0.11630300524336665</v>
      </c>
      <c r="D20" s="656">
        <v>7731828.4118372472</v>
      </c>
    </row>
    <row r="21" spans="1:4" s="370" customFormat="1" ht="13.5" thickBot="1">
      <c r="A21" s="372" t="s">
        <v>544</v>
      </c>
      <c r="B21" s="373" t="s">
        <v>88</v>
      </c>
      <c r="C21" s="420">
        <v>0.21983021381256601</v>
      </c>
      <c r="D21" s="660">
        <v>14614321.352914453</v>
      </c>
    </row>
    <row r="23" spans="1:4" ht="63.75">
      <c r="B23" s="18"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70" zoomScaleNormal="70" workbookViewId="0">
      <pane xSplit="1" ySplit="5" topLeftCell="B6" activePane="bottomRight" state="frozen"/>
      <selection pane="topRight" activeCell="B1" sqref="B1"/>
      <selection pane="bottomLeft" activeCell="A5" sqref="A5"/>
      <selection pane="bottomRight" activeCell="D19" sqref="D19"/>
    </sheetView>
  </sheetViews>
  <sheetFormatPr defaultRowHeight="15.75"/>
  <cols>
    <col min="1" max="1" width="10.7109375" style="60" customWidth="1"/>
    <col min="2" max="2" width="91.7109375" style="60" customWidth="1"/>
    <col min="3" max="3" width="53.28515625" style="60" customWidth="1"/>
    <col min="4" max="4" width="32.28515625" style="60" customWidth="1"/>
    <col min="5" max="5" width="9.42578125" customWidth="1"/>
  </cols>
  <sheetData>
    <row r="1" spans="1:6">
      <c r="A1" s="14" t="s">
        <v>188</v>
      </c>
      <c r="B1" s="15" t="str">
        <f>Info!C2</f>
        <v>სს სილქ როუდ ბანკი</v>
      </c>
      <c r="E1" s="1"/>
      <c r="F1" s="1"/>
    </row>
    <row r="2" spans="1:6" s="14" customFormat="1" ht="15.75" customHeight="1">
      <c r="A2" s="14" t="s">
        <v>189</v>
      </c>
      <c r="B2" s="618">
        <f>'1. key ratios'!B2</f>
        <v>44561</v>
      </c>
    </row>
    <row r="3" spans="1:6" s="14" customFormat="1" ht="15.75" customHeight="1">
      <c r="A3" s="21"/>
    </row>
    <row r="4" spans="1:6" s="14" customFormat="1" ht="15.75" customHeight="1" thickBot="1">
      <c r="A4" s="14" t="s">
        <v>413</v>
      </c>
      <c r="B4" s="188" t="s">
        <v>268</v>
      </c>
      <c r="D4" s="190" t="s">
        <v>93</v>
      </c>
    </row>
    <row r="5" spans="1:6" ht="38.25">
      <c r="A5" s="140" t="s">
        <v>26</v>
      </c>
      <c r="B5" s="141" t="s">
        <v>231</v>
      </c>
      <c r="C5" s="142" t="s">
        <v>236</v>
      </c>
      <c r="D5" s="189" t="s">
        <v>269</v>
      </c>
    </row>
    <row r="6" spans="1:6">
      <c r="A6" s="130">
        <v>1</v>
      </c>
      <c r="B6" s="75" t="s">
        <v>154</v>
      </c>
      <c r="C6" s="263">
        <v>1536967.12</v>
      </c>
      <c r="D6" s="131"/>
      <c r="E6" s="5"/>
    </row>
    <row r="7" spans="1:6">
      <c r="A7" s="130">
        <v>2</v>
      </c>
      <c r="B7" s="76" t="s">
        <v>155</v>
      </c>
      <c r="C7" s="264">
        <v>2296251.4700000002</v>
      </c>
      <c r="D7" s="132"/>
      <c r="E7" s="5"/>
    </row>
    <row r="8" spans="1:6">
      <c r="A8" s="130">
        <v>3</v>
      </c>
      <c r="B8" s="76" t="s">
        <v>156</v>
      </c>
      <c r="C8" s="264">
        <v>12630562.100000001</v>
      </c>
      <c r="D8" s="132"/>
      <c r="E8" s="5"/>
    </row>
    <row r="9" spans="1:6">
      <c r="A9" s="130">
        <v>4</v>
      </c>
      <c r="B9" s="76" t="s">
        <v>185</v>
      </c>
      <c r="C9" s="264">
        <v>0</v>
      </c>
      <c r="D9" s="132"/>
      <c r="E9" s="5"/>
    </row>
    <row r="10" spans="1:6">
      <c r="A10" s="130">
        <v>5</v>
      </c>
      <c r="B10" s="76" t="s">
        <v>157</v>
      </c>
      <c r="C10" s="264">
        <v>39801872.650000006</v>
      </c>
      <c r="D10" s="132"/>
      <c r="E10" s="5"/>
    </row>
    <row r="11" spans="1:6">
      <c r="A11" s="602">
        <v>5.0999999999999996</v>
      </c>
      <c r="B11" s="661" t="s">
        <v>1041</v>
      </c>
      <c r="C11" s="265">
        <v>-100000</v>
      </c>
      <c r="D11" s="224" t="s">
        <v>1031</v>
      </c>
      <c r="E11" s="5"/>
    </row>
    <row r="12" spans="1:6">
      <c r="A12" s="130">
        <v>6.1</v>
      </c>
      <c r="B12" s="76" t="s">
        <v>158</v>
      </c>
      <c r="C12" s="265">
        <v>15968818.640000001</v>
      </c>
      <c r="D12" s="133"/>
      <c r="E12" s="6"/>
    </row>
    <row r="13" spans="1:6">
      <c r="A13" s="130">
        <v>6.2</v>
      </c>
      <c r="B13" s="77" t="s">
        <v>159</v>
      </c>
      <c r="C13" s="265">
        <v>-1112925.48</v>
      </c>
      <c r="D13" s="133"/>
      <c r="E13" s="6"/>
    </row>
    <row r="14" spans="1:6">
      <c r="A14" s="130" t="s">
        <v>485</v>
      </c>
      <c r="B14" s="78" t="s">
        <v>486</v>
      </c>
      <c r="C14" s="265">
        <v>-263095.33</v>
      </c>
      <c r="D14" s="224" t="s">
        <v>1031</v>
      </c>
      <c r="E14" s="6"/>
    </row>
    <row r="15" spans="1:6">
      <c r="A15" s="130">
        <v>6</v>
      </c>
      <c r="B15" s="76" t="s">
        <v>160</v>
      </c>
      <c r="C15" s="271">
        <v>14855893.16</v>
      </c>
      <c r="D15" s="133"/>
      <c r="E15" s="5"/>
    </row>
    <row r="16" spans="1:6">
      <c r="A16" s="130">
        <v>7</v>
      </c>
      <c r="B16" s="76" t="s">
        <v>161</v>
      </c>
      <c r="C16" s="264">
        <v>1207808.5599999998</v>
      </c>
      <c r="D16" s="132"/>
      <c r="E16" s="5"/>
    </row>
    <row r="17" spans="1:5">
      <c r="A17" s="130">
        <v>8</v>
      </c>
      <c r="B17" s="76" t="s">
        <v>162</v>
      </c>
      <c r="C17" s="264">
        <v>129064.76</v>
      </c>
      <c r="D17" s="132"/>
      <c r="E17" s="5"/>
    </row>
    <row r="18" spans="1:5">
      <c r="A18" s="130">
        <v>9</v>
      </c>
      <c r="B18" s="76" t="s">
        <v>163</v>
      </c>
      <c r="C18" s="264">
        <v>20000</v>
      </c>
      <c r="D18" s="132"/>
      <c r="E18" s="5"/>
    </row>
    <row r="19" spans="1:5">
      <c r="A19" s="130">
        <v>9.1</v>
      </c>
      <c r="B19" s="78" t="s">
        <v>245</v>
      </c>
      <c r="C19" s="265"/>
      <c r="D19" s="132"/>
      <c r="E19" s="5"/>
    </row>
    <row r="20" spans="1:5">
      <c r="A20" s="130">
        <v>9.1999999999999993</v>
      </c>
      <c r="B20" s="78" t="s">
        <v>235</v>
      </c>
      <c r="C20" s="265"/>
      <c r="D20" s="132"/>
      <c r="E20" s="5"/>
    </row>
    <row r="21" spans="1:5">
      <c r="A21" s="130">
        <v>9.3000000000000007</v>
      </c>
      <c r="B21" s="78" t="s">
        <v>234</v>
      </c>
      <c r="C21" s="265"/>
      <c r="D21" s="132"/>
      <c r="E21" s="5"/>
    </row>
    <row r="22" spans="1:5">
      <c r="A22" s="130">
        <v>10</v>
      </c>
      <c r="B22" s="76" t="s">
        <v>164</v>
      </c>
      <c r="C22" s="264">
        <v>16493714.329999996</v>
      </c>
      <c r="D22" s="132"/>
      <c r="E22" s="5"/>
    </row>
    <row r="23" spans="1:5">
      <c r="A23" s="130">
        <v>10.1</v>
      </c>
      <c r="B23" s="78" t="s">
        <v>233</v>
      </c>
      <c r="C23" s="264">
        <v>240786.11999999988</v>
      </c>
      <c r="D23" s="224" t="s">
        <v>439</v>
      </c>
      <c r="E23" s="5"/>
    </row>
    <row r="24" spans="1:5">
      <c r="A24" s="130">
        <v>11</v>
      </c>
      <c r="B24" s="76" t="s">
        <v>165</v>
      </c>
      <c r="C24" s="264">
        <v>1910654.09</v>
      </c>
      <c r="D24" s="134"/>
      <c r="E24" s="5"/>
    </row>
    <row r="25" spans="1:5">
      <c r="A25" s="130">
        <v>12</v>
      </c>
      <c r="B25" s="81" t="s">
        <v>166</v>
      </c>
      <c r="C25" s="267">
        <v>90882788.24000001</v>
      </c>
      <c r="D25" s="135"/>
      <c r="E25" s="4"/>
    </row>
    <row r="26" spans="1:5">
      <c r="A26" s="130">
        <v>13</v>
      </c>
      <c r="B26" s="76" t="s">
        <v>167</v>
      </c>
      <c r="C26" s="268">
        <v>0</v>
      </c>
      <c r="D26" s="136"/>
      <c r="E26" s="5"/>
    </row>
    <row r="27" spans="1:5">
      <c r="A27" s="130">
        <v>14</v>
      </c>
      <c r="B27" s="76" t="s">
        <v>168</v>
      </c>
      <c r="C27" s="264">
        <v>6367591.6799999997</v>
      </c>
      <c r="D27" s="132"/>
      <c r="E27" s="5"/>
    </row>
    <row r="28" spans="1:5">
      <c r="A28" s="130">
        <v>15</v>
      </c>
      <c r="B28" s="76" t="s">
        <v>169</v>
      </c>
      <c r="C28" s="264">
        <v>1017867.6099999999</v>
      </c>
      <c r="D28" s="132"/>
      <c r="E28" s="5"/>
    </row>
    <row r="29" spans="1:5">
      <c r="A29" s="130">
        <v>16</v>
      </c>
      <c r="B29" s="76" t="s">
        <v>170</v>
      </c>
      <c r="C29" s="264">
        <v>2154095.84</v>
      </c>
      <c r="D29" s="132"/>
      <c r="E29" s="5"/>
    </row>
    <row r="30" spans="1:5">
      <c r="A30" s="130">
        <v>17</v>
      </c>
      <c r="B30" s="76" t="s">
        <v>171</v>
      </c>
      <c r="C30" s="264">
        <v>0</v>
      </c>
      <c r="D30" s="132"/>
      <c r="E30" s="5"/>
    </row>
    <row r="31" spans="1:5">
      <c r="A31" s="130">
        <v>18</v>
      </c>
      <c r="B31" s="76" t="s">
        <v>172</v>
      </c>
      <c r="C31" s="264">
        <v>23220616.530000001</v>
      </c>
      <c r="D31" s="132"/>
      <c r="E31" s="5"/>
    </row>
    <row r="32" spans="1:5">
      <c r="A32" s="130">
        <v>19</v>
      </c>
      <c r="B32" s="76" t="s">
        <v>173</v>
      </c>
      <c r="C32" s="264">
        <v>139089.04999999999</v>
      </c>
      <c r="D32" s="132"/>
      <c r="E32" s="5"/>
    </row>
    <row r="33" spans="1:5">
      <c r="A33" s="130">
        <v>20</v>
      </c>
      <c r="B33" s="76" t="s">
        <v>95</v>
      </c>
      <c r="C33" s="264">
        <v>1649023.1800000002</v>
      </c>
      <c r="D33" s="132"/>
      <c r="E33" s="5"/>
    </row>
    <row r="34" spans="1:5">
      <c r="A34" s="602">
        <v>20.100000000000001</v>
      </c>
      <c r="B34" s="80" t="s">
        <v>959</v>
      </c>
      <c r="C34" s="266">
        <v>-3119.52</v>
      </c>
      <c r="D34" s="134"/>
      <c r="E34" s="5"/>
    </row>
    <row r="35" spans="1:5">
      <c r="A35" s="130">
        <v>21</v>
      </c>
      <c r="B35" s="79" t="s">
        <v>174</v>
      </c>
      <c r="C35" s="266">
        <v>2500000</v>
      </c>
      <c r="D35" s="134"/>
      <c r="E35" s="5"/>
    </row>
    <row r="36" spans="1:5">
      <c r="A36" s="130">
        <v>21.1</v>
      </c>
      <c r="B36" s="80" t="s">
        <v>957</v>
      </c>
      <c r="C36" s="269">
        <v>2500000</v>
      </c>
      <c r="D36" s="224" t="s">
        <v>1042</v>
      </c>
      <c r="E36" s="5"/>
    </row>
    <row r="37" spans="1:5">
      <c r="A37" s="130">
        <v>22</v>
      </c>
      <c r="B37" s="81" t="s">
        <v>175</v>
      </c>
      <c r="C37" s="267">
        <v>37048283.890000001</v>
      </c>
      <c r="D37" s="135"/>
      <c r="E37" s="4"/>
    </row>
    <row r="38" spans="1:5">
      <c r="A38" s="130">
        <v>23</v>
      </c>
      <c r="B38" s="79" t="s">
        <v>176</v>
      </c>
      <c r="C38" s="264">
        <v>61146400</v>
      </c>
      <c r="D38" s="224" t="s">
        <v>1032</v>
      </c>
      <c r="E38" s="5"/>
    </row>
    <row r="39" spans="1:5">
      <c r="A39" s="130">
        <v>24</v>
      </c>
      <c r="B39" s="79" t="s">
        <v>177</v>
      </c>
      <c r="C39" s="264"/>
      <c r="D39" s="132"/>
      <c r="E39" s="5"/>
    </row>
    <row r="40" spans="1:5">
      <c r="A40" s="130">
        <v>25</v>
      </c>
      <c r="B40" s="79" t="s">
        <v>232</v>
      </c>
      <c r="C40" s="264"/>
      <c r="D40" s="132"/>
      <c r="E40" s="5"/>
    </row>
    <row r="41" spans="1:5">
      <c r="A41" s="130">
        <v>26</v>
      </c>
      <c r="B41" s="79" t="s">
        <v>179</v>
      </c>
      <c r="C41" s="264"/>
      <c r="D41" s="132"/>
      <c r="E41" s="5"/>
    </row>
    <row r="42" spans="1:5">
      <c r="A42" s="130">
        <v>27</v>
      </c>
      <c r="B42" s="79" t="s">
        <v>180</v>
      </c>
      <c r="C42" s="264"/>
      <c r="D42" s="132"/>
      <c r="E42" s="5"/>
    </row>
    <row r="43" spans="1:5">
      <c r="A43" s="130">
        <v>28</v>
      </c>
      <c r="B43" s="79" t="s">
        <v>181</v>
      </c>
      <c r="C43" s="264">
        <v>-11273223.59</v>
      </c>
      <c r="D43" s="224" t="s">
        <v>1033</v>
      </c>
      <c r="E43" s="5"/>
    </row>
    <row r="44" spans="1:5">
      <c r="A44" s="130">
        <v>29</v>
      </c>
      <c r="B44" s="79" t="s">
        <v>35</v>
      </c>
      <c r="C44" s="264">
        <v>3961327.54</v>
      </c>
      <c r="D44" s="224" t="s">
        <v>1034</v>
      </c>
      <c r="E44" s="5"/>
    </row>
    <row r="45" spans="1:5" ht="16.5" thickBot="1">
      <c r="A45" s="137">
        <v>30</v>
      </c>
      <c r="B45" s="138" t="s">
        <v>182</v>
      </c>
      <c r="C45" s="270">
        <v>53834503.949999996</v>
      </c>
      <c r="D45" s="139"/>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5" zoomScaleNormal="85" workbookViewId="0">
      <pane xSplit="2" ySplit="7" topLeftCell="C8" activePane="bottomRight" state="frozen"/>
      <selection pane="topRight" activeCell="C1" sqref="C1"/>
      <selection pane="bottomLeft" activeCell="A8" sqref="A8"/>
      <selection pane="bottomRight" activeCell="C13" sqref="C13"/>
    </sheetView>
  </sheetViews>
  <sheetFormatPr defaultColWidth="9.28515625" defaultRowHeight="12.75"/>
  <cols>
    <col min="1" max="1" width="10.5703125" style="1" bestFit="1" customWidth="1"/>
    <col min="2" max="2" width="95" style="1" customWidth="1"/>
    <col min="3" max="3" width="14.7109375" style="1" customWidth="1"/>
    <col min="4" max="4" width="13.28515625" style="1" bestFit="1" customWidth="1"/>
    <col min="5" max="5" width="9.42578125" style="1" bestFit="1" customWidth="1"/>
    <col min="6" max="6" width="13.28515625" style="1" bestFit="1" customWidth="1"/>
    <col min="7" max="7" width="9.42578125" style="1" bestFit="1" customWidth="1"/>
    <col min="8" max="8" width="13.28515625" style="1" bestFit="1" customWidth="1"/>
    <col min="9" max="9" width="9.42578125" style="1" bestFit="1" customWidth="1"/>
    <col min="10" max="10" width="13.28515625" style="1" bestFit="1" customWidth="1"/>
    <col min="11" max="11" width="9.42578125" style="1" bestFit="1" customWidth="1"/>
    <col min="12" max="12" width="13.28515625" style="1" bestFit="1" customWidth="1"/>
    <col min="13" max="13" width="9.42578125" style="1" bestFit="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31.5703125" style="1" bestFit="1" customWidth="1"/>
    <col min="20" max="16384" width="9.28515625" style="9"/>
  </cols>
  <sheetData>
    <row r="1" spans="1:19">
      <c r="A1" s="1" t="s">
        <v>188</v>
      </c>
      <c r="B1" s="1" t="str">
        <f>Info!C2</f>
        <v>სს სილქ როუდ ბანკი</v>
      </c>
    </row>
    <row r="2" spans="1:19">
      <c r="A2" s="1" t="s">
        <v>189</v>
      </c>
      <c r="B2" s="618">
        <f>'1. key ratios'!B2</f>
        <v>44561</v>
      </c>
    </row>
    <row r="4" spans="1:19" ht="26.25" thickBot="1">
      <c r="A4" s="59" t="s">
        <v>414</v>
      </c>
      <c r="B4" s="295" t="s">
        <v>456</v>
      </c>
    </row>
    <row r="5" spans="1:19">
      <c r="A5" s="119"/>
      <c r="B5" s="121"/>
      <c r="C5" s="105" t="s">
        <v>0</v>
      </c>
      <c r="D5" s="105" t="s">
        <v>1</v>
      </c>
      <c r="E5" s="105" t="s">
        <v>2</v>
      </c>
      <c r="F5" s="105" t="s">
        <v>3</v>
      </c>
      <c r="G5" s="105" t="s">
        <v>4</v>
      </c>
      <c r="H5" s="105" t="s">
        <v>5</v>
      </c>
      <c r="I5" s="105" t="s">
        <v>237</v>
      </c>
      <c r="J5" s="105" t="s">
        <v>238</v>
      </c>
      <c r="K5" s="105" t="s">
        <v>239</v>
      </c>
      <c r="L5" s="105" t="s">
        <v>240</v>
      </c>
      <c r="M5" s="105" t="s">
        <v>241</v>
      </c>
      <c r="N5" s="105" t="s">
        <v>242</v>
      </c>
      <c r="O5" s="105" t="s">
        <v>443</v>
      </c>
      <c r="P5" s="105" t="s">
        <v>444</v>
      </c>
      <c r="Q5" s="105" t="s">
        <v>445</v>
      </c>
      <c r="R5" s="288" t="s">
        <v>446</v>
      </c>
      <c r="S5" s="106" t="s">
        <v>447</v>
      </c>
    </row>
    <row r="6" spans="1:19" ht="46.5" customHeight="1">
      <c r="A6" s="143"/>
      <c r="B6" s="708" t="s">
        <v>448</v>
      </c>
      <c r="C6" s="706">
        <v>0</v>
      </c>
      <c r="D6" s="707"/>
      <c r="E6" s="706">
        <v>0.2</v>
      </c>
      <c r="F6" s="707"/>
      <c r="G6" s="706">
        <v>0.35</v>
      </c>
      <c r="H6" s="707"/>
      <c r="I6" s="706">
        <v>0.5</v>
      </c>
      <c r="J6" s="707"/>
      <c r="K6" s="706">
        <v>0.75</v>
      </c>
      <c r="L6" s="707"/>
      <c r="M6" s="706">
        <v>1</v>
      </c>
      <c r="N6" s="707"/>
      <c r="O6" s="706">
        <v>1.5</v>
      </c>
      <c r="P6" s="707"/>
      <c r="Q6" s="706">
        <v>2.5</v>
      </c>
      <c r="R6" s="707"/>
      <c r="S6" s="704" t="s">
        <v>250</v>
      </c>
    </row>
    <row r="7" spans="1:19">
      <c r="A7" s="143"/>
      <c r="B7" s="709"/>
      <c r="C7" s="294" t="s">
        <v>441</v>
      </c>
      <c r="D7" s="294" t="s">
        <v>442</v>
      </c>
      <c r="E7" s="294" t="s">
        <v>441</v>
      </c>
      <c r="F7" s="294" t="s">
        <v>442</v>
      </c>
      <c r="G7" s="294" t="s">
        <v>441</v>
      </c>
      <c r="H7" s="294" t="s">
        <v>442</v>
      </c>
      <c r="I7" s="294" t="s">
        <v>441</v>
      </c>
      <c r="J7" s="294" t="s">
        <v>442</v>
      </c>
      <c r="K7" s="294" t="s">
        <v>441</v>
      </c>
      <c r="L7" s="294" t="s">
        <v>442</v>
      </c>
      <c r="M7" s="294" t="s">
        <v>441</v>
      </c>
      <c r="N7" s="294" t="s">
        <v>442</v>
      </c>
      <c r="O7" s="294" t="s">
        <v>441</v>
      </c>
      <c r="P7" s="294" t="s">
        <v>442</v>
      </c>
      <c r="Q7" s="294" t="s">
        <v>441</v>
      </c>
      <c r="R7" s="294" t="s">
        <v>442</v>
      </c>
      <c r="S7" s="705"/>
    </row>
    <row r="8" spans="1:19">
      <c r="A8" s="109">
        <v>1</v>
      </c>
      <c r="B8" s="164" t="s">
        <v>216</v>
      </c>
      <c r="C8" s="642">
        <v>35827558.560000002</v>
      </c>
      <c r="D8" s="642"/>
      <c r="E8" s="642">
        <v>0</v>
      </c>
      <c r="F8" s="643"/>
      <c r="G8" s="642">
        <v>0</v>
      </c>
      <c r="H8" s="642"/>
      <c r="I8" s="642">
        <v>0</v>
      </c>
      <c r="J8" s="642"/>
      <c r="K8" s="642">
        <v>0</v>
      </c>
      <c r="L8" s="642"/>
      <c r="M8" s="642">
        <v>2296251.4700000002</v>
      </c>
      <c r="N8" s="642"/>
      <c r="O8" s="642">
        <v>0</v>
      </c>
      <c r="P8" s="642"/>
      <c r="Q8" s="642">
        <v>0</v>
      </c>
      <c r="R8" s="643"/>
      <c r="S8" s="298">
        <f>$C$6*SUM(C8:D8)+$E$6*SUM(E8:F8)+$G$6*SUM(G8:H8)+$I$6*SUM(I8:J8)+$K$6*SUM(K8:L8)+$M$6*SUM(M8:N8)+$O$6*SUM(O8:P8)+$Q$6*SUM(Q8:R8)</f>
        <v>2296251.4700000002</v>
      </c>
    </row>
    <row r="9" spans="1:19">
      <c r="A9" s="109">
        <v>2</v>
      </c>
      <c r="B9" s="164" t="s">
        <v>217</v>
      </c>
      <c r="C9" s="642">
        <v>0</v>
      </c>
      <c r="D9" s="642"/>
      <c r="E9" s="642">
        <v>0</v>
      </c>
      <c r="F9" s="642"/>
      <c r="G9" s="642">
        <v>0</v>
      </c>
      <c r="H9" s="642"/>
      <c r="I9" s="642">
        <v>0</v>
      </c>
      <c r="J9" s="642"/>
      <c r="K9" s="642">
        <v>0</v>
      </c>
      <c r="L9" s="642"/>
      <c r="M9" s="642">
        <v>0</v>
      </c>
      <c r="N9" s="642"/>
      <c r="O9" s="642">
        <v>0</v>
      </c>
      <c r="P9" s="642"/>
      <c r="Q9" s="642">
        <v>0</v>
      </c>
      <c r="R9" s="643"/>
      <c r="S9" s="298">
        <f t="shared" ref="S9:S21" si="0">$C$6*SUM(C9:D9)+$E$6*SUM(E9:F9)+$G$6*SUM(G9:H9)+$I$6*SUM(I9:J9)+$K$6*SUM(K9:L9)+$M$6*SUM(M9:N9)+$O$6*SUM(O9:P9)+$Q$6*SUM(Q9:R9)</f>
        <v>0</v>
      </c>
    </row>
    <row r="10" spans="1:19">
      <c r="A10" s="109">
        <v>3</v>
      </c>
      <c r="B10" s="164" t="s">
        <v>218</v>
      </c>
      <c r="C10" s="642">
        <v>0</v>
      </c>
      <c r="D10" s="642"/>
      <c r="E10" s="642">
        <v>0</v>
      </c>
      <c r="F10" s="642"/>
      <c r="G10" s="642">
        <v>0</v>
      </c>
      <c r="H10" s="642"/>
      <c r="I10" s="642">
        <v>0</v>
      </c>
      <c r="J10" s="642"/>
      <c r="K10" s="642">
        <v>0</v>
      </c>
      <c r="L10" s="642"/>
      <c r="M10" s="642">
        <v>0</v>
      </c>
      <c r="N10" s="642"/>
      <c r="O10" s="642">
        <v>0</v>
      </c>
      <c r="P10" s="642"/>
      <c r="Q10" s="642">
        <v>0</v>
      </c>
      <c r="R10" s="643"/>
      <c r="S10" s="298">
        <f t="shared" si="0"/>
        <v>0</v>
      </c>
    </row>
    <row r="11" spans="1:19">
      <c r="A11" s="109">
        <v>4</v>
      </c>
      <c r="B11" s="164" t="s">
        <v>219</v>
      </c>
      <c r="C11" s="642">
        <v>0</v>
      </c>
      <c r="D11" s="642"/>
      <c r="E11" s="642">
        <v>0</v>
      </c>
      <c r="F11" s="642"/>
      <c r="G11" s="642">
        <v>0</v>
      </c>
      <c r="H11" s="642"/>
      <c r="I11" s="642">
        <v>0</v>
      </c>
      <c r="J11" s="642"/>
      <c r="K11" s="642">
        <v>0</v>
      </c>
      <c r="L11" s="642"/>
      <c r="M11" s="642">
        <v>0</v>
      </c>
      <c r="N11" s="642"/>
      <c r="O11" s="642">
        <v>0</v>
      </c>
      <c r="P11" s="642"/>
      <c r="Q11" s="642">
        <v>0</v>
      </c>
      <c r="R11" s="643"/>
      <c r="S11" s="298">
        <f t="shared" si="0"/>
        <v>0</v>
      </c>
    </row>
    <row r="12" spans="1:19">
      <c r="A12" s="109">
        <v>5</v>
      </c>
      <c r="B12" s="164" t="s">
        <v>220</v>
      </c>
      <c r="C12" s="642">
        <v>0</v>
      </c>
      <c r="D12" s="642"/>
      <c r="E12" s="642">
        <v>0</v>
      </c>
      <c r="F12" s="642"/>
      <c r="G12" s="642">
        <v>0</v>
      </c>
      <c r="H12" s="642"/>
      <c r="I12" s="642">
        <v>0</v>
      </c>
      <c r="J12" s="642"/>
      <c r="K12" s="642">
        <v>0</v>
      </c>
      <c r="L12" s="642"/>
      <c r="M12" s="642">
        <v>0</v>
      </c>
      <c r="N12" s="642"/>
      <c r="O12" s="642">
        <v>0</v>
      </c>
      <c r="P12" s="642"/>
      <c r="Q12" s="642">
        <v>0</v>
      </c>
      <c r="R12" s="643"/>
      <c r="S12" s="298">
        <f t="shared" si="0"/>
        <v>0</v>
      </c>
    </row>
    <row r="13" spans="1:19">
      <c r="A13" s="109">
        <v>6</v>
      </c>
      <c r="B13" s="164" t="s">
        <v>221</v>
      </c>
      <c r="C13" s="642">
        <v>0</v>
      </c>
      <c r="D13" s="642"/>
      <c r="E13" s="642">
        <v>320863.63</v>
      </c>
      <c r="F13" s="642"/>
      <c r="G13" s="642">
        <v>0</v>
      </c>
      <c r="H13" s="642"/>
      <c r="I13" s="642">
        <v>0</v>
      </c>
      <c r="J13" s="642"/>
      <c r="K13" s="642">
        <v>0</v>
      </c>
      <c r="L13" s="642"/>
      <c r="M13" s="642">
        <v>12309710.130000001</v>
      </c>
      <c r="N13" s="642"/>
      <c r="O13" s="642">
        <v>0</v>
      </c>
      <c r="P13" s="642"/>
      <c r="Q13" s="642">
        <v>0</v>
      </c>
      <c r="R13" s="643"/>
      <c r="S13" s="298">
        <f t="shared" si="0"/>
        <v>12373882.856000001</v>
      </c>
    </row>
    <row r="14" spans="1:19">
      <c r="A14" s="109">
        <v>7</v>
      </c>
      <c r="B14" s="164" t="s">
        <v>73</v>
      </c>
      <c r="C14" s="642">
        <v>0</v>
      </c>
      <c r="D14" s="642"/>
      <c r="E14" s="642">
        <v>0</v>
      </c>
      <c r="F14" s="642"/>
      <c r="G14" s="642">
        <v>0</v>
      </c>
      <c r="H14" s="642"/>
      <c r="I14" s="642">
        <v>0</v>
      </c>
      <c r="J14" s="642"/>
      <c r="K14" s="642">
        <v>0</v>
      </c>
      <c r="L14" s="642"/>
      <c r="M14" s="642">
        <v>9517585</v>
      </c>
      <c r="N14" s="642">
        <v>155976</v>
      </c>
      <c r="O14" s="642">
        <v>0</v>
      </c>
      <c r="P14" s="642"/>
      <c r="Q14" s="642">
        <v>0</v>
      </c>
      <c r="R14" s="643"/>
      <c r="S14" s="298">
        <f t="shared" si="0"/>
        <v>9673561</v>
      </c>
    </row>
    <row r="15" spans="1:19">
      <c r="A15" s="109">
        <v>8</v>
      </c>
      <c r="B15" s="164" t="s">
        <v>74</v>
      </c>
      <c r="C15" s="642">
        <v>0</v>
      </c>
      <c r="D15" s="642"/>
      <c r="E15" s="642">
        <v>0</v>
      </c>
      <c r="F15" s="642"/>
      <c r="G15" s="642">
        <v>0</v>
      </c>
      <c r="H15" s="642"/>
      <c r="I15" s="642">
        <v>0</v>
      </c>
      <c r="J15" s="642"/>
      <c r="K15" s="642">
        <v>0</v>
      </c>
      <c r="L15" s="642"/>
      <c r="M15" s="642">
        <v>4787164.97</v>
      </c>
      <c r="N15" s="642"/>
      <c r="O15" s="642">
        <v>0</v>
      </c>
      <c r="P15" s="642"/>
      <c r="Q15" s="642">
        <v>0</v>
      </c>
      <c r="R15" s="643"/>
      <c r="S15" s="298">
        <f t="shared" si="0"/>
        <v>4787164.97</v>
      </c>
    </row>
    <row r="16" spans="1:19">
      <c r="A16" s="109">
        <v>9</v>
      </c>
      <c r="B16" s="164" t="s">
        <v>75</v>
      </c>
      <c r="C16" s="642">
        <v>0</v>
      </c>
      <c r="D16" s="642"/>
      <c r="E16" s="642">
        <v>0</v>
      </c>
      <c r="F16" s="642"/>
      <c r="G16" s="642">
        <v>0</v>
      </c>
      <c r="H16" s="642"/>
      <c r="I16" s="642">
        <v>0</v>
      </c>
      <c r="J16" s="642"/>
      <c r="K16" s="642">
        <v>0</v>
      </c>
      <c r="L16" s="642"/>
      <c r="M16" s="642">
        <v>0</v>
      </c>
      <c r="N16" s="642"/>
      <c r="O16" s="642">
        <v>0</v>
      </c>
      <c r="P16" s="642"/>
      <c r="Q16" s="642">
        <v>0</v>
      </c>
      <c r="R16" s="643"/>
      <c r="S16" s="298">
        <f t="shared" si="0"/>
        <v>0</v>
      </c>
    </row>
    <row r="17" spans="1:19">
      <c r="A17" s="109">
        <v>10</v>
      </c>
      <c r="B17" s="164" t="s">
        <v>69</v>
      </c>
      <c r="C17" s="642">
        <v>0</v>
      </c>
      <c r="D17" s="642"/>
      <c r="E17" s="642">
        <v>0</v>
      </c>
      <c r="F17" s="642"/>
      <c r="G17" s="642">
        <v>0</v>
      </c>
      <c r="H17" s="642"/>
      <c r="I17" s="642">
        <v>0</v>
      </c>
      <c r="J17" s="642"/>
      <c r="K17" s="642">
        <v>0</v>
      </c>
      <c r="L17" s="642"/>
      <c r="M17" s="642">
        <v>822167.36</v>
      </c>
      <c r="N17" s="642"/>
      <c r="O17" s="642">
        <v>0</v>
      </c>
      <c r="P17" s="642"/>
      <c r="Q17" s="642">
        <v>0</v>
      </c>
      <c r="R17" s="643"/>
      <c r="S17" s="298">
        <f t="shared" si="0"/>
        <v>822167.36</v>
      </c>
    </row>
    <row r="18" spans="1:19">
      <c r="A18" s="109">
        <v>11</v>
      </c>
      <c r="B18" s="164" t="s">
        <v>70</v>
      </c>
      <c r="C18" s="642">
        <v>0</v>
      </c>
      <c r="D18" s="642"/>
      <c r="E18" s="642">
        <v>0</v>
      </c>
      <c r="F18" s="642"/>
      <c r="G18" s="642">
        <v>0</v>
      </c>
      <c r="H18" s="642"/>
      <c r="I18" s="642">
        <v>0</v>
      </c>
      <c r="J18" s="642"/>
      <c r="K18" s="642">
        <v>0</v>
      </c>
      <c r="L18" s="642"/>
      <c r="M18" s="642">
        <v>0</v>
      </c>
      <c r="N18" s="642"/>
      <c r="O18" s="642">
        <v>106795.69999999997</v>
      </c>
      <c r="P18" s="642"/>
      <c r="Q18" s="642">
        <v>0</v>
      </c>
      <c r="R18" s="643"/>
      <c r="S18" s="298">
        <f t="shared" si="0"/>
        <v>160193.54999999996</v>
      </c>
    </row>
    <row r="19" spans="1:19">
      <c r="A19" s="109">
        <v>12</v>
      </c>
      <c r="B19" s="164" t="s">
        <v>71</v>
      </c>
      <c r="C19" s="642">
        <v>0</v>
      </c>
      <c r="D19" s="642"/>
      <c r="E19" s="642">
        <v>0</v>
      </c>
      <c r="F19" s="642"/>
      <c r="G19" s="642">
        <v>0</v>
      </c>
      <c r="H19" s="642"/>
      <c r="I19" s="642">
        <v>0</v>
      </c>
      <c r="J19" s="642"/>
      <c r="K19" s="642">
        <v>0</v>
      </c>
      <c r="L19" s="642"/>
      <c r="M19" s="642">
        <v>0</v>
      </c>
      <c r="N19" s="642"/>
      <c r="O19" s="642">
        <v>0</v>
      </c>
      <c r="P19" s="642"/>
      <c r="Q19" s="642">
        <v>0</v>
      </c>
      <c r="R19" s="643"/>
      <c r="S19" s="298">
        <f t="shared" si="0"/>
        <v>0</v>
      </c>
    </row>
    <row r="20" spans="1:19">
      <c r="A20" s="109">
        <v>13</v>
      </c>
      <c r="B20" s="164" t="s">
        <v>72</v>
      </c>
      <c r="C20" s="642">
        <v>0</v>
      </c>
      <c r="D20" s="642"/>
      <c r="E20" s="642">
        <v>0</v>
      </c>
      <c r="F20" s="642"/>
      <c r="G20" s="642">
        <v>0</v>
      </c>
      <c r="H20" s="642"/>
      <c r="I20" s="642">
        <v>0</v>
      </c>
      <c r="J20" s="642"/>
      <c r="K20" s="642">
        <v>0</v>
      </c>
      <c r="L20" s="642"/>
      <c r="M20" s="642">
        <v>0</v>
      </c>
      <c r="N20" s="642"/>
      <c r="O20" s="642">
        <v>0</v>
      </c>
      <c r="P20" s="642"/>
      <c r="Q20" s="642">
        <v>0</v>
      </c>
      <c r="R20" s="643"/>
      <c r="S20" s="298">
        <f t="shared" si="0"/>
        <v>0</v>
      </c>
    </row>
    <row r="21" spans="1:19">
      <c r="A21" s="109">
        <v>14</v>
      </c>
      <c r="B21" s="164" t="s">
        <v>248</v>
      </c>
      <c r="C21" s="642">
        <v>1454080.8</v>
      </c>
      <c r="D21" s="642"/>
      <c r="E21" s="642">
        <v>82886.320000000007</v>
      </c>
      <c r="F21" s="642"/>
      <c r="G21" s="642">
        <v>0</v>
      </c>
      <c r="H21" s="642"/>
      <c r="I21" s="642">
        <v>0</v>
      </c>
      <c r="J21" s="642"/>
      <c r="K21" s="642">
        <v>0</v>
      </c>
      <c r="L21" s="642"/>
      <c r="M21" s="642">
        <v>23480032.989999998</v>
      </c>
      <c r="N21" s="642"/>
      <c r="O21" s="642">
        <v>0</v>
      </c>
      <c r="P21" s="642"/>
      <c r="Q21" s="642">
        <v>0</v>
      </c>
      <c r="R21" s="643"/>
      <c r="S21" s="298">
        <f t="shared" si="0"/>
        <v>23496610.253999997</v>
      </c>
    </row>
    <row r="22" spans="1:19" ht="13.5" thickBot="1">
      <c r="A22" s="92"/>
      <c r="B22" s="148" t="s">
        <v>68</v>
      </c>
      <c r="C22" s="273">
        <f>SUM(C8:C21)</f>
        <v>37281639.359999999</v>
      </c>
      <c r="D22" s="273">
        <f t="shared" ref="D22:S22" si="1">SUM(D8:D21)</f>
        <v>0</v>
      </c>
      <c r="E22" s="273">
        <f t="shared" si="1"/>
        <v>403749.95</v>
      </c>
      <c r="F22" s="273">
        <f t="shared" si="1"/>
        <v>0</v>
      </c>
      <c r="G22" s="273">
        <f t="shared" si="1"/>
        <v>0</v>
      </c>
      <c r="H22" s="273">
        <f t="shared" si="1"/>
        <v>0</v>
      </c>
      <c r="I22" s="273">
        <f t="shared" si="1"/>
        <v>0</v>
      </c>
      <c r="J22" s="273">
        <f t="shared" si="1"/>
        <v>0</v>
      </c>
      <c r="K22" s="273">
        <f t="shared" si="1"/>
        <v>0</v>
      </c>
      <c r="L22" s="273">
        <f t="shared" si="1"/>
        <v>0</v>
      </c>
      <c r="M22" s="273">
        <f t="shared" si="1"/>
        <v>53212911.920000002</v>
      </c>
      <c r="N22" s="273">
        <f t="shared" si="1"/>
        <v>155976</v>
      </c>
      <c r="O22" s="273">
        <f t="shared" si="1"/>
        <v>106795.69999999997</v>
      </c>
      <c r="P22" s="273">
        <f t="shared" si="1"/>
        <v>0</v>
      </c>
      <c r="Q22" s="273">
        <f t="shared" si="1"/>
        <v>0</v>
      </c>
      <c r="R22" s="273">
        <f t="shared" si="1"/>
        <v>0</v>
      </c>
      <c r="S22" s="299">
        <f t="shared" si="1"/>
        <v>53609831.459999993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70" zoomScaleNormal="70" workbookViewId="0">
      <pane xSplit="2" ySplit="6" topLeftCell="C7" activePane="bottomRight" state="frozen"/>
      <selection pane="topRight" activeCell="C1" sqref="C1"/>
      <selection pane="bottomLeft" activeCell="A6" sqref="A6"/>
      <selection pane="bottomRight" activeCell="C13" sqref="C13"/>
    </sheetView>
  </sheetViews>
  <sheetFormatPr defaultColWidth="9.28515625" defaultRowHeight="12.75"/>
  <cols>
    <col min="1" max="1" width="10.5703125" style="1" bestFit="1" customWidth="1"/>
    <col min="2" max="2" width="74.57031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71093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28515625" style="1" customWidth="1"/>
    <col min="22" max="22" width="20" style="1" customWidth="1"/>
    <col min="23" max="16384" width="9.28515625" style="9"/>
  </cols>
  <sheetData>
    <row r="1" spans="1:22">
      <c r="A1" s="1" t="s">
        <v>188</v>
      </c>
      <c r="B1" s="1" t="str">
        <f>Info!C2</f>
        <v>სს სილქ როუდ ბანკი</v>
      </c>
    </row>
    <row r="2" spans="1:22">
      <c r="A2" s="1" t="s">
        <v>189</v>
      </c>
      <c r="B2" s="618">
        <f>'1. key ratios'!B2</f>
        <v>44561</v>
      </c>
    </row>
    <row r="4" spans="1:22" ht="27.75" thickBot="1">
      <c r="A4" s="1" t="s">
        <v>415</v>
      </c>
      <c r="B4" s="295" t="s">
        <v>457</v>
      </c>
      <c r="V4" s="190" t="s">
        <v>93</v>
      </c>
    </row>
    <row r="5" spans="1:22">
      <c r="A5" s="90"/>
      <c r="B5" s="91"/>
      <c r="C5" s="710" t="s">
        <v>198</v>
      </c>
      <c r="D5" s="711"/>
      <c r="E5" s="711"/>
      <c r="F5" s="711"/>
      <c r="G5" s="711"/>
      <c r="H5" s="711"/>
      <c r="I5" s="711"/>
      <c r="J5" s="711"/>
      <c r="K5" s="711"/>
      <c r="L5" s="712"/>
      <c r="M5" s="710" t="s">
        <v>199</v>
      </c>
      <c r="N5" s="711"/>
      <c r="O5" s="711"/>
      <c r="P5" s="711"/>
      <c r="Q5" s="711"/>
      <c r="R5" s="711"/>
      <c r="S5" s="712"/>
      <c r="T5" s="715" t="s">
        <v>455</v>
      </c>
      <c r="U5" s="715" t="s">
        <v>454</v>
      </c>
      <c r="V5" s="713" t="s">
        <v>200</v>
      </c>
    </row>
    <row r="6" spans="1:22" s="59" customFormat="1" ht="127.5">
      <c r="A6" s="107"/>
      <c r="B6" s="166"/>
      <c r="C6" s="88" t="s">
        <v>201</v>
      </c>
      <c r="D6" s="87" t="s">
        <v>202</v>
      </c>
      <c r="E6" s="85" t="s">
        <v>203</v>
      </c>
      <c r="F6" s="85" t="s">
        <v>449</v>
      </c>
      <c r="G6" s="87" t="s">
        <v>204</v>
      </c>
      <c r="H6" s="87" t="s">
        <v>205</v>
      </c>
      <c r="I6" s="87" t="s">
        <v>206</v>
      </c>
      <c r="J6" s="87" t="s">
        <v>247</v>
      </c>
      <c r="K6" s="87" t="s">
        <v>207</v>
      </c>
      <c r="L6" s="89" t="s">
        <v>208</v>
      </c>
      <c r="M6" s="88" t="s">
        <v>209</v>
      </c>
      <c r="N6" s="87" t="s">
        <v>210</v>
      </c>
      <c r="O6" s="87" t="s">
        <v>211</v>
      </c>
      <c r="P6" s="87" t="s">
        <v>212</v>
      </c>
      <c r="Q6" s="87" t="s">
        <v>213</v>
      </c>
      <c r="R6" s="87" t="s">
        <v>214</v>
      </c>
      <c r="S6" s="89" t="s">
        <v>215</v>
      </c>
      <c r="T6" s="716"/>
      <c r="U6" s="716"/>
      <c r="V6" s="714"/>
    </row>
    <row r="7" spans="1:22">
      <c r="A7" s="147">
        <v>1</v>
      </c>
      <c r="B7" s="146" t="s">
        <v>216</v>
      </c>
      <c r="C7" s="274"/>
      <c r="D7" s="272"/>
      <c r="E7" s="272"/>
      <c r="F7" s="272"/>
      <c r="G7" s="272"/>
      <c r="H7" s="272"/>
      <c r="I7" s="272">
        <v>0</v>
      </c>
      <c r="J7" s="272">
        <v>0</v>
      </c>
      <c r="K7" s="272">
        <v>0</v>
      </c>
      <c r="L7" s="275">
        <v>0</v>
      </c>
      <c r="M7" s="274">
        <v>0</v>
      </c>
      <c r="N7" s="272">
        <v>0</v>
      </c>
      <c r="O7" s="272">
        <v>0</v>
      </c>
      <c r="P7" s="272">
        <v>0</v>
      </c>
      <c r="Q7" s="272">
        <v>0</v>
      </c>
      <c r="R7" s="272">
        <v>0</v>
      </c>
      <c r="S7" s="275">
        <v>0</v>
      </c>
      <c r="T7" s="292">
        <v>0</v>
      </c>
      <c r="U7" s="291">
        <v>0</v>
      </c>
      <c r="V7" s="276">
        <f>SUM(C7:S7)</f>
        <v>0</v>
      </c>
    </row>
    <row r="8" spans="1:22">
      <c r="A8" s="147">
        <v>2</v>
      </c>
      <c r="B8" s="146" t="s">
        <v>217</v>
      </c>
      <c r="C8" s="274"/>
      <c r="D8" s="272"/>
      <c r="E8" s="272"/>
      <c r="F8" s="272"/>
      <c r="G8" s="272"/>
      <c r="H8" s="272"/>
      <c r="I8" s="272">
        <v>0</v>
      </c>
      <c r="J8" s="272">
        <v>0</v>
      </c>
      <c r="K8" s="272">
        <v>0</v>
      </c>
      <c r="L8" s="275">
        <v>0</v>
      </c>
      <c r="M8" s="274">
        <v>0</v>
      </c>
      <c r="N8" s="272">
        <v>0</v>
      </c>
      <c r="O8" s="272">
        <v>0</v>
      </c>
      <c r="P8" s="272">
        <v>0</v>
      </c>
      <c r="Q8" s="272">
        <v>0</v>
      </c>
      <c r="R8" s="272">
        <v>0</v>
      </c>
      <c r="S8" s="275">
        <v>0</v>
      </c>
      <c r="T8" s="291">
        <v>0</v>
      </c>
      <c r="U8" s="291">
        <v>0</v>
      </c>
      <c r="V8" s="276">
        <f t="shared" ref="V8:V20" si="0">SUM(C8:S8)</f>
        <v>0</v>
      </c>
    </row>
    <row r="9" spans="1:22">
      <c r="A9" s="147">
        <v>3</v>
      </c>
      <c r="B9" s="146" t="s">
        <v>218</v>
      </c>
      <c r="C9" s="274"/>
      <c r="D9" s="272"/>
      <c r="E9" s="272"/>
      <c r="F9" s="272"/>
      <c r="G9" s="272"/>
      <c r="H9" s="272"/>
      <c r="I9" s="272">
        <v>0</v>
      </c>
      <c r="J9" s="272">
        <v>0</v>
      </c>
      <c r="K9" s="272">
        <v>0</v>
      </c>
      <c r="L9" s="275">
        <v>0</v>
      </c>
      <c r="M9" s="274">
        <v>0</v>
      </c>
      <c r="N9" s="272">
        <v>0</v>
      </c>
      <c r="O9" s="272">
        <v>0</v>
      </c>
      <c r="P9" s="272">
        <v>0</v>
      </c>
      <c r="Q9" s="272">
        <v>0</v>
      </c>
      <c r="R9" s="272">
        <v>0</v>
      </c>
      <c r="S9" s="275">
        <v>0</v>
      </c>
      <c r="T9" s="291">
        <v>0</v>
      </c>
      <c r="U9" s="291">
        <v>0</v>
      </c>
      <c r="V9" s="276">
        <f>SUM(C9:S9)</f>
        <v>0</v>
      </c>
    </row>
    <row r="10" spans="1:22">
      <c r="A10" s="147">
        <v>4</v>
      </c>
      <c r="B10" s="146" t="s">
        <v>219</v>
      </c>
      <c r="C10" s="274"/>
      <c r="D10" s="272"/>
      <c r="E10" s="272"/>
      <c r="F10" s="272"/>
      <c r="G10" s="272"/>
      <c r="H10" s="272"/>
      <c r="I10" s="272">
        <v>0</v>
      </c>
      <c r="J10" s="272">
        <v>0</v>
      </c>
      <c r="K10" s="272">
        <v>0</v>
      </c>
      <c r="L10" s="275">
        <v>0</v>
      </c>
      <c r="M10" s="274">
        <v>0</v>
      </c>
      <c r="N10" s="272">
        <v>0</v>
      </c>
      <c r="O10" s="272">
        <v>0</v>
      </c>
      <c r="P10" s="272">
        <v>0</v>
      </c>
      <c r="Q10" s="272">
        <v>0</v>
      </c>
      <c r="R10" s="272">
        <v>0</v>
      </c>
      <c r="S10" s="275">
        <v>0</v>
      </c>
      <c r="T10" s="291">
        <v>0</v>
      </c>
      <c r="U10" s="291">
        <v>0</v>
      </c>
      <c r="V10" s="276">
        <f t="shared" si="0"/>
        <v>0</v>
      </c>
    </row>
    <row r="11" spans="1:22">
      <c r="A11" s="147">
        <v>5</v>
      </c>
      <c r="B11" s="146" t="s">
        <v>220</v>
      </c>
      <c r="C11" s="274"/>
      <c r="D11" s="272"/>
      <c r="E11" s="272"/>
      <c r="F11" s="272"/>
      <c r="G11" s="272"/>
      <c r="H11" s="272"/>
      <c r="I11" s="272">
        <v>0</v>
      </c>
      <c r="J11" s="272">
        <v>0</v>
      </c>
      <c r="K11" s="272">
        <v>0</v>
      </c>
      <c r="L11" s="275">
        <v>0</v>
      </c>
      <c r="M11" s="274">
        <v>0</v>
      </c>
      <c r="N11" s="272">
        <v>0</v>
      </c>
      <c r="O11" s="272">
        <v>0</v>
      </c>
      <c r="P11" s="272">
        <v>0</v>
      </c>
      <c r="Q11" s="272">
        <v>0</v>
      </c>
      <c r="R11" s="272">
        <v>0</v>
      </c>
      <c r="S11" s="275">
        <v>0</v>
      </c>
      <c r="T11" s="291">
        <v>0</v>
      </c>
      <c r="U11" s="291">
        <v>0</v>
      </c>
      <c r="V11" s="276">
        <f t="shared" si="0"/>
        <v>0</v>
      </c>
    </row>
    <row r="12" spans="1:22">
      <c r="A12" s="147">
        <v>6</v>
      </c>
      <c r="B12" s="146" t="s">
        <v>221</v>
      </c>
      <c r="C12" s="274"/>
      <c r="D12" s="272"/>
      <c r="E12" s="272"/>
      <c r="F12" s="272"/>
      <c r="G12" s="272"/>
      <c r="H12" s="272"/>
      <c r="I12" s="272">
        <v>0</v>
      </c>
      <c r="J12" s="272">
        <v>0</v>
      </c>
      <c r="K12" s="272">
        <v>0</v>
      </c>
      <c r="L12" s="275">
        <v>0</v>
      </c>
      <c r="M12" s="274">
        <v>0</v>
      </c>
      <c r="N12" s="272">
        <v>0</v>
      </c>
      <c r="O12" s="272">
        <v>0</v>
      </c>
      <c r="P12" s="272">
        <v>0</v>
      </c>
      <c r="Q12" s="272">
        <v>0</v>
      </c>
      <c r="R12" s="272">
        <v>0</v>
      </c>
      <c r="S12" s="275">
        <v>0</v>
      </c>
      <c r="T12" s="291">
        <v>0</v>
      </c>
      <c r="U12" s="291">
        <v>0</v>
      </c>
      <c r="V12" s="276">
        <f t="shared" si="0"/>
        <v>0</v>
      </c>
    </row>
    <row r="13" spans="1:22">
      <c r="A13" s="147">
        <v>7</v>
      </c>
      <c r="B13" s="146" t="s">
        <v>73</v>
      </c>
      <c r="C13" s="274"/>
      <c r="D13" s="272"/>
      <c r="E13" s="272"/>
      <c r="F13" s="272"/>
      <c r="G13" s="272"/>
      <c r="H13" s="272"/>
      <c r="I13" s="272">
        <v>0</v>
      </c>
      <c r="J13" s="272">
        <v>0</v>
      </c>
      <c r="K13" s="272">
        <v>0</v>
      </c>
      <c r="L13" s="275">
        <v>0</v>
      </c>
      <c r="M13" s="274">
        <v>0</v>
      </c>
      <c r="N13" s="272">
        <v>0</v>
      </c>
      <c r="O13" s="272">
        <v>0</v>
      </c>
      <c r="P13" s="272">
        <v>0</v>
      </c>
      <c r="Q13" s="272">
        <v>0</v>
      </c>
      <c r="R13" s="272">
        <v>0</v>
      </c>
      <c r="S13" s="275">
        <v>0</v>
      </c>
      <c r="T13" s="291">
        <v>0</v>
      </c>
      <c r="U13" s="291">
        <v>0</v>
      </c>
      <c r="V13" s="276">
        <f t="shared" si="0"/>
        <v>0</v>
      </c>
    </row>
    <row r="14" spans="1:22">
      <c r="A14" s="147">
        <v>8</v>
      </c>
      <c r="B14" s="146" t="s">
        <v>74</v>
      </c>
      <c r="C14" s="274"/>
      <c r="D14" s="272"/>
      <c r="E14" s="272"/>
      <c r="F14" s="272"/>
      <c r="G14" s="272"/>
      <c r="H14" s="272"/>
      <c r="I14" s="272">
        <v>0</v>
      </c>
      <c r="J14" s="272">
        <v>0</v>
      </c>
      <c r="K14" s="272">
        <v>0</v>
      </c>
      <c r="L14" s="275">
        <v>0</v>
      </c>
      <c r="M14" s="274">
        <v>0</v>
      </c>
      <c r="N14" s="272">
        <v>0</v>
      </c>
      <c r="O14" s="272">
        <v>0</v>
      </c>
      <c r="P14" s="272">
        <v>0</v>
      </c>
      <c r="Q14" s="272">
        <v>0</v>
      </c>
      <c r="R14" s="272">
        <v>0</v>
      </c>
      <c r="S14" s="275">
        <v>0</v>
      </c>
      <c r="T14" s="291">
        <v>0</v>
      </c>
      <c r="U14" s="291">
        <v>0</v>
      </c>
      <c r="V14" s="276">
        <f t="shared" si="0"/>
        <v>0</v>
      </c>
    </row>
    <row r="15" spans="1:22">
      <c r="A15" s="147">
        <v>9</v>
      </c>
      <c r="B15" s="146" t="s">
        <v>75</v>
      </c>
      <c r="C15" s="274"/>
      <c r="D15" s="272"/>
      <c r="E15" s="272"/>
      <c r="F15" s="272"/>
      <c r="G15" s="272"/>
      <c r="H15" s="272"/>
      <c r="I15" s="272">
        <v>0</v>
      </c>
      <c r="J15" s="272">
        <v>0</v>
      </c>
      <c r="K15" s="272">
        <v>0</v>
      </c>
      <c r="L15" s="275">
        <v>0</v>
      </c>
      <c r="M15" s="274">
        <v>0</v>
      </c>
      <c r="N15" s="272">
        <v>0</v>
      </c>
      <c r="O15" s="272">
        <v>0</v>
      </c>
      <c r="P15" s="272">
        <v>0</v>
      </c>
      <c r="Q15" s="272">
        <v>0</v>
      </c>
      <c r="R15" s="272">
        <v>0</v>
      </c>
      <c r="S15" s="275">
        <v>0</v>
      </c>
      <c r="T15" s="291">
        <v>0</v>
      </c>
      <c r="U15" s="291">
        <v>0</v>
      </c>
      <c r="V15" s="276">
        <f t="shared" si="0"/>
        <v>0</v>
      </c>
    </row>
    <row r="16" spans="1:22">
      <c r="A16" s="147">
        <v>10</v>
      </c>
      <c r="B16" s="146" t="s">
        <v>69</v>
      </c>
      <c r="C16" s="274"/>
      <c r="D16" s="272"/>
      <c r="E16" s="272"/>
      <c r="F16" s="272"/>
      <c r="G16" s="272"/>
      <c r="H16" s="272"/>
      <c r="I16" s="272">
        <v>0</v>
      </c>
      <c r="J16" s="272">
        <v>0</v>
      </c>
      <c r="K16" s="272">
        <v>0</v>
      </c>
      <c r="L16" s="275">
        <v>0</v>
      </c>
      <c r="M16" s="274">
        <v>0</v>
      </c>
      <c r="N16" s="272">
        <v>0</v>
      </c>
      <c r="O16" s="272">
        <v>0</v>
      </c>
      <c r="P16" s="272">
        <v>0</v>
      </c>
      <c r="Q16" s="272">
        <v>0</v>
      </c>
      <c r="R16" s="272">
        <v>0</v>
      </c>
      <c r="S16" s="275">
        <v>0</v>
      </c>
      <c r="T16" s="291">
        <v>0</v>
      </c>
      <c r="U16" s="291">
        <v>0</v>
      </c>
      <c r="V16" s="276">
        <f t="shared" si="0"/>
        <v>0</v>
      </c>
    </row>
    <row r="17" spans="1:22">
      <c r="A17" s="147">
        <v>11</v>
      </c>
      <c r="B17" s="146" t="s">
        <v>70</v>
      </c>
      <c r="C17" s="274"/>
      <c r="D17" s="272"/>
      <c r="E17" s="272"/>
      <c r="F17" s="272"/>
      <c r="G17" s="272"/>
      <c r="H17" s="272"/>
      <c r="I17" s="272">
        <v>0</v>
      </c>
      <c r="J17" s="272">
        <v>0</v>
      </c>
      <c r="K17" s="272">
        <v>0</v>
      </c>
      <c r="L17" s="275">
        <v>0</v>
      </c>
      <c r="M17" s="274">
        <v>0</v>
      </c>
      <c r="N17" s="272">
        <v>0</v>
      </c>
      <c r="O17" s="272">
        <v>0</v>
      </c>
      <c r="P17" s="272">
        <v>0</v>
      </c>
      <c r="Q17" s="272">
        <v>0</v>
      </c>
      <c r="R17" s="272">
        <v>0</v>
      </c>
      <c r="S17" s="275">
        <v>0</v>
      </c>
      <c r="T17" s="291">
        <v>0</v>
      </c>
      <c r="U17" s="291">
        <v>0</v>
      </c>
      <c r="V17" s="276">
        <f t="shared" si="0"/>
        <v>0</v>
      </c>
    </row>
    <row r="18" spans="1:22">
      <c r="A18" s="147">
        <v>12</v>
      </c>
      <c r="B18" s="146" t="s">
        <v>71</v>
      </c>
      <c r="C18" s="274"/>
      <c r="D18" s="272"/>
      <c r="E18" s="272"/>
      <c r="F18" s="272"/>
      <c r="G18" s="272"/>
      <c r="H18" s="272"/>
      <c r="I18" s="272">
        <v>0</v>
      </c>
      <c r="J18" s="272">
        <v>0</v>
      </c>
      <c r="K18" s="272">
        <v>0</v>
      </c>
      <c r="L18" s="275">
        <v>0</v>
      </c>
      <c r="M18" s="274">
        <v>0</v>
      </c>
      <c r="N18" s="272">
        <v>0</v>
      </c>
      <c r="O18" s="272">
        <v>0</v>
      </c>
      <c r="P18" s="272">
        <v>0</v>
      </c>
      <c r="Q18" s="272">
        <v>0</v>
      </c>
      <c r="R18" s="272">
        <v>0</v>
      </c>
      <c r="S18" s="275">
        <v>0</v>
      </c>
      <c r="T18" s="291">
        <v>0</v>
      </c>
      <c r="U18" s="291">
        <v>0</v>
      </c>
      <c r="V18" s="276">
        <f t="shared" si="0"/>
        <v>0</v>
      </c>
    </row>
    <row r="19" spans="1:22">
      <c r="A19" s="147">
        <v>13</v>
      </c>
      <c r="B19" s="146" t="s">
        <v>72</v>
      </c>
      <c r="C19" s="274"/>
      <c r="D19" s="272"/>
      <c r="E19" s="272"/>
      <c r="F19" s="272"/>
      <c r="G19" s="272"/>
      <c r="H19" s="272"/>
      <c r="I19" s="272">
        <v>0</v>
      </c>
      <c r="J19" s="272">
        <v>0</v>
      </c>
      <c r="K19" s="272">
        <v>0</v>
      </c>
      <c r="L19" s="275">
        <v>0</v>
      </c>
      <c r="M19" s="274">
        <v>0</v>
      </c>
      <c r="N19" s="272">
        <v>0</v>
      </c>
      <c r="O19" s="272">
        <v>0</v>
      </c>
      <c r="P19" s="272">
        <v>0</v>
      </c>
      <c r="Q19" s="272">
        <v>0</v>
      </c>
      <c r="R19" s="272">
        <v>0</v>
      </c>
      <c r="S19" s="275">
        <v>0</v>
      </c>
      <c r="T19" s="291">
        <v>0</v>
      </c>
      <c r="U19" s="291">
        <v>0</v>
      </c>
      <c r="V19" s="276">
        <f t="shared" si="0"/>
        <v>0</v>
      </c>
    </row>
    <row r="20" spans="1:22">
      <c r="A20" s="147">
        <v>14</v>
      </c>
      <c r="B20" s="146" t="s">
        <v>248</v>
      </c>
      <c r="C20" s="274"/>
      <c r="D20" s="272"/>
      <c r="E20" s="272"/>
      <c r="F20" s="272"/>
      <c r="G20" s="272"/>
      <c r="H20" s="272"/>
      <c r="I20" s="272">
        <v>0</v>
      </c>
      <c r="J20" s="272">
        <v>0</v>
      </c>
      <c r="K20" s="272">
        <v>0</v>
      </c>
      <c r="L20" s="275">
        <v>0</v>
      </c>
      <c r="M20" s="274">
        <v>0</v>
      </c>
      <c r="N20" s="272">
        <v>0</v>
      </c>
      <c r="O20" s="272">
        <v>0</v>
      </c>
      <c r="P20" s="272">
        <v>0</v>
      </c>
      <c r="Q20" s="272">
        <v>0</v>
      </c>
      <c r="R20" s="272">
        <v>0</v>
      </c>
      <c r="S20" s="275">
        <v>0</v>
      </c>
      <c r="T20" s="291">
        <v>0</v>
      </c>
      <c r="U20" s="291">
        <v>0</v>
      </c>
      <c r="V20" s="276">
        <f t="shared" si="0"/>
        <v>0</v>
      </c>
    </row>
    <row r="21" spans="1:22" ht="13.5" thickBot="1">
      <c r="A21" s="92"/>
      <c r="B21" s="93" t="s">
        <v>68</v>
      </c>
      <c r="C21" s="277">
        <f>SUM(C7:C20)</f>
        <v>0</v>
      </c>
      <c r="D21" s="273">
        <f t="shared" ref="D21:V21" si="1">SUM(D7:D20)</f>
        <v>0</v>
      </c>
      <c r="E21" s="273">
        <f t="shared" si="1"/>
        <v>0</v>
      </c>
      <c r="F21" s="273">
        <f t="shared" si="1"/>
        <v>0</v>
      </c>
      <c r="G21" s="273">
        <f t="shared" si="1"/>
        <v>0</v>
      </c>
      <c r="H21" s="273">
        <f t="shared" si="1"/>
        <v>0</v>
      </c>
      <c r="I21" s="273">
        <f t="shared" si="1"/>
        <v>0</v>
      </c>
      <c r="J21" s="273">
        <f t="shared" si="1"/>
        <v>0</v>
      </c>
      <c r="K21" s="273">
        <f t="shared" si="1"/>
        <v>0</v>
      </c>
      <c r="L21" s="278">
        <f t="shared" si="1"/>
        <v>0</v>
      </c>
      <c r="M21" s="277">
        <f t="shared" si="1"/>
        <v>0</v>
      </c>
      <c r="N21" s="273">
        <f t="shared" si="1"/>
        <v>0</v>
      </c>
      <c r="O21" s="273">
        <f t="shared" si="1"/>
        <v>0</v>
      </c>
      <c r="P21" s="273">
        <f t="shared" si="1"/>
        <v>0</v>
      </c>
      <c r="Q21" s="273">
        <f t="shared" si="1"/>
        <v>0</v>
      </c>
      <c r="R21" s="273">
        <f t="shared" si="1"/>
        <v>0</v>
      </c>
      <c r="S21" s="278">
        <f t="shared" si="1"/>
        <v>0</v>
      </c>
      <c r="T21" s="278">
        <f>SUM(T7:T20)</f>
        <v>0</v>
      </c>
      <c r="U21" s="278">
        <f t="shared" si="1"/>
        <v>0</v>
      </c>
      <c r="V21" s="279">
        <f t="shared" si="1"/>
        <v>0</v>
      </c>
    </row>
    <row r="24" spans="1:22">
      <c r="C24" s="63"/>
      <c r="D24" s="63"/>
      <c r="E24" s="63"/>
    </row>
    <row r="25" spans="1:22">
      <c r="A25" s="58"/>
      <c r="B25" s="58"/>
      <c r="D25" s="63"/>
      <c r="E25" s="63"/>
    </row>
    <row r="26" spans="1:22">
      <c r="A26" s="58"/>
      <c r="B26" s="86"/>
      <c r="D26" s="63"/>
      <c r="E26" s="63"/>
    </row>
    <row r="27" spans="1:22">
      <c r="A27" s="58"/>
      <c r="B27" s="58"/>
      <c r="D27" s="63"/>
      <c r="E27" s="63"/>
    </row>
    <row r="28" spans="1:22">
      <c r="A28" s="58"/>
      <c r="B28" s="86"/>
      <c r="D28" s="63"/>
      <c r="E28" s="6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5" zoomScaleNormal="85" workbookViewId="0">
      <pane xSplit="1" ySplit="7" topLeftCell="C8" activePane="bottomRight" state="frozen"/>
      <selection activeCell="L18" sqref="L18"/>
      <selection pane="topRight" activeCell="L18" sqref="L18"/>
      <selection pane="bottomLeft" activeCell="L18" sqref="L18"/>
      <selection pane="bottomRight" activeCell="K22" sqref="K22"/>
    </sheetView>
  </sheetViews>
  <sheetFormatPr defaultColWidth="9.28515625" defaultRowHeight="12.75"/>
  <cols>
    <col min="1" max="1" width="10.5703125" style="1" bestFit="1" customWidth="1"/>
    <col min="2" max="2" width="101.7109375" style="1" customWidth="1"/>
    <col min="3" max="3" width="13.7109375" style="1" customWidth="1"/>
    <col min="4" max="4" width="14.7109375" style="1" bestFit="1" customWidth="1"/>
    <col min="5" max="5" width="17.7109375" style="1" customWidth="1"/>
    <col min="6" max="6" width="15.7109375" style="1" customWidth="1"/>
    <col min="7" max="7" width="17.42578125" style="1" customWidth="1"/>
    <col min="8" max="8" width="15.28515625" style="1" customWidth="1"/>
    <col min="9" max="16384" width="9.28515625" style="9"/>
  </cols>
  <sheetData>
    <row r="1" spans="1:9">
      <c r="A1" s="1" t="s">
        <v>188</v>
      </c>
      <c r="B1" s="1" t="str">
        <f>Info!C2</f>
        <v>სს სილქ როუდ ბანკი</v>
      </c>
    </row>
    <row r="2" spans="1:9">
      <c r="A2" s="1" t="s">
        <v>189</v>
      </c>
      <c r="B2" s="618">
        <f>'1. key ratios'!B2</f>
        <v>44561</v>
      </c>
    </row>
    <row r="4" spans="1:9" ht="13.5" thickBot="1">
      <c r="A4" s="1" t="s">
        <v>416</v>
      </c>
      <c r="B4" s="51" t="s">
        <v>458</v>
      </c>
    </row>
    <row r="5" spans="1:9">
      <c r="A5" s="90"/>
      <c r="B5" s="144"/>
      <c r="C5" s="149" t="s">
        <v>0</v>
      </c>
      <c r="D5" s="149" t="s">
        <v>1</v>
      </c>
      <c r="E5" s="149" t="s">
        <v>2</v>
      </c>
      <c r="F5" s="149" t="s">
        <v>3</v>
      </c>
      <c r="G5" s="289" t="s">
        <v>4</v>
      </c>
      <c r="H5" s="150" t="s">
        <v>5</v>
      </c>
      <c r="I5" s="19"/>
    </row>
    <row r="6" spans="1:9" ht="15" customHeight="1">
      <c r="A6" s="143"/>
      <c r="B6" s="17"/>
      <c r="C6" s="708" t="s">
        <v>450</v>
      </c>
      <c r="D6" s="719" t="s">
        <v>471</v>
      </c>
      <c r="E6" s="720"/>
      <c r="F6" s="708" t="s">
        <v>477</v>
      </c>
      <c r="G6" s="708" t="s">
        <v>478</v>
      </c>
      <c r="H6" s="717" t="s">
        <v>452</v>
      </c>
      <c r="I6" s="19"/>
    </row>
    <row r="7" spans="1:9" ht="63.75">
      <c r="A7" s="143"/>
      <c r="B7" s="17"/>
      <c r="C7" s="709"/>
      <c r="D7" s="293" t="s">
        <v>453</v>
      </c>
      <c r="E7" s="293" t="s">
        <v>451</v>
      </c>
      <c r="F7" s="709"/>
      <c r="G7" s="709"/>
      <c r="H7" s="718"/>
      <c r="I7" s="19"/>
    </row>
    <row r="8" spans="1:9">
      <c r="A8" s="82">
        <v>1</v>
      </c>
      <c r="B8" s="65" t="s">
        <v>216</v>
      </c>
      <c r="C8" s="272">
        <v>38123810.030000001</v>
      </c>
      <c r="D8" s="272"/>
      <c r="E8" s="272"/>
      <c r="F8" s="272">
        <v>2296251.4700000002</v>
      </c>
      <c r="G8" s="290">
        <v>2296251.4700000002</v>
      </c>
      <c r="H8" s="296">
        <f>G8/(C8+E8)</f>
        <v>6.023142671713707E-2</v>
      </c>
    </row>
    <row r="9" spans="1:9" ht="15" customHeight="1">
      <c r="A9" s="82">
        <v>2</v>
      </c>
      <c r="B9" s="65" t="s">
        <v>217</v>
      </c>
      <c r="C9" s="272">
        <v>0</v>
      </c>
      <c r="D9" s="272"/>
      <c r="E9" s="272"/>
      <c r="F9" s="272">
        <v>0</v>
      </c>
      <c r="G9" s="290">
        <v>0</v>
      </c>
      <c r="H9" s="296" t="e">
        <f t="shared" ref="H9:H21" si="0">G9/(C9+E9)</f>
        <v>#DIV/0!</v>
      </c>
    </row>
    <row r="10" spans="1:9">
      <c r="A10" s="82">
        <v>3</v>
      </c>
      <c r="B10" s="65" t="s">
        <v>218</v>
      </c>
      <c r="C10" s="272">
        <v>0</v>
      </c>
      <c r="D10" s="272"/>
      <c r="E10" s="272"/>
      <c r="F10" s="272">
        <v>0</v>
      </c>
      <c r="G10" s="290">
        <v>0</v>
      </c>
      <c r="H10" s="296" t="e">
        <f t="shared" si="0"/>
        <v>#DIV/0!</v>
      </c>
    </row>
    <row r="11" spans="1:9">
      <c r="A11" s="82">
        <v>4</v>
      </c>
      <c r="B11" s="65" t="s">
        <v>219</v>
      </c>
      <c r="C11" s="272">
        <v>0</v>
      </c>
      <c r="D11" s="272"/>
      <c r="E11" s="272"/>
      <c r="F11" s="272">
        <v>0</v>
      </c>
      <c r="G11" s="290">
        <v>0</v>
      </c>
      <c r="H11" s="296" t="e">
        <f t="shared" si="0"/>
        <v>#DIV/0!</v>
      </c>
    </row>
    <row r="12" spans="1:9">
      <c r="A12" s="82">
        <v>5</v>
      </c>
      <c r="B12" s="65" t="s">
        <v>220</v>
      </c>
      <c r="C12" s="272">
        <v>0</v>
      </c>
      <c r="D12" s="272"/>
      <c r="E12" s="272"/>
      <c r="F12" s="272">
        <v>0</v>
      </c>
      <c r="G12" s="290">
        <v>0</v>
      </c>
      <c r="H12" s="296" t="e">
        <f t="shared" si="0"/>
        <v>#DIV/0!</v>
      </c>
    </row>
    <row r="13" spans="1:9">
      <c r="A13" s="82">
        <v>6</v>
      </c>
      <c r="B13" s="65" t="s">
        <v>221</v>
      </c>
      <c r="C13" s="272">
        <v>12630573.760000002</v>
      </c>
      <c r="D13" s="272"/>
      <c r="E13" s="272"/>
      <c r="F13" s="272">
        <v>12373882.856000001</v>
      </c>
      <c r="G13" s="290">
        <v>12373882.856000001</v>
      </c>
      <c r="H13" s="296">
        <f t="shared" si="0"/>
        <v>0.9796770195180744</v>
      </c>
    </row>
    <row r="14" spans="1:9">
      <c r="A14" s="82">
        <v>7</v>
      </c>
      <c r="B14" s="65" t="s">
        <v>73</v>
      </c>
      <c r="C14" s="272">
        <v>9517585</v>
      </c>
      <c r="D14" s="272">
        <v>255863.6</v>
      </c>
      <c r="E14" s="272">
        <v>155976</v>
      </c>
      <c r="F14" s="272">
        <v>9673561</v>
      </c>
      <c r="G14" s="290">
        <v>9673561</v>
      </c>
      <c r="H14" s="296">
        <f>G14/(C14+E14)</f>
        <v>1</v>
      </c>
    </row>
    <row r="15" spans="1:9">
      <c r="A15" s="82">
        <v>8</v>
      </c>
      <c r="B15" s="65" t="s">
        <v>74</v>
      </c>
      <c r="C15" s="272">
        <v>4787164.97</v>
      </c>
      <c r="D15" s="272"/>
      <c r="E15" s="272"/>
      <c r="F15" s="272">
        <v>4787164.97</v>
      </c>
      <c r="G15" s="290">
        <v>4787164.97</v>
      </c>
      <c r="H15" s="296">
        <f t="shared" si="0"/>
        <v>1</v>
      </c>
    </row>
    <row r="16" spans="1:9">
      <c r="A16" s="82">
        <v>9</v>
      </c>
      <c r="B16" s="65" t="s">
        <v>75</v>
      </c>
      <c r="C16" s="272">
        <v>0</v>
      </c>
      <c r="D16" s="272"/>
      <c r="E16" s="272"/>
      <c r="F16" s="272">
        <v>0</v>
      </c>
      <c r="G16" s="290">
        <v>0</v>
      </c>
      <c r="H16" s="296" t="e">
        <f t="shared" si="0"/>
        <v>#DIV/0!</v>
      </c>
    </row>
    <row r="17" spans="1:8">
      <c r="A17" s="82">
        <v>10</v>
      </c>
      <c r="B17" s="65" t="s">
        <v>69</v>
      </c>
      <c r="C17" s="272">
        <v>822167.36</v>
      </c>
      <c r="D17" s="272"/>
      <c r="E17" s="272"/>
      <c r="F17" s="272">
        <v>822167.36</v>
      </c>
      <c r="G17" s="290">
        <v>822167.36</v>
      </c>
      <c r="H17" s="296">
        <f t="shared" si="0"/>
        <v>1</v>
      </c>
    </row>
    <row r="18" spans="1:8">
      <c r="A18" s="82">
        <v>11</v>
      </c>
      <c r="B18" s="65" t="s">
        <v>70</v>
      </c>
      <c r="C18" s="272">
        <v>106795.69999999997</v>
      </c>
      <c r="D18" s="272"/>
      <c r="E18" s="272"/>
      <c r="F18" s="272">
        <v>160193.54999999996</v>
      </c>
      <c r="G18" s="290">
        <v>160193.54999999996</v>
      </c>
      <c r="H18" s="296">
        <f t="shared" si="0"/>
        <v>1.5</v>
      </c>
    </row>
    <row r="19" spans="1:8">
      <c r="A19" s="82">
        <v>12</v>
      </c>
      <c r="B19" s="65" t="s">
        <v>71</v>
      </c>
      <c r="C19" s="272">
        <v>0</v>
      </c>
      <c r="D19" s="272"/>
      <c r="E19" s="272"/>
      <c r="F19" s="272">
        <v>0</v>
      </c>
      <c r="G19" s="290">
        <v>0</v>
      </c>
      <c r="H19" s="296" t="e">
        <f t="shared" si="0"/>
        <v>#DIV/0!</v>
      </c>
    </row>
    <row r="20" spans="1:8">
      <c r="A20" s="82">
        <v>13</v>
      </c>
      <c r="B20" s="65" t="s">
        <v>72</v>
      </c>
      <c r="C20" s="272">
        <v>0</v>
      </c>
      <c r="D20" s="272"/>
      <c r="E20" s="272"/>
      <c r="F20" s="272">
        <v>0</v>
      </c>
      <c r="G20" s="290">
        <v>0</v>
      </c>
      <c r="H20" s="296" t="e">
        <f t="shared" si="0"/>
        <v>#DIV/0!</v>
      </c>
    </row>
    <row r="21" spans="1:8">
      <c r="A21" s="82">
        <v>14</v>
      </c>
      <c r="B21" s="65" t="s">
        <v>248</v>
      </c>
      <c r="C21" s="272">
        <v>25017000.109999999</v>
      </c>
      <c r="D21" s="272"/>
      <c r="E21" s="272"/>
      <c r="F21" s="272">
        <v>23496610.253999997</v>
      </c>
      <c r="G21" s="290">
        <v>23496610.253999997</v>
      </c>
      <c r="H21" s="296">
        <f t="shared" si="0"/>
        <v>0.93922573252928676</v>
      </c>
    </row>
    <row r="22" spans="1:8" ht="13.5" thickBot="1">
      <c r="A22" s="145"/>
      <c r="B22" s="151" t="s">
        <v>68</v>
      </c>
      <c r="C22" s="273">
        <f>SUM(C8:C21)</f>
        <v>91005096.930000007</v>
      </c>
      <c r="D22" s="273">
        <f>SUM(D8:D21)</f>
        <v>255863.6</v>
      </c>
      <c r="E22" s="273">
        <f>SUM(E8:E21)</f>
        <v>155976</v>
      </c>
      <c r="F22" s="273">
        <f>SUM(F8:F21)</f>
        <v>53609831.459999993</v>
      </c>
      <c r="G22" s="273">
        <f>SUM(G8:G21)</f>
        <v>53609831.459999993</v>
      </c>
      <c r="H22" s="297">
        <f>G22/(C22+E22)</f>
        <v>0.58807810984372089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11" sqref="C11"/>
    </sheetView>
  </sheetViews>
  <sheetFormatPr defaultColWidth="9.28515625" defaultRowHeight="12.75"/>
  <cols>
    <col min="1" max="1" width="10.5703125" style="1" bestFit="1" customWidth="1"/>
    <col min="2" max="2" width="59.28515625" style="1" customWidth="1"/>
    <col min="3" max="11" width="12.7109375" style="1" customWidth="1"/>
    <col min="12" max="16384" width="9.28515625" style="1"/>
  </cols>
  <sheetData>
    <row r="1" spans="1:11">
      <c r="A1" s="1" t="s">
        <v>188</v>
      </c>
      <c r="B1" s="1" t="str">
        <f>Info!C2</f>
        <v>სს სილქ როუდ ბანკი</v>
      </c>
    </row>
    <row r="2" spans="1:11">
      <c r="A2" s="1" t="s">
        <v>189</v>
      </c>
      <c r="B2" s="618">
        <f>'1. key ratios'!B2</f>
        <v>44561</v>
      </c>
    </row>
    <row r="4" spans="1:11" ht="13.5" thickBot="1">
      <c r="A4" s="1" t="s">
        <v>519</v>
      </c>
      <c r="B4" s="51" t="s">
        <v>518</v>
      </c>
    </row>
    <row r="5" spans="1:11" ht="30" customHeight="1">
      <c r="A5" s="724"/>
      <c r="B5" s="725"/>
      <c r="C5" s="722" t="s">
        <v>551</v>
      </c>
      <c r="D5" s="722"/>
      <c r="E5" s="722"/>
      <c r="F5" s="722" t="s">
        <v>552</v>
      </c>
      <c r="G5" s="722"/>
      <c r="H5" s="722"/>
      <c r="I5" s="722" t="s">
        <v>553</v>
      </c>
      <c r="J5" s="722"/>
      <c r="K5" s="723"/>
    </row>
    <row r="6" spans="1:11">
      <c r="A6" s="329"/>
      <c r="B6" s="330"/>
      <c r="C6" s="331" t="s">
        <v>27</v>
      </c>
      <c r="D6" s="331" t="s">
        <v>96</v>
      </c>
      <c r="E6" s="331" t="s">
        <v>68</v>
      </c>
      <c r="F6" s="331" t="s">
        <v>27</v>
      </c>
      <c r="G6" s="331" t="s">
        <v>96</v>
      </c>
      <c r="H6" s="331" t="s">
        <v>68</v>
      </c>
      <c r="I6" s="331" t="s">
        <v>27</v>
      </c>
      <c r="J6" s="331" t="s">
        <v>96</v>
      </c>
      <c r="K6" s="333" t="s">
        <v>68</v>
      </c>
    </row>
    <row r="7" spans="1:11">
      <c r="A7" s="334" t="s">
        <v>489</v>
      </c>
      <c r="B7" s="328"/>
      <c r="C7" s="328"/>
      <c r="D7" s="328"/>
      <c r="E7" s="328"/>
      <c r="F7" s="328"/>
      <c r="G7" s="328"/>
      <c r="H7" s="328"/>
      <c r="I7" s="328"/>
      <c r="J7" s="328"/>
      <c r="K7" s="335"/>
    </row>
    <row r="8" spans="1:11">
      <c r="A8" s="327">
        <v>1</v>
      </c>
      <c r="B8" s="305" t="s">
        <v>489</v>
      </c>
      <c r="C8" s="303"/>
      <c r="D8" s="303"/>
      <c r="E8" s="303"/>
      <c r="F8" s="306">
        <v>24788937.429999996</v>
      </c>
      <c r="G8" s="306">
        <v>14784900.469999999</v>
      </c>
      <c r="H8" s="306">
        <v>39573837.899999991</v>
      </c>
      <c r="I8" s="306">
        <v>20148996.819999997</v>
      </c>
      <c r="J8" s="306">
        <v>2755769.13</v>
      </c>
      <c r="K8" s="315">
        <v>22904765.949999996</v>
      </c>
    </row>
    <row r="9" spans="1:11">
      <c r="A9" s="334" t="s">
        <v>490</v>
      </c>
      <c r="B9" s="328"/>
      <c r="C9" s="328"/>
      <c r="D9" s="328"/>
      <c r="E9" s="328"/>
      <c r="F9" s="328"/>
      <c r="G9" s="328"/>
      <c r="H9" s="328"/>
      <c r="I9" s="328"/>
      <c r="J9" s="328"/>
      <c r="K9" s="335"/>
    </row>
    <row r="10" spans="1:11">
      <c r="A10" s="336">
        <v>2</v>
      </c>
      <c r="B10" s="307" t="s">
        <v>491</v>
      </c>
      <c r="C10" s="307">
        <v>543975.77</v>
      </c>
      <c r="D10" s="308">
        <v>2351055.2099999995</v>
      </c>
      <c r="E10" s="308">
        <v>2895030.9799999995</v>
      </c>
      <c r="F10" s="308">
        <v>162061.15940000003</v>
      </c>
      <c r="G10" s="308">
        <v>950043.20585000003</v>
      </c>
      <c r="H10" s="308">
        <v>1112104.36525</v>
      </c>
      <c r="I10" s="308">
        <v>30077.657500000001</v>
      </c>
      <c r="J10" s="308">
        <v>122119.25200000004</v>
      </c>
      <c r="K10" s="337">
        <v>152196.90950000004</v>
      </c>
    </row>
    <row r="11" spans="1:11">
      <c r="A11" s="336">
        <v>3</v>
      </c>
      <c r="B11" s="307" t="s">
        <v>492</v>
      </c>
      <c r="C11" s="307">
        <v>6532573.1900000004</v>
      </c>
      <c r="D11" s="308">
        <v>10536911.410000002</v>
      </c>
      <c r="E11" s="308">
        <v>17069484.600000001</v>
      </c>
      <c r="F11" s="308">
        <v>3115721.1412499994</v>
      </c>
      <c r="G11" s="308">
        <v>5315325.4927500002</v>
      </c>
      <c r="H11" s="308">
        <v>8431046.6339999996</v>
      </c>
      <c r="I11" s="308">
        <v>2172808.1875</v>
      </c>
      <c r="J11" s="308">
        <v>2442900.0595</v>
      </c>
      <c r="K11" s="337">
        <v>4615708.2469999995</v>
      </c>
    </row>
    <row r="12" spans="1:11">
      <c r="A12" s="336">
        <v>4</v>
      </c>
      <c r="B12" s="307" t="s">
        <v>493</v>
      </c>
      <c r="C12" s="307">
        <v>29469834.380000003</v>
      </c>
      <c r="D12" s="308">
        <v>0</v>
      </c>
      <c r="E12" s="308">
        <v>29469834.380000003</v>
      </c>
      <c r="F12" s="308"/>
      <c r="G12" s="308"/>
      <c r="H12" s="308">
        <v>0</v>
      </c>
      <c r="I12" s="308"/>
      <c r="J12" s="308"/>
      <c r="K12" s="337">
        <v>0</v>
      </c>
    </row>
    <row r="13" spans="1:11">
      <c r="A13" s="336">
        <v>5</v>
      </c>
      <c r="B13" s="307" t="s">
        <v>494</v>
      </c>
      <c r="C13" s="307">
        <v>182594.03</v>
      </c>
      <c r="D13" s="308">
        <v>62504.34</v>
      </c>
      <c r="E13" s="308">
        <v>245098.37</v>
      </c>
      <c r="F13" s="308">
        <v>23171.5478</v>
      </c>
      <c r="G13" s="308">
        <v>3125.2170000000001</v>
      </c>
      <c r="H13" s="308">
        <v>26296.764800000001</v>
      </c>
      <c r="I13" s="308">
        <v>9492.0775000000012</v>
      </c>
      <c r="J13" s="308">
        <v>4687.8254999999999</v>
      </c>
      <c r="K13" s="337">
        <v>14179.903000000002</v>
      </c>
    </row>
    <row r="14" spans="1:11">
      <c r="A14" s="336">
        <v>6</v>
      </c>
      <c r="B14" s="307" t="s">
        <v>509</v>
      </c>
      <c r="C14" s="307"/>
      <c r="D14" s="308"/>
      <c r="E14" s="308">
        <v>0</v>
      </c>
      <c r="F14" s="308">
        <v>0</v>
      </c>
      <c r="G14" s="308">
        <v>0</v>
      </c>
      <c r="H14" s="308">
        <v>0</v>
      </c>
      <c r="I14" s="308">
        <v>0</v>
      </c>
      <c r="J14" s="308">
        <v>0</v>
      </c>
      <c r="K14" s="337">
        <v>0</v>
      </c>
    </row>
    <row r="15" spans="1:11">
      <c r="A15" s="336">
        <v>7</v>
      </c>
      <c r="B15" s="307" t="s">
        <v>496</v>
      </c>
      <c r="C15" s="307">
        <v>1400306.64</v>
      </c>
      <c r="D15" s="308">
        <v>667444.93999999994</v>
      </c>
      <c r="E15" s="308">
        <v>2067751.5799999998</v>
      </c>
      <c r="F15" s="308">
        <v>1078066.4099999999</v>
      </c>
      <c r="G15" s="308">
        <v>659456.43999999994</v>
      </c>
      <c r="H15" s="308">
        <v>1737522.8499999999</v>
      </c>
      <c r="I15" s="308">
        <v>1078066.4099999999</v>
      </c>
      <c r="J15" s="308">
        <v>659456.43999999994</v>
      </c>
      <c r="K15" s="337">
        <v>1737522.8499999999</v>
      </c>
    </row>
    <row r="16" spans="1:11">
      <c r="A16" s="336">
        <v>8</v>
      </c>
      <c r="B16" s="309" t="s">
        <v>497</v>
      </c>
      <c r="C16" s="307">
        <v>38129284.010000005</v>
      </c>
      <c r="D16" s="308">
        <v>13617915.9</v>
      </c>
      <c r="E16" s="308">
        <v>51747199.910000004</v>
      </c>
      <c r="F16" s="308">
        <v>4379020.2584499996</v>
      </c>
      <c r="G16" s="308">
        <v>6927950.3555999994</v>
      </c>
      <c r="H16" s="308">
        <v>11306970.614049999</v>
      </c>
      <c r="I16" s="308">
        <v>3290444.3325000005</v>
      </c>
      <c r="J16" s="308">
        <v>3229163.5769999996</v>
      </c>
      <c r="K16" s="337">
        <v>6519607.9094999991</v>
      </c>
    </row>
    <row r="17" spans="1:11">
      <c r="A17" s="334" t="s">
        <v>498</v>
      </c>
      <c r="B17" s="328"/>
      <c r="C17" s="328"/>
      <c r="D17" s="328"/>
      <c r="E17" s="328"/>
      <c r="F17" s="328"/>
      <c r="G17" s="328"/>
      <c r="H17" s="328"/>
      <c r="I17" s="328"/>
      <c r="J17" s="328"/>
      <c r="K17" s="335"/>
    </row>
    <row r="18" spans="1:11">
      <c r="A18" s="336">
        <v>9</v>
      </c>
      <c r="B18" s="307" t="s">
        <v>499</v>
      </c>
      <c r="C18" s="307">
        <v>0</v>
      </c>
      <c r="D18" s="308">
        <v>0</v>
      </c>
      <c r="E18" s="308">
        <v>0</v>
      </c>
      <c r="F18" s="308"/>
      <c r="G18" s="308"/>
      <c r="H18" s="308">
        <v>0</v>
      </c>
      <c r="I18" s="308"/>
      <c r="J18" s="308"/>
      <c r="K18" s="337">
        <v>0</v>
      </c>
    </row>
    <row r="19" spans="1:11">
      <c r="A19" s="336">
        <v>10</v>
      </c>
      <c r="B19" s="307" t="s">
        <v>500</v>
      </c>
      <c r="C19" s="307">
        <v>11724153.770000001</v>
      </c>
      <c r="D19" s="308">
        <v>14260878.690000001</v>
      </c>
      <c r="E19" s="308">
        <v>25985032.460000001</v>
      </c>
      <c r="F19" s="308">
        <v>129197.23500000002</v>
      </c>
      <c r="G19" s="308">
        <v>24705.814999999999</v>
      </c>
      <c r="H19" s="308">
        <v>153903.05000000002</v>
      </c>
      <c r="I19" s="308">
        <v>4769137.8449999997</v>
      </c>
      <c r="J19" s="308">
        <v>12056427.365</v>
      </c>
      <c r="K19" s="337">
        <v>16825565.210000001</v>
      </c>
    </row>
    <row r="20" spans="1:11">
      <c r="A20" s="336">
        <v>11</v>
      </c>
      <c r="B20" s="307" t="s">
        <v>501</v>
      </c>
      <c r="C20" s="307">
        <v>3196963.79</v>
      </c>
      <c r="D20" s="308">
        <v>0</v>
      </c>
      <c r="E20" s="308">
        <v>3196963.79</v>
      </c>
      <c r="F20" s="308"/>
      <c r="G20" s="308">
        <v>0</v>
      </c>
      <c r="H20" s="308">
        <v>0</v>
      </c>
      <c r="I20" s="308">
        <v>0</v>
      </c>
      <c r="J20" s="308">
        <v>0</v>
      </c>
      <c r="K20" s="337">
        <v>0</v>
      </c>
    </row>
    <row r="21" spans="1:11" ht="13.5" thickBot="1">
      <c r="A21" s="207">
        <v>12</v>
      </c>
      <c r="B21" s="338" t="s">
        <v>502</v>
      </c>
      <c r="C21" s="339">
        <v>14921117.560000002</v>
      </c>
      <c r="D21" s="340">
        <v>14260878.690000001</v>
      </c>
      <c r="E21" s="339">
        <v>29181996.250000004</v>
      </c>
      <c r="F21" s="340">
        <v>129197.23500000002</v>
      </c>
      <c r="G21" s="340">
        <v>24705.814999999999</v>
      </c>
      <c r="H21" s="340">
        <v>153903.05000000002</v>
      </c>
      <c r="I21" s="340">
        <v>4769137.8449999997</v>
      </c>
      <c r="J21" s="340">
        <v>12056427.365</v>
      </c>
      <c r="K21" s="341">
        <v>16825565.210000001</v>
      </c>
    </row>
    <row r="22" spans="1:11" ht="38.25" customHeight="1" thickBot="1">
      <c r="A22" s="325"/>
      <c r="B22" s="326"/>
      <c r="C22" s="326"/>
      <c r="D22" s="326"/>
      <c r="E22" s="326"/>
      <c r="F22" s="721" t="s">
        <v>503</v>
      </c>
      <c r="G22" s="722"/>
      <c r="H22" s="722"/>
      <c r="I22" s="721" t="s">
        <v>504</v>
      </c>
      <c r="J22" s="722"/>
      <c r="K22" s="723"/>
    </row>
    <row r="23" spans="1:11">
      <c r="A23" s="316">
        <v>13</v>
      </c>
      <c r="B23" s="310" t="s">
        <v>489</v>
      </c>
      <c r="C23" s="324"/>
      <c r="D23" s="324"/>
      <c r="E23" s="324"/>
      <c r="F23" s="311">
        <v>24788937.429999996</v>
      </c>
      <c r="G23" s="311">
        <v>14784900.469999999</v>
      </c>
      <c r="H23" s="311">
        <v>39573837.899999991</v>
      </c>
      <c r="I23" s="311">
        <v>20148996.819999997</v>
      </c>
      <c r="J23" s="311">
        <v>2755769.13</v>
      </c>
      <c r="K23" s="317">
        <v>22904765.949999996</v>
      </c>
    </row>
    <row r="24" spans="1:11" ht="13.5" thickBot="1">
      <c r="A24" s="318">
        <v>14</v>
      </c>
      <c r="B24" s="312" t="s">
        <v>505</v>
      </c>
      <c r="C24" s="342"/>
      <c r="D24" s="322"/>
      <c r="E24" s="323"/>
      <c r="F24" s="313">
        <v>4249823.0234499993</v>
      </c>
      <c r="G24" s="313">
        <v>6903244.540599999</v>
      </c>
      <c r="H24" s="313">
        <v>11153067.564049998</v>
      </c>
      <c r="I24" s="313">
        <v>822611.083125</v>
      </c>
      <c r="J24" s="313">
        <v>807290.8942499999</v>
      </c>
      <c r="K24" s="319">
        <v>4365203.1740000006</v>
      </c>
    </row>
    <row r="25" spans="1:11" ht="13.5" thickBot="1">
      <c r="A25" s="320">
        <v>15</v>
      </c>
      <c r="B25" s="314" t="s">
        <v>506</v>
      </c>
      <c r="C25" s="321"/>
      <c r="D25" s="321"/>
      <c r="E25" s="321"/>
      <c r="F25" s="644">
        <v>2.7999850795731245</v>
      </c>
      <c r="G25" s="644">
        <v>2.9061961191692207</v>
      </c>
      <c r="H25" s="644">
        <v>2.8442276600196359</v>
      </c>
      <c r="I25" s="644">
        <v>5.5182182177498138</v>
      </c>
      <c r="J25" s="644">
        <v>3.6998633241358445</v>
      </c>
      <c r="K25" s="645">
        <v>5.0627421929937411</v>
      </c>
    </row>
    <row r="28" spans="1:11" ht="63.75">
      <c r="B28" s="18" t="s">
        <v>550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8" sqref="C8"/>
    </sheetView>
  </sheetViews>
  <sheetFormatPr defaultColWidth="9.28515625" defaultRowHeight="15"/>
  <cols>
    <col min="1" max="1" width="10.5703125" style="60" bestFit="1" customWidth="1"/>
    <col min="2" max="2" width="95" style="60" customWidth="1"/>
    <col min="3" max="3" width="12.5703125" style="60" bestFit="1" customWidth="1"/>
    <col min="4" max="4" width="10" style="60" bestFit="1" customWidth="1"/>
    <col min="5" max="5" width="18.28515625" style="60" bestFit="1" customWidth="1"/>
    <col min="6" max="13" width="10.7109375" style="60" customWidth="1"/>
    <col min="14" max="14" width="31" style="60" bestFit="1" customWidth="1"/>
    <col min="15" max="16384" width="9.28515625" style="9"/>
  </cols>
  <sheetData>
    <row r="1" spans="1:14">
      <c r="A1" s="1" t="s">
        <v>188</v>
      </c>
      <c r="B1" s="60" t="str">
        <f>Info!C2</f>
        <v>სს სილქ როუდ ბანკი</v>
      </c>
    </row>
    <row r="2" spans="1:14" ht="14.25" customHeight="1">
      <c r="A2" s="60" t="s">
        <v>189</v>
      </c>
      <c r="B2" s="618">
        <f>'1. key ratios'!B2</f>
        <v>44561</v>
      </c>
    </row>
    <row r="3" spans="1:14" ht="14.25" customHeight="1"/>
    <row r="4" spans="1:14" ht="15.75" thickBot="1">
      <c r="A4" s="1" t="s">
        <v>417</v>
      </c>
      <c r="B4" s="84" t="s">
        <v>77</v>
      </c>
    </row>
    <row r="5" spans="1:14" s="20" customFormat="1" ht="12.75">
      <c r="A5" s="160"/>
      <c r="B5" s="161"/>
      <c r="C5" s="162" t="s">
        <v>0</v>
      </c>
      <c r="D5" s="162" t="s">
        <v>1</v>
      </c>
      <c r="E5" s="162" t="s">
        <v>2</v>
      </c>
      <c r="F5" s="162" t="s">
        <v>3</v>
      </c>
      <c r="G5" s="162" t="s">
        <v>4</v>
      </c>
      <c r="H5" s="162" t="s">
        <v>5</v>
      </c>
      <c r="I5" s="162" t="s">
        <v>237</v>
      </c>
      <c r="J5" s="162" t="s">
        <v>238</v>
      </c>
      <c r="K5" s="162" t="s">
        <v>239</v>
      </c>
      <c r="L5" s="162" t="s">
        <v>240</v>
      </c>
      <c r="M5" s="162" t="s">
        <v>241</v>
      </c>
      <c r="N5" s="163" t="s">
        <v>242</v>
      </c>
    </row>
    <row r="6" spans="1:14" ht="45">
      <c r="A6" s="152"/>
      <c r="B6" s="94"/>
      <c r="C6" s="95" t="s">
        <v>87</v>
      </c>
      <c r="D6" s="96" t="s">
        <v>76</v>
      </c>
      <c r="E6" s="97" t="s">
        <v>86</v>
      </c>
      <c r="F6" s="98">
        <v>0</v>
      </c>
      <c r="G6" s="98">
        <v>0.2</v>
      </c>
      <c r="H6" s="98">
        <v>0.35</v>
      </c>
      <c r="I6" s="98">
        <v>0.5</v>
      </c>
      <c r="J6" s="98">
        <v>0.75</v>
      </c>
      <c r="K6" s="98">
        <v>1</v>
      </c>
      <c r="L6" s="98">
        <v>1.5</v>
      </c>
      <c r="M6" s="98">
        <v>2.5</v>
      </c>
      <c r="N6" s="153" t="s">
        <v>77</v>
      </c>
    </row>
    <row r="7" spans="1:14">
      <c r="A7" s="154">
        <v>1</v>
      </c>
      <c r="B7" s="99" t="s">
        <v>78</v>
      </c>
      <c r="C7" s="280">
        <f>SUM(C8:C13)</f>
        <v>10067200</v>
      </c>
      <c r="D7" s="94"/>
      <c r="E7" s="283">
        <f t="shared" ref="E7:M7" si="0">SUM(E8:E13)</f>
        <v>201344</v>
      </c>
      <c r="F7" s="280">
        <f>SUM(F8:F13)</f>
        <v>0</v>
      </c>
      <c r="G7" s="280">
        <f t="shared" si="0"/>
        <v>0</v>
      </c>
      <c r="H7" s="280">
        <f t="shared" si="0"/>
        <v>0</v>
      </c>
      <c r="I7" s="280">
        <f t="shared" si="0"/>
        <v>0</v>
      </c>
      <c r="J7" s="280">
        <f t="shared" si="0"/>
        <v>0</v>
      </c>
      <c r="K7" s="280">
        <f t="shared" si="0"/>
        <v>201344</v>
      </c>
      <c r="L7" s="280">
        <f t="shared" si="0"/>
        <v>0</v>
      </c>
      <c r="M7" s="280">
        <f t="shared" si="0"/>
        <v>0</v>
      </c>
      <c r="N7" s="155">
        <f>SUM(N8:N13)</f>
        <v>201344</v>
      </c>
    </row>
    <row r="8" spans="1:14">
      <c r="A8" s="154">
        <v>1.1000000000000001</v>
      </c>
      <c r="B8" s="100" t="s">
        <v>79</v>
      </c>
      <c r="C8" s="281">
        <v>10067200</v>
      </c>
      <c r="D8" s="101">
        <v>0.02</v>
      </c>
      <c r="E8" s="283">
        <f>C8*D8</f>
        <v>201344</v>
      </c>
      <c r="F8" s="281"/>
      <c r="G8" s="281"/>
      <c r="H8" s="281"/>
      <c r="I8" s="281"/>
      <c r="J8" s="281"/>
      <c r="K8" s="281">
        <f>E8</f>
        <v>201344</v>
      </c>
      <c r="L8" s="281"/>
      <c r="M8" s="281"/>
      <c r="N8" s="155">
        <f>SUMPRODUCT($F$6:$M$6,F8:M8)</f>
        <v>201344</v>
      </c>
    </row>
    <row r="9" spans="1:14">
      <c r="A9" s="154">
        <v>1.2</v>
      </c>
      <c r="B9" s="100" t="s">
        <v>80</v>
      </c>
      <c r="C9" s="281">
        <v>0</v>
      </c>
      <c r="D9" s="101">
        <v>0.05</v>
      </c>
      <c r="E9" s="283">
        <f>C9*D9</f>
        <v>0</v>
      </c>
      <c r="F9" s="281"/>
      <c r="G9" s="281"/>
      <c r="H9" s="281"/>
      <c r="I9" s="281"/>
      <c r="J9" s="281"/>
      <c r="K9" s="281"/>
      <c r="L9" s="281"/>
      <c r="M9" s="281"/>
      <c r="N9" s="155">
        <f t="shared" ref="N9:N12" si="1">SUMPRODUCT($F$6:$M$6,F9:M9)</f>
        <v>0</v>
      </c>
    </row>
    <row r="10" spans="1:14">
      <c r="A10" s="154">
        <v>1.3</v>
      </c>
      <c r="B10" s="100" t="s">
        <v>81</v>
      </c>
      <c r="C10" s="281">
        <v>0</v>
      </c>
      <c r="D10" s="101">
        <v>0.08</v>
      </c>
      <c r="E10" s="283">
        <f>C10*D10</f>
        <v>0</v>
      </c>
      <c r="F10" s="281"/>
      <c r="G10" s="281"/>
      <c r="H10" s="281"/>
      <c r="I10" s="281"/>
      <c r="J10" s="281"/>
      <c r="K10" s="281"/>
      <c r="L10" s="281"/>
      <c r="M10" s="281"/>
      <c r="N10" s="155">
        <f>SUMPRODUCT($F$6:$M$6,F10:M10)</f>
        <v>0</v>
      </c>
    </row>
    <row r="11" spans="1:14">
      <c r="A11" s="154">
        <v>1.4</v>
      </c>
      <c r="B11" s="100" t="s">
        <v>82</v>
      </c>
      <c r="C11" s="281">
        <v>0</v>
      </c>
      <c r="D11" s="101">
        <v>0.11</v>
      </c>
      <c r="E11" s="283">
        <f>C11*D11</f>
        <v>0</v>
      </c>
      <c r="F11" s="281"/>
      <c r="G11" s="281"/>
      <c r="H11" s="281"/>
      <c r="I11" s="281"/>
      <c r="J11" s="281"/>
      <c r="K11" s="281"/>
      <c r="L11" s="281"/>
      <c r="M11" s="281"/>
      <c r="N11" s="155">
        <f t="shared" si="1"/>
        <v>0</v>
      </c>
    </row>
    <row r="12" spans="1:14">
      <c r="A12" s="154">
        <v>1.5</v>
      </c>
      <c r="B12" s="100" t="s">
        <v>83</v>
      </c>
      <c r="C12" s="281">
        <v>0</v>
      </c>
      <c r="D12" s="101">
        <v>0.14000000000000001</v>
      </c>
      <c r="E12" s="283">
        <f>C12*D12</f>
        <v>0</v>
      </c>
      <c r="F12" s="281"/>
      <c r="G12" s="281"/>
      <c r="H12" s="281"/>
      <c r="I12" s="281"/>
      <c r="J12" s="281"/>
      <c r="K12" s="281"/>
      <c r="L12" s="281"/>
      <c r="M12" s="281"/>
      <c r="N12" s="155">
        <f t="shared" si="1"/>
        <v>0</v>
      </c>
    </row>
    <row r="13" spans="1:14">
      <c r="A13" s="154">
        <v>1.6</v>
      </c>
      <c r="B13" s="102" t="s">
        <v>84</v>
      </c>
      <c r="C13" s="281">
        <v>0</v>
      </c>
      <c r="D13" s="103"/>
      <c r="E13" s="281"/>
      <c r="F13" s="281"/>
      <c r="G13" s="281"/>
      <c r="H13" s="281"/>
      <c r="I13" s="281"/>
      <c r="J13" s="281"/>
      <c r="K13" s="281"/>
      <c r="L13" s="281"/>
      <c r="M13" s="281"/>
      <c r="N13" s="155">
        <f>SUMPRODUCT($F$6:$M$6,F13:M13)</f>
        <v>0</v>
      </c>
    </row>
    <row r="14" spans="1:14">
      <c r="A14" s="154">
        <v>2</v>
      </c>
      <c r="B14" s="104" t="s">
        <v>85</v>
      </c>
      <c r="C14" s="280">
        <f>SUM(C15:C20)</f>
        <v>0</v>
      </c>
      <c r="D14" s="94"/>
      <c r="E14" s="283">
        <f t="shared" ref="E14:M14" si="2">SUM(E15:E20)</f>
        <v>0</v>
      </c>
      <c r="F14" s="281">
        <f t="shared" si="2"/>
        <v>0</v>
      </c>
      <c r="G14" s="281">
        <f t="shared" si="2"/>
        <v>0</v>
      </c>
      <c r="H14" s="281">
        <f t="shared" si="2"/>
        <v>0</v>
      </c>
      <c r="I14" s="281">
        <f t="shared" si="2"/>
        <v>0</v>
      </c>
      <c r="J14" s="281">
        <f t="shared" si="2"/>
        <v>0</v>
      </c>
      <c r="K14" s="281">
        <f t="shared" si="2"/>
        <v>0</v>
      </c>
      <c r="L14" s="281">
        <f t="shared" si="2"/>
        <v>0</v>
      </c>
      <c r="M14" s="281">
        <f t="shared" si="2"/>
        <v>0</v>
      </c>
      <c r="N14" s="155">
        <f>SUM(N15:N20)</f>
        <v>0</v>
      </c>
    </row>
    <row r="15" spans="1:14">
      <c r="A15" s="154">
        <v>2.1</v>
      </c>
      <c r="B15" s="102" t="s">
        <v>79</v>
      </c>
      <c r="C15" s="281"/>
      <c r="D15" s="101">
        <v>5.0000000000000001E-3</v>
      </c>
      <c r="E15" s="283">
        <f>C15*D15</f>
        <v>0</v>
      </c>
      <c r="F15" s="281"/>
      <c r="G15" s="281"/>
      <c r="H15" s="281"/>
      <c r="I15" s="281"/>
      <c r="J15" s="281"/>
      <c r="K15" s="281"/>
      <c r="L15" s="281"/>
      <c r="M15" s="281"/>
      <c r="N15" s="155">
        <f>SUMPRODUCT($F$6:$M$6,F15:M15)</f>
        <v>0</v>
      </c>
    </row>
    <row r="16" spans="1:14">
      <c r="A16" s="154">
        <v>2.2000000000000002</v>
      </c>
      <c r="B16" s="102" t="s">
        <v>80</v>
      </c>
      <c r="C16" s="281"/>
      <c r="D16" s="101">
        <v>0.01</v>
      </c>
      <c r="E16" s="283">
        <f>C16*D16</f>
        <v>0</v>
      </c>
      <c r="F16" s="281"/>
      <c r="G16" s="281"/>
      <c r="H16" s="281"/>
      <c r="I16" s="281"/>
      <c r="J16" s="281"/>
      <c r="K16" s="281"/>
      <c r="L16" s="281"/>
      <c r="M16" s="281"/>
      <c r="N16" s="155">
        <f t="shared" ref="N16:N20" si="3">SUMPRODUCT($F$6:$M$6,F16:M16)</f>
        <v>0</v>
      </c>
    </row>
    <row r="17" spans="1:14">
      <c r="A17" s="154">
        <v>2.2999999999999998</v>
      </c>
      <c r="B17" s="102" t="s">
        <v>81</v>
      </c>
      <c r="C17" s="281"/>
      <c r="D17" s="101">
        <v>0.02</v>
      </c>
      <c r="E17" s="283">
        <f>C17*D17</f>
        <v>0</v>
      </c>
      <c r="F17" s="281"/>
      <c r="G17" s="281"/>
      <c r="H17" s="281"/>
      <c r="I17" s="281"/>
      <c r="J17" s="281"/>
      <c r="K17" s="281"/>
      <c r="L17" s="281"/>
      <c r="M17" s="281"/>
      <c r="N17" s="155">
        <f t="shared" si="3"/>
        <v>0</v>
      </c>
    </row>
    <row r="18" spans="1:14">
      <c r="A18" s="154">
        <v>2.4</v>
      </c>
      <c r="B18" s="102" t="s">
        <v>82</v>
      </c>
      <c r="C18" s="281"/>
      <c r="D18" s="101">
        <v>0.03</v>
      </c>
      <c r="E18" s="283">
        <f>C18*D18</f>
        <v>0</v>
      </c>
      <c r="F18" s="281"/>
      <c r="G18" s="281"/>
      <c r="H18" s="281"/>
      <c r="I18" s="281"/>
      <c r="J18" s="281"/>
      <c r="K18" s="281"/>
      <c r="L18" s="281"/>
      <c r="M18" s="281"/>
      <c r="N18" s="155">
        <f t="shared" si="3"/>
        <v>0</v>
      </c>
    </row>
    <row r="19" spans="1:14">
      <c r="A19" s="154">
        <v>2.5</v>
      </c>
      <c r="B19" s="102" t="s">
        <v>83</v>
      </c>
      <c r="C19" s="281"/>
      <c r="D19" s="101">
        <v>0.04</v>
      </c>
      <c r="E19" s="283">
        <f>C19*D19</f>
        <v>0</v>
      </c>
      <c r="F19" s="281"/>
      <c r="G19" s="281"/>
      <c r="H19" s="281"/>
      <c r="I19" s="281"/>
      <c r="J19" s="281"/>
      <c r="K19" s="281"/>
      <c r="L19" s="281"/>
      <c r="M19" s="281"/>
      <c r="N19" s="155">
        <f t="shared" si="3"/>
        <v>0</v>
      </c>
    </row>
    <row r="20" spans="1:14">
      <c r="A20" s="154">
        <v>2.6</v>
      </c>
      <c r="B20" s="102" t="s">
        <v>84</v>
      </c>
      <c r="C20" s="281"/>
      <c r="D20" s="103"/>
      <c r="E20" s="284"/>
      <c r="F20" s="281"/>
      <c r="G20" s="281"/>
      <c r="H20" s="281"/>
      <c r="I20" s="281"/>
      <c r="J20" s="281"/>
      <c r="K20" s="281"/>
      <c r="L20" s="281"/>
      <c r="M20" s="281"/>
      <c r="N20" s="155">
        <f t="shared" si="3"/>
        <v>0</v>
      </c>
    </row>
    <row r="21" spans="1:14" ht="15.75" thickBot="1">
      <c r="A21" s="156">
        <v>3</v>
      </c>
      <c r="B21" s="157" t="s">
        <v>68</v>
      </c>
      <c r="C21" s="282">
        <f>C14+C7</f>
        <v>10067200</v>
      </c>
      <c r="D21" s="158"/>
      <c r="E21" s="285">
        <f>E14+E7</f>
        <v>201344</v>
      </c>
      <c r="F21" s="286">
        <f>F7+F14</f>
        <v>0</v>
      </c>
      <c r="G21" s="286">
        <f t="shared" ref="G21:L21" si="4">G7+G14</f>
        <v>0</v>
      </c>
      <c r="H21" s="286">
        <f t="shared" si="4"/>
        <v>0</v>
      </c>
      <c r="I21" s="286">
        <f t="shared" si="4"/>
        <v>0</v>
      </c>
      <c r="J21" s="286">
        <f t="shared" si="4"/>
        <v>0</v>
      </c>
      <c r="K21" s="286">
        <f t="shared" si="4"/>
        <v>201344</v>
      </c>
      <c r="L21" s="286">
        <f t="shared" si="4"/>
        <v>0</v>
      </c>
      <c r="M21" s="286">
        <f>M7+M14</f>
        <v>0</v>
      </c>
      <c r="N21" s="159">
        <f>N14+N7</f>
        <v>201344</v>
      </c>
    </row>
    <row r="22" spans="1:14">
      <c r="E22" s="287"/>
      <c r="F22" s="287"/>
      <c r="G22" s="287"/>
      <c r="H22" s="287"/>
      <c r="I22" s="287"/>
      <c r="J22" s="287"/>
      <c r="K22" s="287"/>
      <c r="L22" s="287"/>
      <c r="M22" s="287"/>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C6" sqref="C6:C41"/>
    </sheetView>
  </sheetViews>
  <sheetFormatPr defaultRowHeight="15"/>
  <cols>
    <col min="1" max="1" width="11.42578125" customWidth="1"/>
    <col min="2" max="2" width="76.7109375" style="2" customWidth="1"/>
    <col min="3" max="3" width="22.7109375" customWidth="1"/>
  </cols>
  <sheetData>
    <row r="1" spans="1:3">
      <c r="A1" s="1" t="s">
        <v>188</v>
      </c>
      <c r="B1" t="str">
        <f>Info!C2</f>
        <v>სს სილქ როუდ ბანკი</v>
      </c>
    </row>
    <row r="2" spans="1:3">
      <c r="A2" s="1" t="s">
        <v>189</v>
      </c>
      <c r="B2" s="618">
        <f>'1. key ratios'!B2</f>
        <v>44561</v>
      </c>
    </row>
    <row r="3" spans="1:3">
      <c r="A3" s="1"/>
      <c r="B3"/>
    </row>
    <row r="4" spans="1:3">
      <c r="A4" s="1" t="s">
        <v>595</v>
      </c>
      <c r="B4" t="s">
        <v>554</v>
      </c>
    </row>
    <row r="5" spans="1:3">
      <c r="A5" s="389"/>
      <c r="B5" s="389" t="s">
        <v>555</v>
      </c>
      <c r="C5" s="401"/>
    </row>
    <row r="6" spans="1:3">
      <c r="A6" s="390">
        <v>1</v>
      </c>
      <c r="B6" s="402" t="s">
        <v>607</v>
      </c>
      <c r="C6" s="403">
        <v>91245883.049999997</v>
      </c>
    </row>
    <row r="7" spans="1:3">
      <c r="A7" s="390">
        <v>2</v>
      </c>
      <c r="B7" s="402" t="s">
        <v>556</v>
      </c>
      <c r="C7" s="403">
        <v>-4202113.66</v>
      </c>
    </row>
    <row r="8" spans="1:3">
      <c r="A8" s="391">
        <v>3</v>
      </c>
      <c r="B8" s="404" t="s">
        <v>557</v>
      </c>
      <c r="C8" s="405">
        <v>87043769.390000001</v>
      </c>
    </row>
    <row r="9" spans="1:3">
      <c r="A9" s="392"/>
      <c r="B9" s="392" t="s">
        <v>558</v>
      </c>
      <c r="C9" s="406"/>
    </row>
    <row r="10" spans="1:3">
      <c r="A10" s="393">
        <v>4</v>
      </c>
      <c r="B10" s="407" t="s">
        <v>559</v>
      </c>
      <c r="C10" s="403"/>
    </row>
    <row r="11" spans="1:3">
      <c r="A11" s="393">
        <v>5</v>
      </c>
      <c r="B11" s="408" t="s">
        <v>560</v>
      </c>
      <c r="C11" s="403"/>
    </row>
    <row r="12" spans="1:3">
      <c r="A12" s="393" t="s">
        <v>561</v>
      </c>
      <c r="B12" s="402" t="s">
        <v>562</v>
      </c>
      <c r="C12" s="405">
        <v>201344</v>
      </c>
    </row>
    <row r="13" spans="1:3">
      <c r="A13" s="394">
        <v>6</v>
      </c>
      <c r="B13" s="409" t="s">
        <v>563</v>
      </c>
      <c r="C13" s="403"/>
    </row>
    <row r="14" spans="1:3">
      <c r="A14" s="394">
        <v>7</v>
      </c>
      <c r="B14" s="410" t="s">
        <v>564</v>
      </c>
      <c r="C14" s="403"/>
    </row>
    <row r="15" spans="1:3">
      <c r="A15" s="395">
        <v>8</v>
      </c>
      <c r="B15" s="402" t="s">
        <v>565</v>
      </c>
      <c r="C15" s="403"/>
    </row>
    <row r="16" spans="1:3" ht="24">
      <c r="A16" s="394">
        <v>9</v>
      </c>
      <c r="B16" s="410" t="s">
        <v>566</v>
      </c>
      <c r="C16" s="403"/>
    </row>
    <row r="17" spans="1:3">
      <c r="A17" s="394">
        <v>10</v>
      </c>
      <c r="B17" s="410" t="s">
        <v>567</v>
      </c>
      <c r="C17" s="403"/>
    </row>
    <row r="18" spans="1:3">
      <c r="A18" s="396">
        <v>11</v>
      </c>
      <c r="B18" s="411" t="s">
        <v>568</v>
      </c>
      <c r="C18" s="405">
        <v>201344</v>
      </c>
    </row>
    <row r="19" spans="1:3">
      <c r="A19" s="392"/>
      <c r="B19" s="392" t="s">
        <v>569</v>
      </c>
      <c r="C19" s="412"/>
    </row>
    <row r="20" spans="1:3">
      <c r="A20" s="394">
        <v>12</v>
      </c>
      <c r="B20" s="407" t="s">
        <v>570</v>
      </c>
      <c r="C20" s="403"/>
    </row>
    <row r="21" spans="1:3">
      <c r="A21" s="394">
        <v>13</v>
      </c>
      <c r="B21" s="407" t="s">
        <v>571</v>
      </c>
      <c r="C21" s="403"/>
    </row>
    <row r="22" spans="1:3">
      <c r="A22" s="394">
        <v>14</v>
      </c>
      <c r="B22" s="407" t="s">
        <v>572</v>
      </c>
      <c r="C22" s="403"/>
    </row>
    <row r="23" spans="1:3" ht="24">
      <c r="A23" s="394" t="s">
        <v>573</v>
      </c>
      <c r="B23" s="407" t="s">
        <v>574</v>
      </c>
      <c r="C23" s="403"/>
    </row>
    <row r="24" spans="1:3">
      <c r="A24" s="394">
        <v>15</v>
      </c>
      <c r="B24" s="407" t="s">
        <v>575</v>
      </c>
      <c r="C24" s="403"/>
    </row>
    <row r="25" spans="1:3">
      <c r="A25" s="394" t="s">
        <v>576</v>
      </c>
      <c r="B25" s="402" t="s">
        <v>577</v>
      </c>
      <c r="C25" s="403"/>
    </row>
    <row r="26" spans="1:3">
      <c r="A26" s="396">
        <v>16</v>
      </c>
      <c r="B26" s="411" t="s">
        <v>578</v>
      </c>
      <c r="C26" s="405">
        <v>0</v>
      </c>
    </row>
    <row r="27" spans="1:3">
      <c r="A27" s="392"/>
      <c r="B27" s="392" t="s">
        <v>579</v>
      </c>
      <c r="C27" s="406"/>
    </row>
    <row r="28" spans="1:3">
      <c r="A28" s="393">
        <v>17</v>
      </c>
      <c r="B28" s="402" t="s">
        <v>580</v>
      </c>
      <c r="C28" s="403">
        <v>255863.6</v>
      </c>
    </row>
    <row r="29" spans="1:3">
      <c r="A29" s="393">
        <v>18</v>
      </c>
      <c r="B29" s="402" t="s">
        <v>581</v>
      </c>
      <c r="C29" s="403">
        <v>-89899</v>
      </c>
    </row>
    <row r="30" spans="1:3">
      <c r="A30" s="396">
        <v>19</v>
      </c>
      <c r="B30" s="411" t="s">
        <v>582</v>
      </c>
      <c r="C30" s="405">
        <v>165964.6</v>
      </c>
    </row>
    <row r="31" spans="1:3">
      <c r="A31" s="397"/>
      <c r="B31" s="392" t="s">
        <v>583</v>
      </c>
      <c r="C31" s="406"/>
    </row>
    <row r="32" spans="1:3">
      <c r="A32" s="393" t="s">
        <v>584</v>
      </c>
      <c r="B32" s="407" t="s">
        <v>585</v>
      </c>
      <c r="C32" s="413"/>
    </row>
    <row r="33" spans="1:3">
      <c r="A33" s="393" t="s">
        <v>586</v>
      </c>
      <c r="B33" s="408" t="s">
        <v>587</v>
      </c>
      <c r="C33" s="413"/>
    </row>
    <row r="34" spans="1:3">
      <c r="A34" s="392"/>
      <c r="B34" s="392" t="s">
        <v>588</v>
      </c>
      <c r="C34" s="406"/>
    </row>
    <row r="35" spans="1:3">
      <c r="A35" s="396">
        <v>20</v>
      </c>
      <c r="B35" s="411" t="s">
        <v>89</v>
      </c>
      <c r="C35" s="405">
        <v>49632390.290000007</v>
      </c>
    </row>
    <row r="36" spans="1:3">
      <c r="A36" s="396">
        <v>21</v>
      </c>
      <c r="B36" s="411" t="s">
        <v>589</v>
      </c>
      <c r="C36" s="405">
        <v>87411077.989999995</v>
      </c>
    </row>
    <row r="37" spans="1:3">
      <c r="A37" s="398"/>
      <c r="B37" s="398" t="s">
        <v>554</v>
      </c>
      <c r="C37" s="406"/>
    </row>
    <row r="38" spans="1:3">
      <c r="A38" s="396">
        <v>22</v>
      </c>
      <c r="B38" s="411" t="s">
        <v>554</v>
      </c>
      <c r="C38" s="646">
        <v>0.56780434964636928</v>
      </c>
    </row>
    <row r="39" spans="1:3">
      <c r="A39" s="398"/>
      <c r="B39" s="398" t="s">
        <v>590</v>
      </c>
      <c r="C39" s="406"/>
    </row>
    <row r="40" spans="1:3">
      <c r="A40" s="399" t="s">
        <v>591</v>
      </c>
      <c r="B40" s="407" t="s">
        <v>592</v>
      </c>
      <c r="C40" s="413"/>
    </row>
    <row r="41" spans="1:3">
      <c r="A41" s="400" t="s">
        <v>593</v>
      </c>
      <c r="B41" s="408" t="s">
        <v>594</v>
      </c>
      <c r="C41" s="413"/>
    </row>
    <row r="43" spans="1:3">
      <c r="B43" s="422"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15" activePane="bottomRight" state="frozen"/>
      <selection pane="topRight" activeCell="C1" sqref="C1"/>
      <selection pane="bottomLeft" activeCell="A7" sqref="A7"/>
      <selection pane="bottomRight" activeCell="D23" sqref="D23"/>
    </sheetView>
  </sheetViews>
  <sheetFormatPr defaultRowHeight="15"/>
  <cols>
    <col min="1" max="1" width="9.85546875" style="1" bestFit="1" customWidth="1"/>
    <col min="2" max="2" width="82.7109375" style="18" customWidth="1"/>
    <col min="3" max="7" width="17.5703125" style="1" customWidth="1"/>
  </cols>
  <sheetData>
    <row r="1" spans="1:7">
      <c r="A1" s="1" t="s">
        <v>188</v>
      </c>
      <c r="B1" s="1" t="str">
        <f>Info!C2</f>
        <v>სს სილქ როუდ ბანკი</v>
      </c>
    </row>
    <row r="2" spans="1:7">
      <c r="A2" s="1" t="s">
        <v>189</v>
      </c>
      <c r="B2" s="618">
        <f>'1. key ratios'!B2</f>
        <v>44561</v>
      </c>
    </row>
    <row r="3" spans="1:7">
      <c r="B3" s="458"/>
    </row>
    <row r="4" spans="1:7" ht="15.75" thickBot="1">
      <c r="A4" s="1" t="s">
        <v>655</v>
      </c>
      <c r="B4" s="295" t="s">
        <v>620</v>
      </c>
    </row>
    <row r="5" spans="1:7">
      <c r="A5" s="462"/>
      <c r="B5" s="463"/>
      <c r="C5" s="726" t="s">
        <v>621</v>
      </c>
      <c r="D5" s="726"/>
      <c r="E5" s="726"/>
      <c r="F5" s="726"/>
      <c r="G5" s="727" t="s">
        <v>622</v>
      </c>
    </row>
    <row r="6" spans="1:7">
      <c r="A6" s="464"/>
      <c r="B6" s="465"/>
      <c r="C6" s="466" t="s">
        <v>623</v>
      </c>
      <c r="D6" s="466" t="s">
        <v>624</v>
      </c>
      <c r="E6" s="466" t="s">
        <v>625</v>
      </c>
      <c r="F6" s="466" t="s">
        <v>626</v>
      </c>
      <c r="G6" s="728"/>
    </row>
    <row r="7" spans="1:7">
      <c r="A7" s="467"/>
      <c r="B7" s="468" t="s">
        <v>627</v>
      </c>
      <c r="C7" s="469"/>
      <c r="D7" s="469"/>
      <c r="E7" s="469"/>
      <c r="F7" s="469"/>
      <c r="G7" s="470"/>
    </row>
    <row r="8" spans="1:7">
      <c r="A8" s="471">
        <v>1</v>
      </c>
      <c r="B8" s="472" t="s">
        <v>628</v>
      </c>
      <c r="C8" s="473">
        <v>49632390.290000007</v>
      </c>
      <c r="D8" s="473">
        <v>0</v>
      </c>
      <c r="E8" s="473"/>
      <c r="F8" s="473">
        <v>4355000</v>
      </c>
      <c r="G8" s="474">
        <v>53987390.290000007</v>
      </c>
    </row>
    <row r="9" spans="1:7">
      <c r="A9" s="471">
        <v>2</v>
      </c>
      <c r="B9" s="475" t="s">
        <v>88</v>
      </c>
      <c r="C9" s="473">
        <v>49632390.290000007</v>
      </c>
      <c r="D9" s="473"/>
      <c r="E9" s="473"/>
      <c r="F9" s="473">
        <v>2500000</v>
      </c>
      <c r="G9" s="474">
        <v>52132390.290000007</v>
      </c>
    </row>
    <row r="10" spans="1:7">
      <c r="A10" s="471">
        <v>3</v>
      </c>
      <c r="B10" s="475" t="s">
        <v>629</v>
      </c>
      <c r="C10" s="476"/>
      <c r="D10" s="476"/>
      <c r="E10" s="476"/>
      <c r="F10" s="473">
        <v>1855000</v>
      </c>
      <c r="G10" s="474">
        <v>1855000</v>
      </c>
    </row>
    <row r="11" spans="1:7" ht="26.25">
      <c r="A11" s="471">
        <v>4</v>
      </c>
      <c r="B11" s="472" t="s">
        <v>630</v>
      </c>
      <c r="C11" s="473">
        <v>2164519.9499999997</v>
      </c>
      <c r="D11" s="473">
        <v>11798.18</v>
      </c>
      <c r="E11" s="473">
        <v>11461.120000000003</v>
      </c>
      <c r="F11" s="473">
        <v>98665.340000000011</v>
      </c>
      <c r="G11" s="474">
        <v>2131836.2589999996</v>
      </c>
    </row>
    <row r="12" spans="1:7">
      <c r="A12" s="471">
        <v>5</v>
      </c>
      <c r="B12" s="475" t="s">
        <v>631</v>
      </c>
      <c r="C12" s="473">
        <v>2074995.2799999998</v>
      </c>
      <c r="D12" s="477">
        <v>11798.18</v>
      </c>
      <c r="E12" s="473">
        <v>11461.120000000003</v>
      </c>
      <c r="F12" s="473">
        <v>98665.340000000011</v>
      </c>
      <c r="G12" s="474">
        <v>2087073.9239999994</v>
      </c>
    </row>
    <row r="13" spans="1:7">
      <c r="A13" s="471">
        <v>6</v>
      </c>
      <c r="B13" s="475" t="s">
        <v>632</v>
      </c>
      <c r="C13" s="473">
        <v>89524.67</v>
      </c>
      <c r="D13" s="477">
        <v>0</v>
      </c>
      <c r="E13" s="473">
        <v>0</v>
      </c>
      <c r="F13" s="473">
        <v>0</v>
      </c>
      <c r="G13" s="474">
        <v>44762.334999999999</v>
      </c>
    </row>
    <row r="14" spans="1:7">
      <c r="A14" s="471">
        <v>7</v>
      </c>
      <c r="B14" s="472" t="s">
        <v>633</v>
      </c>
      <c r="C14" s="473">
        <v>5211785.8</v>
      </c>
      <c r="D14" s="473">
        <v>23220616.530000001</v>
      </c>
      <c r="E14" s="473">
        <v>0</v>
      </c>
      <c r="F14" s="473">
        <v>177171.19999999995</v>
      </c>
      <c r="G14" s="474">
        <v>2694478.5</v>
      </c>
    </row>
    <row r="15" spans="1:7" ht="51.75">
      <c r="A15" s="471">
        <v>8</v>
      </c>
      <c r="B15" s="475" t="s">
        <v>634</v>
      </c>
      <c r="C15" s="473">
        <v>5211785.8</v>
      </c>
      <c r="D15" s="477">
        <v>0</v>
      </c>
      <c r="E15" s="473">
        <v>0</v>
      </c>
      <c r="F15" s="473">
        <v>177171.19999999995</v>
      </c>
      <c r="G15" s="474">
        <v>2694478.5</v>
      </c>
    </row>
    <row r="16" spans="1:7" ht="26.25">
      <c r="A16" s="471">
        <v>9</v>
      </c>
      <c r="B16" s="475" t="s">
        <v>635</v>
      </c>
      <c r="C16" s="473"/>
      <c r="D16" s="477">
        <v>23220616.530000001</v>
      </c>
      <c r="E16" s="473"/>
      <c r="F16" s="473"/>
      <c r="G16" s="474">
        <v>0</v>
      </c>
    </row>
    <row r="17" spans="1:7">
      <c r="A17" s="471">
        <v>10</v>
      </c>
      <c r="B17" s="472" t="s">
        <v>636</v>
      </c>
      <c r="C17" s="473"/>
      <c r="D17" s="477"/>
      <c r="E17" s="473"/>
      <c r="F17" s="473"/>
      <c r="G17" s="474">
        <v>0</v>
      </c>
    </row>
    <row r="18" spans="1:7">
      <c r="A18" s="471">
        <v>11</v>
      </c>
      <c r="B18" s="472" t="s">
        <v>95</v>
      </c>
      <c r="C18" s="473">
        <v>1797265.7700000005</v>
      </c>
      <c r="D18" s="477">
        <v>-275</v>
      </c>
      <c r="E18" s="473">
        <v>0</v>
      </c>
      <c r="F18" s="473">
        <v>0</v>
      </c>
      <c r="G18" s="474">
        <v>0</v>
      </c>
    </row>
    <row r="19" spans="1:7">
      <c r="A19" s="471">
        <v>12</v>
      </c>
      <c r="B19" s="475" t="s">
        <v>637</v>
      </c>
      <c r="C19" s="476"/>
      <c r="D19" s="477">
        <v>-275</v>
      </c>
      <c r="E19" s="473"/>
      <c r="F19" s="473"/>
      <c r="G19" s="474">
        <v>0</v>
      </c>
    </row>
    <row r="20" spans="1:7" ht="26.25">
      <c r="A20" s="471">
        <v>13</v>
      </c>
      <c r="B20" s="475" t="s">
        <v>638</v>
      </c>
      <c r="C20" s="473">
        <v>1797265.7700000005</v>
      </c>
      <c r="D20" s="473"/>
      <c r="E20" s="473"/>
      <c r="F20" s="473"/>
      <c r="G20" s="474">
        <v>0</v>
      </c>
    </row>
    <row r="21" spans="1:7">
      <c r="A21" s="478">
        <v>14</v>
      </c>
      <c r="B21" s="479" t="s">
        <v>639</v>
      </c>
      <c r="C21" s="476"/>
      <c r="D21" s="476"/>
      <c r="E21" s="476"/>
      <c r="F21" s="476"/>
      <c r="G21" s="480">
        <v>58813705.04900001</v>
      </c>
    </row>
    <row r="22" spans="1:7">
      <c r="A22" s="481"/>
      <c r="B22" s="501" t="s">
        <v>640</v>
      </c>
      <c r="C22" s="482"/>
      <c r="D22" s="483"/>
      <c r="E22" s="482"/>
      <c r="F22" s="482"/>
      <c r="G22" s="484"/>
    </row>
    <row r="23" spans="1:7">
      <c r="A23" s="471">
        <v>15</v>
      </c>
      <c r="B23" s="472" t="s">
        <v>489</v>
      </c>
      <c r="C23" s="485">
        <v>28615235.407500014</v>
      </c>
      <c r="D23" s="486">
        <v>24856000</v>
      </c>
      <c r="E23" s="485"/>
      <c r="F23" s="485">
        <v>46587.9</v>
      </c>
      <c r="G23" s="474">
        <v>2528488.7408750006</v>
      </c>
    </row>
    <row r="24" spans="1:7">
      <c r="A24" s="471">
        <v>16</v>
      </c>
      <c r="B24" s="472" t="s">
        <v>641</v>
      </c>
      <c r="C24" s="473">
        <v>2736.4</v>
      </c>
      <c r="D24" s="477">
        <v>49735.170000000006</v>
      </c>
      <c r="E24" s="473">
        <v>183558.39999999994</v>
      </c>
      <c r="F24" s="473">
        <v>14793738.757999966</v>
      </c>
      <c r="G24" s="474">
        <v>12691735.189299971</v>
      </c>
    </row>
    <row r="25" spans="1:7" ht="26.25">
      <c r="A25" s="471">
        <v>17</v>
      </c>
      <c r="B25" s="475" t="s">
        <v>642</v>
      </c>
      <c r="C25" s="473">
        <v>0</v>
      </c>
      <c r="D25" s="477"/>
      <c r="E25" s="473"/>
      <c r="F25" s="473"/>
      <c r="G25" s="474"/>
    </row>
    <row r="26" spans="1:7" ht="26.25">
      <c r="A26" s="471">
        <v>18</v>
      </c>
      <c r="B26" s="475" t="s">
        <v>643</v>
      </c>
      <c r="C26" s="473">
        <v>2736.4</v>
      </c>
      <c r="D26" s="477"/>
      <c r="E26" s="473"/>
      <c r="F26" s="473"/>
      <c r="G26" s="474">
        <v>410.46</v>
      </c>
    </row>
    <row r="27" spans="1:7">
      <c r="A27" s="471">
        <v>19</v>
      </c>
      <c r="B27" s="475" t="s">
        <v>644</v>
      </c>
      <c r="C27" s="473">
        <v>0</v>
      </c>
      <c r="D27" s="477">
        <v>49735.170000000006</v>
      </c>
      <c r="E27" s="473">
        <v>183558.39999999994</v>
      </c>
      <c r="F27" s="473">
        <v>12770880.809999965</v>
      </c>
      <c r="G27" s="474">
        <v>10971895.473499971</v>
      </c>
    </row>
    <row r="28" spans="1:7">
      <c r="A28" s="471">
        <v>20</v>
      </c>
      <c r="B28" s="487" t="s">
        <v>645</v>
      </c>
      <c r="C28" s="473"/>
      <c r="D28" s="477"/>
      <c r="E28" s="473"/>
      <c r="F28" s="473"/>
      <c r="G28" s="474"/>
    </row>
    <row r="29" spans="1:7">
      <c r="A29" s="471">
        <v>21</v>
      </c>
      <c r="B29" s="475" t="s">
        <v>646</v>
      </c>
      <c r="C29" s="473"/>
      <c r="D29" s="477"/>
      <c r="E29" s="473"/>
      <c r="F29" s="473"/>
      <c r="G29" s="474">
        <v>0</v>
      </c>
    </row>
    <row r="30" spans="1:7">
      <c r="A30" s="471">
        <v>22</v>
      </c>
      <c r="B30" s="487" t="s">
        <v>645</v>
      </c>
      <c r="C30" s="473"/>
      <c r="D30" s="477"/>
      <c r="E30" s="473"/>
      <c r="F30" s="473"/>
      <c r="G30" s="474"/>
    </row>
    <row r="31" spans="1:7" ht="26.25">
      <c r="A31" s="471">
        <v>23</v>
      </c>
      <c r="B31" s="475" t="s">
        <v>647</v>
      </c>
      <c r="C31" s="473"/>
      <c r="D31" s="477">
        <v>0</v>
      </c>
      <c r="E31" s="473">
        <v>0</v>
      </c>
      <c r="F31" s="473">
        <v>2022857.9480000003</v>
      </c>
      <c r="G31" s="474">
        <v>1719429.2558000002</v>
      </c>
    </row>
    <row r="32" spans="1:7">
      <c r="A32" s="471">
        <v>24</v>
      </c>
      <c r="B32" s="472" t="s">
        <v>648</v>
      </c>
      <c r="C32" s="473"/>
      <c r="D32" s="477"/>
      <c r="E32" s="473"/>
      <c r="F32" s="473"/>
      <c r="G32" s="474"/>
    </row>
    <row r="33" spans="1:7">
      <c r="A33" s="471">
        <v>25</v>
      </c>
      <c r="B33" s="472" t="s">
        <v>165</v>
      </c>
      <c r="C33" s="473">
        <v>12291600.669999996</v>
      </c>
      <c r="D33" s="473">
        <v>2137071.0945000001</v>
      </c>
      <c r="E33" s="473">
        <v>9181.2399999999907</v>
      </c>
      <c r="F33" s="473">
        <v>3695229.0199999996</v>
      </c>
      <c r="G33" s="474">
        <v>17225537.477249995</v>
      </c>
    </row>
    <row r="34" spans="1:7">
      <c r="A34" s="471">
        <v>26</v>
      </c>
      <c r="B34" s="475" t="s">
        <v>649</v>
      </c>
      <c r="C34" s="476"/>
      <c r="D34" s="477">
        <v>321982</v>
      </c>
      <c r="E34" s="473"/>
      <c r="F34" s="473"/>
      <c r="G34" s="474">
        <v>321982</v>
      </c>
    </row>
    <row r="35" spans="1:7">
      <c r="A35" s="471">
        <v>27</v>
      </c>
      <c r="B35" s="475" t="s">
        <v>650</v>
      </c>
      <c r="C35" s="473">
        <v>12291600.669999996</v>
      </c>
      <c r="D35" s="477">
        <v>1815089.0945000001</v>
      </c>
      <c r="E35" s="473">
        <v>9181.2399999999907</v>
      </c>
      <c r="F35" s="473">
        <v>3695229.0199999996</v>
      </c>
      <c r="G35" s="474">
        <v>16903555.477249995</v>
      </c>
    </row>
    <row r="36" spans="1:7">
      <c r="A36" s="471">
        <v>28</v>
      </c>
      <c r="B36" s="472" t="s">
        <v>651</v>
      </c>
      <c r="C36" s="473"/>
      <c r="D36" s="477">
        <v>130863.6</v>
      </c>
      <c r="E36" s="473"/>
      <c r="F36" s="473">
        <v>125000</v>
      </c>
      <c r="G36" s="474">
        <v>26841.980000000003</v>
      </c>
    </row>
    <row r="37" spans="1:7">
      <c r="A37" s="478">
        <v>29</v>
      </c>
      <c r="B37" s="479" t="s">
        <v>652</v>
      </c>
      <c r="C37" s="476"/>
      <c r="D37" s="476"/>
      <c r="E37" s="476"/>
      <c r="F37" s="476"/>
      <c r="G37" s="480">
        <v>32472603.387424968</v>
      </c>
    </row>
    <row r="38" spans="1:7">
      <c r="A38" s="467"/>
      <c r="B38" s="488"/>
      <c r="C38" s="489"/>
      <c r="D38" s="489"/>
      <c r="E38" s="489"/>
      <c r="F38" s="489"/>
      <c r="G38" s="490"/>
    </row>
    <row r="39" spans="1:7" ht="15.75" thickBot="1">
      <c r="A39" s="491">
        <v>30</v>
      </c>
      <c r="B39" s="492" t="s">
        <v>620</v>
      </c>
      <c r="C39" s="342"/>
      <c r="D39" s="322"/>
      <c r="E39" s="322"/>
      <c r="F39" s="493"/>
      <c r="G39" s="494">
        <v>1.8111792376885818</v>
      </c>
    </row>
    <row r="42" spans="1:7" ht="39">
      <c r="B42" s="18" t="s">
        <v>653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29" activePane="bottomRight" state="frozen"/>
      <selection activeCell="C8" sqref="B8:G48"/>
      <selection pane="topRight" activeCell="C8" sqref="B8:G48"/>
      <selection pane="bottomLeft" activeCell="C8" sqref="B8:G48"/>
      <selection pane="bottomRight" activeCell="D8" sqref="D8"/>
    </sheetView>
  </sheetViews>
  <sheetFormatPr defaultRowHeight="15.75"/>
  <cols>
    <col min="1" max="1" width="9.5703125" style="15" bestFit="1" customWidth="1"/>
    <col min="2" max="2" width="68.85546875" style="13" customWidth="1"/>
    <col min="3" max="3" width="12.7109375" style="13" customWidth="1"/>
    <col min="4" max="7" width="12.7109375" style="1" customWidth="1"/>
    <col min="8" max="13" width="6.7109375" customWidth="1"/>
  </cols>
  <sheetData>
    <row r="1" spans="1:7">
      <c r="A1" s="14" t="s">
        <v>188</v>
      </c>
      <c r="B1" s="421" t="str">
        <f>Info!C2</f>
        <v>სს სილქ როუდ ბანკი</v>
      </c>
    </row>
    <row r="2" spans="1:7">
      <c r="A2" s="14" t="s">
        <v>189</v>
      </c>
      <c r="B2" s="617">
        <v>44561</v>
      </c>
    </row>
    <row r="3" spans="1:7">
      <c r="A3" s="14"/>
    </row>
    <row r="4" spans="1:7" ht="16.5" thickBot="1">
      <c r="A4" s="61" t="s">
        <v>404</v>
      </c>
      <c r="B4" s="193" t="s">
        <v>223</v>
      </c>
      <c r="C4" s="194"/>
      <c r="D4" s="195"/>
      <c r="E4" s="195"/>
      <c r="F4" s="195"/>
      <c r="G4" s="195"/>
    </row>
    <row r="5" spans="1:7" ht="15">
      <c r="A5" s="301" t="s">
        <v>26</v>
      </c>
      <c r="B5" s="302"/>
      <c r="C5" s="442" t="str">
        <f>INT((MONTH($B$2))/3)&amp;"Q"&amp;"-"&amp;YEAR($B$2)</f>
        <v>4Q-2021</v>
      </c>
      <c r="D5" s="442" t="str">
        <f>IF(INT(MONTH($B$2))=3, "4"&amp;"Q"&amp;"-"&amp;YEAR($B$2)-1, IF(INT(MONTH($B$2))=6, "1"&amp;"Q"&amp;"-"&amp;YEAR($B$2), IF(INT(MONTH($B$2))=9, "2"&amp;"Q"&amp;"-"&amp;YEAR($B$2),IF(INT(MONTH($B$2))=12, "3"&amp;"Q"&amp;"-"&amp;YEAR($B$2), 0))))</f>
        <v>3Q-2021</v>
      </c>
      <c r="E5" s="442" t="str">
        <f>IF(INT(MONTH($B$2))=3, "3"&amp;"Q"&amp;"-"&amp;YEAR($B$2)-1, IF(INT(MONTH($B$2))=6, "4"&amp;"Q"&amp;"-"&amp;YEAR($B$2)-1, IF(INT(MONTH($B$2))=9, "1"&amp;"Q"&amp;"-"&amp;YEAR($B$2),IF(INT(MONTH($B$2))=12, "2"&amp;"Q"&amp;"-"&amp;YEAR($B$2), 0))))</f>
        <v>2Q-2021</v>
      </c>
      <c r="F5" s="442" t="str">
        <f>IF(INT(MONTH($B$2))=3, "2"&amp;"Q"&amp;"-"&amp;YEAR($B$2)-1, IF(INT(MONTH($B$2))=6, "3"&amp;"Q"&amp;"-"&amp;YEAR($B$2)-1, IF(INT(MONTH($B$2))=9, "4"&amp;"Q"&amp;"-"&amp;YEAR($B$2)-1,IF(INT(MONTH($B$2))=12, "1"&amp;"Q"&amp;"-"&amp;YEAR($B$2), 0))))</f>
        <v>1Q-2021</v>
      </c>
      <c r="G5" s="443" t="str">
        <f>IF(INT(MONTH($B$2))=3, "1"&amp;"Q"&amp;"-"&amp;YEAR($B$2)-1, IF(INT(MONTH($B$2))=6, "2"&amp;"Q"&amp;"-"&amp;YEAR($B$2)-1, IF(INT(MONTH($B$2))=9, "3"&amp;"Q"&amp;"-"&amp;YEAR($B$2)-1,IF(INT(MONTH($B$2))=12, "4"&amp;"Q"&amp;"-"&amp;YEAR($B$2)-1, 0))))</f>
        <v>4Q-2020</v>
      </c>
    </row>
    <row r="6" spans="1:7" ht="15">
      <c r="A6" s="444"/>
      <c r="B6" s="445" t="s">
        <v>186</v>
      </c>
      <c r="C6" s="303"/>
      <c r="D6" s="303"/>
      <c r="E6" s="303"/>
      <c r="F6" s="303"/>
      <c r="G6" s="304"/>
    </row>
    <row r="7" spans="1:7" ht="15">
      <c r="A7" s="444"/>
      <c r="B7" s="446" t="s">
        <v>190</v>
      </c>
      <c r="C7" s="303"/>
      <c r="D7" s="303"/>
      <c r="E7" s="303"/>
      <c r="F7" s="303"/>
      <c r="G7" s="304"/>
    </row>
    <row r="8" spans="1:7" ht="15">
      <c r="A8" s="425">
        <v>1</v>
      </c>
      <c r="B8" s="426" t="s">
        <v>23</v>
      </c>
      <c r="C8" s="447">
        <v>49632390.290000007</v>
      </c>
      <c r="D8" s="448">
        <v>50140763.410000004</v>
      </c>
      <c r="E8" s="448">
        <v>48994240.769999996</v>
      </c>
      <c r="F8" s="448">
        <v>48030224.949999996</v>
      </c>
      <c r="G8" s="449">
        <v>49015556.859999999</v>
      </c>
    </row>
    <row r="9" spans="1:7" ht="15">
      <c r="A9" s="425">
        <v>2</v>
      </c>
      <c r="B9" s="426" t="s">
        <v>89</v>
      </c>
      <c r="C9" s="447">
        <v>49632390.290000007</v>
      </c>
      <c r="D9" s="448">
        <v>50140763.410000004</v>
      </c>
      <c r="E9" s="448">
        <v>48994240.769999996</v>
      </c>
      <c r="F9" s="448">
        <v>48030224.949999996</v>
      </c>
      <c r="G9" s="449">
        <v>49015556.859999999</v>
      </c>
    </row>
    <row r="10" spans="1:7" ht="15">
      <c r="A10" s="425">
        <v>3</v>
      </c>
      <c r="B10" s="426" t="s">
        <v>88</v>
      </c>
      <c r="C10" s="447">
        <v>52495485.620000005</v>
      </c>
      <c r="D10" s="448">
        <v>50329556.980000004</v>
      </c>
      <c r="E10" s="448">
        <v>49180119.979999997</v>
      </c>
      <c r="F10" s="448">
        <v>48212430.529999994</v>
      </c>
      <c r="G10" s="449">
        <v>49189598.670000002</v>
      </c>
    </row>
    <row r="11" spans="1:7" ht="15">
      <c r="A11" s="425">
        <v>4</v>
      </c>
      <c r="B11" s="426" t="s">
        <v>612</v>
      </c>
      <c r="C11" s="447">
        <v>5798695.1748949355</v>
      </c>
      <c r="D11" s="448">
        <v>5583742.4805544456</v>
      </c>
      <c r="E11" s="448">
        <v>5689129.5554804113</v>
      </c>
      <c r="F11" s="448">
        <v>3721596.4491270822</v>
      </c>
      <c r="G11" s="449">
        <v>3669053.9387969607</v>
      </c>
    </row>
    <row r="12" spans="1:7" ht="15">
      <c r="A12" s="425">
        <v>5</v>
      </c>
      <c r="B12" s="426" t="s">
        <v>613</v>
      </c>
      <c r="C12" s="447">
        <v>7731828.4118372472</v>
      </c>
      <c r="D12" s="448">
        <v>7445232.7104652599</v>
      </c>
      <c r="E12" s="448">
        <v>7585739.6874565352</v>
      </c>
      <c r="F12" s="448">
        <v>4962381.6974553932</v>
      </c>
      <c r="G12" s="449">
        <v>4892317.5833932431</v>
      </c>
    </row>
    <row r="13" spans="1:7" ht="15">
      <c r="A13" s="425">
        <v>6</v>
      </c>
      <c r="B13" s="426" t="s">
        <v>614</v>
      </c>
      <c r="C13" s="447">
        <v>14614321.352914453</v>
      </c>
      <c r="D13" s="448">
        <v>13939495.565229142</v>
      </c>
      <c r="E13" s="448">
        <v>14230476.649601668</v>
      </c>
      <c r="F13" s="448">
        <v>12571356.698550938</v>
      </c>
      <c r="G13" s="449">
        <v>11863864.133874578</v>
      </c>
    </row>
    <row r="14" spans="1:7" ht="25.5">
      <c r="A14" s="444"/>
      <c r="B14" s="445" t="s">
        <v>616</v>
      </c>
      <c r="C14" s="303"/>
      <c r="D14" s="303"/>
      <c r="E14" s="303"/>
      <c r="F14" s="303"/>
      <c r="G14" s="304"/>
    </row>
    <row r="15" spans="1:7" ht="15" customHeight="1">
      <c r="A15" s="425">
        <v>7</v>
      </c>
      <c r="B15" s="426" t="s">
        <v>615</v>
      </c>
      <c r="C15" s="450">
        <v>66480039.751838081</v>
      </c>
      <c r="D15" s="448">
        <v>65855255.826557294</v>
      </c>
      <c r="E15" s="448">
        <v>66750700.426331006</v>
      </c>
      <c r="F15" s="448">
        <v>54689751.944623999</v>
      </c>
      <c r="G15" s="449">
        <v>56341137.09237846</v>
      </c>
    </row>
    <row r="16" spans="1:7" ht="15">
      <c r="A16" s="444"/>
      <c r="B16" s="445" t="s">
        <v>619</v>
      </c>
      <c r="C16" s="303"/>
      <c r="D16" s="303"/>
      <c r="E16" s="303"/>
      <c r="F16" s="303"/>
      <c r="G16" s="304"/>
    </row>
    <row r="17" spans="1:7" ht="15">
      <c r="A17" s="425"/>
      <c r="B17" s="446" t="s">
        <v>602</v>
      </c>
      <c r="C17" s="303"/>
      <c r="D17" s="303"/>
      <c r="E17" s="303"/>
      <c r="F17" s="303"/>
      <c r="G17" s="304"/>
    </row>
    <row r="18" spans="1:7" ht="15">
      <c r="A18" s="425">
        <v>8</v>
      </c>
      <c r="B18" s="426" t="s">
        <v>610</v>
      </c>
      <c r="C18" s="459">
        <v>0.74657582148373702</v>
      </c>
      <c r="D18" s="460">
        <v>0.76137831036683723</v>
      </c>
      <c r="E18" s="460">
        <v>0.73398841445974317</v>
      </c>
      <c r="F18" s="460">
        <v>0.87823080636081341</v>
      </c>
      <c r="G18" s="461">
        <v>0.86997812592303136</v>
      </c>
    </row>
    <row r="19" spans="1:7" ht="15" customHeight="1">
      <c r="A19" s="425">
        <v>9</v>
      </c>
      <c r="B19" s="426" t="s">
        <v>609</v>
      </c>
      <c r="C19" s="459">
        <v>0.74657582148373702</v>
      </c>
      <c r="D19" s="460">
        <v>0.76137831036683723</v>
      </c>
      <c r="E19" s="460">
        <v>0.73398841445974317</v>
      </c>
      <c r="F19" s="460">
        <v>0.87823080636081341</v>
      </c>
      <c r="G19" s="461">
        <v>0.86997812592303136</v>
      </c>
    </row>
    <row r="20" spans="1:7" ht="15">
      <c r="A20" s="425">
        <v>10</v>
      </c>
      <c r="B20" s="426" t="s">
        <v>611</v>
      </c>
      <c r="C20" s="459">
        <v>0.78964281333102815</v>
      </c>
      <c r="D20" s="460">
        <v>0.76424510615451469</v>
      </c>
      <c r="E20" s="460">
        <v>0.73677309250525891</v>
      </c>
      <c r="F20" s="460">
        <v>0.88156242834704013</v>
      </c>
      <c r="G20" s="461">
        <v>0.873067197585086</v>
      </c>
    </row>
    <row r="21" spans="1:7" ht="15">
      <c r="A21" s="425">
        <v>11</v>
      </c>
      <c r="B21" s="426" t="s">
        <v>612</v>
      </c>
      <c r="C21" s="459">
        <v>8.7224604505965406E-2</v>
      </c>
      <c r="D21" s="460">
        <v>8.4788107045857125E-2</v>
      </c>
      <c r="E21" s="460">
        <v>8.5229510988565335E-2</v>
      </c>
      <c r="F21" s="460">
        <v>6.80492471952584E-2</v>
      </c>
      <c r="G21" s="461">
        <v>6.5122113754663494E-2</v>
      </c>
    </row>
    <row r="22" spans="1:7" ht="15">
      <c r="A22" s="425">
        <v>12</v>
      </c>
      <c r="B22" s="426" t="s">
        <v>613</v>
      </c>
      <c r="C22" s="459">
        <v>0.11630300524336665</v>
      </c>
      <c r="D22" s="460">
        <v>0.11305449530214776</v>
      </c>
      <c r="E22" s="460">
        <v>0.11364284777548499</v>
      </c>
      <c r="F22" s="460">
        <v>9.0736957492146664E-2</v>
      </c>
      <c r="G22" s="461">
        <v>8.6833845319303132E-2</v>
      </c>
    </row>
    <row r="23" spans="1:7" ht="15">
      <c r="A23" s="425">
        <v>13</v>
      </c>
      <c r="B23" s="426" t="s">
        <v>614</v>
      </c>
      <c r="C23" s="459">
        <v>0.21983021381256601</v>
      </c>
      <c r="D23" s="460">
        <v>0.21166868749157292</v>
      </c>
      <c r="E23" s="460">
        <v>0.21318842437177188</v>
      </c>
      <c r="F23" s="460">
        <v>0.22986677122397703</v>
      </c>
      <c r="G23" s="461">
        <v>0.21057196830128339</v>
      </c>
    </row>
    <row r="24" spans="1:7" ht="15">
      <c r="A24" s="444"/>
      <c r="B24" s="445" t="s">
        <v>6</v>
      </c>
      <c r="C24" s="303"/>
      <c r="D24" s="303"/>
      <c r="E24" s="303"/>
      <c r="F24" s="303"/>
      <c r="G24" s="304"/>
    </row>
    <row r="25" spans="1:7" ht="15" customHeight="1">
      <c r="A25" s="451">
        <v>14</v>
      </c>
      <c r="B25" s="452" t="s">
        <v>7</v>
      </c>
      <c r="C25" s="620">
        <v>6.3201565357805162E-2</v>
      </c>
      <c r="D25" s="622">
        <v>6.242506897294841E-2</v>
      </c>
      <c r="E25" s="622">
        <v>6.300658041975149E-2</v>
      </c>
      <c r="F25" s="622">
        <v>6.5206076243806227E-2</v>
      </c>
      <c r="G25" s="623">
        <v>6.3531888575918877E-2</v>
      </c>
    </row>
    <row r="26" spans="1:7" ht="15">
      <c r="A26" s="451">
        <v>15</v>
      </c>
      <c r="B26" s="452" t="s">
        <v>8</v>
      </c>
      <c r="C26" s="620">
        <v>2.4044902504604955E-2</v>
      </c>
      <c r="D26" s="622">
        <v>2.3426350698135607E-2</v>
      </c>
      <c r="E26" s="622">
        <v>2.1178849671432853E-2</v>
      </c>
      <c r="F26" s="622">
        <v>1.7688829538469113E-2</v>
      </c>
      <c r="G26" s="623">
        <v>1.7119923855720236E-2</v>
      </c>
    </row>
    <row r="27" spans="1:7" ht="15">
      <c r="A27" s="451">
        <v>16</v>
      </c>
      <c r="B27" s="452" t="s">
        <v>9</v>
      </c>
      <c r="C27" s="620">
        <v>-8.6417676734399096E-3</v>
      </c>
      <c r="D27" s="622">
        <v>3.0128411488318539E-2</v>
      </c>
      <c r="E27" s="622">
        <v>1.9565139738882846E-2</v>
      </c>
      <c r="F27" s="622">
        <v>2.1386115670392114E-2</v>
      </c>
      <c r="G27" s="623">
        <v>-2.3244613168104757E-2</v>
      </c>
    </row>
    <row r="28" spans="1:7" ht="15">
      <c r="A28" s="451">
        <v>17</v>
      </c>
      <c r="B28" s="452" t="s">
        <v>224</v>
      </c>
      <c r="C28" s="620">
        <v>3.9156662853200207E-2</v>
      </c>
      <c r="D28" s="622">
        <v>3.8998718274812799E-2</v>
      </c>
      <c r="E28" s="622">
        <v>4.1827730748318637E-2</v>
      </c>
      <c r="F28" s="622">
        <v>4.7517246705337107E-2</v>
      </c>
      <c r="G28" s="623">
        <v>4.6411964720198644E-2</v>
      </c>
    </row>
    <row r="29" spans="1:7" ht="15">
      <c r="A29" s="451">
        <v>18</v>
      </c>
      <c r="B29" s="452" t="s">
        <v>10</v>
      </c>
      <c r="C29" s="620">
        <v>9.4924772382594929E-3</v>
      </c>
      <c r="D29" s="622">
        <v>2.0703867906920439E-2</v>
      </c>
      <c r="E29" s="622">
        <v>5.2590344482301068E-3</v>
      </c>
      <c r="F29" s="622">
        <v>-4.7226773251644504E-2</v>
      </c>
      <c r="G29" s="623">
        <v>-1.3522450765508351E-2</v>
      </c>
    </row>
    <row r="30" spans="1:7" ht="15">
      <c r="A30" s="451">
        <v>19</v>
      </c>
      <c r="B30" s="452" t="s">
        <v>11</v>
      </c>
      <c r="C30" s="620">
        <v>1.5377283022315304E-2</v>
      </c>
      <c r="D30" s="622">
        <v>3.3549324486663562E-2</v>
      </c>
      <c r="E30" s="622">
        <v>8.4385839783986099E-3</v>
      </c>
      <c r="F30" s="622">
        <v>-7.1949456813684018E-2</v>
      </c>
      <c r="G30" s="623">
        <v>-2.1448728953931434E-2</v>
      </c>
    </row>
    <row r="31" spans="1:7" ht="15">
      <c r="A31" s="444"/>
      <c r="B31" s="445" t="s">
        <v>12</v>
      </c>
      <c r="C31" s="624"/>
      <c r="D31" s="624"/>
      <c r="E31" s="624"/>
      <c r="F31" s="624"/>
      <c r="G31" s="625"/>
    </row>
    <row r="32" spans="1:7" ht="15">
      <c r="A32" s="451">
        <v>20</v>
      </c>
      <c r="B32" s="452" t="s">
        <v>13</v>
      </c>
      <c r="C32" s="620">
        <v>0.16738595385538177</v>
      </c>
      <c r="D32" s="622">
        <v>0.23554034392257195</v>
      </c>
      <c r="E32" s="622">
        <v>0.24475507830196283</v>
      </c>
      <c r="F32" s="622">
        <v>0.2580454347889839</v>
      </c>
      <c r="G32" s="623">
        <v>0.26667916827889038</v>
      </c>
    </row>
    <row r="33" spans="1:7" ht="15" customHeight="1">
      <c r="A33" s="451">
        <v>21</v>
      </c>
      <c r="B33" s="452" t="s">
        <v>14</v>
      </c>
      <c r="C33" s="620">
        <v>6.969366395158709E-2</v>
      </c>
      <c r="D33" s="622">
        <v>9.5600417409486035E-2</v>
      </c>
      <c r="E33" s="622">
        <v>0.1104944961222218</v>
      </c>
      <c r="F33" s="622">
        <v>0.11378055479573464</v>
      </c>
      <c r="G33" s="623">
        <v>0.11435879671425289</v>
      </c>
    </row>
    <row r="34" spans="1:7" ht="15">
      <c r="A34" s="451">
        <v>22</v>
      </c>
      <c r="B34" s="452" t="s">
        <v>15</v>
      </c>
      <c r="C34" s="620">
        <v>0.22868434117302994</v>
      </c>
      <c r="D34" s="622">
        <v>0.30896848358040074</v>
      </c>
      <c r="E34" s="622">
        <v>0.31342616527967693</v>
      </c>
      <c r="F34" s="622">
        <v>0.33916287116894367</v>
      </c>
      <c r="G34" s="623">
        <v>0.337750209407014</v>
      </c>
    </row>
    <row r="35" spans="1:7" ht="15" customHeight="1">
      <c r="A35" s="451">
        <v>23</v>
      </c>
      <c r="B35" s="452" t="s">
        <v>16</v>
      </c>
      <c r="C35" s="620">
        <v>0.20680487498212347</v>
      </c>
      <c r="D35" s="622">
        <v>0.2213184036780321</v>
      </c>
      <c r="E35" s="622">
        <v>0.19914981700949014</v>
      </c>
      <c r="F35" s="622">
        <v>0.10767649829313319</v>
      </c>
      <c r="G35" s="623">
        <v>0.11575045836836298</v>
      </c>
    </row>
    <row r="36" spans="1:7" ht="15">
      <c r="A36" s="451">
        <v>24</v>
      </c>
      <c r="B36" s="452" t="s">
        <v>17</v>
      </c>
      <c r="C36" s="620">
        <v>0.32584474146547165</v>
      </c>
      <c r="D36" s="622">
        <v>2.9941524285723307E-2</v>
      </c>
      <c r="E36" s="622">
        <v>3.0181514125398035E-2</v>
      </c>
      <c r="F36" s="622">
        <v>3.3271506398887415E-2</v>
      </c>
      <c r="G36" s="623">
        <v>-0.1909705642415622</v>
      </c>
    </row>
    <row r="37" spans="1:7" ht="15" customHeight="1">
      <c r="A37" s="444"/>
      <c r="B37" s="445" t="s">
        <v>18</v>
      </c>
      <c r="C37" s="624"/>
      <c r="D37" s="624"/>
      <c r="E37" s="624"/>
      <c r="F37" s="624"/>
      <c r="G37" s="625"/>
    </row>
    <row r="38" spans="1:7" ht="15" customHeight="1">
      <c r="A38" s="451">
        <v>25</v>
      </c>
      <c r="B38" s="452" t="s">
        <v>19</v>
      </c>
      <c r="C38" s="620">
        <v>0.37673474951374064</v>
      </c>
      <c r="D38" s="620">
        <v>0.43837417785348737</v>
      </c>
      <c r="E38" s="620">
        <v>0.38187034498274303</v>
      </c>
      <c r="F38" s="620">
        <v>0.44122710019382411</v>
      </c>
      <c r="G38" s="621">
        <v>0.60364736816434872</v>
      </c>
    </row>
    <row r="39" spans="1:7" ht="15" customHeight="1">
      <c r="A39" s="451">
        <v>26</v>
      </c>
      <c r="B39" s="452" t="s">
        <v>20</v>
      </c>
      <c r="C39" s="620">
        <v>0.15574488651436422</v>
      </c>
      <c r="D39" s="620">
        <v>0.19044426206437998</v>
      </c>
      <c r="E39" s="620">
        <v>0.15221198508518563</v>
      </c>
      <c r="F39" s="620">
        <v>0.23523415647568569</v>
      </c>
      <c r="G39" s="621">
        <v>0.25222309265510817</v>
      </c>
    </row>
    <row r="40" spans="1:7" ht="15" customHeight="1">
      <c r="A40" s="451">
        <v>27</v>
      </c>
      <c r="B40" s="453" t="s">
        <v>21</v>
      </c>
      <c r="C40" s="620">
        <v>8.1263564124999604E-2</v>
      </c>
      <c r="D40" s="620">
        <v>9.5158448679160387E-2</v>
      </c>
      <c r="E40" s="620">
        <v>8.0969739021411927E-2</v>
      </c>
      <c r="F40" s="620">
        <v>0.10326360686047392</v>
      </c>
      <c r="G40" s="621">
        <v>8.9678620030018377E-2</v>
      </c>
    </row>
    <row r="41" spans="1:7" ht="15" customHeight="1">
      <c r="A41" s="457"/>
      <c r="B41" s="445" t="s">
        <v>523</v>
      </c>
      <c r="C41" s="303"/>
      <c r="D41" s="303"/>
      <c r="E41" s="303"/>
      <c r="F41" s="303"/>
      <c r="G41" s="304"/>
    </row>
    <row r="42" spans="1:7" ht="15" customHeight="1">
      <c r="A42" s="451">
        <v>28</v>
      </c>
      <c r="B42" s="500" t="s">
        <v>507</v>
      </c>
      <c r="C42" s="453">
        <v>39573837.899999991</v>
      </c>
      <c r="D42" s="453">
        <v>38760085.540000007</v>
      </c>
      <c r="E42" s="453">
        <v>53434140.819999993</v>
      </c>
      <c r="F42" s="453">
        <v>38378698.431111112</v>
      </c>
      <c r="G42" s="456">
        <v>46813249.193913043</v>
      </c>
    </row>
    <row r="43" spans="1:7" ht="15">
      <c r="A43" s="451">
        <v>29</v>
      </c>
      <c r="B43" s="452" t="s">
        <v>508</v>
      </c>
      <c r="C43" s="453">
        <v>11153067.564049998</v>
      </c>
      <c r="D43" s="454">
        <v>13627631.179049999</v>
      </c>
      <c r="E43" s="454">
        <v>21568589.341299996</v>
      </c>
      <c r="F43" s="454">
        <v>14454068.32525</v>
      </c>
      <c r="G43" s="455">
        <v>19808315.129049994</v>
      </c>
    </row>
    <row r="44" spans="1:7" ht="15">
      <c r="A44" s="495">
        <v>30</v>
      </c>
      <c r="B44" s="496" t="s">
        <v>506</v>
      </c>
      <c r="C44" s="620">
        <v>3.5482469439671895</v>
      </c>
      <c r="D44" s="620">
        <v>2.8442276600196359</v>
      </c>
      <c r="E44" s="620">
        <v>2.4774054517178441</v>
      </c>
      <c r="F44" s="620">
        <v>2.6552177260755623</v>
      </c>
      <c r="G44" s="621">
        <v>2.363313027328549</v>
      </c>
    </row>
    <row r="45" spans="1:7" ht="15">
      <c r="A45" s="495"/>
      <c r="B45" s="445" t="s">
        <v>620</v>
      </c>
      <c r="C45" s="303"/>
      <c r="D45" s="303"/>
      <c r="E45" s="303"/>
      <c r="F45" s="303"/>
      <c r="G45" s="304"/>
    </row>
    <row r="46" spans="1:7" ht="15">
      <c r="A46" s="495">
        <v>31</v>
      </c>
      <c r="B46" s="496" t="s">
        <v>627</v>
      </c>
      <c r="C46" s="497">
        <v>58813705.04900001</v>
      </c>
      <c r="D46" s="498">
        <v>57271959.573000006</v>
      </c>
      <c r="E46" s="498">
        <v>55902096.184999995</v>
      </c>
      <c r="F46" s="498">
        <v>55172310.281499989</v>
      </c>
      <c r="G46" s="499">
        <v>55397951.920499995</v>
      </c>
    </row>
    <row r="47" spans="1:7" ht="15">
      <c r="A47" s="495">
        <v>32</v>
      </c>
      <c r="B47" s="496" t="s">
        <v>640</v>
      </c>
      <c r="C47" s="497">
        <v>32472603.387424968</v>
      </c>
      <c r="D47" s="498">
        <v>28925245.853524994</v>
      </c>
      <c r="E47" s="498">
        <v>31224880.248529296</v>
      </c>
      <c r="F47" s="498">
        <v>28419948.975447744</v>
      </c>
      <c r="G47" s="499">
        <v>29492663.440779965</v>
      </c>
    </row>
    <row r="48" spans="1:7" thickBot="1">
      <c r="A48" s="110">
        <v>33</v>
      </c>
      <c r="B48" s="225" t="s">
        <v>654</v>
      </c>
      <c r="C48" s="626">
        <v>1.8111792376885818</v>
      </c>
      <c r="D48" s="627">
        <v>1.9799990590579724</v>
      </c>
      <c r="E48" s="627">
        <v>1.7903061834042744</v>
      </c>
      <c r="F48" s="627">
        <v>1.9413233404874815</v>
      </c>
      <c r="G48" s="628">
        <v>1.8783638185726008</v>
      </c>
    </row>
    <row r="49" spans="1:2">
      <c r="A49" s="16"/>
    </row>
    <row r="50" spans="1:2" ht="52.5">
      <c r="B50" s="18" t="s">
        <v>601</v>
      </c>
    </row>
    <row r="51" spans="1:2" ht="90.75">
      <c r="B51" s="358" t="s">
        <v>522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C1" zoomScale="70" zoomScaleNormal="70" workbookViewId="0">
      <selection activeCell="I28" sqref="I28"/>
    </sheetView>
  </sheetViews>
  <sheetFormatPr defaultColWidth="9.28515625" defaultRowHeight="12.75"/>
  <cols>
    <col min="1" max="1" width="11.7109375" style="506" bestFit="1" customWidth="1"/>
    <col min="2" max="2" width="105.28515625" style="506" bestFit="1" customWidth="1"/>
    <col min="3" max="4" width="15.5703125" style="506" bestFit="1" customWidth="1"/>
    <col min="5" max="5" width="17.42578125" style="506" bestFit="1" customWidth="1"/>
    <col min="6" max="6" width="16.140625" style="506" bestFit="1" customWidth="1"/>
    <col min="7" max="7" width="30.42578125" style="506" customWidth="1"/>
    <col min="8" max="8" width="16.140625" style="506" bestFit="1" customWidth="1"/>
    <col min="9" max="16384" width="9.28515625" style="506"/>
  </cols>
  <sheetData>
    <row r="1" spans="1:8" ht="13.5">
      <c r="A1" s="505" t="s">
        <v>188</v>
      </c>
      <c r="B1" s="421" t="str">
        <f>Info!C2</f>
        <v>სს სილქ როუდ ბანკი</v>
      </c>
    </row>
    <row r="2" spans="1:8">
      <c r="A2" s="505" t="s">
        <v>189</v>
      </c>
      <c r="B2" s="619">
        <f>'1. key ratios'!B2</f>
        <v>44561</v>
      </c>
    </row>
    <row r="3" spans="1:8">
      <c r="A3" s="507" t="s">
        <v>660</v>
      </c>
    </row>
    <row r="5" spans="1:8">
      <c r="A5" s="729" t="s">
        <v>661</v>
      </c>
      <c r="B5" s="730"/>
      <c r="C5" s="735" t="s">
        <v>662</v>
      </c>
      <c r="D5" s="736"/>
      <c r="E5" s="736"/>
      <c r="F5" s="736"/>
      <c r="G5" s="736"/>
      <c r="H5" s="737"/>
    </row>
    <row r="6" spans="1:8">
      <c r="A6" s="731"/>
      <c r="B6" s="732"/>
      <c r="C6" s="738"/>
      <c r="D6" s="739"/>
      <c r="E6" s="739"/>
      <c r="F6" s="739"/>
      <c r="G6" s="739"/>
      <c r="H6" s="740"/>
    </row>
    <row r="7" spans="1:8" ht="25.5">
      <c r="A7" s="733"/>
      <c r="B7" s="734"/>
      <c r="C7" s="509" t="s">
        <v>663</v>
      </c>
      <c r="D7" s="509" t="s">
        <v>664</v>
      </c>
      <c r="E7" s="509" t="s">
        <v>665</v>
      </c>
      <c r="F7" s="509" t="s">
        <v>666</v>
      </c>
      <c r="G7" s="509" t="s">
        <v>937</v>
      </c>
      <c r="H7" s="509" t="s">
        <v>68</v>
      </c>
    </row>
    <row r="8" spans="1:8">
      <c r="A8" s="510">
        <v>1</v>
      </c>
      <c r="B8" s="511" t="s">
        <v>216</v>
      </c>
      <c r="C8" s="647">
        <v>18143</v>
      </c>
      <c r="D8" s="647">
        <v>6748507.9700000025</v>
      </c>
      <c r="E8" s="647">
        <v>14563892.629999999</v>
      </c>
      <c r="F8" s="647">
        <v>16793266.43</v>
      </c>
      <c r="G8" s="647">
        <v>0</v>
      </c>
      <c r="H8" s="647">
        <v>38123810.030000001</v>
      </c>
    </row>
    <row r="9" spans="1:8">
      <c r="A9" s="510">
        <v>2</v>
      </c>
      <c r="B9" s="511" t="s">
        <v>217</v>
      </c>
      <c r="C9" s="647"/>
      <c r="D9" s="647">
        <v>0</v>
      </c>
      <c r="E9" s="647"/>
      <c r="F9" s="647"/>
      <c r="G9" s="647"/>
      <c r="H9" s="647">
        <v>0</v>
      </c>
    </row>
    <row r="10" spans="1:8">
      <c r="A10" s="510">
        <v>3</v>
      </c>
      <c r="B10" s="511" t="s">
        <v>218</v>
      </c>
      <c r="C10" s="647"/>
      <c r="D10" s="647">
        <v>0</v>
      </c>
      <c r="E10" s="647"/>
      <c r="F10" s="647"/>
      <c r="G10" s="647"/>
      <c r="H10" s="647">
        <v>0</v>
      </c>
    </row>
    <row r="11" spans="1:8">
      <c r="A11" s="510">
        <v>4</v>
      </c>
      <c r="B11" s="511" t="s">
        <v>219</v>
      </c>
      <c r="C11" s="647"/>
      <c r="D11" s="647">
        <v>0</v>
      </c>
      <c r="E11" s="647"/>
      <c r="F11" s="647"/>
      <c r="G11" s="647"/>
      <c r="H11" s="647">
        <v>0</v>
      </c>
    </row>
    <row r="12" spans="1:8">
      <c r="A12" s="510">
        <v>5</v>
      </c>
      <c r="B12" s="511" t="s">
        <v>220</v>
      </c>
      <c r="C12" s="647"/>
      <c r="D12" s="647">
        <v>0</v>
      </c>
      <c r="E12" s="647"/>
      <c r="F12" s="647"/>
      <c r="G12" s="647"/>
      <c r="H12" s="647">
        <v>0</v>
      </c>
    </row>
    <row r="13" spans="1:8">
      <c r="A13" s="510">
        <v>6</v>
      </c>
      <c r="B13" s="511" t="s">
        <v>221</v>
      </c>
      <c r="C13" s="647">
        <v>12630573.760000002</v>
      </c>
      <c r="D13" s="647">
        <v>0</v>
      </c>
      <c r="E13" s="647"/>
      <c r="F13" s="647"/>
      <c r="G13" s="647"/>
      <c r="H13" s="647">
        <v>12630573.760000002</v>
      </c>
    </row>
    <row r="14" spans="1:8">
      <c r="A14" s="510">
        <v>7</v>
      </c>
      <c r="B14" s="511" t="s">
        <v>73</v>
      </c>
      <c r="C14" s="647"/>
      <c r="D14" s="647">
        <v>724007.02</v>
      </c>
      <c r="E14" s="647">
        <v>4260947.1899999995</v>
      </c>
      <c r="F14" s="647">
        <v>5206243.29</v>
      </c>
      <c r="G14" s="647">
        <v>0</v>
      </c>
      <c r="H14" s="647">
        <v>10191197.5</v>
      </c>
    </row>
    <row r="15" spans="1:8">
      <c r="A15" s="510">
        <v>8</v>
      </c>
      <c r="B15" s="513" t="s">
        <v>74</v>
      </c>
      <c r="C15" s="647"/>
      <c r="D15" s="647">
        <v>220059.88999999972</v>
      </c>
      <c r="E15" s="647">
        <v>2925065.1500000069</v>
      </c>
      <c r="F15" s="647">
        <v>1747747.3800000001</v>
      </c>
      <c r="G15" s="647">
        <v>42847.839999999997</v>
      </c>
      <c r="H15" s="647">
        <v>4935720.2600000063</v>
      </c>
    </row>
    <row r="16" spans="1:8">
      <c r="A16" s="510">
        <v>9</v>
      </c>
      <c r="B16" s="511" t="s">
        <v>75</v>
      </c>
      <c r="C16" s="647"/>
      <c r="D16" s="647">
        <v>0</v>
      </c>
      <c r="E16" s="647"/>
      <c r="F16" s="647">
        <v>0</v>
      </c>
      <c r="G16" s="647"/>
      <c r="H16" s="647">
        <v>0</v>
      </c>
    </row>
    <row r="17" spans="1:8">
      <c r="A17" s="510">
        <v>10</v>
      </c>
      <c r="B17" s="601" t="s">
        <v>688</v>
      </c>
      <c r="C17" s="647"/>
      <c r="D17" s="647">
        <v>684235.10999999975</v>
      </c>
      <c r="E17" s="647">
        <v>136772.67999999993</v>
      </c>
      <c r="F17" s="647">
        <v>1159.5700000000002</v>
      </c>
      <c r="G17" s="647"/>
      <c r="H17" s="647">
        <v>822167.35999999964</v>
      </c>
    </row>
    <row r="18" spans="1:8">
      <c r="A18" s="510">
        <v>11</v>
      </c>
      <c r="B18" s="511" t="s">
        <v>70</v>
      </c>
      <c r="C18" s="647"/>
      <c r="D18" s="647">
        <v>25203.490000000005</v>
      </c>
      <c r="E18" s="647">
        <v>11373.349999999999</v>
      </c>
      <c r="F18" s="647">
        <v>70218.859999999986</v>
      </c>
      <c r="G18" s="647"/>
      <c r="H18" s="647">
        <v>106795.69999999998</v>
      </c>
    </row>
    <row r="19" spans="1:8">
      <c r="A19" s="510">
        <v>12</v>
      </c>
      <c r="B19" s="511" t="s">
        <v>71</v>
      </c>
      <c r="C19" s="647"/>
      <c r="D19" s="647">
        <v>0</v>
      </c>
      <c r="E19" s="647"/>
      <c r="F19" s="647"/>
      <c r="G19" s="647"/>
      <c r="H19" s="647">
        <v>0</v>
      </c>
    </row>
    <row r="20" spans="1:8">
      <c r="A20" s="514">
        <v>13</v>
      </c>
      <c r="B20" s="513" t="s">
        <v>72</v>
      </c>
      <c r="C20" s="647"/>
      <c r="D20" s="647">
        <v>0</v>
      </c>
      <c r="E20" s="647"/>
      <c r="F20" s="647"/>
      <c r="G20" s="647"/>
      <c r="H20" s="647">
        <v>0</v>
      </c>
    </row>
    <row r="21" spans="1:8">
      <c r="A21" s="510">
        <v>14</v>
      </c>
      <c r="B21" s="511" t="s">
        <v>667</v>
      </c>
      <c r="C21" s="647">
        <v>1536967.12</v>
      </c>
      <c r="D21" s="647">
        <v>7207104.7800000012</v>
      </c>
      <c r="E21" s="647">
        <v>0</v>
      </c>
      <c r="F21" s="647"/>
      <c r="G21" s="647">
        <v>16272928.209999997</v>
      </c>
      <c r="H21" s="647">
        <v>25017000.109999999</v>
      </c>
    </row>
    <row r="22" spans="1:8">
      <c r="A22" s="515">
        <v>15</v>
      </c>
      <c r="B22" s="512" t="s">
        <v>68</v>
      </c>
      <c r="C22" s="647">
        <v>14185683.880000003</v>
      </c>
      <c r="D22" s="647">
        <v>14924883.150000002</v>
      </c>
      <c r="E22" s="647">
        <v>21761278.320000008</v>
      </c>
      <c r="F22" s="647">
        <v>23817475.959999997</v>
      </c>
      <c r="G22" s="647">
        <v>16315776.049999997</v>
      </c>
      <c r="H22" s="647">
        <v>91005097.360000014</v>
      </c>
    </row>
    <row r="26" spans="1:8" ht="38.25">
      <c r="B26" s="600" t="s">
        <v>936</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8"/>
  <sheetViews>
    <sheetView showGridLines="0" topLeftCell="D1" zoomScale="85" zoomScaleNormal="85" workbookViewId="0">
      <selection activeCell="I21" sqref="I21"/>
    </sheetView>
  </sheetViews>
  <sheetFormatPr defaultColWidth="9.28515625" defaultRowHeight="12.75"/>
  <cols>
    <col min="1" max="1" width="11.7109375" style="516" bestFit="1" customWidth="1"/>
    <col min="2" max="2" width="114.7109375" style="506" customWidth="1"/>
    <col min="3" max="3" width="22.42578125" style="506" customWidth="1"/>
    <col min="4" max="4" width="23.5703125" style="506" customWidth="1"/>
    <col min="5" max="8" width="22.28515625" style="506" customWidth="1"/>
    <col min="9" max="9" width="41.42578125" style="506" customWidth="1"/>
    <col min="10" max="16384" width="9.28515625" style="506"/>
  </cols>
  <sheetData>
    <row r="1" spans="1:9" ht="13.5">
      <c r="A1" s="505" t="s">
        <v>188</v>
      </c>
      <c r="B1" s="421" t="str">
        <f>Info!C2</f>
        <v>სს სილქ როუდ ბანკი</v>
      </c>
    </row>
    <row r="2" spans="1:9">
      <c r="A2" s="505" t="s">
        <v>189</v>
      </c>
      <c r="B2" s="619">
        <f>'1. key ratios'!B2</f>
        <v>44561</v>
      </c>
    </row>
    <row r="3" spans="1:9">
      <c r="A3" s="507" t="s">
        <v>668</v>
      </c>
    </row>
    <row r="4" spans="1:9">
      <c r="C4" s="517" t="s">
        <v>669</v>
      </c>
      <c r="D4" s="517" t="s">
        <v>670</v>
      </c>
      <c r="E4" s="517" t="s">
        <v>671</v>
      </c>
      <c r="F4" s="517" t="s">
        <v>672</v>
      </c>
      <c r="G4" s="517" t="s">
        <v>673</v>
      </c>
      <c r="H4" s="517" t="s">
        <v>674</v>
      </c>
      <c r="I4" s="517" t="s">
        <v>675</v>
      </c>
    </row>
    <row r="5" spans="1:9" ht="34.15" customHeight="1">
      <c r="A5" s="729" t="s">
        <v>678</v>
      </c>
      <c r="B5" s="730"/>
      <c r="C5" s="743" t="s">
        <v>679</v>
      </c>
      <c r="D5" s="743"/>
      <c r="E5" s="743" t="s">
        <v>680</v>
      </c>
      <c r="F5" s="743" t="s">
        <v>681</v>
      </c>
      <c r="G5" s="741" t="s">
        <v>682</v>
      </c>
      <c r="H5" s="741" t="s">
        <v>683</v>
      </c>
      <c r="I5" s="518" t="s">
        <v>684</v>
      </c>
    </row>
    <row r="6" spans="1:9" ht="38.25">
      <c r="A6" s="733"/>
      <c r="B6" s="734"/>
      <c r="C6" s="555" t="s">
        <v>685</v>
      </c>
      <c r="D6" s="555" t="s">
        <v>686</v>
      </c>
      <c r="E6" s="743"/>
      <c r="F6" s="743"/>
      <c r="G6" s="742"/>
      <c r="H6" s="742"/>
      <c r="I6" s="518" t="s">
        <v>687</v>
      </c>
    </row>
    <row r="7" spans="1:9">
      <c r="A7" s="519">
        <v>1</v>
      </c>
      <c r="B7" s="511" t="s">
        <v>216</v>
      </c>
      <c r="C7" s="647"/>
      <c r="D7" s="647">
        <v>38123810.030000001</v>
      </c>
      <c r="E7" s="671"/>
      <c r="F7" s="671"/>
      <c r="G7" s="671"/>
      <c r="H7" s="647"/>
      <c r="I7" s="521">
        <v>38123810.030000001</v>
      </c>
    </row>
    <row r="8" spans="1:9">
      <c r="A8" s="519">
        <v>2</v>
      </c>
      <c r="B8" s="511" t="s">
        <v>217</v>
      </c>
      <c r="C8" s="647"/>
      <c r="D8" s="647">
        <v>0</v>
      </c>
      <c r="E8" s="671"/>
      <c r="F8" s="671"/>
      <c r="G8" s="671"/>
      <c r="H8" s="647"/>
      <c r="I8" s="521">
        <v>0</v>
      </c>
    </row>
    <row r="9" spans="1:9">
      <c r="A9" s="519">
        <v>3</v>
      </c>
      <c r="B9" s="511" t="s">
        <v>218</v>
      </c>
      <c r="C9" s="647"/>
      <c r="D9" s="647">
        <v>0</v>
      </c>
      <c r="E9" s="671"/>
      <c r="F9" s="671"/>
      <c r="G9" s="671"/>
      <c r="H9" s="647"/>
      <c r="I9" s="521">
        <v>0</v>
      </c>
    </row>
    <row r="10" spans="1:9">
      <c r="A10" s="519">
        <v>4</v>
      </c>
      <c r="B10" s="511" t="s">
        <v>219</v>
      </c>
      <c r="C10" s="647"/>
      <c r="D10" s="647">
        <v>0</v>
      </c>
      <c r="E10" s="671"/>
      <c r="F10" s="671"/>
      <c r="G10" s="671"/>
      <c r="H10" s="647"/>
      <c r="I10" s="521">
        <v>0</v>
      </c>
    </row>
    <row r="11" spans="1:9">
      <c r="A11" s="519">
        <v>5</v>
      </c>
      <c r="B11" s="511" t="s">
        <v>220</v>
      </c>
      <c r="C11" s="647"/>
      <c r="D11" s="647">
        <v>0</v>
      </c>
      <c r="E11" s="671"/>
      <c r="F11" s="671"/>
      <c r="G11" s="671"/>
      <c r="H11" s="647"/>
      <c r="I11" s="521">
        <v>0</v>
      </c>
    </row>
    <row r="12" spans="1:9">
      <c r="A12" s="519">
        <v>6</v>
      </c>
      <c r="B12" s="511" t="s">
        <v>221</v>
      </c>
      <c r="C12" s="647"/>
      <c r="D12" s="647">
        <v>12630573.760000002</v>
      </c>
      <c r="E12" s="671"/>
      <c r="F12" s="671"/>
      <c r="G12" s="671"/>
      <c r="H12" s="647"/>
      <c r="I12" s="521">
        <v>12630573.760000002</v>
      </c>
    </row>
    <row r="13" spans="1:9">
      <c r="A13" s="519">
        <v>7</v>
      </c>
      <c r="B13" s="511" t="s">
        <v>73</v>
      </c>
      <c r="C13" s="647">
        <v>2157643.7999999998</v>
      </c>
      <c r="D13" s="647">
        <v>8680846.8399999999</v>
      </c>
      <c r="E13" s="671">
        <v>647293.06999999995</v>
      </c>
      <c r="F13" s="671">
        <v>173017.05000000002</v>
      </c>
      <c r="G13" s="671"/>
      <c r="H13" s="647"/>
      <c r="I13" s="521">
        <v>10018180.52</v>
      </c>
    </row>
    <row r="14" spans="1:9">
      <c r="A14" s="519">
        <v>8</v>
      </c>
      <c r="B14" s="513" t="s">
        <v>74</v>
      </c>
      <c r="C14" s="647">
        <v>515312.13999999996</v>
      </c>
      <c r="D14" s="647">
        <v>4622944.7000000048</v>
      </c>
      <c r="E14" s="671">
        <v>202537.01000000004</v>
      </c>
      <c r="F14" s="671">
        <v>87966.280000000013</v>
      </c>
      <c r="G14" s="671"/>
      <c r="H14" s="647">
        <v>158560.58000000002</v>
      </c>
      <c r="I14" s="521">
        <v>4847753.5500000045</v>
      </c>
    </row>
    <row r="15" spans="1:9">
      <c r="A15" s="519">
        <v>9</v>
      </c>
      <c r="B15" s="511" t="s">
        <v>75</v>
      </c>
      <c r="C15" s="647">
        <v>0</v>
      </c>
      <c r="D15" s="647">
        <v>0</v>
      </c>
      <c r="E15" s="671">
        <v>0</v>
      </c>
      <c r="F15" s="671">
        <v>0</v>
      </c>
      <c r="G15" s="671"/>
      <c r="H15" s="647"/>
      <c r="I15" s="521">
        <v>0</v>
      </c>
    </row>
    <row r="16" spans="1:9">
      <c r="A16" s="519">
        <v>10</v>
      </c>
      <c r="B16" s="601" t="s">
        <v>688</v>
      </c>
      <c r="C16" s="647">
        <v>1180766.49</v>
      </c>
      <c r="D16" s="647">
        <v>0</v>
      </c>
      <c r="E16" s="671">
        <v>358599.13</v>
      </c>
      <c r="F16" s="671">
        <v>0</v>
      </c>
      <c r="G16" s="671"/>
      <c r="H16" s="647"/>
      <c r="I16" s="521">
        <v>822167.36</v>
      </c>
    </row>
    <row r="17" spans="1:9">
      <c r="A17" s="519">
        <v>11</v>
      </c>
      <c r="B17" s="511" t="s">
        <v>70</v>
      </c>
      <c r="C17" s="647">
        <v>0</v>
      </c>
      <c r="D17" s="647">
        <v>106795.69999999997</v>
      </c>
      <c r="E17" s="671">
        <v>0</v>
      </c>
      <c r="F17" s="671">
        <v>2112.0000000000014</v>
      </c>
      <c r="G17" s="671"/>
      <c r="H17" s="647"/>
      <c r="I17" s="521">
        <v>104683.69999999997</v>
      </c>
    </row>
    <row r="18" spans="1:9">
      <c r="A18" s="519">
        <v>12</v>
      </c>
      <c r="B18" s="511" t="s">
        <v>71</v>
      </c>
      <c r="C18" s="647"/>
      <c r="D18" s="647">
        <v>0</v>
      </c>
      <c r="E18" s="671"/>
      <c r="F18" s="671"/>
      <c r="G18" s="671"/>
      <c r="H18" s="647"/>
      <c r="I18" s="521">
        <v>0</v>
      </c>
    </row>
    <row r="19" spans="1:9">
      <c r="A19" s="522">
        <v>13</v>
      </c>
      <c r="B19" s="513" t="s">
        <v>72</v>
      </c>
      <c r="C19" s="647"/>
      <c r="D19" s="647">
        <v>0</v>
      </c>
      <c r="E19" s="671"/>
      <c r="F19" s="671"/>
      <c r="G19" s="671"/>
      <c r="H19" s="647"/>
      <c r="I19" s="521">
        <v>0</v>
      </c>
    </row>
    <row r="20" spans="1:9">
      <c r="A20" s="519">
        <v>14</v>
      </c>
      <c r="B20" s="511" t="s">
        <v>667</v>
      </c>
      <c r="C20" s="647">
        <v>93388</v>
      </c>
      <c r="D20" s="647">
        <v>25082027.229999997</v>
      </c>
      <c r="E20" s="671">
        <v>-82371</v>
      </c>
      <c r="F20" s="671">
        <v>100000</v>
      </c>
      <c r="G20" s="671"/>
      <c r="H20" s="647"/>
      <c r="I20" s="521">
        <v>25157786.229999997</v>
      </c>
    </row>
    <row r="21" spans="1:9" s="524" customFormat="1">
      <c r="A21" s="523">
        <v>15</v>
      </c>
      <c r="B21" s="512" t="s">
        <v>68</v>
      </c>
      <c r="C21" s="662">
        <v>2766343.94</v>
      </c>
      <c r="D21" s="662">
        <v>89246998.260000005</v>
      </c>
      <c r="E21" s="662">
        <v>767459.08</v>
      </c>
      <c r="F21" s="662">
        <v>363095.33</v>
      </c>
      <c r="G21" s="662">
        <v>0</v>
      </c>
      <c r="H21" s="662">
        <v>158560.58000000002</v>
      </c>
      <c r="I21" s="521">
        <v>90882787.790000007</v>
      </c>
    </row>
    <row r="22" spans="1:9">
      <c r="A22" s="525">
        <v>16</v>
      </c>
      <c r="B22" s="526" t="s">
        <v>689</v>
      </c>
      <c r="C22" s="647">
        <v>2672955.94</v>
      </c>
      <c r="D22" s="647">
        <v>13410587.240000004</v>
      </c>
      <c r="E22" s="671">
        <v>849830.08</v>
      </c>
      <c r="F22" s="671">
        <v>263095.33</v>
      </c>
      <c r="G22" s="671">
        <v>0</v>
      </c>
      <c r="H22" s="647">
        <v>158560.58000000002</v>
      </c>
      <c r="I22" s="521">
        <v>14970617.770000003</v>
      </c>
    </row>
    <row r="23" spans="1:9">
      <c r="A23" s="525">
        <v>17</v>
      </c>
      <c r="B23" s="526" t="s">
        <v>690</v>
      </c>
      <c r="C23" s="647"/>
      <c r="D23" s="647">
        <v>40894714.400000006</v>
      </c>
      <c r="E23" s="671"/>
      <c r="F23" s="671"/>
      <c r="G23" s="671"/>
      <c r="H23" s="647"/>
      <c r="I23" s="521">
        <v>40894714.400000006</v>
      </c>
    </row>
    <row r="26" spans="1:9" ht="42.4" customHeight="1">
      <c r="B26" s="600" t="s">
        <v>936</v>
      </c>
      <c r="D26" s="675"/>
    </row>
    <row r="28" spans="1:9">
      <c r="D28" s="675"/>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E5" zoomScale="70" zoomScaleNormal="70" workbookViewId="0">
      <selection activeCell="H34" sqref="H34"/>
    </sheetView>
  </sheetViews>
  <sheetFormatPr defaultColWidth="9.28515625" defaultRowHeight="12.75"/>
  <cols>
    <col min="1" max="1" width="11" style="506" bestFit="1" customWidth="1"/>
    <col min="2" max="2" width="93.42578125" style="506" customWidth="1"/>
    <col min="3" max="8" width="22" style="506" customWidth="1"/>
    <col min="9" max="9" width="42.28515625" style="506" bestFit="1" customWidth="1"/>
    <col min="10" max="16384" width="9.28515625" style="506"/>
  </cols>
  <sheetData>
    <row r="1" spans="1:9" ht="13.5">
      <c r="A1" s="505" t="s">
        <v>188</v>
      </c>
      <c r="B1" s="421" t="str">
        <f>Info!C2</f>
        <v>სს სილქ როუდ ბანკი</v>
      </c>
    </row>
    <row r="2" spans="1:9">
      <c r="A2" s="505" t="s">
        <v>189</v>
      </c>
      <c r="B2" s="619">
        <f>'1. key ratios'!B2</f>
        <v>44561</v>
      </c>
    </row>
    <row r="3" spans="1:9">
      <c r="A3" s="507" t="s">
        <v>691</v>
      </c>
    </row>
    <row r="4" spans="1:9">
      <c r="C4" s="517" t="s">
        <v>669</v>
      </c>
      <c r="D4" s="517" t="s">
        <v>670</v>
      </c>
      <c r="E4" s="517" t="s">
        <v>671</v>
      </c>
      <c r="F4" s="517" t="s">
        <v>672</v>
      </c>
      <c r="G4" s="517" t="s">
        <v>673</v>
      </c>
      <c r="H4" s="517" t="s">
        <v>674</v>
      </c>
      <c r="I4" s="517" t="s">
        <v>675</v>
      </c>
    </row>
    <row r="5" spans="1:9" ht="41.65" customHeight="1">
      <c r="A5" s="729" t="s">
        <v>947</v>
      </c>
      <c r="B5" s="730"/>
      <c r="C5" s="743" t="s">
        <v>679</v>
      </c>
      <c r="D5" s="743"/>
      <c r="E5" s="743" t="s">
        <v>680</v>
      </c>
      <c r="F5" s="743" t="s">
        <v>681</v>
      </c>
      <c r="G5" s="741" t="s">
        <v>682</v>
      </c>
      <c r="H5" s="741" t="s">
        <v>683</v>
      </c>
      <c r="I5" s="518" t="s">
        <v>684</v>
      </c>
    </row>
    <row r="6" spans="1:9" ht="41.65" customHeight="1">
      <c r="A6" s="733"/>
      <c r="B6" s="734"/>
      <c r="C6" s="555" t="s">
        <v>685</v>
      </c>
      <c r="D6" s="555" t="s">
        <v>686</v>
      </c>
      <c r="E6" s="743"/>
      <c r="F6" s="743"/>
      <c r="G6" s="742"/>
      <c r="H6" s="742"/>
      <c r="I6" s="518" t="s">
        <v>687</v>
      </c>
    </row>
    <row r="7" spans="1:9">
      <c r="A7" s="520">
        <v>1</v>
      </c>
      <c r="B7" s="527" t="s">
        <v>692</v>
      </c>
      <c r="C7" s="520">
        <v>18605.210000000003</v>
      </c>
      <c r="D7" s="520">
        <v>38446095.810000002</v>
      </c>
      <c r="E7" s="520">
        <v>8527.9299999999985</v>
      </c>
      <c r="F7" s="520">
        <v>5897.0199999999968</v>
      </c>
      <c r="G7" s="520"/>
      <c r="H7" s="520">
        <v>4917.0000000000018</v>
      </c>
      <c r="I7" s="521">
        <f t="shared" ref="I7:I34" si="0">C7+D7-E7-F7-G7</f>
        <v>38450276.07</v>
      </c>
    </row>
    <row r="8" spans="1:9">
      <c r="A8" s="520">
        <v>2</v>
      </c>
      <c r="B8" s="527" t="s">
        <v>693</v>
      </c>
      <c r="C8" s="520">
        <v>245380.22</v>
      </c>
      <c r="D8" s="520">
        <v>13306124.200000001</v>
      </c>
      <c r="E8" s="520">
        <v>73829.100000000006</v>
      </c>
      <c r="F8" s="520">
        <v>13264.149999999998</v>
      </c>
      <c r="G8" s="520"/>
      <c r="H8" s="520">
        <v>859.65</v>
      </c>
      <c r="I8" s="521">
        <f t="shared" si="0"/>
        <v>13464411.170000002</v>
      </c>
    </row>
    <row r="9" spans="1:9">
      <c r="A9" s="520">
        <v>3</v>
      </c>
      <c r="B9" s="527" t="s">
        <v>694</v>
      </c>
      <c r="C9" s="520">
        <v>0</v>
      </c>
      <c r="D9" s="520">
        <v>0</v>
      </c>
      <c r="E9" s="520">
        <v>0</v>
      </c>
      <c r="F9" s="520">
        <v>0</v>
      </c>
      <c r="G9" s="520"/>
      <c r="H9" s="520">
        <v>0</v>
      </c>
      <c r="I9" s="521">
        <f t="shared" si="0"/>
        <v>0</v>
      </c>
    </row>
    <row r="10" spans="1:9">
      <c r="A10" s="520">
        <v>4</v>
      </c>
      <c r="B10" s="527" t="s">
        <v>695</v>
      </c>
      <c r="C10" s="520">
        <v>385.26</v>
      </c>
      <c r="D10" s="520">
        <v>0</v>
      </c>
      <c r="E10" s="520">
        <v>115.58</v>
      </c>
      <c r="F10" s="520">
        <v>0</v>
      </c>
      <c r="G10" s="520"/>
      <c r="H10" s="520">
        <v>0</v>
      </c>
      <c r="I10" s="521">
        <f t="shared" si="0"/>
        <v>269.68</v>
      </c>
    </row>
    <row r="11" spans="1:9">
      <c r="A11" s="520">
        <v>5</v>
      </c>
      <c r="B11" s="527" t="s">
        <v>696</v>
      </c>
      <c r="C11" s="520">
        <v>1196540.8900000001</v>
      </c>
      <c r="D11" s="520">
        <v>4195842.2</v>
      </c>
      <c r="E11" s="520">
        <v>359023.78999999992</v>
      </c>
      <c r="F11" s="520">
        <v>83398.61</v>
      </c>
      <c r="G11" s="520"/>
      <c r="H11" s="520">
        <v>598.61</v>
      </c>
      <c r="I11" s="521">
        <f t="shared" si="0"/>
        <v>4949960.6899999995</v>
      </c>
    </row>
    <row r="12" spans="1:9">
      <c r="A12" s="520">
        <v>6</v>
      </c>
      <c r="B12" s="527" t="s">
        <v>697</v>
      </c>
      <c r="C12" s="520">
        <v>578.01</v>
      </c>
      <c r="D12" s="520">
        <v>59679.539999999994</v>
      </c>
      <c r="E12" s="520">
        <v>377.01</v>
      </c>
      <c r="F12" s="520">
        <v>1160.17</v>
      </c>
      <c r="G12" s="520"/>
      <c r="H12" s="520">
        <v>0</v>
      </c>
      <c r="I12" s="521">
        <f t="shared" si="0"/>
        <v>58720.369999999995</v>
      </c>
    </row>
    <row r="13" spans="1:9">
      <c r="A13" s="520">
        <v>7</v>
      </c>
      <c r="B13" s="527" t="s">
        <v>698</v>
      </c>
      <c r="C13" s="520">
        <v>140.72</v>
      </c>
      <c r="D13" s="520">
        <v>44647.82</v>
      </c>
      <c r="E13" s="520">
        <v>164.55</v>
      </c>
      <c r="F13" s="520">
        <v>864.47</v>
      </c>
      <c r="G13" s="520"/>
      <c r="H13" s="520">
        <v>747.7</v>
      </c>
      <c r="I13" s="521">
        <f t="shared" si="0"/>
        <v>43759.519999999997</v>
      </c>
    </row>
    <row r="14" spans="1:9">
      <c r="A14" s="520">
        <v>8</v>
      </c>
      <c r="B14" s="527" t="s">
        <v>699</v>
      </c>
      <c r="C14" s="520">
        <v>2431.17</v>
      </c>
      <c r="D14" s="520">
        <v>4296.72</v>
      </c>
      <c r="E14" s="520">
        <v>889.92000000000007</v>
      </c>
      <c r="F14" s="520">
        <v>58.66</v>
      </c>
      <c r="G14" s="520"/>
      <c r="H14" s="520">
        <v>0</v>
      </c>
      <c r="I14" s="521">
        <f t="shared" si="0"/>
        <v>5779.31</v>
      </c>
    </row>
    <row r="15" spans="1:9">
      <c r="A15" s="520">
        <v>9</v>
      </c>
      <c r="B15" s="527" t="s">
        <v>700</v>
      </c>
      <c r="C15" s="520">
        <v>0</v>
      </c>
      <c r="D15" s="520">
        <v>22442.36</v>
      </c>
      <c r="E15" s="520">
        <v>29.78</v>
      </c>
      <c r="F15" s="520">
        <v>439.14000000000004</v>
      </c>
      <c r="G15" s="520"/>
      <c r="H15" s="520">
        <v>0</v>
      </c>
      <c r="I15" s="521">
        <f t="shared" si="0"/>
        <v>21973.440000000002</v>
      </c>
    </row>
    <row r="16" spans="1:9">
      <c r="A16" s="520">
        <v>10</v>
      </c>
      <c r="B16" s="527" t="s">
        <v>701</v>
      </c>
      <c r="C16" s="520">
        <v>157.71</v>
      </c>
      <c r="D16" s="520">
        <v>733.67000000000007</v>
      </c>
      <c r="E16" s="520">
        <v>59.46</v>
      </c>
      <c r="F16" s="520">
        <v>12.82</v>
      </c>
      <c r="G16" s="520"/>
      <c r="H16" s="520">
        <v>0</v>
      </c>
      <c r="I16" s="521">
        <f t="shared" si="0"/>
        <v>819.1</v>
      </c>
    </row>
    <row r="17" spans="1:9">
      <c r="A17" s="520">
        <v>11</v>
      </c>
      <c r="B17" s="527" t="s">
        <v>702</v>
      </c>
      <c r="C17" s="520">
        <v>332.07</v>
      </c>
      <c r="D17" s="520">
        <v>1561.2</v>
      </c>
      <c r="E17" s="520">
        <v>196.33999999999997</v>
      </c>
      <c r="F17" s="520">
        <v>24.6</v>
      </c>
      <c r="G17" s="520"/>
      <c r="H17" s="520">
        <v>0</v>
      </c>
      <c r="I17" s="521">
        <f t="shared" si="0"/>
        <v>1672.3300000000002</v>
      </c>
    </row>
    <row r="18" spans="1:9">
      <c r="A18" s="520">
        <v>12</v>
      </c>
      <c r="B18" s="527" t="s">
        <v>703</v>
      </c>
      <c r="C18" s="520">
        <v>9112.82</v>
      </c>
      <c r="D18" s="520">
        <v>186460.27000000002</v>
      </c>
      <c r="E18" s="520">
        <v>3528.63</v>
      </c>
      <c r="F18" s="520">
        <v>3595.6799999999994</v>
      </c>
      <c r="G18" s="520"/>
      <c r="H18" s="520">
        <v>3300.13</v>
      </c>
      <c r="I18" s="521">
        <f t="shared" si="0"/>
        <v>188448.78000000003</v>
      </c>
    </row>
    <row r="19" spans="1:9">
      <c r="A19" s="520">
        <v>13</v>
      </c>
      <c r="B19" s="527" t="s">
        <v>704</v>
      </c>
      <c r="C19" s="520">
        <v>4137.5199999999995</v>
      </c>
      <c r="D19" s="520">
        <v>15210.97</v>
      </c>
      <c r="E19" s="520">
        <v>1894.72</v>
      </c>
      <c r="F19" s="520">
        <v>225.71999999999997</v>
      </c>
      <c r="G19" s="520"/>
      <c r="H19" s="520">
        <v>3429.4900000000002</v>
      </c>
      <c r="I19" s="521">
        <f t="shared" si="0"/>
        <v>17228.049999999996</v>
      </c>
    </row>
    <row r="20" spans="1:9">
      <c r="A20" s="520">
        <v>14</v>
      </c>
      <c r="B20" s="527" t="s">
        <v>705</v>
      </c>
      <c r="C20" s="520">
        <v>569.81999999999994</v>
      </c>
      <c r="D20" s="520">
        <v>3645.1</v>
      </c>
      <c r="E20" s="520">
        <v>238.03000000000003</v>
      </c>
      <c r="F20" s="520">
        <v>71.34</v>
      </c>
      <c r="G20" s="520"/>
      <c r="H20" s="520">
        <v>0</v>
      </c>
      <c r="I20" s="521">
        <f t="shared" si="0"/>
        <v>3905.5499999999997</v>
      </c>
    </row>
    <row r="21" spans="1:9">
      <c r="A21" s="520">
        <v>15</v>
      </c>
      <c r="B21" s="527" t="s">
        <v>706</v>
      </c>
      <c r="C21" s="520">
        <v>1079.95</v>
      </c>
      <c r="D21" s="520">
        <v>60074.330000000009</v>
      </c>
      <c r="E21" s="520">
        <v>372.22</v>
      </c>
      <c r="F21" s="520">
        <v>1188.02</v>
      </c>
      <c r="G21" s="520"/>
      <c r="H21" s="520">
        <v>2320.1400000000003</v>
      </c>
      <c r="I21" s="521">
        <f t="shared" si="0"/>
        <v>59594.040000000008</v>
      </c>
    </row>
    <row r="22" spans="1:9">
      <c r="A22" s="520">
        <v>16</v>
      </c>
      <c r="B22" s="527" t="s">
        <v>707</v>
      </c>
      <c r="C22" s="520">
        <v>302.17</v>
      </c>
      <c r="D22" s="520">
        <v>0</v>
      </c>
      <c r="E22" s="520">
        <v>151.09</v>
      </c>
      <c r="F22" s="520">
        <v>0</v>
      </c>
      <c r="G22" s="520"/>
      <c r="H22" s="520">
        <v>0</v>
      </c>
      <c r="I22" s="521">
        <f t="shared" si="0"/>
        <v>151.08000000000001</v>
      </c>
    </row>
    <row r="23" spans="1:9">
      <c r="A23" s="520">
        <v>17</v>
      </c>
      <c r="B23" s="527" t="s">
        <v>708</v>
      </c>
      <c r="C23" s="520">
        <v>10211.35</v>
      </c>
      <c r="D23" s="520">
        <v>0</v>
      </c>
      <c r="E23" s="520">
        <v>3063.41</v>
      </c>
      <c r="F23" s="520">
        <v>0</v>
      </c>
      <c r="G23" s="520"/>
      <c r="H23" s="520">
        <v>0</v>
      </c>
      <c r="I23" s="521">
        <f t="shared" si="0"/>
        <v>7147.9400000000005</v>
      </c>
    </row>
    <row r="24" spans="1:9">
      <c r="A24" s="520">
        <v>18</v>
      </c>
      <c r="B24" s="527" t="s">
        <v>709</v>
      </c>
      <c r="C24" s="520">
        <v>357.23</v>
      </c>
      <c r="D24" s="520">
        <v>717.18</v>
      </c>
      <c r="E24" s="520">
        <v>178.62</v>
      </c>
      <c r="F24" s="520">
        <v>14.32</v>
      </c>
      <c r="G24" s="520"/>
      <c r="H24" s="520">
        <v>462.44</v>
      </c>
      <c r="I24" s="521">
        <f t="shared" si="0"/>
        <v>881.4699999999998</v>
      </c>
    </row>
    <row r="25" spans="1:9">
      <c r="A25" s="520">
        <v>19</v>
      </c>
      <c r="B25" s="527" t="s">
        <v>710</v>
      </c>
      <c r="C25" s="520">
        <v>0</v>
      </c>
      <c r="D25" s="520">
        <v>12951.460000000001</v>
      </c>
      <c r="E25" s="520">
        <v>126.45</v>
      </c>
      <c r="F25" s="520">
        <v>231.62</v>
      </c>
      <c r="G25" s="520"/>
      <c r="H25" s="520">
        <v>0</v>
      </c>
      <c r="I25" s="521">
        <f t="shared" si="0"/>
        <v>12593.39</v>
      </c>
    </row>
    <row r="26" spans="1:9">
      <c r="A26" s="520">
        <v>20</v>
      </c>
      <c r="B26" s="527" t="s">
        <v>711</v>
      </c>
      <c r="C26" s="520">
        <v>1233.3300000000002</v>
      </c>
      <c r="D26" s="520">
        <v>24299</v>
      </c>
      <c r="E26" s="520">
        <v>595.59</v>
      </c>
      <c r="F26" s="520">
        <v>454.82000000000005</v>
      </c>
      <c r="G26" s="520"/>
      <c r="H26" s="520">
        <v>1166.6500000000001</v>
      </c>
      <c r="I26" s="521">
        <f t="shared" si="0"/>
        <v>24481.920000000002</v>
      </c>
    </row>
    <row r="27" spans="1:9">
      <c r="A27" s="520">
        <v>21</v>
      </c>
      <c r="B27" s="527" t="s">
        <v>712</v>
      </c>
      <c r="C27" s="520">
        <v>0</v>
      </c>
      <c r="D27" s="520">
        <v>8926.08</v>
      </c>
      <c r="E27" s="520">
        <v>142.63</v>
      </c>
      <c r="F27" s="520">
        <v>148.60999999999999</v>
      </c>
      <c r="G27" s="520"/>
      <c r="H27" s="520">
        <v>0.15</v>
      </c>
      <c r="I27" s="521">
        <f t="shared" si="0"/>
        <v>8634.84</v>
      </c>
    </row>
    <row r="28" spans="1:9">
      <c r="A28" s="520">
        <v>22</v>
      </c>
      <c r="B28" s="527" t="s">
        <v>713</v>
      </c>
      <c r="C28" s="520">
        <v>55880.3</v>
      </c>
      <c r="D28" s="520">
        <v>2008043.4900000007</v>
      </c>
      <c r="E28" s="520">
        <v>25142.549999999996</v>
      </c>
      <c r="F28" s="520">
        <v>39556.05999999999</v>
      </c>
      <c r="G28" s="520"/>
      <c r="H28" s="520">
        <v>517.68000000000006</v>
      </c>
      <c r="I28" s="521">
        <f t="shared" si="0"/>
        <v>1999225.1800000006</v>
      </c>
    </row>
    <row r="29" spans="1:9">
      <c r="A29" s="520">
        <v>23</v>
      </c>
      <c r="B29" s="527" t="s">
        <v>714</v>
      </c>
      <c r="C29" s="520">
        <v>79899.34</v>
      </c>
      <c r="D29" s="520">
        <v>4307908.9200000009</v>
      </c>
      <c r="E29" s="520">
        <v>48509.99</v>
      </c>
      <c r="F29" s="520">
        <v>85935.709999999934</v>
      </c>
      <c r="G29" s="520"/>
      <c r="H29" s="520">
        <v>1101.0700000000002</v>
      </c>
      <c r="I29" s="521">
        <f t="shared" si="0"/>
        <v>4253362.5600000005</v>
      </c>
    </row>
    <row r="30" spans="1:9">
      <c r="A30" s="520">
        <v>24</v>
      </c>
      <c r="B30" s="527" t="s">
        <v>715</v>
      </c>
      <c r="C30" s="520">
        <v>963280.78999999992</v>
      </c>
      <c r="D30" s="520">
        <v>4801.4999999999991</v>
      </c>
      <c r="E30" s="520">
        <v>289008.53000000003</v>
      </c>
      <c r="F30" s="520">
        <v>89.91</v>
      </c>
      <c r="G30" s="520"/>
      <c r="H30" s="520">
        <v>341.68</v>
      </c>
      <c r="I30" s="521">
        <f t="shared" si="0"/>
        <v>678983.84999999986</v>
      </c>
    </row>
    <row r="31" spans="1:9">
      <c r="A31" s="520">
        <v>25</v>
      </c>
      <c r="B31" s="527" t="s">
        <v>716</v>
      </c>
      <c r="C31" s="520">
        <v>82340.06</v>
      </c>
      <c r="D31" s="520">
        <v>1450509.21</v>
      </c>
      <c r="E31" s="520">
        <v>33664.229999999996</v>
      </c>
      <c r="F31" s="520">
        <v>26463.88</v>
      </c>
      <c r="G31" s="520"/>
      <c r="H31" s="520">
        <v>138798.19</v>
      </c>
      <c r="I31" s="521">
        <f t="shared" si="0"/>
        <v>1472721.1600000001</v>
      </c>
    </row>
    <row r="32" spans="1:9">
      <c r="A32" s="520">
        <v>26</v>
      </c>
      <c r="B32" s="527" t="s">
        <v>717</v>
      </c>
      <c r="C32" s="520">
        <v>0</v>
      </c>
      <c r="D32" s="520">
        <v>0</v>
      </c>
      <c r="E32" s="520">
        <v>0</v>
      </c>
      <c r="F32" s="520">
        <v>0</v>
      </c>
      <c r="G32" s="520"/>
      <c r="H32" s="520">
        <v>0</v>
      </c>
      <c r="I32" s="521">
        <f t="shared" si="0"/>
        <v>0</v>
      </c>
    </row>
    <row r="33" spans="1:9">
      <c r="A33" s="520">
        <v>27</v>
      </c>
      <c r="B33" s="520" t="s">
        <v>165</v>
      </c>
      <c r="C33" s="520">
        <v>93388</v>
      </c>
      <c r="D33" s="520">
        <v>25082027.229999997</v>
      </c>
      <c r="E33" s="520">
        <v>-82371</v>
      </c>
      <c r="F33" s="520">
        <v>100000</v>
      </c>
      <c r="G33" s="520"/>
      <c r="H33" s="520"/>
      <c r="I33" s="521">
        <f t="shared" si="0"/>
        <v>25157786.229999997</v>
      </c>
    </row>
    <row r="34" spans="1:9">
      <c r="A34" s="520">
        <v>28</v>
      </c>
      <c r="B34" s="512" t="s">
        <v>68</v>
      </c>
      <c r="C34" s="512">
        <v>2766343.9400000004</v>
      </c>
      <c r="D34" s="512">
        <v>89246998.26000002</v>
      </c>
      <c r="E34" s="512">
        <v>767459.15</v>
      </c>
      <c r="F34" s="512">
        <v>363095.32999999996</v>
      </c>
      <c r="G34" s="512">
        <v>0</v>
      </c>
      <c r="H34" s="512">
        <v>158560.58000000002</v>
      </c>
      <c r="I34" s="521">
        <f t="shared" si="0"/>
        <v>90882787.720000014</v>
      </c>
    </row>
    <row r="36" spans="1:9">
      <c r="B36" s="528"/>
    </row>
    <row r="42" spans="1:9">
      <c r="A42" s="524"/>
      <c r="B42" s="524"/>
    </row>
    <row r="43" spans="1:9">
      <c r="A43" s="524"/>
      <c r="B43" s="524"/>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topLeftCell="C1" zoomScale="70" zoomScaleNormal="70" workbookViewId="0">
      <selection activeCell="C19" sqref="C19"/>
    </sheetView>
  </sheetViews>
  <sheetFormatPr defaultColWidth="9.28515625" defaultRowHeight="12.75"/>
  <cols>
    <col min="1" max="1" width="11.7109375" style="506" bestFit="1" customWidth="1"/>
    <col min="2" max="2" width="108" style="506" bestFit="1" customWidth="1"/>
    <col min="3" max="3" width="35.5703125" style="506" customWidth="1"/>
    <col min="4" max="4" width="38.42578125" style="506" customWidth="1"/>
    <col min="5" max="16384" width="9.28515625" style="506"/>
  </cols>
  <sheetData>
    <row r="1" spans="1:4" ht="13.5">
      <c r="A1" s="505" t="s">
        <v>188</v>
      </c>
      <c r="B1" s="421" t="str">
        <f>Info!C2</f>
        <v>სს სილქ როუდ ბანკი</v>
      </c>
    </row>
    <row r="2" spans="1:4">
      <c r="A2" s="505" t="s">
        <v>189</v>
      </c>
      <c r="B2" s="619">
        <f>'1. key ratios'!B2</f>
        <v>44561</v>
      </c>
    </row>
    <row r="3" spans="1:4">
      <c r="A3" s="507" t="s">
        <v>718</v>
      </c>
    </row>
    <row r="5" spans="1:4" ht="51">
      <c r="A5" s="744" t="s">
        <v>719</v>
      </c>
      <c r="B5" s="744"/>
      <c r="C5" s="509" t="s">
        <v>720</v>
      </c>
      <c r="D5" s="509" t="s">
        <v>721</v>
      </c>
    </row>
    <row r="6" spans="1:4">
      <c r="A6" s="529">
        <v>1</v>
      </c>
      <c r="B6" s="530" t="s">
        <v>722</v>
      </c>
      <c r="C6" s="647">
        <v>1185912.03</v>
      </c>
      <c r="D6" s="647">
        <v>0</v>
      </c>
    </row>
    <row r="7" spans="1:4">
      <c r="A7" s="531">
        <v>2</v>
      </c>
      <c r="B7" s="530" t="s">
        <v>723</v>
      </c>
      <c r="C7" s="647">
        <v>3288820.4390000002</v>
      </c>
      <c r="D7" s="647">
        <v>100000</v>
      </c>
    </row>
    <row r="8" spans="1:4">
      <c r="A8" s="531">
        <v>2.1</v>
      </c>
      <c r="B8" s="532" t="s">
        <v>724</v>
      </c>
      <c r="C8" s="647">
        <v>3195520.2700000005</v>
      </c>
      <c r="D8" s="647">
        <v>100000</v>
      </c>
    </row>
    <row r="9" spans="1:4">
      <c r="A9" s="531">
        <v>2.2000000000000002</v>
      </c>
      <c r="B9" s="532" t="s">
        <v>725</v>
      </c>
      <c r="C9" s="647">
        <v>83699.168999999994</v>
      </c>
      <c r="D9" s="647"/>
    </row>
    <row r="10" spans="1:4">
      <c r="A10" s="531">
        <v>2.2999999999999998</v>
      </c>
      <c r="B10" s="532" t="s">
        <v>726</v>
      </c>
      <c r="C10" s="647">
        <v>9601</v>
      </c>
      <c r="D10" s="647"/>
    </row>
    <row r="11" spans="1:4">
      <c r="A11" s="531">
        <v>2.4</v>
      </c>
      <c r="B11" s="532" t="s">
        <v>727</v>
      </c>
      <c r="C11" s="647">
        <v>0</v>
      </c>
      <c r="D11" s="647"/>
    </row>
    <row r="12" spans="1:4">
      <c r="A12" s="529">
        <v>3</v>
      </c>
      <c r="B12" s="530" t="s">
        <v>728</v>
      </c>
      <c r="C12" s="647">
        <v>3361807.37</v>
      </c>
      <c r="D12" s="647">
        <v>0</v>
      </c>
    </row>
    <row r="13" spans="1:4">
      <c r="A13" s="531">
        <v>3.1</v>
      </c>
      <c r="B13" s="532" t="s">
        <v>729</v>
      </c>
      <c r="C13" s="647">
        <v>158558.99000000002</v>
      </c>
      <c r="D13" s="647"/>
    </row>
    <row r="14" spans="1:4">
      <c r="A14" s="531">
        <v>3.2</v>
      </c>
      <c r="B14" s="532" t="s">
        <v>730</v>
      </c>
      <c r="C14" s="647">
        <v>3190709.2390000001</v>
      </c>
      <c r="D14" s="647"/>
    </row>
    <row r="15" spans="1:4">
      <c r="A15" s="531">
        <v>3.3</v>
      </c>
      <c r="B15" s="532" t="s">
        <v>731</v>
      </c>
      <c r="C15" s="647">
        <v>12539.141</v>
      </c>
      <c r="D15" s="647"/>
    </row>
    <row r="16" spans="1:4">
      <c r="A16" s="531">
        <v>3.4</v>
      </c>
      <c r="B16" s="532" t="s">
        <v>732</v>
      </c>
      <c r="C16" s="647">
        <v>0</v>
      </c>
      <c r="D16" s="647"/>
    </row>
    <row r="17" spans="1:4">
      <c r="A17" s="531">
        <v>3.5</v>
      </c>
      <c r="B17" s="532" t="s">
        <v>733</v>
      </c>
      <c r="C17" s="647"/>
      <c r="D17" s="647"/>
    </row>
    <row r="18" spans="1:4">
      <c r="A18" s="531">
        <v>3.6</v>
      </c>
      <c r="B18" s="532" t="s">
        <v>734</v>
      </c>
      <c r="C18" s="647"/>
      <c r="D18" s="647"/>
    </row>
    <row r="19" spans="1:4">
      <c r="A19" s="533">
        <v>4</v>
      </c>
      <c r="B19" s="530" t="s">
        <v>735</v>
      </c>
      <c r="C19" s="662">
        <v>1112925.19</v>
      </c>
      <c r="D19" s="662">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topLeftCell="C1" zoomScale="70" zoomScaleNormal="70" workbookViewId="0">
      <selection activeCell="F28" sqref="F28"/>
    </sheetView>
  </sheetViews>
  <sheetFormatPr defaultColWidth="9.28515625" defaultRowHeight="12.75"/>
  <cols>
    <col min="1" max="1" width="11.7109375" style="506" bestFit="1" customWidth="1"/>
    <col min="2" max="2" width="124.7109375" style="506" customWidth="1"/>
    <col min="3" max="3" width="21.5703125" style="506" customWidth="1"/>
    <col min="4" max="4" width="49.28515625" style="506" customWidth="1"/>
    <col min="5" max="16384" width="9.28515625" style="506"/>
  </cols>
  <sheetData>
    <row r="1" spans="1:4" ht="13.5">
      <c r="A1" s="505" t="s">
        <v>188</v>
      </c>
      <c r="B1" s="421" t="str">
        <f>Info!C2</f>
        <v>სს სილქ როუდ ბანკი</v>
      </c>
    </row>
    <row r="2" spans="1:4">
      <c r="A2" s="505" t="s">
        <v>189</v>
      </c>
      <c r="B2" s="619">
        <f>'1. key ratios'!B2</f>
        <v>44561</v>
      </c>
    </row>
    <row r="3" spans="1:4">
      <c r="A3" s="507" t="s">
        <v>736</v>
      </c>
    </row>
    <row r="4" spans="1:4">
      <c r="A4" s="507"/>
    </row>
    <row r="5" spans="1:4" ht="15" customHeight="1">
      <c r="A5" s="745" t="s">
        <v>737</v>
      </c>
      <c r="B5" s="746"/>
      <c r="C5" s="735" t="s">
        <v>738</v>
      </c>
      <c r="D5" s="749" t="s">
        <v>739</v>
      </c>
    </row>
    <row r="6" spans="1:4" ht="20.45" customHeight="1">
      <c r="A6" s="747"/>
      <c r="B6" s="748"/>
      <c r="C6" s="738"/>
      <c r="D6" s="749"/>
    </row>
    <row r="7" spans="1:4">
      <c r="A7" s="512">
        <v>1</v>
      </c>
      <c r="B7" s="512" t="s">
        <v>740</v>
      </c>
      <c r="C7" s="647">
        <v>2921850.5</v>
      </c>
      <c r="D7" s="534"/>
    </row>
    <row r="8" spans="1:4">
      <c r="A8" s="520">
        <v>2</v>
      </c>
      <c r="B8" s="520" t="s">
        <v>741</v>
      </c>
      <c r="C8" s="647">
        <v>106989</v>
      </c>
      <c r="D8" s="534"/>
    </row>
    <row r="9" spans="1:4">
      <c r="A9" s="520">
        <v>3</v>
      </c>
      <c r="B9" s="535" t="s">
        <v>742</v>
      </c>
      <c r="C9" s="647"/>
      <c r="D9" s="534"/>
    </row>
    <row r="10" spans="1:4">
      <c r="A10" s="520">
        <v>4</v>
      </c>
      <c r="B10" s="520" t="s">
        <v>743</v>
      </c>
      <c r="C10" s="647">
        <v>355883.99</v>
      </c>
      <c r="D10" s="534"/>
    </row>
    <row r="11" spans="1:4">
      <c r="A11" s="520">
        <v>5</v>
      </c>
      <c r="B11" s="536" t="s">
        <v>744</v>
      </c>
      <c r="C11" s="647"/>
      <c r="D11" s="534"/>
    </row>
    <row r="12" spans="1:4">
      <c r="A12" s="520">
        <v>6</v>
      </c>
      <c r="B12" s="536" t="s">
        <v>745</v>
      </c>
      <c r="C12" s="647"/>
      <c r="D12" s="534"/>
    </row>
    <row r="13" spans="1:4">
      <c r="A13" s="520">
        <v>7</v>
      </c>
      <c r="B13" s="536" t="s">
        <v>746</v>
      </c>
      <c r="C13" s="647">
        <v>181200</v>
      </c>
      <c r="D13" s="534"/>
    </row>
    <row r="14" spans="1:4">
      <c r="A14" s="520">
        <v>8</v>
      </c>
      <c r="B14" s="536" t="s">
        <v>747</v>
      </c>
      <c r="C14" s="647"/>
      <c r="D14" s="520"/>
    </row>
    <row r="15" spans="1:4">
      <c r="A15" s="520">
        <v>9</v>
      </c>
      <c r="B15" s="536" t="s">
        <v>748</v>
      </c>
      <c r="C15" s="647"/>
      <c r="D15" s="520"/>
    </row>
    <row r="16" spans="1:4">
      <c r="A16" s="520">
        <v>10</v>
      </c>
      <c r="B16" s="536" t="s">
        <v>749</v>
      </c>
      <c r="C16" s="647">
        <v>158558.99000000002</v>
      </c>
      <c r="D16" s="534"/>
    </row>
    <row r="17" spans="1:4">
      <c r="A17" s="520">
        <v>11</v>
      </c>
      <c r="B17" s="536" t="s">
        <v>750</v>
      </c>
      <c r="C17" s="647"/>
      <c r="D17" s="520"/>
    </row>
    <row r="18" spans="1:4" ht="25.5">
      <c r="A18" s="520">
        <v>12</v>
      </c>
      <c r="B18" s="536" t="s">
        <v>751</v>
      </c>
      <c r="C18" s="647">
        <v>16125</v>
      </c>
      <c r="D18" s="534"/>
    </row>
    <row r="19" spans="1:4">
      <c r="A19" s="512">
        <v>13</v>
      </c>
      <c r="B19" s="537" t="s">
        <v>752</v>
      </c>
      <c r="C19" s="512">
        <v>2672955.9400000004</v>
      </c>
      <c r="D19" s="538"/>
    </row>
    <row r="22" spans="1:4">
      <c r="B22" s="505"/>
    </row>
    <row r="23" spans="1:4">
      <c r="B23" s="505"/>
    </row>
    <row r="24" spans="1:4">
      <c r="B24" s="50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zoomScale="85" zoomScaleNormal="85" workbookViewId="0">
      <selection activeCell="D36" sqref="D36"/>
    </sheetView>
  </sheetViews>
  <sheetFormatPr defaultColWidth="9.28515625" defaultRowHeight="12.75"/>
  <cols>
    <col min="1" max="1" width="11.7109375" style="506" bestFit="1" customWidth="1"/>
    <col min="2" max="2" width="80.7109375" style="506" customWidth="1"/>
    <col min="3" max="3" width="15.5703125" style="506" customWidth="1"/>
    <col min="4" max="5" width="22.28515625" style="506" customWidth="1"/>
    <col min="6" max="6" width="23.42578125" style="506" customWidth="1"/>
    <col min="7" max="14" width="22.28515625" style="506" customWidth="1"/>
    <col min="15" max="15" width="23.28515625" style="506" bestFit="1" customWidth="1"/>
    <col min="16" max="16" width="21.7109375" style="506" bestFit="1" customWidth="1"/>
    <col min="17" max="19" width="19" style="506" bestFit="1" customWidth="1"/>
    <col min="20" max="20" width="16.28515625" style="506" customWidth="1"/>
    <col min="21" max="21" width="10.42578125" style="506" bestFit="1" customWidth="1"/>
    <col min="22" max="22" width="20" style="506" customWidth="1"/>
    <col min="23" max="16384" width="9.28515625" style="506"/>
  </cols>
  <sheetData>
    <row r="1" spans="1:22" ht="13.5">
      <c r="A1" s="505" t="s">
        <v>188</v>
      </c>
      <c r="B1" s="421" t="str">
        <f>Info!C2</f>
        <v>სს სილქ როუდ ბანკი</v>
      </c>
    </row>
    <row r="2" spans="1:22">
      <c r="A2" s="505" t="s">
        <v>189</v>
      </c>
      <c r="B2" s="619">
        <f>'1. key ratios'!B2</f>
        <v>44561</v>
      </c>
      <c r="C2" s="516"/>
    </row>
    <row r="3" spans="1:22">
      <c r="A3" s="507" t="s">
        <v>753</v>
      </c>
    </row>
    <row r="5" spans="1:22" ht="15" customHeight="1">
      <c r="A5" s="735" t="s">
        <v>754</v>
      </c>
      <c r="B5" s="737"/>
      <c r="C5" s="752" t="s">
        <v>755</v>
      </c>
      <c r="D5" s="753"/>
      <c r="E5" s="753"/>
      <c r="F5" s="753"/>
      <c r="G5" s="753"/>
      <c r="H5" s="753"/>
      <c r="I5" s="753"/>
      <c r="J5" s="753"/>
      <c r="K5" s="753"/>
      <c r="L5" s="753"/>
      <c r="M5" s="753"/>
      <c r="N5" s="753"/>
      <c r="O5" s="753"/>
      <c r="P5" s="753"/>
      <c r="Q5" s="753"/>
      <c r="R5" s="753"/>
      <c r="S5" s="753"/>
      <c r="T5" s="753"/>
      <c r="U5" s="754"/>
      <c r="V5" s="539"/>
    </row>
    <row r="6" spans="1:22">
      <c r="A6" s="750"/>
      <c r="B6" s="751"/>
      <c r="C6" s="755" t="s">
        <v>68</v>
      </c>
      <c r="D6" s="757" t="s">
        <v>756</v>
      </c>
      <c r="E6" s="757"/>
      <c r="F6" s="742"/>
      <c r="G6" s="758" t="s">
        <v>757</v>
      </c>
      <c r="H6" s="759"/>
      <c r="I6" s="759"/>
      <c r="J6" s="759"/>
      <c r="K6" s="760"/>
      <c r="L6" s="540"/>
      <c r="M6" s="761" t="s">
        <v>758</v>
      </c>
      <c r="N6" s="761"/>
      <c r="O6" s="742"/>
      <c r="P6" s="742"/>
      <c r="Q6" s="742"/>
      <c r="R6" s="742"/>
      <c r="S6" s="742"/>
      <c r="T6" s="742"/>
      <c r="U6" s="742"/>
      <c r="V6" s="540"/>
    </row>
    <row r="7" spans="1:22" ht="25.5">
      <c r="A7" s="738"/>
      <c r="B7" s="740"/>
      <c r="C7" s="756"/>
      <c r="D7" s="541"/>
      <c r="E7" s="518" t="s">
        <v>759</v>
      </c>
      <c r="F7" s="518" t="s">
        <v>760</v>
      </c>
      <c r="G7" s="516"/>
      <c r="H7" s="518" t="s">
        <v>759</v>
      </c>
      <c r="I7" s="518" t="s">
        <v>786</v>
      </c>
      <c r="J7" s="518" t="s">
        <v>761</v>
      </c>
      <c r="K7" s="518" t="s">
        <v>762</v>
      </c>
      <c r="L7" s="542"/>
      <c r="M7" s="555" t="s">
        <v>763</v>
      </c>
      <c r="N7" s="518" t="s">
        <v>761</v>
      </c>
      <c r="O7" s="518" t="s">
        <v>764</v>
      </c>
      <c r="P7" s="518" t="s">
        <v>765</v>
      </c>
      <c r="Q7" s="518" t="s">
        <v>766</v>
      </c>
      <c r="R7" s="518" t="s">
        <v>767</v>
      </c>
      <c r="S7" s="518" t="s">
        <v>768</v>
      </c>
      <c r="T7" s="543" t="s">
        <v>769</v>
      </c>
      <c r="U7" s="518" t="s">
        <v>770</v>
      </c>
      <c r="V7" s="539"/>
    </row>
    <row r="8" spans="1:22">
      <c r="A8" s="544">
        <v>1</v>
      </c>
      <c r="B8" s="512" t="s">
        <v>771</v>
      </c>
      <c r="C8" s="662">
        <v>15968818.640000001</v>
      </c>
      <c r="D8" s="647">
        <v>13154753.880000001</v>
      </c>
      <c r="E8" s="647">
        <v>13000.48</v>
      </c>
      <c r="F8" s="647">
        <v>0</v>
      </c>
      <c r="G8" s="647">
        <v>141108.82000000007</v>
      </c>
      <c r="H8" s="647">
        <v>7504.29</v>
      </c>
      <c r="I8" s="647">
        <v>3278.1600000000003</v>
      </c>
      <c r="J8" s="647">
        <v>0</v>
      </c>
      <c r="K8" s="647">
        <v>0</v>
      </c>
      <c r="L8" s="647">
        <v>2672955.94</v>
      </c>
      <c r="M8" s="647">
        <v>4686.05</v>
      </c>
      <c r="N8" s="647">
        <v>19471.600000000002</v>
      </c>
      <c r="O8" s="647">
        <v>20522.82</v>
      </c>
      <c r="P8" s="647">
        <v>0</v>
      </c>
      <c r="Q8" s="647">
        <v>0</v>
      </c>
      <c r="R8" s="647">
        <v>1148345.3599999999</v>
      </c>
      <c r="S8" s="647">
        <v>0</v>
      </c>
      <c r="T8" s="647">
        <v>11898.310000000001</v>
      </c>
      <c r="U8" s="647">
        <v>33950.289999999994</v>
      </c>
    </row>
    <row r="9" spans="1:22">
      <c r="A9" s="520">
        <v>1.1000000000000001</v>
      </c>
      <c r="B9" s="545" t="s">
        <v>772</v>
      </c>
      <c r="C9" s="663"/>
      <c r="D9" s="647"/>
      <c r="E9" s="647"/>
      <c r="F9" s="647"/>
      <c r="G9" s="647"/>
      <c r="H9" s="647"/>
      <c r="I9" s="647"/>
      <c r="J9" s="647"/>
      <c r="K9" s="647"/>
      <c r="L9" s="647"/>
      <c r="M9" s="647"/>
      <c r="N9" s="647"/>
      <c r="O9" s="647"/>
      <c r="P9" s="647"/>
      <c r="Q9" s="647"/>
      <c r="R9" s="647"/>
      <c r="S9" s="647"/>
      <c r="T9" s="647"/>
      <c r="U9" s="647"/>
    </row>
    <row r="10" spans="1:22">
      <c r="A10" s="520">
        <v>1.2</v>
      </c>
      <c r="B10" s="545" t="s">
        <v>773</v>
      </c>
      <c r="C10" s="663"/>
      <c r="D10" s="647"/>
      <c r="E10" s="647"/>
      <c r="F10" s="647"/>
      <c r="G10" s="647"/>
      <c r="H10" s="647"/>
      <c r="I10" s="647"/>
      <c r="J10" s="647"/>
      <c r="K10" s="647"/>
      <c r="L10" s="647"/>
      <c r="M10" s="647"/>
      <c r="N10" s="647"/>
      <c r="O10" s="647"/>
      <c r="P10" s="647"/>
      <c r="Q10" s="647"/>
      <c r="R10" s="647"/>
      <c r="S10" s="647"/>
      <c r="T10" s="647"/>
      <c r="U10" s="647"/>
    </row>
    <row r="11" spans="1:22">
      <c r="A11" s="520">
        <v>1.3</v>
      </c>
      <c r="B11" s="545" t="s">
        <v>774</v>
      </c>
      <c r="C11" s="663"/>
      <c r="D11" s="647"/>
      <c r="E11" s="647"/>
      <c r="F11" s="647"/>
      <c r="G11" s="647"/>
      <c r="H11" s="647"/>
      <c r="I11" s="647"/>
      <c r="J11" s="647"/>
      <c r="K11" s="647"/>
      <c r="L11" s="647"/>
      <c r="M11" s="647"/>
      <c r="N11" s="647"/>
      <c r="O11" s="647"/>
      <c r="P11" s="647"/>
      <c r="Q11" s="647"/>
      <c r="R11" s="647"/>
      <c r="S11" s="647"/>
      <c r="T11" s="647"/>
      <c r="U11" s="647"/>
    </row>
    <row r="12" spans="1:22">
      <c r="A12" s="520">
        <v>1.4</v>
      </c>
      <c r="B12" s="545" t="s">
        <v>775</v>
      </c>
      <c r="C12" s="663"/>
      <c r="D12" s="647"/>
      <c r="E12" s="647"/>
      <c r="F12" s="647"/>
      <c r="G12" s="647"/>
      <c r="H12" s="647"/>
      <c r="I12" s="647"/>
      <c r="J12" s="647"/>
      <c r="K12" s="647"/>
      <c r="L12" s="647"/>
      <c r="M12" s="647"/>
      <c r="N12" s="647"/>
      <c r="O12" s="647"/>
      <c r="P12" s="647"/>
      <c r="Q12" s="647"/>
      <c r="R12" s="647"/>
      <c r="S12" s="647"/>
      <c r="T12" s="647"/>
      <c r="U12" s="647"/>
    </row>
    <row r="13" spans="1:22">
      <c r="A13" s="520">
        <v>1.5</v>
      </c>
      <c r="B13" s="545" t="s">
        <v>776</v>
      </c>
      <c r="C13" s="663">
        <v>10526229.43</v>
      </c>
      <c r="D13" s="647">
        <v>8368585.6300000008</v>
      </c>
      <c r="E13" s="647">
        <v>0</v>
      </c>
      <c r="F13" s="647">
        <v>0</v>
      </c>
      <c r="G13" s="647">
        <v>0</v>
      </c>
      <c r="H13" s="647">
        <v>0</v>
      </c>
      <c r="I13" s="647">
        <v>0</v>
      </c>
      <c r="J13" s="647">
        <v>0</v>
      </c>
      <c r="K13" s="647">
        <v>0</v>
      </c>
      <c r="L13" s="647">
        <v>2157643.7999999998</v>
      </c>
      <c r="M13" s="647">
        <v>0</v>
      </c>
      <c r="N13" s="647">
        <v>0</v>
      </c>
      <c r="O13" s="647">
        <v>0</v>
      </c>
      <c r="P13" s="647">
        <v>0</v>
      </c>
      <c r="Q13" s="647">
        <v>0</v>
      </c>
      <c r="R13" s="647">
        <v>962303.57</v>
      </c>
      <c r="S13" s="647">
        <v>0</v>
      </c>
      <c r="T13" s="647">
        <v>0</v>
      </c>
      <c r="U13" s="647">
        <v>0</v>
      </c>
    </row>
    <row r="14" spans="1:22">
      <c r="A14" s="520">
        <v>1.6</v>
      </c>
      <c r="B14" s="545" t="s">
        <v>777</v>
      </c>
      <c r="C14" s="663">
        <v>5442589.209999999</v>
      </c>
      <c r="D14" s="647">
        <v>4786168.2499999991</v>
      </c>
      <c r="E14" s="647">
        <v>13000.48</v>
      </c>
      <c r="F14" s="647">
        <v>0</v>
      </c>
      <c r="G14" s="647">
        <v>141108.82000000007</v>
      </c>
      <c r="H14" s="647">
        <v>7504.29</v>
      </c>
      <c r="I14" s="647">
        <v>3278.1600000000003</v>
      </c>
      <c r="J14" s="647">
        <v>0</v>
      </c>
      <c r="K14" s="647">
        <v>0</v>
      </c>
      <c r="L14" s="647">
        <v>515312.13999999996</v>
      </c>
      <c r="M14" s="647">
        <v>4686.05</v>
      </c>
      <c r="N14" s="647">
        <v>19471.600000000002</v>
      </c>
      <c r="O14" s="647">
        <v>20522.82</v>
      </c>
      <c r="P14" s="647">
        <v>0</v>
      </c>
      <c r="Q14" s="647">
        <v>0</v>
      </c>
      <c r="R14" s="647">
        <v>186041.79</v>
      </c>
      <c r="S14" s="647">
        <v>0</v>
      </c>
      <c r="T14" s="647">
        <v>11898.310000000001</v>
      </c>
      <c r="U14" s="647">
        <v>33950.289999999994</v>
      </c>
    </row>
    <row r="15" spans="1:22">
      <c r="A15" s="544">
        <v>2</v>
      </c>
      <c r="B15" s="512" t="s">
        <v>778</v>
      </c>
      <c r="C15" s="662">
        <v>39801872.650000006</v>
      </c>
      <c r="D15" s="647">
        <v>39801872.650000006</v>
      </c>
      <c r="E15" s="647">
        <v>0</v>
      </c>
      <c r="F15" s="647">
        <v>0</v>
      </c>
      <c r="G15" s="647">
        <v>0</v>
      </c>
      <c r="H15" s="647">
        <v>0</v>
      </c>
      <c r="I15" s="647">
        <v>0</v>
      </c>
      <c r="J15" s="647">
        <v>0</v>
      </c>
      <c r="K15" s="647">
        <v>0</v>
      </c>
      <c r="L15" s="647">
        <v>0</v>
      </c>
      <c r="M15" s="647">
        <v>0</v>
      </c>
      <c r="N15" s="647">
        <v>0</v>
      </c>
      <c r="O15" s="647">
        <v>0</v>
      </c>
      <c r="P15" s="647">
        <v>0</v>
      </c>
      <c r="Q15" s="647">
        <v>0</v>
      </c>
      <c r="R15" s="647">
        <v>0</v>
      </c>
      <c r="S15" s="647">
        <v>0</v>
      </c>
      <c r="T15" s="647">
        <v>0</v>
      </c>
      <c r="U15" s="647">
        <v>0</v>
      </c>
    </row>
    <row r="16" spans="1:22">
      <c r="A16" s="520">
        <v>2.1</v>
      </c>
      <c r="B16" s="545" t="s">
        <v>772</v>
      </c>
      <c r="C16" s="663">
        <v>0</v>
      </c>
      <c r="D16" s="647"/>
      <c r="E16" s="647"/>
      <c r="F16" s="647"/>
      <c r="G16" s="647"/>
      <c r="H16" s="647"/>
      <c r="I16" s="647"/>
      <c r="J16" s="647"/>
      <c r="K16" s="647"/>
      <c r="L16" s="647"/>
      <c r="M16" s="647"/>
      <c r="N16" s="647"/>
      <c r="O16" s="647"/>
      <c r="P16" s="647"/>
      <c r="Q16" s="647"/>
      <c r="R16" s="647"/>
      <c r="S16" s="647"/>
      <c r="T16" s="647"/>
      <c r="U16" s="647"/>
    </row>
    <row r="17" spans="1:21">
      <c r="A17" s="520">
        <v>2.2000000000000002</v>
      </c>
      <c r="B17" s="545" t="s">
        <v>773</v>
      </c>
      <c r="C17" s="663">
        <v>34801872.650000006</v>
      </c>
      <c r="D17" s="647">
        <v>34801872.650000006</v>
      </c>
      <c r="E17" s="647"/>
      <c r="F17" s="647"/>
      <c r="G17" s="647"/>
      <c r="H17" s="647"/>
      <c r="I17" s="647"/>
      <c r="J17" s="647"/>
      <c r="K17" s="647"/>
      <c r="L17" s="647"/>
      <c r="M17" s="647"/>
      <c r="N17" s="647"/>
      <c r="O17" s="647"/>
      <c r="P17" s="647"/>
      <c r="Q17" s="647"/>
      <c r="R17" s="647"/>
      <c r="S17" s="647"/>
      <c r="T17" s="647"/>
      <c r="U17" s="647"/>
    </row>
    <row r="18" spans="1:21">
      <c r="A18" s="520">
        <v>2.2999999999999998</v>
      </c>
      <c r="B18" s="545" t="s">
        <v>774</v>
      </c>
      <c r="C18" s="663">
        <v>0</v>
      </c>
      <c r="D18" s="647"/>
      <c r="E18" s="647"/>
      <c r="F18" s="647"/>
      <c r="G18" s="647"/>
      <c r="H18" s="647"/>
      <c r="I18" s="647"/>
      <c r="J18" s="647"/>
      <c r="K18" s="647"/>
      <c r="L18" s="647"/>
      <c r="M18" s="647"/>
      <c r="N18" s="647"/>
      <c r="O18" s="647"/>
      <c r="P18" s="647"/>
      <c r="Q18" s="647"/>
      <c r="R18" s="647"/>
      <c r="S18" s="647"/>
      <c r="T18" s="647"/>
      <c r="U18" s="647"/>
    </row>
    <row r="19" spans="1:21">
      <c r="A19" s="520">
        <v>2.4</v>
      </c>
      <c r="B19" s="545" t="s">
        <v>775</v>
      </c>
      <c r="C19" s="663">
        <v>3000000</v>
      </c>
      <c r="D19" s="647">
        <v>3000000</v>
      </c>
      <c r="E19" s="647"/>
      <c r="F19" s="647"/>
      <c r="G19" s="647"/>
      <c r="H19" s="647"/>
      <c r="I19" s="647"/>
      <c r="J19" s="647"/>
      <c r="K19" s="647"/>
      <c r="L19" s="647"/>
      <c r="M19" s="647"/>
      <c r="N19" s="647"/>
      <c r="O19" s="647"/>
      <c r="P19" s="647"/>
      <c r="Q19" s="647"/>
      <c r="R19" s="647"/>
      <c r="S19" s="647"/>
      <c r="T19" s="647"/>
      <c r="U19" s="647"/>
    </row>
    <row r="20" spans="1:21">
      <c r="A20" s="520">
        <v>2.5</v>
      </c>
      <c r="B20" s="545" t="s">
        <v>776</v>
      </c>
      <c r="C20" s="663">
        <v>2000000</v>
      </c>
      <c r="D20" s="647">
        <v>2000000</v>
      </c>
      <c r="E20" s="647"/>
      <c r="F20" s="647"/>
      <c r="G20" s="647"/>
      <c r="H20" s="647"/>
      <c r="I20" s="647"/>
      <c r="J20" s="647"/>
      <c r="K20" s="647"/>
      <c r="L20" s="647"/>
      <c r="M20" s="647"/>
      <c r="N20" s="647"/>
      <c r="O20" s="647"/>
      <c r="P20" s="647"/>
      <c r="Q20" s="647"/>
      <c r="R20" s="647"/>
      <c r="S20" s="647"/>
      <c r="T20" s="647"/>
      <c r="U20" s="647"/>
    </row>
    <row r="21" spans="1:21">
      <c r="A21" s="520">
        <v>2.6</v>
      </c>
      <c r="B21" s="545" t="s">
        <v>777</v>
      </c>
      <c r="C21" s="663">
        <v>0</v>
      </c>
      <c r="D21" s="647"/>
      <c r="E21" s="647"/>
      <c r="F21" s="647"/>
      <c r="G21" s="647"/>
      <c r="H21" s="647"/>
      <c r="I21" s="647"/>
      <c r="J21" s="647"/>
      <c r="K21" s="647"/>
      <c r="L21" s="647"/>
      <c r="M21" s="647"/>
      <c r="N21" s="647"/>
      <c r="O21" s="647"/>
      <c r="P21" s="647"/>
      <c r="Q21" s="647"/>
      <c r="R21" s="647"/>
      <c r="S21" s="647"/>
      <c r="T21" s="647"/>
      <c r="U21" s="647"/>
    </row>
    <row r="22" spans="1:21">
      <c r="A22" s="544">
        <v>3</v>
      </c>
      <c r="B22" s="512" t="s">
        <v>779</v>
      </c>
      <c r="C22" s="662">
        <v>255863.6</v>
      </c>
      <c r="D22" s="647">
        <v>155976</v>
      </c>
      <c r="E22" s="664">
        <v>0</v>
      </c>
      <c r="F22" s="664">
        <v>0</v>
      </c>
      <c r="G22" s="647">
        <v>0</v>
      </c>
      <c r="H22" s="664">
        <v>0</v>
      </c>
      <c r="I22" s="664">
        <v>0</v>
      </c>
      <c r="J22" s="664">
        <v>0</v>
      </c>
      <c r="K22" s="664">
        <v>0</v>
      </c>
      <c r="L22" s="647">
        <v>0</v>
      </c>
      <c r="M22" s="664">
        <v>0</v>
      </c>
      <c r="N22" s="664">
        <v>0</v>
      </c>
      <c r="O22" s="664">
        <v>0</v>
      </c>
      <c r="P22" s="664">
        <v>0</v>
      </c>
      <c r="Q22" s="664">
        <v>0</v>
      </c>
      <c r="R22" s="664">
        <v>0</v>
      </c>
      <c r="S22" s="664">
        <v>0</v>
      </c>
      <c r="T22" s="664">
        <v>0</v>
      </c>
      <c r="U22" s="647">
        <v>0</v>
      </c>
    </row>
    <row r="23" spans="1:21">
      <c r="A23" s="520">
        <v>3.1</v>
      </c>
      <c r="B23" s="545" t="s">
        <v>772</v>
      </c>
      <c r="C23" s="663">
        <v>0</v>
      </c>
      <c r="D23" s="647"/>
      <c r="E23" s="664"/>
      <c r="F23" s="664"/>
      <c r="G23" s="647"/>
      <c r="H23" s="664"/>
      <c r="I23" s="664"/>
      <c r="J23" s="664"/>
      <c r="K23" s="664"/>
      <c r="L23" s="647"/>
      <c r="M23" s="664"/>
      <c r="N23" s="664"/>
      <c r="O23" s="664"/>
      <c r="P23" s="664"/>
      <c r="Q23" s="664"/>
      <c r="R23" s="664"/>
      <c r="S23" s="664"/>
      <c r="T23" s="664"/>
      <c r="U23" s="647"/>
    </row>
    <row r="24" spans="1:21">
      <c r="A24" s="520">
        <v>3.2</v>
      </c>
      <c r="B24" s="545" t="s">
        <v>773</v>
      </c>
      <c r="C24" s="663">
        <v>0</v>
      </c>
      <c r="D24" s="647"/>
      <c r="E24" s="664"/>
      <c r="F24" s="664"/>
      <c r="G24" s="647"/>
      <c r="H24" s="664"/>
      <c r="I24" s="664"/>
      <c r="J24" s="664"/>
      <c r="K24" s="664"/>
      <c r="L24" s="647"/>
      <c r="M24" s="664"/>
      <c r="N24" s="664"/>
      <c r="O24" s="664"/>
      <c r="P24" s="664"/>
      <c r="Q24" s="664"/>
      <c r="R24" s="664"/>
      <c r="S24" s="664"/>
      <c r="T24" s="664"/>
      <c r="U24" s="647"/>
    </row>
    <row r="25" spans="1:21">
      <c r="A25" s="520">
        <v>3.3</v>
      </c>
      <c r="B25" s="545" t="s">
        <v>774</v>
      </c>
      <c r="C25" s="663">
        <v>0</v>
      </c>
      <c r="D25" s="647"/>
      <c r="E25" s="664"/>
      <c r="F25" s="664"/>
      <c r="G25" s="647"/>
      <c r="H25" s="664"/>
      <c r="I25" s="664"/>
      <c r="J25" s="664"/>
      <c r="K25" s="664"/>
      <c r="L25" s="647"/>
      <c r="M25" s="664"/>
      <c r="N25" s="664"/>
      <c r="O25" s="664"/>
      <c r="P25" s="664"/>
      <c r="Q25" s="664"/>
      <c r="R25" s="664"/>
      <c r="S25" s="664"/>
      <c r="T25" s="664"/>
      <c r="U25" s="647"/>
    </row>
    <row r="26" spans="1:21">
      <c r="A26" s="520">
        <v>3.4</v>
      </c>
      <c r="B26" s="545" t="s">
        <v>775</v>
      </c>
      <c r="C26" s="663">
        <v>0</v>
      </c>
      <c r="D26" s="647"/>
      <c r="E26" s="664"/>
      <c r="F26" s="664"/>
      <c r="G26" s="647"/>
      <c r="H26" s="664"/>
      <c r="I26" s="664"/>
      <c r="J26" s="664"/>
      <c r="K26" s="664"/>
      <c r="L26" s="647"/>
      <c r="M26" s="664"/>
      <c r="N26" s="664"/>
      <c r="O26" s="664"/>
      <c r="P26" s="664"/>
      <c r="Q26" s="664"/>
      <c r="R26" s="664"/>
      <c r="S26" s="664"/>
      <c r="T26" s="664"/>
      <c r="U26" s="647"/>
    </row>
    <row r="27" spans="1:21">
      <c r="A27" s="520">
        <v>3.5</v>
      </c>
      <c r="B27" s="545" t="s">
        <v>776</v>
      </c>
      <c r="C27" s="663">
        <v>155976</v>
      </c>
      <c r="D27" s="647">
        <v>155976</v>
      </c>
      <c r="E27" s="664"/>
      <c r="F27" s="664"/>
      <c r="G27" s="647"/>
      <c r="H27" s="664"/>
      <c r="I27" s="664"/>
      <c r="J27" s="664"/>
      <c r="K27" s="664"/>
      <c r="L27" s="647"/>
      <c r="M27" s="664"/>
      <c r="N27" s="664"/>
      <c r="O27" s="664"/>
      <c r="P27" s="664"/>
      <c r="Q27" s="664"/>
      <c r="R27" s="664"/>
      <c r="S27" s="664"/>
      <c r="T27" s="664"/>
      <c r="U27" s="647"/>
    </row>
    <row r="28" spans="1:21">
      <c r="A28" s="520">
        <v>3.6</v>
      </c>
      <c r="B28" s="545" t="s">
        <v>777</v>
      </c>
      <c r="C28" s="663">
        <v>99887.6</v>
      </c>
      <c r="D28" s="647"/>
      <c r="E28" s="664"/>
      <c r="F28" s="664"/>
      <c r="G28" s="647"/>
      <c r="H28" s="664"/>
      <c r="I28" s="664"/>
      <c r="J28" s="664"/>
      <c r="K28" s="664"/>
      <c r="L28" s="647"/>
      <c r="M28" s="664"/>
      <c r="N28" s="664"/>
      <c r="O28" s="664"/>
      <c r="P28" s="664"/>
      <c r="Q28" s="664"/>
      <c r="R28" s="664"/>
      <c r="S28" s="664"/>
      <c r="T28" s="664"/>
      <c r="U28" s="64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70" zoomScaleNormal="70" workbookViewId="0">
      <selection activeCell="A5" sqref="A5:B7"/>
    </sheetView>
  </sheetViews>
  <sheetFormatPr defaultColWidth="9.28515625" defaultRowHeight="12.75"/>
  <cols>
    <col min="1" max="1" width="11.7109375" style="506" bestFit="1" customWidth="1"/>
    <col min="2" max="2" width="90.28515625" style="506" bestFit="1" customWidth="1"/>
    <col min="3" max="3" width="20.28515625" style="506" customWidth="1"/>
    <col min="4" max="4" width="22.28515625" style="506" customWidth="1"/>
    <col min="5" max="5" width="17.140625" style="506" customWidth="1"/>
    <col min="6" max="7" width="22.28515625" style="506" customWidth="1"/>
    <col min="8" max="8" width="17.140625" style="506" customWidth="1"/>
    <col min="9" max="14" width="22.28515625" style="506" customWidth="1"/>
    <col min="15" max="15" width="23.28515625" style="506" bestFit="1" customWidth="1"/>
    <col min="16" max="16" width="21.7109375" style="506" bestFit="1" customWidth="1"/>
    <col min="17" max="19" width="19" style="506" bestFit="1" customWidth="1"/>
    <col min="20" max="20" width="15.28515625" style="506" customWidth="1"/>
    <col min="21" max="21" width="20" style="506" customWidth="1"/>
    <col min="22" max="16384" width="9.28515625" style="506"/>
  </cols>
  <sheetData>
    <row r="1" spans="1:21" ht="13.5">
      <c r="A1" s="505" t="s">
        <v>188</v>
      </c>
      <c r="B1" s="421" t="str">
        <f>Info!C2</f>
        <v>სს სილქ როუდ ბანკი</v>
      </c>
    </row>
    <row r="2" spans="1:21">
      <c r="A2" s="505" t="s">
        <v>189</v>
      </c>
      <c r="B2" s="619">
        <f>'1. key ratios'!B2</f>
        <v>44561</v>
      </c>
    </row>
    <row r="3" spans="1:21">
      <c r="A3" s="507" t="s">
        <v>780</v>
      </c>
      <c r="C3" s="508"/>
    </row>
    <row r="4" spans="1:21">
      <c r="A4" s="507"/>
      <c r="B4" s="508"/>
      <c r="C4" s="508"/>
    </row>
    <row r="5" spans="1:21" ht="13.5" customHeight="1">
      <c r="A5" s="762" t="s">
        <v>781</v>
      </c>
      <c r="B5" s="763"/>
      <c r="C5" s="768" t="s">
        <v>782</v>
      </c>
      <c r="D5" s="769"/>
      <c r="E5" s="769"/>
      <c r="F5" s="769"/>
      <c r="G5" s="769"/>
      <c r="H5" s="769"/>
      <c r="I5" s="769"/>
      <c r="J5" s="769"/>
      <c r="K5" s="769"/>
      <c r="L5" s="769"/>
      <c r="M5" s="769"/>
      <c r="N5" s="769"/>
      <c r="O5" s="769"/>
      <c r="P5" s="769"/>
      <c r="Q5" s="769"/>
      <c r="R5" s="769"/>
      <c r="S5" s="769"/>
      <c r="T5" s="770"/>
      <c r="U5" s="539"/>
    </row>
    <row r="6" spans="1:21">
      <c r="A6" s="764"/>
      <c r="B6" s="765"/>
      <c r="C6" s="749" t="s">
        <v>68</v>
      </c>
      <c r="D6" s="768" t="s">
        <v>783</v>
      </c>
      <c r="E6" s="769"/>
      <c r="F6" s="770"/>
      <c r="G6" s="768" t="s">
        <v>784</v>
      </c>
      <c r="H6" s="769"/>
      <c r="I6" s="769"/>
      <c r="J6" s="769"/>
      <c r="K6" s="770"/>
      <c r="L6" s="771" t="s">
        <v>785</v>
      </c>
      <c r="M6" s="772"/>
      <c r="N6" s="772"/>
      <c r="O6" s="772"/>
      <c r="P6" s="772"/>
      <c r="Q6" s="772"/>
      <c r="R6" s="772"/>
      <c r="S6" s="772"/>
      <c r="T6" s="773"/>
      <c r="U6" s="540"/>
    </row>
    <row r="7" spans="1:21" ht="25.5">
      <c r="A7" s="766"/>
      <c r="B7" s="767"/>
      <c r="C7" s="749"/>
      <c r="E7" s="555" t="s">
        <v>759</v>
      </c>
      <c r="F7" s="518" t="s">
        <v>760</v>
      </c>
      <c r="H7" s="555" t="s">
        <v>759</v>
      </c>
      <c r="I7" s="518" t="s">
        <v>786</v>
      </c>
      <c r="J7" s="518" t="s">
        <v>761</v>
      </c>
      <c r="K7" s="518" t="s">
        <v>762</v>
      </c>
      <c r="L7" s="546"/>
      <c r="M7" s="555" t="s">
        <v>763</v>
      </c>
      <c r="N7" s="518" t="s">
        <v>761</v>
      </c>
      <c r="O7" s="518" t="s">
        <v>764</v>
      </c>
      <c r="P7" s="518" t="s">
        <v>765</v>
      </c>
      <c r="Q7" s="518" t="s">
        <v>766</v>
      </c>
      <c r="R7" s="518" t="s">
        <v>767</v>
      </c>
      <c r="S7" s="518" t="s">
        <v>768</v>
      </c>
      <c r="T7" s="543" t="s">
        <v>769</v>
      </c>
      <c r="U7" s="539"/>
    </row>
    <row r="8" spans="1:21">
      <c r="A8" s="546">
        <v>1</v>
      </c>
      <c r="B8" s="537" t="s">
        <v>771</v>
      </c>
      <c r="C8" s="665">
        <v>15968818.640000001</v>
      </c>
      <c r="D8" s="647">
        <v>13154753.880000001</v>
      </c>
      <c r="E8" s="647">
        <v>13000.48</v>
      </c>
      <c r="F8" s="647">
        <v>0</v>
      </c>
      <c r="G8" s="647">
        <v>141108.82000000007</v>
      </c>
      <c r="H8" s="647">
        <v>7504.29</v>
      </c>
      <c r="I8" s="647">
        <v>3278.1600000000003</v>
      </c>
      <c r="J8" s="647">
        <v>0</v>
      </c>
      <c r="K8" s="647">
        <v>0</v>
      </c>
      <c r="L8" s="647">
        <v>2672955.94</v>
      </c>
      <c r="M8" s="647">
        <v>4686.05</v>
      </c>
      <c r="N8" s="647">
        <v>19471.600000000002</v>
      </c>
      <c r="O8" s="647">
        <v>20522.82</v>
      </c>
      <c r="P8" s="647">
        <v>0</v>
      </c>
      <c r="Q8" s="647">
        <v>0</v>
      </c>
      <c r="R8" s="647">
        <v>1148345.3599999999</v>
      </c>
      <c r="S8" s="647">
        <v>0</v>
      </c>
      <c r="T8" s="647">
        <v>11898.310000000001</v>
      </c>
    </row>
    <row r="9" spans="1:21">
      <c r="A9" s="545">
        <v>1.1000000000000001</v>
      </c>
      <c r="B9" s="545" t="s">
        <v>787</v>
      </c>
      <c r="C9" s="663">
        <v>12886583.079999996</v>
      </c>
      <c r="D9" s="647">
        <v>10323809.389999997</v>
      </c>
      <c r="E9" s="647">
        <v>0</v>
      </c>
      <c r="F9" s="647">
        <v>0</v>
      </c>
      <c r="G9" s="647">
        <v>86125.56</v>
      </c>
      <c r="H9" s="647">
        <v>0</v>
      </c>
      <c r="I9" s="647">
        <v>0</v>
      </c>
      <c r="J9" s="647">
        <v>0</v>
      </c>
      <c r="K9" s="647">
        <v>0</v>
      </c>
      <c r="L9" s="647">
        <v>2476648.1299999994</v>
      </c>
      <c r="M9" s="647">
        <v>0</v>
      </c>
      <c r="N9" s="647">
        <v>5804.9</v>
      </c>
      <c r="O9" s="647">
        <v>0</v>
      </c>
      <c r="P9" s="647">
        <v>0</v>
      </c>
      <c r="Q9" s="647">
        <v>0</v>
      </c>
      <c r="R9" s="647">
        <v>1148345.3599999999</v>
      </c>
      <c r="S9" s="647">
        <v>0</v>
      </c>
      <c r="T9" s="647">
        <v>11898.310000000001</v>
      </c>
    </row>
    <row r="10" spans="1:21">
      <c r="A10" s="547" t="s">
        <v>251</v>
      </c>
      <c r="B10" s="547" t="s">
        <v>788</v>
      </c>
      <c r="C10" s="666">
        <v>12804081.139999995</v>
      </c>
      <c r="D10" s="647">
        <v>10244708.419999996</v>
      </c>
      <c r="E10" s="647">
        <v>0</v>
      </c>
      <c r="F10" s="647">
        <v>0</v>
      </c>
      <c r="G10" s="647">
        <v>82724.59</v>
      </c>
      <c r="H10" s="647">
        <v>0</v>
      </c>
      <c r="I10" s="647">
        <v>0</v>
      </c>
      <c r="J10" s="647">
        <v>0</v>
      </c>
      <c r="K10" s="647">
        <v>0</v>
      </c>
      <c r="L10" s="647">
        <v>2476648.1299999994</v>
      </c>
      <c r="M10" s="647">
        <v>0</v>
      </c>
      <c r="N10" s="647">
        <v>5804.9</v>
      </c>
      <c r="O10" s="647">
        <v>0</v>
      </c>
      <c r="P10" s="647">
        <v>0</v>
      </c>
      <c r="Q10" s="647">
        <v>0</v>
      </c>
      <c r="R10" s="647">
        <v>1148345.3599999999</v>
      </c>
      <c r="S10" s="647">
        <v>0</v>
      </c>
      <c r="T10" s="647">
        <v>11898.310000000001</v>
      </c>
    </row>
    <row r="11" spans="1:21">
      <c r="A11" s="548" t="s">
        <v>789</v>
      </c>
      <c r="B11" s="548" t="s">
        <v>790</v>
      </c>
      <c r="C11" s="667">
        <v>4405166.67</v>
      </c>
      <c r="D11" s="647">
        <v>2031835.74</v>
      </c>
      <c r="E11" s="647"/>
      <c r="F11" s="647"/>
      <c r="G11" s="647">
        <v>82724.59</v>
      </c>
      <c r="H11" s="647"/>
      <c r="I11" s="647"/>
      <c r="J11" s="647"/>
      <c r="K11" s="647"/>
      <c r="L11" s="647">
        <v>2290606.34</v>
      </c>
      <c r="M11" s="647"/>
      <c r="N11" s="647">
        <v>5804.9</v>
      </c>
      <c r="O11" s="647"/>
      <c r="P11" s="647"/>
      <c r="Q11" s="647">
        <v>0</v>
      </c>
      <c r="R11" s="647">
        <v>962303.57</v>
      </c>
      <c r="S11" s="647"/>
      <c r="T11" s="647">
        <v>11898.310000000001</v>
      </c>
    </row>
    <row r="12" spans="1:21">
      <c r="A12" s="548" t="s">
        <v>791</v>
      </c>
      <c r="B12" s="548" t="s">
        <v>792</v>
      </c>
      <c r="C12" s="667">
        <v>4355153.4299999978</v>
      </c>
      <c r="D12" s="647">
        <v>4169111.6399999997</v>
      </c>
      <c r="E12" s="647"/>
      <c r="F12" s="647"/>
      <c r="G12" s="647">
        <v>0</v>
      </c>
      <c r="H12" s="647"/>
      <c r="I12" s="647"/>
      <c r="J12" s="647"/>
      <c r="K12" s="647"/>
      <c r="L12" s="647">
        <v>186041.78999999957</v>
      </c>
      <c r="M12" s="647"/>
      <c r="N12" s="647">
        <v>0</v>
      </c>
      <c r="O12" s="647"/>
      <c r="P12" s="647"/>
      <c r="Q12" s="647">
        <v>0</v>
      </c>
      <c r="R12" s="647">
        <v>186041.78999999992</v>
      </c>
      <c r="S12" s="647"/>
      <c r="T12" s="647">
        <v>0</v>
      </c>
    </row>
    <row r="13" spans="1:21">
      <c r="A13" s="548" t="s">
        <v>793</v>
      </c>
      <c r="B13" s="548" t="s">
        <v>794</v>
      </c>
      <c r="C13" s="667">
        <v>43761.039999999106</v>
      </c>
      <c r="D13" s="647">
        <v>43761.04000000027</v>
      </c>
      <c r="E13" s="647"/>
      <c r="F13" s="647"/>
      <c r="G13" s="647">
        <v>0</v>
      </c>
      <c r="H13" s="647"/>
      <c r="I13" s="647"/>
      <c r="J13" s="647"/>
      <c r="K13" s="647"/>
      <c r="L13" s="647">
        <v>0</v>
      </c>
      <c r="M13" s="647"/>
      <c r="N13" s="647">
        <v>0</v>
      </c>
      <c r="O13" s="647"/>
      <c r="P13" s="647"/>
      <c r="Q13" s="647">
        <v>0</v>
      </c>
      <c r="R13" s="647">
        <v>0</v>
      </c>
      <c r="S13" s="647"/>
      <c r="T13" s="647">
        <v>0</v>
      </c>
    </row>
    <row r="14" spans="1:21">
      <c r="A14" s="548" t="s">
        <v>795</v>
      </c>
      <c r="B14" s="548" t="s">
        <v>796</v>
      </c>
      <c r="C14" s="667">
        <v>4000000</v>
      </c>
      <c r="D14" s="647">
        <v>4000000</v>
      </c>
      <c r="E14" s="647"/>
      <c r="F14" s="647"/>
      <c r="G14" s="647"/>
      <c r="H14" s="647"/>
      <c r="I14" s="647"/>
      <c r="J14" s="647"/>
      <c r="K14" s="647"/>
      <c r="L14" s="647"/>
      <c r="M14" s="647"/>
      <c r="N14" s="647"/>
      <c r="O14" s="647"/>
      <c r="P14" s="647"/>
      <c r="Q14" s="647"/>
      <c r="R14" s="647"/>
      <c r="S14" s="647"/>
      <c r="T14" s="647"/>
    </row>
    <row r="15" spans="1:21">
      <c r="A15" s="549">
        <v>1.2</v>
      </c>
      <c r="B15" s="549" t="s">
        <v>797</v>
      </c>
      <c r="C15" s="668">
        <v>958959.11</v>
      </c>
      <c r="D15" s="647">
        <v>206476.20000000004</v>
      </c>
      <c r="E15" s="647">
        <v>0</v>
      </c>
      <c r="F15" s="647">
        <v>0</v>
      </c>
      <c r="G15" s="647">
        <v>8612.56</v>
      </c>
      <c r="H15" s="647">
        <v>0</v>
      </c>
      <c r="I15" s="647">
        <v>0</v>
      </c>
      <c r="J15" s="647">
        <v>0</v>
      </c>
      <c r="K15" s="647">
        <v>0</v>
      </c>
      <c r="L15" s="647">
        <v>743870.35</v>
      </c>
      <c r="M15" s="647">
        <v>0</v>
      </c>
      <c r="N15" s="647">
        <v>1741.47</v>
      </c>
      <c r="O15" s="647">
        <v>0</v>
      </c>
      <c r="P15" s="647">
        <v>0</v>
      </c>
      <c r="Q15" s="647">
        <v>0</v>
      </c>
      <c r="R15" s="647">
        <v>344503.61</v>
      </c>
      <c r="S15" s="647">
        <v>0</v>
      </c>
      <c r="T15" s="647">
        <v>4445.3999999999996</v>
      </c>
    </row>
    <row r="16" spans="1:21">
      <c r="A16" s="545">
        <v>1.3</v>
      </c>
      <c r="B16" s="549" t="s">
        <v>798</v>
      </c>
      <c r="C16" s="669">
        <v>25176274.77</v>
      </c>
      <c r="D16" s="669">
        <v>17365044.57</v>
      </c>
      <c r="E16" s="669">
        <v>0</v>
      </c>
      <c r="F16" s="669">
        <v>0</v>
      </c>
      <c r="G16" s="669">
        <v>86125.56</v>
      </c>
      <c r="H16" s="669">
        <v>0</v>
      </c>
      <c r="I16" s="669">
        <v>0</v>
      </c>
      <c r="J16" s="669">
        <v>0</v>
      </c>
      <c r="K16" s="669">
        <v>0</v>
      </c>
      <c r="L16" s="669">
        <v>7725104.6399999987</v>
      </c>
      <c r="M16" s="669">
        <v>0</v>
      </c>
      <c r="N16" s="669">
        <v>148684.79999999999</v>
      </c>
      <c r="O16" s="669">
        <v>0</v>
      </c>
      <c r="P16" s="669">
        <v>0</v>
      </c>
      <c r="Q16" s="669">
        <v>0</v>
      </c>
      <c r="R16" s="669">
        <v>0</v>
      </c>
      <c r="S16" s="669">
        <v>0</v>
      </c>
      <c r="T16" s="669">
        <v>452249.59999999998</v>
      </c>
    </row>
    <row r="17" spans="1:20" ht="25.5">
      <c r="A17" s="550" t="s">
        <v>799</v>
      </c>
      <c r="B17" s="551" t="s">
        <v>800</v>
      </c>
      <c r="C17" s="670">
        <v>12886583.079999996</v>
      </c>
      <c r="D17" s="671">
        <v>10323809.389999997</v>
      </c>
      <c r="E17" s="671">
        <v>0</v>
      </c>
      <c r="F17" s="671">
        <v>0</v>
      </c>
      <c r="G17" s="671">
        <v>86125.56</v>
      </c>
      <c r="H17" s="671">
        <v>0</v>
      </c>
      <c r="I17" s="671">
        <v>0</v>
      </c>
      <c r="J17" s="671">
        <v>0</v>
      </c>
      <c r="K17" s="671">
        <v>0</v>
      </c>
      <c r="L17" s="671">
        <v>2476648.1299999994</v>
      </c>
      <c r="M17" s="671">
        <v>0</v>
      </c>
      <c r="N17" s="671">
        <v>5804.9</v>
      </c>
      <c r="O17" s="671">
        <v>0</v>
      </c>
      <c r="P17" s="671">
        <v>0</v>
      </c>
      <c r="Q17" s="671">
        <v>0</v>
      </c>
      <c r="R17" s="671"/>
      <c r="S17" s="671">
        <v>0</v>
      </c>
      <c r="T17" s="671">
        <v>11898.310000000001</v>
      </c>
    </row>
    <row r="18" spans="1:20" ht="25.5">
      <c r="A18" s="552" t="s">
        <v>801</v>
      </c>
      <c r="B18" s="552" t="s">
        <v>802</v>
      </c>
      <c r="C18" s="672">
        <v>12804081.139999995</v>
      </c>
      <c r="D18" s="671">
        <v>10244708.419999996</v>
      </c>
      <c r="E18" s="671">
        <v>0</v>
      </c>
      <c r="F18" s="671">
        <v>0</v>
      </c>
      <c r="G18" s="671">
        <v>82724.59</v>
      </c>
      <c r="H18" s="671">
        <v>0</v>
      </c>
      <c r="I18" s="671">
        <v>0</v>
      </c>
      <c r="J18" s="671">
        <v>0</v>
      </c>
      <c r="K18" s="671">
        <v>0</v>
      </c>
      <c r="L18" s="671">
        <v>2476648.1299999994</v>
      </c>
      <c r="M18" s="671">
        <v>0</v>
      </c>
      <c r="N18" s="671">
        <v>5804.9</v>
      </c>
      <c r="O18" s="671">
        <v>0</v>
      </c>
      <c r="P18" s="671">
        <v>0</v>
      </c>
      <c r="Q18" s="671">
        <v>0</v>
      </c>
      <c r="R18" s="671"/>
      <c r="S18" s="671">
        <v>0</v>
      </c>
      <c r="T18" s="671">
        <v>11898.310000000001</v>
      </c>
    </row>
    <row r="19" spans="1:20">
      <c r="A19" s="550" t="s">
        <v>803</v>
      </c>
      <c r="B19" s="550" t="s">
        <v>804</v>
      </c>
      <c r="C19" s="673">
        <v>12289691.690000003</v>
      </c>
      <c r="D19" s="671">
        <v>7041235.1800000034</v>
      </c>
      <c r="E19" s="671"/>
      <c r="F19" s="671"/>
      <c r="G19" s="671"/>
      <c r="H19" s="671"/>
      <c r="I19" s="671"/>
      <c r="J19" s="671"/>
      <c r="K19" s="671"/>
      <c r="L19" s="671">
        <v>5248456.51</v>
      </c>
      <c r="M19" s="671"/>
      <c r="N19" s="671">
        <v>142879.9</v>
      </c>
      <c r="O19" s="671"/>
      <c r="P19" s="671"/>
      <c r="Q19" s="671">
        <v>0</v>
      </c>
      <c r="R19" s="671"/>
      <c r="S19" s="671"/>
      <c r="T19" s="671">
        <v>440351.29</v>
      </c>
    </row>
    <row r="20" spans="1:20">
      <c r="A20" s="552" t="s">
        <v>805</v>
      </c>
      <c r="B20" s="552" t="s">
        <v>806</v>
      </c>
      <c r="C20" s="672">
        <v>5482943.610000005</v>
      </c>
      <c r="D20" s="671">
        <v>389367.10000000522</v>
      </c>
      <c r="E20" s="671"/>
      <c r="F20" s="671"/>
      <c r="G20" s="671"/>
      <c r="H20" s="671"/>
      <c r="I20" s="671"/>
      <c r="J20" s="671"/>
      <c r="K20" s="671"/>
      <c r="L20" s="671">
        <v>5093576.51</v>
      </c>
      <c r="M20" s="671"/>
      <c r="N20" s="671">
        <v>142879.9</v>
      </c>
      <c r="O20" s="671"/>
      <c r="P20" s="671"/>
      <c r="Q20" s="671">
        <v>0</v>
      </c>
      <c r="R20" s="671"/>
      <c r="S20" s="671"/>
      <c r="T20" s="671">
        <v>440351.29</v>
      </c>
    </row>
    <row r="21" spans="1:20">
      <c r="A21" s="553">
        <v>1.4</v>
      </c>
      <c r="B21" s="589" t="s">
        <v>938</v>
      </c>
      <c r="C21" s="674"/>
      <c r="D21" s="671"/>
      <c r="E21" s="671"/>
      <c r="F21" s="671"/>
      <c r="G21" s="671"/>
      <c r="H21" s="671"/>
      <c r="I21" s="671"/>
      <c r="J21" s="671"/>
      <c r="K21" s="671"/>
      <c r="L21" s="671"/>
      <c r="M21" s="671"/>
      <c r="N21" s="671"/>
      <c r="O21" s="671"/>
      <c r="P21" s="671"/>
      <c r="Q21" s="671"/>
      <c r="R21" s="671"/>
      <c r="S21" s="671"/>
      <c r="T21" s="671"/>
    </row>
    <row r="22" spans="1:20">
      <c r="A22" s="553">
        <v>1.5</v>
      </c>
      <c r="B22" s="589" t="s">
        <v>939</v>
      </c>
      <c r="C22" s="674"/>
      <c r="D22" s="671"/>
      <c r="E22" s="671"/>
      <c r="F22" s="671"/>
      <c r="G22" s="671"/>
      <c r="H22" s="671"/>
      <c r="I22" s="671"/>
      <c r="J22" s="671"/>
      <c r="K22" s="671"/>
      <c r="L22" s="671"/>
      <c r="M22" s="671"/>
      <c r="N22" s="671"/>
      <c r="O22" s="671"/>
      <c r="P22" s="671"/>
      <c r="Q22" s="671"/>
      <c r="R22" s="671"/>
      <c r="S22" s="671"/>
      <c r="T22" s="671"/>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C1" zoomScale="55" zoomScaleNormal="55" workbookViewId="0">
      <selection activeCell="H41" sqref="H40:H41"/>
    </sheetView>
  </sheetViews>
  <sheetFormatPr defaultColWidth="9.28515625" defaultRowHeight="12.75"/>
  <cols>
    <col min="1" max="1" width="11.7109375" style="506" bestFit="1" customWidth="1"/>
    <col min="2" max="2" width="93.42578125" style="506" customWidth="1"/>
    <col min="3" max="3" width="15.85546875" style="506" bestFit="1" customWidth="1"/>
    <col min="4" max="4" width="14.7109375" style="506" bestFit="1" customWidth="1"/>
    <col min="5" max="5" width="13.7109375" style="506" bestFit="1" customWidth="1"/>
    <col min="6" max="6" width="17.7109375" style="539" bestFit="1" customWidth="1"/>
    <col min="7" max="7" width="10" style="539" bestFit="1" customWidth="1"/>
    <col min="8" max="8" width="10.28515625" style="506" bestFit="1" customWidth="1"/>
    <col min="9" max="9" width="11.42578125" style="506" bestFit="1" customWidth="1"/>
    <col min="10" max="10" width="14.7109375" style="539" bestFit="1" customWidth="1"/>
    <col min="11" max="11" width="13.7109375" style="539" bestFit="1" customWidth="1"/>
    <col min="12" max="12" width="17.7109375" style="539" bestFit="1" customWidth="1"/>
    <col min="13" max="13" width="9.5703125" style="539" bestFit="1" customWidth="1"/>
    <col min="14" max="14" width="10.28515625" style="539" bestFit="1" customWidth="1"/>
    <col min="15" max="15" width="18.7109375" style="506" bestFit="1" customWidth="1"/>
    <col min="16" max="16384" width="9.28515625" style="506"/>
  </cols>
  <sheetData>
    <row r="1" spans="1:15" ht="13.5">
      <c r="A1" s="505" t="s">
        <v>188</v>
      </c>
      <c r="B1" s="421" t="str">
        <f>Info!C2</f>
        <v>სს სილქ როუდ ბანკი</v>
      </c>
      <c r="F1" s="506"/>
      <c r="G1" s="506"/>
      <c r="J1" s="506"/>
      <c r="K1" s="506"/>
      <c r="L1" s="506"/>
      <c r="M1" s="506"/>
      <c r="N1" s="506"/>
    </row>
    <row r="2" spans="1:15">
      <c r="A2" s="505" t="s">
        <v>189</v>
      </c>
      <c r="B2" s="619">
        <f>'1. key ratios'!B2</f>
        <v>44561</v>
      </c>
      <c r="F2" s="506"/>
      <c r="G2" s="506"/>
      <c r="J2" s="506"/>
      <c r="K2" s="506"/>
      <c r="L2" s="506"/>
      <c r="M2" s="506"/>
      <c r="N2" s="506"/>
    </row>
    <row r="3" spans="1:15">
      <c r="A3" s="507" t="s">
        <v>809</v>
      </c>
      <c r="F3" s="506"/>
      <c r="G3" s="506"/>
      <c r="J3" s="506"/>
      <c r="K3" s="506"/>
      <c r="L3" s="506"/>
      <c r="M3" s="506"/>
      <c r="N3" s="506"/>
    </row>
    <row r="4" spans="1:15">
      <c r="F4" s="506"/>
      <c r="G4" s="506"/>
      <c r="J4" s="506"/>
      <c r="K4" s="506"/>
      <c r="L4" s="506"/>
      <c r="M4" s="506"/>
      <c r="N4" s="506"/>
    </row>
    <row r="5" spans="1:15" ht="37.5" customHeight="1">
      <c r="A5" s="729" t="s">
        <v>810</v>
      </c>
      <c r="B5" s="730"/>
      <c r="C5" s="774" t="s">
        <v>811</v>
      </c>
      <c r="D5" s="775"/>
      <c r="E5" s="775"/>
      <c r="F5" s="775"/>
      <c r="G5" s="775"/>
      <c r="H5" s="776"/>
      <c r="I5" s="774" t="s">
        <v>812</v>
      </c>
      <c r="J5" s="777"/>
      <c r="K5" s="777"/>
      <c r="L5" s="777"/>
      <c r="M5" s="777"/>
      <c r="N5" s="778"/>
      <c r="O5" s="779" t="s">
        <v>682</v>
      </c>
    </row>
    <row r="6" spans="1:15" ht="39.4" customHeight="1">
      <c r="A6" s="733"/>
      <c r="B6" s="734"/>
      <c r="C6" s="554"/>
      <c r="D6" s="555" t="s">
        <v>813</v>
      </c>
      <c r="E6" s="555" t="s">
        <v>814</v>
      </c>
      <c r="F6" s="555" t="s">
        <v>815</v>
      </c>
      <c r="G6" s="555" t="s">
        <v>816</v>
      </c>
      <c r="H6" s="555" t="s">
        <v>817</v>
      </c>
      <c r="I6" s="542"/>
      <c r="J6" s="555" t="s">
        <v>813</v>
      </c>
      <c r="K6" s="555" t="s">
        <v>814</v>
      </c>
      <c r="L6" s="555" t="s">
        <v>815</v>
      </c>
      <c r="M6" s="555" t="s">
        <v>816</v>
      </c>
      <c r="N6" s="555" t="s">
        <v>817</v>
      </c>
      <c r="O6" s="780"/>
    </row>
    <row r="7" spans="1:15" ht="47.25">
      <c r="A7" s="520">
        <v>1</v>
      </c>
      <c r="B7" s="527" t="s">
        <v>692</v>
      </c>
      <c r="C7" s="676">
        <v>338034.89999999991</v>
      </c>
      <c r="D7" s="647">
        <v>294848.65999999992</v>
      </c>
      <c r="E7" s="647">
        <v>24581.03</v>
      </c>
      <c r="F7" s="677">
        <v>16753.86</v>
      </c>
      <c r="G7" s="677">
        <v>1615.4699999999998</v>
      </c>
      <c r="H7" s="647">
        <v>235.88</v>
      </c>
      <c r="I7" s="647">
        <v>14424.949999999993</v>
      </c>
      <c r="J7" s="677">
        <v>5897.0199999999968</v>
      </c>
      <c r="K7" s="677">
        <v>2458.1399999999994</v>
      </c>
      <c r="L7" s="677">
        <v>5026.1499999999987</v>
      </c>
      <c r="M7" s="677">
        <v>807.76</v>
      </c>
      <c r="N7" s="677">
        <v>235.88</v>
      </c>
      <c r="O7" s="647"/>
    </row>
    <row r="8" spans="1:15">
      <c r="A8" s="520">
        <v>2</v>
      </c>
      <c r="B8" s="527" t="s">
        <v>693</v>
      </c>
      <c r="C8" s="676">
        <v>910737.19000000018</v>
      </c>
      <c r="D8" s="647">
        <v>663206.65000000026</v>
      </c>
      <c r="E8" s="647">
        <v>2150.3200000000002</v>
      </c>
      <c r="F8" s="678">
        <v>245380.22</v>
      </c>
      <c r="G8" s="678">
        <v>0</v>
      </c>
      <c r="H8" s="647">
        <v>0</v>
      </c>
      <c r="I8" s="647">
        <v>87093.25</v>
      </c>
      <c r="J8" s="678">
        <v>13264.149999999998</v>
      </c>
      <c r="K8" s="678">
        <v>215.03</v>
      </c>
      <c r="L8" s="678">
        <v>73614.070000000007</v>
      </c>
      <c r="M8" s="678">
        <v>0</v>
      </c>
      <c r="N8" s="678">
        <v>0</v>
      </c>
      <c r="O8" s="647"/>
    </row>
    <row r="9" spans="1:15">
      <c r="A9" s="520">
        <v>3</v>
      </c>
      <c r="B9" s="527" t="s">
        <v>694</v>
      </c>
      <c r="C9" s="676">
        <v>0</v>
      </c>
      <c r="D9" s="647">
        <v>0</v>
      </c>
      <c r="E9" s="647">
        <v>0</v>
      </c>
      <c r="F9" s="679">
        <v>0</v>
      </c>
      <c r="G9" s="679">
        <v>0</v>
      </c>
      <c r="H9" s="647">
        <v>0</v>
      </c>
      <c r="I9" s="647">
        <v>0</v>
      </c>
      <c r="J9" s="679">
        <v>0</v>
      </c>
      <c r="K9" s="679">
        <v>0</v>
      </c>
      <c r="L9" s="679">
        <v>0</v>
      </c>
      <c r="M9" s="679">
        <v>0</v>
      </c>
      <c r="N9" s="679">
        <v>0</v>
      </c>
      <c r="O9" s="647"/>
    </row>
    <row r="10" spans="1:15">
      <c r="A10" s="520">
        <v>4</v>
      </c>
      <c r="B10" s="527" t="s">
        <v>695</v>
      </c>
      <c r="C10" s="676">
        <v>385.26</v>
      </c>
      <c r="D10" s="647">
        <v>0</v>
      </c>
      <c r="E10" s="647">
        <v>0</v>
      </c>
      <c r="F10" s="679">
        <v>385.26</v>
      </c>
      <c r="G10" s="679">
        <v>0</v>
      </c>
      <c r="H10" s="647">
        <v>0</v>
      </c>
      <c r="I10" s="647">
        <v>115.58</v>
      </c>
      <c r="J10" s="679">
        <v>0</v>
      </c>
      <c r="K10" s="679">
        <v>0</v>
      </c>
      <c r="L10" s="679">
        <v>115.58</v>
      </c>
      <c r="M10" s="679">
        <v>0</v>
      </c>
      <c r="N10" s="679">
        <v>0</v>
      </c>
      <c r="O10" s="647"/>
    </row>
    <row r="11" spans="1:15">
      <c r="A11" s="520">
        <v>5</v>
      </c>
      <c r="B11" s="527" t="s">
        <v>696</v>
      </c>
      <c r="C11" s="676">
        <v>5366687.07</v>
      </c>
      <c r="D11" s="647">
        <v>4169930.0100000002</v>
      </c>
      <c r="E11" s="647">
        <v>216.17</v>
      </c>
      <c r="F11" s="679">
        <v>1196341.3900000001</v>
      </c>
      <c r="G11" s="679">
        <v>199.5</v>
      </c>
      <c r="H11" s="647">
        <v>0</v>
      </c>
      <c r="I11" s="647">
        <v>442422.39999999991</v>
      </c>
      <c r="J11" s="679">
        <v>83398.61</v>
      </c>
      <c r="K11" s="679">
        <v>21.62</v>
      </c>
      <c r="L11" s="679">
        <v>358902.41999999993</v>
      </c>
      <c r="M11" s="679">
        <v>99.75</v>
      </c>
      <c r="N11" s="679">
        <v>0</v>
      </c>
      <c r="O11" s="647"/>
    </row>
    <row r="12" spans="1:15">
      <c r="A12" s="520">
        <v>6</v>
      </c>
      <c r="B12" s="527" t="s">
        <v>697</v>
      </c>
      <c r="C12" s="676">
        <v>59771.069999999985</v>
      </c>
      <c r="D12" s="647">
        <v>58008.789999999994</v>
      </c>
      <c r="E12" s="647">
        <v>1184.27</v>
      </c>
      <c r="F12" s="679">
        <v>152.06</v>
      </c>
      <c r="G12" s="679">
        <v>425.95</v>
      </c>
      <c r="H12" s="647">
        <v>0</v>
      </c>
      <c r="I12" s="647">
        <v>1537.18</v>
      </c>
      <c r="J12" s="679">
        <v>1160.17</v>
      </c>
      <c r="K12" s="679">
        <v>118.41999999999999</v>
      </c>
      <c r="L12" s="679">
        <v>45.61</v>
      </c>
      <c r="M12" s="679">
        <v>212.98</v>
      </c>
      <c r="N12" s="679">
        <v>0</v>
      </c>
      <c r="O12" s="647"/>
    </row>
    <row r="13" spans="1:15">
      <c r="A13" s="520">
        <v>7</v>
      </c>
      <c r="B13" s="527" t="s">
        <v>698</v>
      </c>
      <c r="C13" s="676">
        <v>44377.060000000005</v>
      </c>
      <c r="D13" s="647">
        <v>43223.86</v>
      </c>
      <c r="E13" s="647">
        <v>1012.48</v>
      </c>
      <c r="F13" s="679">
        <v>35.28</v>
      </c>
      <c r="G13" s="679">
        <v>105.44</v>
      </c>
      <c r="H13" s="647">
        <v>0</v>
      </c>
      <c r="I13" s="647">
        <v>1029.02</v>
      </c>
      <c r="J13" s="679">
        <v>864.47</v>
      </c>
      <c r="K13" s="679">
        <v>101.25</v>
      </c>
      <c r="L13" s="679">
        <v>10.58</v>
      </c>
      <c r="M13" s="679">
        <v>52.72</v>
      </c>
      <c r="N13" s="679">
        <v>0</v>
      </c>
      <c r="O13" s="647"/>
    </row>
    <row r="14" spans="1:15">
      <c r="A14" s="520">
        <v>8</v>
      </c>
      <c r="B14" s="527" t="s">
        <v>699</v>
      </c>
      <c r="C14" s="676">
        <v>6677.34</v>
      </c>
      <c r="D14" s="647">
        <v>2932.5200000000004</v>
      </c>
      <c r="E14" s="647">
        <v>1313.65</v>
      </c>
      <c r="F14" s="679">
        <v>2285.2200000000003</v>
      </c>
      <c r="G14" s="679">
        <v>145.94999999999999</v>
      </c>
      <c r="H14" s="647">
        <v>0</v>
      </c>
      <c r="I14" s="647">
        <v>948.58</v>
      </c>
      <c r="J14" s="679">
        <v>58.66</v>
      </c>
      <c r="K14" s="679">
        <v>131.37</v>
      </c>
      <c r="L14" s="679">
        <v>685.57</v>
      </c>
      <c r="M14" s="679">
        <v>72.98</v>
      </c>
      <c r="N14" s="679">
        <v>0</v>
      </c>
      <c r="O14" s="647"/>
    </row>
    <row r="15" spans="1:15">
      <c r="A15" s="520">
        <v>9</v>
      </c>
      <c r="B15" s="527" t="s">
        <v>700</v>
      </c>
      <c r="C15" s="676">
        <v>22254.52</v>
      </c>
      <c r="D15" s="647">
        <v>21956.68</v>
      </c>
      <c r="E15" s="647">
        <v>297.83999999999997</v>
      </c>
      <c r="F15" s="679">
        <v>0</v>
      </c>
      <c r="G15" s="679">
        <v>0</v>
      </c>
      <c r="H15" s="647">
        <v>0</v>
      </c>
      <c r="I15" s="647">
        <v>468.92000000000007</v>
      </c>
      <c r="J15" s="679">
        <v>439.14000000000004</v>
      </c>
      <c r="K15" s="679">
        <v>29.78</v>
      </c>
      <c r="L15" s="679">
        <v>0</v>
      </c>
      <c r="M15" s="679">
        <v>0</v>
      </c>
      <c r="N15" s="679">
        <v>0</v>
      </c>
      <c r="O15" s="647"/>
    </row>
    <row r="16" spans="1:15">
      <c r="A16" s="520">
        <v>10</v>
      </c>
      <c r="B16" s="527" t="s">
        <v>701</v>
      </c>
      <c r="C16" s="676">
        <v>890.54</v>
      </c>
      <c r="D16" s="647">
        <v>641.09999999999991</v>
      </c>
      <c r="E16" s="647">
        <v>91.73</v>
      </c>
      <c r="F16" s="679">
        <v>142.84</v>
      </c>
      <c r="G16" s="679">
        <v>14.87</v>
      </c>
      <c r="H16" s="647">
        <v>0</v>
      </c>
      <c r="I16" s="647">
        <v>72.28</v>
      </c>
      <c r="J16" s="679">
        <v>12.82</v>
      </c>
      <c r="K16" s="679">
        <v>9.17</v>
      </c>
      <c r="L16" s="679">
        <v>42.85</v>
      </c>
      <c r="M16" s="679">
        <v>7.44</v>
      </c>
      <c r="N16" s="679">
        <v>0</v>
      </c>
      <c r="O16" s="647"/>
    </row>
    <row r="17" spans="1:15">
      <c r="A17" s="520">
        <v>11</v>
      </c>
      <c r="B17" s="527" t="s">
        <v>702</v>
      </c>
      <c r="C17" s="676">
        <v>1865.18</v>
      </c>
      <c r="D17" s="647">
        <v>1230.1500000000001</v>
      </c>
      <c r="E17" s="647">
        <v>302.96000000000004</v>
      </c>
      <c r="F17" s="679">
        <v>0</v>
      </c>
      <c r="G17" s="679">
        <v>332.07</v>
      </c>
      <c r="H17" s="647">
        <v>0</v>
      </c>
      <c r="I17" s="647">
        <v>220.94</v>
      </c>
      <c r="J17" s="679">
        <v>24.6</v>
      </c>
      <c r="K17" s="679">
        <v>30.299999999999997</v>
      </c>
      <c r="L17" s="679">
        <v>0</v>
      </c>
      <c r="M17" s="679">
        <v>166.04</v>
      </c>
      <c r="N17" s="679">
        <v>0</v>
      </c>
      <c r="O17" s="647"/>
    </row>
    <row r="18" spans="1:15">
      <c r="A18" s="520">
        <v>12</v>
      </c>
      <c r="B18" s="527" t="s">
        <v>703</v>
      </c>
      <c r="C18" s="676">
        <v>193707.48000000007</v>
      </c>
      <c r="D18" s="647">
        <v>179783.27000000005</v>
      </c>
      <c r="E18" s="647">
        <v>4811.3900000000003</v>
      </c>
      <c r="F18" s="679">
        <v>7544.7300000000005</v>
      </c>
      <c r="G18" s="679">
        <v>1568.0900000000001</v>
      </c>
      <c r="H18" s="647">
        <v>0</v>
      </c>
      <c r="I18" s="647">
        <v>7124.3099999999995</v>
      </c>
      <c r="J18" s="679">
        <v>3595.6799999999994</v>
      </c>
      <c r="K18" s="679">
        <v>481.14999999999992</v>
      </c>
      <c r="L18" s="679">
        <v>2263.42</v>
      </c>
      <c r="M18" s="679">
        <v>784.06</v>
      </c>
      <c r="N18" s="679">
        <v>0</v>
      </c>
      <c r="O18" s="647"/>
    </row>
    <row r="19" spans="1:15">
      <c r="A19" s="520">
        <v>13</v>
      </c>
      <c r="B19" s="527" t="s">
        <v>704</v>
      </c>
      <c r="C19" s="676">
        <v>19052.589999999997</v>
      </c>
      <c r="D19" s="647">
        <v>11284.5</v>
      </c>
      <c r="E19" s="647">
        <v>3630.5699999999997</v>
      </c>
      <c r="F19" s="679">
        <v>3622.3099999999995</v>
      </c>
      <c r="G19" s="679">
        <v>140.54</v>
      </c>
      <c r="H19" s="647">
        <v>374.67</v>
      </c>
      <c r="I19" s="647">
        <v>2120.44</v>
      </c>
      <c r="J19" s="679">
        <v>225.71999999999997</v>
      </c>
      <c r="K19" s="679">
        <v>363.07</v>
      </c>
      <c r="L19" s="679">
        <v>1086.71</v>
      </c>
      <c r="M19" s="679">
        <v>70.27</v>
      </c>
      <c r="N19" s="679">
        <v>374.67</v>
      </c>
      <c r="O19" s="647"/>
    </row>
    <row r="20" spans="1:15">
      <c r="A20" s="520">
        <v>14</v>
      </c>
      <c r="B20" s="527" t="s">
        <v>705</v>
      </c>
      <c r="C20" s="676">
        <v>4178.79</v>
      </c>
      <c r="D20" s="647">
        <v>3566.5099999999998</v>
      </c>
      <c r="E20" s="647">
        <v>42.46</v>
      </c>
      <c r="F20" s="679">
        <v>255.67000000000002</v>
      </c>
      <c r="G20" s="679">
        <v>314.14999999999998</v>
      </c>
      <c r="H20" s="647">
        <v>0</v>
      </c>
      <c r="I20" s="647">
        <v>309.37</v>
      </c>
      <c r="J20" s="679">
        <v>71.34</v>
      </c>
      <c r="K20" s="679">
        <v>4.25</v>
      </c>
      <c r="L20" s="679">
        <v>76.7</v>
      </c>
      <c r="M20" s="679">
        <v>157.08000000000001</v>
      </c>
      <c r="N20" s="679">
        <v>0</v>
      </c>
      <c r="O20" s="647"/>
    </row>
    <row r="21" spans="1:15">
      <c r="A21" s="520">
        <v>15</v>
      </c>
      <c r="B21" s="527" t="s">
        <v>706</v>
      </c>
      <c r="C21" s="676">
        <v>60728.37</v>
      </c>
      <c r="D21" s="647">
        <v>59399.630000000005</v>
      </c>
      <c r="E21" s="647">
        <v>248.79</v>
      </c>
      <c r="F21" s="679">
        <v>963.2</v>
      </c>
      <c r="G21" s="679">
        <v>116.75</v>
      </c>
      <c r="H21" s="647">
        <v>0</v>
      </c>
      <c r="I21" s="647">
        <v>1560.2400000000002</v>
      </c>
      <c r="J21" s="679">
        <v>1188.02</v>
      </c>
      <c r="K21" s="679">
        <v>24.880000000000003</v>
      </c>
      <c r="L21" s="679">
        <v>288.96000000000004</v>
      </c>
      <c r="M21" s="679">
        <v>58.38</v>
      </c>
      <c r="N21" s="679">
        <v>0</v>
      </c>
      <c r="O21" s="647"/>
    </row>
    <row r="22" spans="1:15">
      <c r="A22" s="520">
        <v>16</v>
      </c>
      <c r="B22" s="527" t="s">
        <v>707</v>
      </c>
      <c r="C22" s="676">
        <v>302.17</v>
      </c>
      <c r="D22" s="647">
        <v>0</v>
      </c>
      <c r="E22" s="647">
        <v>0</v>
      </c>
      <c r="F22" s="679">
        <v>0</v>
      </c>
      <c r="G22" s="679">
        <v>302.17</v>
      </c>
      <c r="H22" s="647">
        <v>0</v>
      </c>
      <c r="I22" s="647">
        <v>151.09</v>
      </c>
      <c r="J22" s="679">
        <v>0</v>
      </c>
      <c r="K22" s="679">
        <v>0</v>
      </c>
      <c r="L22" s="679">
        <v>0</v>
      </c>
      <c r="M22" s="679">
        <v>151.09</v>
      </c>
      <c r="N22" s="679">
        <v>0</v>
      </c>
      <c r="O22" s="647"/>
    </row>
    <row r="23" spans="1:15">
      <c r="A23" s="520">
        <v>17</v>
      </c>
      <c r="B23" s="527" t="s">
        <v>708</v>
      </c>
      <c r="C23" s="676">
        <v>10211.35</v>
      </c>
      <c r="D23" s="647">
        <v>0</v>
      </c>
      <c r="E23" s="647">
        <v>0</v>
      </c>
      <c r="F23" s="679">
        <v>10211.35</v>
      </c>
      <c r="G23" s="679">
        <v>0</v>
      </c>
      <c r="H23" s="647">
        <v>0</v>
      </c>
      <c r="I23" s="647">
        <v>3063.41</v>
      </c>
      <c r="J23" s="679">
        <v>0</v>
      </c>
      <c r="K23" s="679">
        <v>0</v>
      </c>
      <c r="L23" s="679">
        <v>3063.41</v>
      </c>
      <c r="M23" s="679">
        <v>0</v>
      </c>
      <c r="N23" s="679">
        <v>0</v>
      </c>
      <c r="O23" s="647"/>
    </row>
    <row r="24" spans="1:15">
      <c r="A24" s="520">
        <v>18</v>
      </c>
      <c r="B24" s="527" t="s">
        <v>709</v>
      </c>
      <c r="C24" s="676">
        <v>1073.3899999999999</v>
      </c>
      <c r="D24" s="647">
        <v>716.16</v>
      </c>
      <c r="E24" s="647">
        <v>0</v>
      </c>
      <c r="F24" s="679">
        <v>0</v>
      </c>
      <c r="G24" s="679">
        <v>357.23</v>
      </c>
      <c r="H24" s="647">
        <v>0</v>
      </c>
      <c r="I24" s="647">
        <v>192.94</v>
      </c>
      <c r="J24" s="679">
        <v>14.32</v>
      </c>
      <c r="K24" s="679">
        <v>0</v>
      </c>
      <c r="L24" s="679">
        <v>0</v>
      </c>
      <c r="M24" s="679">
        <v>178.62</v>
      </c>
      <c r="N24" s="679">
        <v>0</v>
      </c>
      <c r="O24" s="647"/>
    </row>
    <row r="25" spans="1:15">
      <c r="A25" s="520">
        <v>19</v>
      </c>
      <c r="B25" s="527" t="s">
        <v>710</v>
      </c>
      <c r="C25" s="676">
        <v>12845.93</v>
      </c>
      <c r="D25" s="647">
        <v>11581.43</v>
      </c>
      <c r="E25" s="647">
        <v>1264.5</v>
      </c>
      <c r="F25" s="679">
        <v>0</v>
      </c>
      <c r="G25" s="679">
        <v>0</v>
      </c>
      <c r="H25" s="647">
        <v>0</v>
      </c>
      <c r="I25" s="647">
        <v>358.07</v>
      </c>
      <c r="J25" s="679">
        <v>231.62</v>
      </c>
      <c r="K25" s="679">
        <v>126.45</v>
      </c>
      <c r="L25" s="679">
        <v>0</v>
      </c>
      <c r="M25" s="679">
        <v>0</v>
      </c>
      <c r="N25" s="679">
        <v>0</v>
      </c>
      <c r="O25" s="647"/>
    </row>
    <row r="26" spans="1:15">
      <c r="A26" s="520">
        <v>20</v>
      </c>
      <c r="B26" s="527" t="s">
        <v>711</v>
      </c>
      <c r="C26" s="676">
        <v>25240.99</v>
      </c>
      <c r="D26" s="647">
        <v>22741.030000000002</v>
      </c>
      <c r="E26" s="647">
        <v>1266.6299999999999</v>
      </c>
      <c r="F26" s="679">
        <v>738.67000000000007</v>
      </c>
      <c r="G26" s="679">
        <v>494.66</v>
      </c>
      <c r="H26" s="647">
        <v>0</v>
      </c>
      <c r="I26" s="647">
        <v>1050.4100000000001</v>
      </c>
      <c r="J26" s="679">
        <v>454.82000000000005</v>
      </c>
      <c r="K26" s="679">
        <v>126.66</v>
      </c>
      <c r="L26" s="679">
        <v>221.6</v>
      </c>
      <c r="M26" s="679">
        <v>247.33</v>
      </c>
      <c r="N26" s="679">
        <v>0</v>
      </c>
      <c r="O26" s="647"/>
    </row>
    <row r="27" spans="1:15">
      <c r="A27" s="520">
        <v>21</v>
      </c>
      <c r="B27" s="527" t="s">
        <v>712</v>
      </c>
      <c r="C27" s="676">
        <v>8857.01</v>
      </c>
      <c r="D27" s="647">
        <v>7430.67</v>
      </c>
      <c r="E27" s="647">
        <v>1426.3400000000001</v>
      </c>
      <c r="F27" s="679">
        <v>0</v>
      </c>
      <c r="G27" s="679">
        <v>0</v>
      </c>
      <c r="H27" s="647">
        <v>0</v>
      </c>
      <c r="I27" s="647">
        <v>291.24</v>
      </c>
      <c r="J27" s="679">
        <v>148.60999999999999</v>
      </c>
      <c r="K27" s="679">
        <v>142.63</v>
      </c>
      <c r="L27" s="679">
        <v>0</v>
      </c>
      <c r="M27" s="679">
        <v>0</v>
      </c>
      <c r="N27" s="679">
        <v>0</v>
      </c>
      <c r="O27" s="647"/>
    </row>
    <row r="28" spans="1:15">
      <c r="A28" s="520">
        <v>22</v>
      </c>
      <c r="B28" s="527" t="s">
        <v>713</v>
      </c>
      <c r="C28" s="676">
        <v>2036719.8400000005</v>
      </c>
      <c r="D28" s="647">
        <v>1977800.3300000005</v>
      </c>
      <c r="E28" s="647">
        <v>3039.21</v>
      </c>
      <c r="F28" s="679">
        <v>44345.25</v>
      </c>
      <c r="G28" s="679">
        <v>0</v>
      </c>
      <c r="H28" s="647">
        <v>11535.05</v>
      </c>
      <c r="I28" s="647">
        <v>64698.609999999986</v>
      </c>
      <c r="J28" s="679">
        <v>39556.05999999999</v>
      </c>
      <c r="K28" s="679">
        <v>303.92</v>
      </c>
      <c r="L28" s="679">
        <v>13303.58</v>
      </c>
      <c r="M28" s="679">
        <v>0</v>
      </c>
      <c r="N28" s="679">
        <v>11535.05</v>
      </c>
      <c r="O28" s="647"/>
    </row>
    <row r="29" spans="1:15">
      <c r="A29" s="520">
        <v>23</v>
      </c>
      <c r="B29" s="527" t="s">
        <v>714</v>
      </c>
      <c r="C29" s="676">
        <v>4382837.5000000019</v>
      </c>
      <c r="D29" s="647">
        <v>4296784.450000002</v>
      </c>
      <c r="E29" s="647">
        <v>6153.71</v>
      </c>
      <c r="F29" s="679">
        <v>14787.179999999998</v>
      </c>
      <c r="G29" s="679">
        <v>43307.47</v>
      </c>
      <c r="H29" s="647">
        <v>21804.69</v>
      </c>
      <c r="I29" s="647">
        <v>134445.69999999992</v>
      </c>
      <c r="J29" s="679">
        <v>85935.709999999934</v>
      </c>
      <c r="K29" s="679">
        <v>615.3900000000001</v>
      </c>
      <c r="L29" s="679">
        <v>4436.1500000000005</v>
      </c>
      <c r="M29" s="679">
        <v>21653.759999999998</v>
      </c>
      <c r="N29" s="679">
        <v>21804.69</v>
      </c>
      <c r="O29" s="647"/>
    </row>
    <row r="30" spans="1:15">
      <c r="A30" s="520">
        <v>24</v>
      </c>
      <c r="B30" s="527" t="s">
        <v>715</v>
      </c>
      <c r="C30" s="676">
        <v>968018.99999999988</v>
      </c>
      <c r="D30" s="647">
        <v>4495.329999999999</v>
      </c>
      <c r="E30" s="647">
        <v>242.88</v>
      </c>
      <c r="F30" s="679">
        <v>963280.78999999992</v>
      </c>
      <c r="G30" s="679">
        <v>0</v>
      </c>
      <c r="H30" s="647">
        <v>0</v>
      </c>
      <c r="I30" s="647">
        <v>289098.44000000006</v>
      </c>
      <c r="J30" s="679">
        <v>89.91</v>
      </c>
      <c r="K30" s="679">
        <v>24.29</v>
      </c>
      <c r="L30" s="679">
        <v>288984.24000000005</v>
      </c>
      <c r="M30" s="679">
        <v>0</v>
      </c>
      <c r="N30" s="679">
        <v>0</v>
      </c>
      <c r="O30" s="647"/>
    </row>
    <row r="31" spans="1:15">
      <c r="A31" s="520">
        <v>25</v>
      </c>
      <c r="B31" s="527" t="s">
        <v>716</v>
      </c>
      <c r="C31" s="676">
        <v>1493364.1</v>
      </c>
      <c r="D31" s="647">
        <v>1323192.1499999999</v>
      </c>
      <c r="E31" s="647">
        <v>87831.890000000014</v>
      </c>
      <c r="F31" s="679">
        <v>81444.959999999992</v>
      </c>
      <c r="G31" s="679">
        <v>895.1</v>
      </c>
      <c r="H31" s="647">
        <v>0</v>
      </c>
      <c r="I31" s="647">
        <v>60128.11</v>
      </c>
      <c r="J31" s="679">
        <v>26463.88</v>
      </c>
      <c r="K31" s="679">
        <v>8783.1899999999987</v>
      </c>
      <c r="L31" s="679">
        <v>24433.489999999998</v>
      </c>
      <c r="M31" s="679">
        <v>447.55</v>
      </c>
      <c r="N31" s="679">
        <v>0</v>
      </c>
      <c r="O31" s="647"/>
    </row>
    <row r="32" spans="1:15">
      <c r="A32" s="520">
        <v>26</v>
      </c>
      <c r="B32" s="527" t="s">
        <v>818</v>
      </c>
      <c r="C32" s="676">
        <v>0</v>
      </c>
      <c r="D32" s="647">
        <v>0</v>
      </c>
      <c r="E32" s="647">
        <v>0</v>
      </c>
      <c r="F32" s="679">
        <v>0</v>
      </c>
      <c r="G32" s="679">
        <v>0</v>
      </c>
      <c r="H32" s="647">
        <v>0</v>
      </c>
      <c r="I32" s="647">
        <v>0</v>
      </c>
      <c r="J32" s="679">
        <v>0</v>
      </c>
      <c r="K32" s="679">
        <v>0</v>
      </c>
      <c r="L32" s="679">
        <v>0</v>
      </c>
      <c r="M32" s="679">
        <v>0</v>
      </c>
      <c r="N32" s="679">
        <v>0</v>
      </c>
      <c r="O32" s="647"/>
    </row>
    <row r="33" spans="1:15">
      <c r="A33" s="520">
        <v>27</v>
      </c>
      <c r="B33" s="556" t="s">
        <v>68</v>
      </c>
      <c r="C33" s="680">
        <v>15968818.640000001</v>
      </c>
      <c r="D33" s="647">
        <v>13154753.880000003</v>
      </c>
      <c r="E33" s="647">
        <v>141108.82</v>
      </c>
      <c r="F33" s="679">
        <v>2588670.2400000002</v>
      </c>
      <c r="G33" s="679">
        <v>50335.409999999996</v>
      </c>
      <c r="H33" s="647">
        <v>33950.289999999994</v>
      </c>
      <c r="I33" s="671">
        <v>1112925.48</v>
      </c>
      <c r="J33" s="679">
        <v>263095.32999999996</v>
      </c>
      <c r="K33" s="679">
        <v>14110.96</v>
      </c>
      <c r="L33" s="679">
        <v>776601.09</v>
      </c>
      <c r="M33" s="679">
        <v>25167.809999999998</v>
      </c>
      <c r="N33" s="679">
        <v>33950.289999999994</v>
      </c>
      <c r="O33" s="647">
        <v>0</v>
      </c>
    </row>
    <row r="35" spans="1:15">
      <c r="B35" s="528"/>
      <c r="C35" s="528"/>
    </row>
    <row r="41" spans="1:15">
      <c r="A41" s="524"/>
      <c r="B41" s="524"/>
      <c r="C41" s="524"/>
    </row>
    <row r="42" spans="1:15">
      <c r="A42" s="524"/>
      <c r="B42" s="524"/>
      <c r="C42" s="524"/>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I1" zoomScale="85" zoomScaleNormal="85" workbookViewId="0">
      <selection activeCell="K22" sqref="K22"/>
    </sheetView>
  </sheetViews>
  <sheetFormatPr defaultColWidth="8.7109375" defaultRowHeight="12"/>
  <cols>
    <col min="1" max="1" width="11.7109375" style="557" bestFit="1" customWidth="1"/>
    <col min="2" max="2" width="80.28515625" style="557" customWidth="1"/>
    <col min="3" max="11" width="28.28515625" style="557" customWidth="1"/>
    <col min="12" max="16384" width="8.7109375" style="557"/>
  </cols>
  <sheetData>
    <row r="1" spans="1:11" s="506" customFormat="1" ht="13.5">
      <c r="A1" s="505" t="s">
        <v>188</v>
      </c>
      <c r="B1" s="421" t="str">
        <f>Info!C2</f>
        <v>სს სილქ როუდ ბანკი</v>
      </c>
    </row>
    <row r="2" spans="1:11" s="506" customFormat="1" ht="12.75">
      <c r="A2" s="505" t="s">
        <v>189</v>
      </c>
      <c r="B2" s="619">
        <f>'1. key ratios'!B2</f>
        <v>44561</v>
      </c>
    </row>
    <row r="3" spans="1:11" s="506" customFormat="1" ht="12.75">
      <c r="A3" s="507" t="s">
        <v>819</v>
      </c>
    </row>
    <row r="4" spans="1:11">
      <c r="C4" s="558" t="s">
        <v>669</v>
      </c>
      <c r="D4" s="558" t="s">
        <v>670</v>
      </c>
      <c r="E4" s="558" t="s">
        <v>671</v>
      </c>
      <c r="F4" s="558" t="s">
        <v>672</v>
      </c>
      <c r="G4" s="558" t="s">
        <v>673</v>
      </c>
      <c r="H4" s="558" t="s">
        <v>674</v>
      </c>
      <c r="I4" s="558" t="s">
        <v>675</v>
      </c>
      <c r="J4" s="558" t="s">
        <v>676</v>
      </c>
      <c r="K4" s="558" t="s">
        <v>677</v>
      </c>
    </row>
    <row r="5" spans="1:11" ht="103.9" customHeight="1">
      <c r="A5" s="781" t="s">
        <v>820</v>
      </c>
      <c r="B5" s="782"/>
      <c r="C5" s="509" t="s">
        <v>821</v>
      </c>
      <c r="D5" s="509" t="s">
        <v>807</v>
      </c>
      <c r="E5" s="509" t="s">
        <v>808</v>
      </c>
      <c r="F5" s="509" t="s">
        <v>822</v>
      </c>
      <c r="G5" s="509" t="s">
        <v>823</v>
      </c>
      <c r="H5" s="509" t="s">
        <v>824</v>
      </c>
      <c r="I5" s="509" t="s">
        <v>825</v>
      </c>
      <c r="J5" s="509" t="s">
        <v>826</v>
      </c>
      <c r="K5" s="509" t="s">
        <v>827</v>
      </c>
    </row>
    <row r="6" spans="1:11" ht="12.75">
      <c r="A6" s="520">
        <v>1</v>
      </c>
      <c r="B6" s="520" t="s">
        <v>828</v>
      </c>
      <c r="C6" s="647"/>
      <c r="D6" s="647"/>
      <c r="E6" s="647"/>
      <c r="F6" s="647"/>
      <c r="G6" s="647">
        <v>12804081.139999995</v>
      </c>
      <c r="H6" s="647"/>
      <c r="I6" s="647">
        <v>82502.210000000006</v>
      </c>
      <c r="J6" s="647"/>
      <c r="K6" s="647">
        <v>3082235.2900000047</v>
      </c>
    </row>
    <row r="7" spans="1:11" ht="12.75">
      <c r="A7" s="520">
        <v>2</v>
      </c>
      <c r="B7" s="520" t="s">
        <v>829</v>
      </c>
      <c r="C7" s="647"/>
      <c r="D7" s="647"/>
      <c r="E7" s="647"/>
      <c r="F7" s="647"/>
      <c r="G7" s="647"/>
      <c r="H7" s="647"/>
      <c r="I7" s="647"/>
      <c r="J7" s="647"/>
      <c r="K7" s="647">
        <v>5000000</v>
      </c>
    </row>
    <row r="8" spans="1:11" ht="12.75">
      <c r="A8" s="520">
        <v>3</v>
      </c>
      <c r="B8" s="520" t="s">
        <v>779</v>
      </c>
      <c r="C8" s="647">
        <v>155976</v>
      </c>
      <c r="D8" s="647"/>
      <c r="E8" s="647"/>
      <c r="F8" s="647"/>
      <c r="G8" s="647"/>
      <c r="H8" s="647"/>
      <c r="I8" s="647"/>
      <c r="J8" s="647"/>
      <c r="K8" s="647">
        <v>99887.6</v>
      </c>
    </row>
    <row r="9" spans="1:11" ht="12.75">
      <c r="A9" s="520">
        <v>4</v>
      </c>
      <c r="B9" s="545" t="s">
        <v>830</v>
      </c>
      <c r="C9" s="647"/>
      <c r="D9" s="647"/>
      <c r="E9" s="647"/>
      <c r="F9" s="647"/>
      <c r="G9" s="647">
        <v>2476648.1299999994</v>
      </c>
      <c r="H9" s="647"/>
      <c r="I9" s="647"/>
      <c r="J9" s="647"/>
      <c r="K9" s="647">
        <v>196307.81000000052</v>
      </c>
    </row>
    <row r="10" spans="1:11" ht="12.75">
      <c r="A10" s="520">
        <v>5</v>
      </c>
      <c r="B10" s="545" t="s">
        <v>831</v>
      </c>
      <c r="C10" s="647"/>
      <c r="D10" s="647"/>
      <c r="E10" s="647"/>
      <c r="F10" s="647"/>
      <c r="G10" s="647"/>
      <c r="H10" s="647"/>
      <c r="I10" s="647"/>
      <c r="J10" s="647"/>
      <c r="K10" s="647"/>
    </row>
    <row r="11" spans="1:11" ht="12.75">
      <c r="A11" s="520">
        <v>6</v>
      </c>
      <c r="B11" s="545" t="s">
        <v>832</v>
      </c>
      <c r="C11" s="647"/>
      <c r="D11" s="647"/>
      <c r="E11" s="647"/>
      <c r="F11" s="647"/>
      <c r="G11" s="647"/>
      <c r="H11" s="647"/>
      <c r="I11" s="647"/>
      <c r="J11" s="647"/>
      <c r="K11" s="647"/>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70" zoomScaleNormal="70" workbookViewId="0">
      <selection activeCell="E25" sqref="E25"/>
    </sheetView>
  </sheetViews>
  <sheetFormatPr defaultRowHeight="15"/>
  <cols>
    <col min="1" max="1" width="10" bestFit="1" customWidth="1"/>
    <col min="2" max="2" width="71.7109375" customWidth="1"/>
    <col min="3" max="3" width="12.5703125" customWidth="1"/>
    <col min="4" max="4" width="16.28515625" customWidth="1"/>
    <col min="5" max="5" width="15.140625" customWidth="1"/>
    <col min="6" max="6" width="17.85546875" customWidth="1"/>
    <col min="7" max="7" width="10.7109375" customWidth="1"/>
    <col min="8" max="8" width="12.7109375" customWidth="1"/>
    <col min="9" max="9" width="10.7109375" bestFit="1" customWidth="1"/>
    <col min="10" max="10" width="14.7109375" customWidth="1"/>
    <col min="11" max="11" width="14.140625" customWidth="1"/>
    <col min="12" max="12" width="18.28515625" customWidth="1"/>
    <col min="13" max="13" width="11.28515625" customWidth="1"/>
    <col min="14" max="14" width="12.7109375" customWidth="1"/>
    <col min="15" max="15" width="18" bestFit="1" customWidth="1"/>
    <col min="16" max="16" width="48" bestFit="1" customWidth="1"/>
    <col min="17" max="17" width="45.7109375" bestFit="1" customWidth="1"/>
    <col min="18" max="18" width="48" bestFit="1" customWidth="1"/>
    <col min="19" max="19" width="44.28515625" bestFit="1" customWidth="1"/>
  </cols>
  <sheetData>
    <row r="1" spans="1:19">
      <c r="A1" s="505" t="s">
        <v>188</v>
      </c>
      <c r="B1" s="421" t="str">
        <f>Info!C2</f>
        <v>სს სილქ როუდ ბანკი</v>
      </c>
    </row>
    <row r="2" spans="1:19">
      <c r="A2" s="505" t="s">
        <v>189</v>
      </c>
      <c r="B2" s="619">
        <f>'1. key ratios'!B2</f>
        <v>44561</v>
      </c>
    </row>
    <row r="3" spans="1:19">
      <c r="A3" s="507" t="s">
        <v>960</v>
      </c>
      <c r="B3" s="506"/>
    </row>
    <row r="4" spans="1:19">
      <c r="A4" s="507"/>
      <c r="B4" s="506"/>
    </row>
    <row r="5" spans="1:19" ht="24" customHeight="1">
      <c r="A5" s="783" t="s">
        <v>990</v>
      </c>
      <c r="B5" s="783"/>
      <c r="C5" s="785" t="s">
        <v>782</v>
      </c>
      <c r="D5" s="785"/>
      <c r="E5" s="785"/>
      <c r="F5" s="785"/>
      <c r="G5" s="785"/>
      <c r="H5" s="785"/>
      <c r="I5" s="785" t="s">
        <v>998</v>
      </c>
      <c r="J5" s="785"/>
      <c r="K5" s="785"/>
      <c r="L5" s="785"/>
      <c r="M5" s="785"/>
      <c r="N5" s="785"/>
      <c r="O5" s="784" t="s">
        <v>986</v>
      </c>
      <c r="P5" s="784" t="s">
        <v>993</v>
      </c>
      <c r="Q5" s="784" t="s">
        <v>992</v>
      </c>
      <c r="R5" s="784" t="s">
        <v>997</v>
      </c>
      <c r="S5" s="784" t="s">
        <v>987</v>
      </c>
    </row>
    <row r="6" spans="1:19" ht="36" customHeight="1">
      <c r="A6" s="783"/>
      <c r="B6" s="783"/>
      <c r="C6" s="614"/>
      <c r="D6" s="555" t="s">
        <v>813</v>
      </c>
      <c r="E6" s="555" t="s">
        <v>814</v>
      </c>
      <c r="F6" s="555" t="s">
        <v>815</v>
      </c>
      <c r="G6" s="555" t="s">
        <v>816</v>
      </c>
      <c r="H6" s="555" t="s">
        <v>817</v>
      </c>
      <c r="I6" s="614"/>
      <c r="J6" s="555" t="s">
        <v>813</v>
      </c>
      <c r="K6" s="555" t="s">
        <v>814</v>
      </c>
      <c r="L6" s="555" t="s">
        <v>815</v>
      </c>
      <c r="M6" s="555" t="s">
        <v>816</v>
      </c>
      <c r="N6" s="555" t="s">
        <v>817</v>
      </c>
      <c r="O6" s="784"/>
      <c r="P6" s="784"/>
      <c r="Q6" s="784"/>
      <c r="R6" s="784"/>
      <c r="S6" s="784"/>
    </row>
    <row r="7" spans="1:19">
      <c r="A7" s="606">
        <v>1</v>
      </c>
      <c r="B7" s="607" t="s">
        <v>961</v>
      </c>
      <c r="C7" s="648">
        <v>0</v>
      </c>
      <c r="D7" s="648">
        <v>0</v>
      </c>
      <c r="E7" s="648">
        <v>0</v>
      </c>
      <c r="F7" s="648">
        <v>0</v>
      </c>
      <c r="G7" s="648">
        <v>0</v>
      </c>
      <c r="H7" s="648">
        <v>0</v>
      </c>
      <c r="I7" s="648">
        <v>0</v>
      </c>
      <c r="J7" s="648">
        <v>0</v>
      </c>
      <c r="K7" s="648">
        <v>0</v>
      </c>
      <c r="L7" s="648">
        <v>0</v>
      </c>
      <c r="M7" s="648">
        <v>0</v>
      </c>
      <c r="N7" s="648">
        <v>0</v>
      </c>
      <c r="O7" s="648">
        <v>0</v>
      </c>
      <c r="P7" s="650">
        <v>0</v>
      </c>
      <c r="Q7" s="650">
        <v>0</v>
      </c>
      <c r="R7" s="650">
        <v>0</v>
      </c>
      <c r="S7" s="648">
        <v>0</v>
      </c>
    </row>
    <row r="8" spans="1:19">
      <c r="A8" s="606">
        <v>2</v>
      </c>
      <c r="B8" s="608" t="s">
        <v>962</v>
      </c>
      <c r="C8" s="648">
        <v>4994972.91</v>
      </c>
      <c r="D8" s="648">
        <v>4401026.58</v>
      </c>
      <c r="E8" s="648">
        <v>105153.74</v>
      </c>
      <c r="F8" s="648">
        <v>413104.61</v>
      </c>
      <c r="G8" s="648">
        <v>42508.56</v>
      </c>
      <c r="H8" s="648">
        <v>33179.42</v>
      </c>
      <c r="I8" s="648">
        <v>276901.10000000003</v>
      </c>
      <c r="J8" s="648">
        <v>88020.62</v>
      </c>
      <c r="K8" s="648">
        <v>10515.38</v>
      </c>
      <c r="L8" s="648">
        <v>123931.39000000001</v>
      </c>
      <c r="M8" s="648">
        <v>21254.29</v>
      </c>
      <c r="N8" s="648">
        <v>33179.42</v>
      </c>
      <c r="O8" s="648">
        <v>388</v>
      </c>
      <c r="P8" s="650">
        <v>0.14378391263042001</v>
      </c>
      <c r="Q8" s="650">
        <v>0.16572711410343599</v>
      </c>
      <c r="R8" s="650">
        <v>0.134589207698744</v>
      </c>
      <c r="S8" s="648">
        <v>52.579929178507697</v>
      </c>
    </row>
    <row r="9" spans="1:19">
      <c r="A9" s="606">
        <v>3</v>
      </c>
      <c r="B9" s="608" t="s">
        <v>963</v>
      </c>
      <c r="C9" s="648">
        <v>140342</v>
      </c>
      <c r="D9" s="648">
        <v>78636.59</v>
      </c>
      <c r="E9" s="648">
        <v>35955.08</v>
      </c>
      <c r="F9" s="648">
        <v>17920.21</v>
      </c>
      <c r="G9" s="648">
        <v>7059.25</v>
      </c>
      <c r="H9" s="648">
        <v>770.87</v>
      </c>
      <c r="I9" s="648">
        <v>14845.11</v>
      </c>
      <c r="J9" s="648">
        <v>1572.87</v>
      </c>
      <c r="K9" s="648">
        <v>3595.58</v>
      </c>
      <c r="L9" s="648">
        <v>5376.07</v>
      </c>
      <c r="M9" s="648">
        <v>3529.72</v>
      </c>
      <c r="N9" s="648">
        <v>770.87</v>
      </c>
      <c r="O9" s="648">
        <v>507</v>
      </c>
      <c r="P9" s="650">
        <v>0.35</v>
      </c>
      <c r="Q9" s="650">
        <v>0.419335509108822</v>
      </c>
      <c r="R9" s="650">
        <v>0.35</v>
      </c>
      <c r="S9" s="648">
        <v>5.4511119269716204</v>
      </c>
    </row>
    <row r="10" spans="1:19">
      <c r="A10" s="606">
        <v>4</v>
      </c>
      <c r="B10" s="608" t="s">
        <v>964</v>
      </c>
      <c r="C10" s="648">
        <v>6927.02</v>
      </c>
      <c r="D10" s="648">
        <v>6927.02</v>
      </c>
      <c r="E10" s="648">
        <v>0</v>
      </c>
      <c r="F10" s="648">
        <v>0</v>
      </c>
      <c r="G10" s="648">
        <v>0</v>
      </c>
      <c r="H10" s="648">
        <v>0</v>
      </c>
      <c r="I10" s="648">
        <v>138.55000000000001</v>
      </c>
      <c r="J10" s="648">
        <v>138.55000000000001</v>
      </c>
      <c r="K10" s="648">
        <v>0</v>
      </c>
      <c r="L10" s="648">
        <v>0</v>
      </c>
      <c r="M10" s="648">
        <v>0</v>
      </c>
      <c r="N10" s="648">
        <v>0</v>
      </c>
      <c r="O10" s="648">
        <v>6</v>
      </c>
      <c r="P10" s="650">
        <v>0</v>
      </c>
      <c r="Q10" s="650">
        <v>0</v>
      </c>
      <c r="R10" s="650">
        <v>0.103097722578395</v>
      </c>
      <c r="S10" s="648">
        <v>11.4785148592035</v>
      </c>
    </row>
    <row r="11" spans="1:19">
      <c r="A11" s="606">
        <v>5</v>
      </c>
      <c r="B11" s="608" t="s">
        <v>965</v>
      </c>
      <c r="C11" s="648">
        <v>20222.759999999998</v>
      </c>
      <c r="D11" s="648">
        <v>20219.14</v>
      </c>
      <c r="E11" s="648">
        <v>0</v>
      </c>
      <c r="F11" s="648">
        <v>1.62</v>
      </c>
      <c r="G11" s="648">
        <v>2</v>
      </c>
      <c r="H11" s="648">
        <v>0</v>
      </c>
      <c r="I11" s="648">
        <v>405.89</v>
      </c>
      <c r="J11" s="648">
        <v>404.4</v>
      </c>
      <c r="K11" s="648">
        <v>0</v>
      </c>
      <c r="L11" s="648">
        <v>0.49</v>
      </c>
      <c r="M11" s="648">
        <v>1</v>
      </c>
      <c r="N11" s="648">
        <v>0</v>
      </c>
      <c r="O11" s="648">
        <v>28</v>
      </c>
      <c r="P11" s="650">
        <v>0.48</v>
      </c>
      <c r="Q11" s="650">
        <v>0.481961937716262</v>
      </c>
      <c r="R11" s="650">
        <v>0.17263055092380999</v>
      </c>
      <c r="S11" s="648">
        <v>13.642978680466101</v>
      </c>
    </row>
    <row r="12" spans="1:19">
      <c r="A12" s="606">
        <v>6</v>
      </c>
      <c r="B12" s="608" t="s">
        <v>966</v>
      </c>
      <c r="C12" s="648">
        <v>37014.26</v>
      </c>
      <c r="D12" s="648">
        <v>37014.26</v>
      </c>
      <c r="E12" s="648">
        <v>0</v>
      </c>
      <c r="F12" s="648">
        <v>0</v>
      </c>
      <c r="G12" s="648">
        <v>0</v>
      </c>
      <c r="H12" s="648">
        <v>0</v>
      </c>
      <c r="I12" s="648">
        <v>740.28</v>
      </c>
      <c r="J12" s="648">
        <v>740.28</v>
      </c>
      <c r="K12" s="648">
        <v>0</v>
      </c>
      <c r="L12" s="648">
        <v>0</v>
      </c>
      <c r="M12" s="648">
        <v>0</v>
      </c>
      <c r="N12" s="648">
        <v>0</v>
      </c>
      <c r="O12" s="648">
        <v>67</v>
      </c>
      <c r="P12" s="650">
        <v>0.18</v>
      </c>
      <c r="Q12" s="650">
        <v>0.33</v>
      </c>
      <c r="R12" s="650">
        <v>0.31536455409347602</v>
      </c>
      <c r="S12" s="648">
        <v>13.419501754188699</v>
      </c>
    </row>
    <row r="13" spans="1:19">
      <c r="A13" s="606">
        <v>7</v>
      </c>
      <c r="B13" s="608" t="s">
        <v>967</v>
      </c>
      <c r="C13" s="648">
        <v>243110.26</v>
      </c>
      <c r="D13" s="648">
        <v>242344.66</v>
      </c>
      <c r="E13" s="648">
        <v>0</v>
      </c>
      <c r="F13" s="648">
        <v>0</v>
      </c>
      <c r="G13" s="648">
        <v>765.6</v>
      </c>
      <c r="H13" s="648">
        <v>0</v>
      </c>
      <c r="I13" s="648">
        <v>5229.6900000000005</v>
      </c>
      <c r="J13" s="648">
        <v>4846.8900000000003</v>
      </c>
      <c r="K13" s="648">
        <v>0</v>
      </c>
      <c r="L13" s="648">
        <v>0</v>
      </c>
      <c r="M13" s="648">
        <v>382.8</v>
      </c>
      <c r="N13" s="648">
        <v>0</v>
      </c>
      <c r="O13" s="648">
        <v>7</v>
      </c>
      <c r="P13" s="650">
        <v>0</v>
      </c>
      <c r="Q13" s="650">
        <v>0</v>
      </c>
      <c r="R13" s="650">
        <v>0.12367510573577301</v>
      </c>
      <c r="S13" s="648">
        <v>83.148087261340905</v>
      </c>
    </row>
    <row r="14" spans="1:19">
      <c r="A14" s="616">
        <v>7.1</v>
      </c>
      <c r="B14" s="609" t="s">
        <v>968</v>
      </c>
      <c r="C14" s="648">
        <v>51525.2</v>
      </c>
      <c r="D14" s="648">
        <v>51525.2</v>
      </c>
      <c r="E14" s="648">
        <v>0</v>
      </c>
      <c r="F14" s="648">
        <v>0</v>
      </c>
      <c r="G14" s="648">
        <v>0</v>
      </c>
      <c r="H14" s="648">
        <v>0</v>
      </c>
      <c r="I14" s="648">
        <v>1030.5</v>
      </c>
      <c r="J14" s="648">
        <v>1030.5</v>
      </c>
      <c r="K14" s="648">
        <v>0</v>
      </c>
      <c r="L14" s="648">
        <v>0</v>
      </c>
      <c r="M14" s="648">
        <v>0</v>
      </c>
      <c r="N14" s="648">
        <v>0</v>
      </c>
      <c r="O14" s="648">
        <v>1</v>
      </c>
      <c r="P14" s="650">
        <v>0</v>
      </c>
      <c r="Q14" s="650">
        <v>0</v>
      </c>
      <c r="R14" s="650">
        <v>0.1</v>
      </c>
      <c r="S14" s="648">
        <v>83.7</v>
      </c>
    </row>
    <row r="15" spans="1:19" ht="25.5">
      <c r="A15" s="616">
        <v>7.2</v>
      </c>
      <c r="B15" s="609" t="s">
        <v>969</v>
      </c>
      <c r="C15" s="648">
        <v>81910.13</v>
      </c>
      <c r="D15" s="648">
        <v>81910.13</v>
      </c>
      <c r="E15" s="648">
        <v>0</v>
      </c>
      <c r="F15" s="648">
        <v>0</v>
      </c>
      <c r="G15" s="648">
        <v>0</v>
      </c>
      <c r="H15" s="648">
        <v>0</v>
      </c>
      <c r="I15" s="648">
        <v>1638.2</v>
      </c>
      <c r="J15" s="648">
        <v>1638.2</v>
      </c>
      <c r="K15" s="648">
        <v>0</v>
      </c>
      <c r="L15" s="648">
        <v>0</v>
      </c>
      <c r="M15" s="648">
        <v>0</v>
      </c>
      <c r="N15" s="648">
        <v>0</v>
      </c>
      <c r="O15" s="648">
        <v>2</v>
      </c>
      <c r="P15" s="650">
        <v>0</v>
      </c>
      <c r="Q15" s="650">
        <v>0</v>
      </c>
      <c r="R15" s="650">
        <v>0.134314864962367</v>
      </c>
      <c r="S15" s="648">
        <v>102.633243067737</v>
      </c>
    </row>
    <row r="16" spans="1:19">
      <c r="A16" s="616">
        <v>7.3</v>
      </c>
      <c r="B16" s="609" t="s">
        <v>970</v>
      </c>
      <c r="C16" s="648">
        <v>109674.93000000001</v>
      </c>
      <c r="D16" s="648">
        <v>108909.33</v>
      </c>
      <c r="E16" s="648">
        <v>0</v>
      </c>
      <c r="F16" s="648">
        <v>0</v>
      </c>
      <c r="G16" s="648">
        <v>765.6</v>
      </c>
      <c r="H16" s="648">
        <v>0</v>
      </c>
      <c r="I16" s="648">
        <v>2560.9900000000002</v>
      </c>
      <c r="J16" s="648">
        <v>2178.19</v>
      </c>
      <c r="K16" s="648">
        <v>0</v>
      </c>
      <c r="L16" s="648">
        <v>0</v>
      </c>
      <c r="M16" s="648">
        <v>382.8</v>
      </c>
      <c r="N16" s="648">
        <v>0</v>
      </c>
      <c r="O16" s="648">
        <v>4</v>
      </c>
      <c r="P16" s="650">
        <v>0</v>
      </c>
      <c r="Q16" s="650">
        <v>0</v>
      </c>
      <c r="R16" s="650">
        <v>0.126873734325608</v>
      </c>
      <c r="S16" s="648">
        <v>68.232293918252907</v>
      </c>
    </row>
    <row r="17" spans="1:19">
      <c r="A17" s="606">
        <v>8</v>
      </c>
      <c r="B17" s="608" t="s">
        <v>971</v>
      </c>
      <c r="C17" s="648">
        <v>0</v>
      </c>
      <c r="D17" s="648">
        <v>0</v>
      </c>
      <c r="E17" s="648">
        <v>0</v>
      </c>
      <c r="F17" s="648">
        <v>0</v>
      </c>
      <c r="G17" s="648">
        <v>0</v>
      </c>
      <c r="H17" s="648">
        <v>0</v>
      </c>
      <c r="I17" s="648">
        <v>0</v>
      </c>
      <c r="J17" s="648">
        <v>0</v>
      </c>
      <c r="K17" s="648">
        <v>0</v>
      </c>
      <c r="L17" s="648">
        <v>0</v>
      </c>
      <c r="M17" s="648">
        <v>0</v>
      </c>
      <c r="N17" s="648">
        <v>0</v>
      </c>
      <c r="O17" s="648">
        <v>0</v>
      </c>
      <c r="P17" s="650">
        <v>0</v>
      </c>
      <c r="Q17" s="650">
        <v>0</v>
      </c>
      <c r="R17" s="650">
        <v>0</v>
      </c>
      <c r="S17" s="648">
        <v>0</v>
      </c>
    </row>
    <row r="18" spans="1:19">
      <c r="A18" s="610">
        <v>9</v>
      </c>
      <c r="B18" s="611" t="s">
        <v>972</v>
      </c>
      <c r="C18" s="649">
        <v>0</v>
      </c>
      <c r="D18" s="649">
        <v>0</v>
      </c>
      <c r="E18" s="649">
        <v>0</v>
      </c>
      <c r="F18" s="649">
        <v>0</v>
      </c>
      <c r="G18" s="649">
        <v>0</v>
      </c>
      <c r="H18" s="649">
        <v>0</v>
      </c>
      <c r="I18" s="649">
        <v>0</v>
      </c>
      <c r="J18" s="649">
        <v>0</v>
      </c>
      <c r="K18" s="649">
        <v>0</v>
      </c>
      <c r="L18" s="649">
        <v>0</v>
      </c>
      <c r="M18" s="649">
        <v>0</v>
      </c>
      <c r="N18" s="649">
        <v>0</v>
      </c>
      <c r="O18" s="649">
        <v>0</v>
      </c>
      <c r="P18" s="651">
        <v>0</v>
      </c>
      <c r="Q18" s="651">
        <v>0</v>
      </c>
      <c r="R18" s="651">
        <v>0</v>
      </c>
      <c r="S18" s="649">
        <v>0</v>
      </c>
    </row>
    <row r="19" spans="1:19">
      <c r="A19" s="606">
        <v>10</v>
      </c>
      <c r="B19" s="612" t="s">
        <v>991</v>
      </c>
      <c r="C19" s="648">
        <v>5442589.2100000009</v>
      </c>
      <c r="D19" s="648">
        <v>4786168.25</v>
      </c>
      <c r="E19" s="648">
        <v>141108.82</v>
      </c>
      <c r="F19" s="648">
        <v>431026.44</v>
      </c>
      <c r="G19" s="648">
        <v>50335.41</v>
      </c>
      <c r="H19" s="648">
        <v>33950.29</v>
      </c>
      <c r="I19" s="648">
        <v>298260.62</v>
      </c>
      <c r="J19" s="648">
        <v>95723.61</v>
      </c>
      <c r="K19" s="648">
        <v>14110.96</v>
      </c>
      <c r="L19" s="648">
        <v>129307.95000000001</v>
      </c>
      <c r="M19" s="648">
        <v>25167.809999999998</v>
      </c>
      <c r="N19" s="648">
        <v>33950.29</v>
      </c>
      <c r="O19" s="648">
        <v>1003</v>
      </c>
      <c r="P19" s="650">
        <v>0.14906634424596099</v>
      </c>
      <c r="Q19" s="650">
        <v>0.172231696811082</v>
      </c>
      <c r="R19" s="650">
        <v>0.13796103115372499</v>
      </c>
      <c r="S19" s="648">
        <v>52.319059150873002</v>
      </c>
    </row>
    <row r="20" spans="1:19" ht="25.5">
      <c r="A20" s="616">
        <v>10.1</v>
      </c>
      <c r="B20" s="609" t="s">
        <v>996</v>
      </c>
      <c r="C20" s="648">
        <v>0</v>
      </c>
      <c r="D20" s="648">
        <v>0</v>
      </c>
      <c r="E20" s="648">
        <v>0</v>
      </c>
      <c r="F20" s="648">
        <v>0</v>
      </c>
      <c r="G20" s="648">
        <v>0</v>
      </c>
      <c r="H20" s="648">
        <v>0</v>
      </c>
      <c r="I20" s="648"/>
      <c r="J20" s="648"/>
      <c r="K20" s="648"/>
      <c r="L20" s="648"/>
      <c r="M20" s="648"/>
      <c r="N20" s="648"/>
      <c r="O20" s="648"/>
      <c r="P20" s="650"/>
      <c r="Q20" s="650"/>
      <c r="R20" s="650"/>
      <c r="S20" s="648"/>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C6" activePane="bottomRight" state="frozen"/>
      <selection activeCell="C8" sqref="B8:G48"/>
      <selection pane="topRight" activeCell="C8" sqref="B8:G48"/>
      <selection pane="bottomLeft" activeCell="C8" sqref="B8:G48"/>
      <selection pane="bottomRight" activeCell="I41" sqref="I41"/>
    </sheetView>
  </sheetViews>
  <sheetFormatPr defaultRowHeight="15"/>
  <cols>
    <col min="1" max="1" width="9.5703125" style="1" bestFit="1" customWidth="1"/>
    <col min="2" max="2" width="55.28515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სილქ როუდ ბანკი</v>
      </c>
    </row>
    <row r="2" spans="1:8" ht="15.75">
      <c r="A2" s="14" t="s">
        <v>189</v>
      </c>
      <c r="B2" s="618">
        <f>'1. key ratios'!B2</f>
        <v>44561</v>
      </c>
    </row>
    <row r="3" spans="1:8" ht="15.75">
      <c r="A3" s="14"/>
    </row>
    <row r="4" spans="1:8" ht="16.5" thickBot="1">
      <c r="A4" s="15" t="s">
        <v>405</v>
      </c>
      <c r="B4" s="62" t="s">
        <v>243</v>
      </c>
      <c r="C4" s="15"/>
      <c r="D4" s="24"/>
      <c r="E4" s="24"/>
      <c r="F4" s="25"/>
      <c r="G4" s="25"/>
      <c r="H4" s="26" t="s">
        <v>93</v>
      </c>
    </row>
    <row r="5" spans="1:8" ht="15.75">
      <c r="A5" s="27"/>
      <c r="B5" s="28"/>
      <c r="C5" s="683" t="s">
        <v>194</v>
      </c>
      <c r="D5" s="684"/>
      <c r="E5" s="685"/>
      <c r="F5" s="683" t="s">
        <v>195</v>
      </c>
      <c r="G5" s="684"/>
      <c r="H5" s="686"/>
    </row>
    <row r="6" spans="1:8" ht="15.75">
      <c r="A6" s="29" t="s">
        <v>26</v>
      </c>
      <c r="B6" s="30" t="s">
        <v>153</v>
      </c>
      <c r="C6" s="31" t="s">
        <v>27</v>
      </c>
      <c r="D6" s="31" t="s">
        <v>94</v>
      </c>
      <c r="E6" s="31" t="s">
        <v>68</v>
      </c>
      <c r="F6" s="31" t="s">
        <v>27</v>
      </c>
      <c r="G6" s="31" t="s">
        <v>94</v>
      </c>
      <c r="H6" s="32" t="s">
        <v>68</v>
      </c>
    </row>
    <row r="7" spans="1:8" ht="15.75">
      <c r="A7" s="29">
        <v>1</v>
      </c>
      <c r="B7" s="33" t="s">
        <v>154</v>
      </c>
      <c r="C7" s="226">
        <v>554435.84000000008</v>
      </c>
      <c r="D7" s="226">
        <v>982531.27999999991</v>
      </c>
      <c r="E7" s="227">
        <v>1536967.12</v>
      </c>
      <c r="F7" s="228">
        <v>729163.38</v>
      </c>
      <c r="G7" s="229">
        <v>647609.19000000006</v>
      </c>
      <c r="H7" s="230">
        <v>1376772.57</v>
      </c>
    </row>
    <row r="8" spans="1:8" ht="15.75">
      <c r="A8" s="29">
        <v>2</v>
      </c>
      <c r="B8" s="33" t="s">
        <v>155</v>
      </c>
      <c r="C8" s="226">
        <v>0</v>
      </c>
      <c r="D8" s="226">
        <v>2296251.4700000002</v>
      </c>
      <c r="E8" s="227">
        <v>2296251.4700000002</v>
      </c>
      <c r="F8" s="228">
        <v>1078910.0900000001</v>
      </c>
      <c r="G8" s="229">
        <v>1205129.78</v>
      </c>
      <c r="H8" s="230">
        <v>2284039.87</v>
      </c>
    </row>
    <row r="9" spans="1:8" ht="15.75">
      <c r="A9" s="29">
        <v>3</v>
      </c>
      <c r="B9" s="33" t="s">
        <v>156</v>
      </c>
      <c r="C9" s="226">
        <v>305375.63</v>
      </c>
      <c r="D9" s="226">
        <v>12325186.470000001</v>
      </c>
      <c r="E9" s="227">
        <v>12630562.100000001</v>
      </c>
      <c r="F9" s="228">
        <v>253681</v>
      </c>
      <c r="G9" s="229">
        <v>2937535.21</v>
      </c>
      <c r="H9" s="230">
        <v>3191216.21</v>
      </c>
    </row>
    <row r="10" spans="1:8" ht="15.75">
      <c r="A10" s="29">
        <v>4</v>
      </c>
      <c r="B10" s="33" t="s">
        <v>185</v>
      </c>
      <c r="C10" s="226">
        <v>0</v>
      </c>
      <c r="D10" s="226">
        <v>0</v>
      </c>
      <c r="E10" s="227">
        <v>0</v>
      </c>
      <c r="F10" s="228">
        <v>0</v>
      </c>
      <c r="G10" s="229">
        <v>0</v>
      </c>
      <c r="H10" s="230">
        <v>0</v>
      </c>
    </row>
    <row r="11" spans="1:8" ht="15.75">
      <c r="A11" s="29">
        <v>5</v>
      </c>
      <c r="B11" s="33" t="s">
        <v>157</v>
      </c>
      <c r="C11" s="226">
        <v>39801872.650000006</v>
      </c>
      <c r="D11" s="226">
        <v>0</v>
      </c>
      <c r="E11" s="227">
        <v>39801872.650000006</v>
      </c>
      <c r="F11" s="228">
        <v>40959920.399999999</v>
      </c>
      <c r="G11" s="229">
        <v>0</v>
      </c>
      <c r="H11" s="230">
        <v>40959920.399999999</v>
      </c>
    </row>
    <row r="12" spans="1:8" ht="15.75">
      <c r="A12" s="29">
        <v>6.1</v>
      </c>
      <c r="B12" s="34" t="s">
        <v>158</v>
      </c>
      <c r="C12" s="226">
        <v>12316999.870000001</v>
      </c>
      <c r="D12" s="226">
        <v>3651818.77</v>
      </c>
      <c r="E12" s="227">
        <v>15968818.640000001</v>
      </c>
      <c r="F12" s="228">
        <v>7976308.5899999999</v>
      </c>
      <c r="G12" s="229">
        <v>4067951.3</v>
      </c>
      <c r="H12" s="230">
        <v>12044259.890000001</v>
      </c>
    </row>
    <row r="13" spans="1:8" ht="15.75">
      <c r="A13" s="29">
        <v>6.2</v>
      </c>
      <c r="B13" s="34" t="s">
        <v>159</v>
      </c>
      <c r="C13" s="226">
        <v>-634385.19999999995</v>
      </c>
      <c r="D13" s="226">
        <v>-478540.28</v>
      </c>
      <c r="E13" s="227">
        <v>-1112925.48</v>
      </c>
      <c r="F13" s="228">
        <v>-718705.17916184</v>
      </c>
      <c r="G13" s="229">
        <v>-658661.8891723</v>
      </c>
      <c r="H13" s="230">
        <v>-1377367.0683341399</v>
      </c>
    </row>
    <row r="14" spans="1:8" ht="15.75">
      <c r="A14" s="29">
        <v>6</v>
      </c>
      <c r="B14" s="33" t="s">
        <v>160</v>
      </c>
      <c r="C14" s="227">
        <v>11682614.670000002</v>
      </c>
      <c r="D14" s="227">
        <v>3173278.49</v>
      </c>
      <c r="E14" s="227">
        <v>14855893.16</v>
      </c>
      <c r="F14" s="227">
        <v>7257603.4108381597</v>
      </c>
      <c r="G14" s="227">
        <v>3409289.4108277</v>
      </c>
      <c r="H14" s="230">
        <v>10666892.821665861</v>
      </c>
    </row>
    <row r="15" spans="1:8" ht="15.75">
      <c r="A15" s="29">
        <v>7</v>
      </c>
      <c r="B15" s="33" t="s">
        <v>161</v>
      </c>
      <c r="C15" s="226">
        <v>1194035.1599999999</v>
      </c>
      <c r="D15" s="226">
        <v>13773.4</v>
      </c>
      <c r="E15" s="227">
        <v>1207808.5599999998</v>
      </c>
      <c r="F15" s="228">
        <v>1256082.4099999999</v>
      </c>
      <c r="G15" s="229">
        <v>28068.739999999998</v>
      </c>
      <c r="H15" s="230">
        <v>1284151.1499999999</v>
      </c>
    </row>
    <row r="16" spans="1:8" ht="15.75">
      <c r="A16" s="29">
        <v>8</v>
      </c>
      <c r="B16" s="33" t="s">
        <v>162</v>
      </c>
      <c r="C16" s="226">
        <v>129064.76</v>
      </c>
      <c r="D16" s="226">
        <v>0</v>
      </c>
      <c r="E16" s="227">
        <v>129064.76</v>
      </c>
      <c r="F16" s="228">
        <v>311030.19</v>
      </c>
      <c r="G16" s="229">
        <v>0</v>
      </c>
      <c r="H16" s="230">
        <v>311030.19</v>
      </c>
    </row>
    <row r="17" spans="1:8" ht="15.75">
      <c r="A17" s="29">
        <v>9</v>
      </c>
      <c r="B17" s="33" t="s">
        <v>163</v>
      </c>
      <c r="C17" s="226">
        <v>20000</v>
      </c>
      <c r="D17" s="226">
        <v>0</v>
      </c>
      <c r="E17" s="227">
        <v>20000</v>
      </c>
      <c r="F17" s="228">
        <v>20000</v>
      </c>
      <c r="G17" s="229">
        <v>0</v>
      </c>
      <c r="H17" s="230">
        <v>20000</v>
      </c>
    </row>
    <row r="18" spans="1:8" ht="15.75">
      <c r="A18" s="29">
        <v>10</v>
      </c>
      <c r="B18" s="33" t="s">
        <v>164</v>
      </c>
      <c r="C18" s="226">
        <v>16493714.329999996</v>
      </c>
      <c r="D18" s="226">
        <v>0</v>
      </c>
      <c r="E18" s="227">
        <v>16493714.329999996</v>
      </c>
      <c r="F18" s="228">
        <v>14697588</v>
      </c>
      <c r="G18" s="229">
        <v>0</v>
      </c>
      <c r="H18" s="230">
        <v>14697588</v>
      </c>
    </row>
    <row r="19" spans="1:8" ht="15.75">
      <c r="A19" s="29">
        <v>11</v>
      </c>
      <c r="B19" s="33" t="s">
        <v>165</v>
      </c>
      <c r="C19" s="226">
        <v>1906671.54</v>
      </c>
      <c r="D19" s="226">
        <v>3982.5499999999997</v>
      </c>
      <c r="E19" s="227">
        <v>1910654.09</v>
      </c>
      <c r="F19" s="228">
        <v>3875905.9600000004</v>
      </c>
      <c r="G19" s="229">
        <v>993123.32</v>
      </c>
      <c r="H19" s="230">
        <v>4869029.28</v>
      </c>
    </row>
    <row r="20" spans="1:8" ht="15.75">
      <c r="A20" s="29">
        <v>12</v>
      </c>
      <c r="B20" s="35" t="s">
        <v>166</v>
      </c>
      <c r="C20" s="227">
        <v>72087784.579999998</v>
      </c>
      <c r="D20" s="227">
        <v>18795003.66</v>
      </c>
      <c r="E20" s="227">
        <v>90882788.239999995</v>
      </c>
      <c r="F20" s="227">
        <v>70439884.840838164</v>
      </c>
      <c r="G20" s="227">
        <v>9220755.6508277003</v>
      </c>
      <c r="H20" s="230">
        <v>79660640.49166587</v>
      </c>
    </row>
    <row r="21" spans="1:8" ht="15.75">
      <c r="A21" s="29"/>
      <c r="B21" s="30" t="s">
        <v>183</v>
      </c>
      <c r="C21" s="231"/>
      <c r="D21" s="231"/>
      <c r="E21" s="231"/>
      <c r="F21" s="232"/>
      <c r="G21" s="233"/>
      <c r="H21" s="234"/>
    </row>
    <row r="22" spans="1:8" ht="15.75">
      <c r="A22" s="29">
        <v>13</v>
      </c>
      <c r="B22" s="33" t="s">
        <v>167</v>
      </c>
      <c r="C22" s="226">
        <v>0</v>
      </c>
      <c r="D22" s="226">
        <v>0</v>
      </c>
      <c r="E22" s="227">
        <v>0</v>
      </c>
      <c r="F22" s="228">
        <v>0</v>
      </c>
      <c r="G22" s="229">
        <v>0</v>
      </c>
      <c r="H22" s="230">
        <v>0</v>
      </c>
    </row>
    <row r="23" spans="1:8" ht="15.75">
      <c r="A23" s="29">
        <v>14</v>
      </c>
      <c r="B23" s="33" t="s">
        <v>168</v>
      </c>
      <c r="C23" s="226">
        <v>1462300.45</v>
      </c>
      <c r="D23" s="226">
        <v>4905291.2299999995</v>
      </c>
      <c r="E23" s="227">
        <v>6367591.6799999997</v>
      </c>
      <c r="F23" s="228">
        <v>2112490.9</v>
      </c>
      <c r="G23" s="229">
        <v>4171677.88</v>
      </c>
      <c r="H23" s="230">
        <v>6284168.7799999993</v>
      </c>
    </row>
    <row r="24" spans="1:8" ht="15.75">
      <c r="A24" s="29">
        <v>15</v>
      </c>
      <c r="B24" s="33" t="s">
        <v>169</v>
      </c>
      <c r="C24" s="226">
        <v>663315.79999999993</v>
      </c>
      <c r="D24" s="226">
        <v>354551.81</v>
      </c>
      <c r="E24" s="227">
        <v>1017867.6099999999</v>
      </c>
      <c r="F24" s="228">
        <v>558622.28</v>
      </c>
      <c r="G24" s="229">
        <v>301065.24999999994</v>
      </c>
      <c r="H24" s="230">
        <v>859687.53</v>
      </c>
    </row>
    <row r="25" spans="1:8" ht="15.75">
      <c r="A25" s="29">
        <v>16</v>
      </c>
      <c r="B25" s="33" t="s">
        <v>170</v>
      </c>
      <c r="C25" s="226">
        <v>1995400</v>
      </c>
      <c r="D25" s="226">
        <v>158695.84</v>
      </c>
      <c r="E25" s="227">
        <v>2154095.84</v>
      </c>
      <c r="F25" s="228">
        <v>1995415</v>
      </c>
      <c r="G25" s="229">
        <v>243186.24</v>
      </c>
      <c r="H25" s="230">
        <v>2238601.2400000002</v>
      </c>
    </row>
    <row r="26" spans="1:8" ht="15.75">
      <c r="A26" s="29">
        <v>17</v>
      </c>
      <c r="B26" s="33" t="s">
        <v>171</v>
      </c>
      <c r="C26" s="231"/>
      <c r="D26" s="231"/>
      <c r="E26" s="227">
        <v>0</v>
      </c>
      <c r="F26" s="232"/>
      <c r="G26" s="233"/>
      <c r="H26" s="230">
        <v>0</v>
      </c>
    </row>
    <row r="27" spans="1:8" ht="15.75">
      <c r="A27" s="29">
        <v>18</v>
      </c>
      <c r="B27" s="33" t="s">
        <v>172</v>
      </c>
      <c r="C27" s="226">
        <v>23220616.530000001</v>
      </c>
      <c r="D27" s="226">
        <v>0</v>
      </c>
      <c r="E27" s="227">
        <v>23220616.530000001</v>
      </c>
      <c r="F27" s="228">
        <v>12500000</v>
      </c>
      <c r="G27" s="229">
        <v>0</v>
      </c>
      <c r="H27" s="230">
        <v>12500000</v>
      </c>
    </row>
    <row r="28" spans="1:8" ht="15.75">
      <c r="A28" s="29">
        <v>19</v>
      </c>
      <c r="B28" s="33" t="s">
        <v>173</v>
      </c>
      <c r="C28" s="226">
        <v>132412.79999999999</v>
      </c>
      <c r="D28" s="226">
        <v>6676.25</v>
      </c>
      <c r="E28" s="227">
        <v>139089.04999999999</v>
      </c>
      <c r="F28" s="228">
        <v>86790.06</v>
      </c>
      <c r="G28" s="229">
        <v>8692.67</v>
      </c>
      <c r="H28" s="230">
        <v>95482.73</v>
      </c>
    </row>
    <row r="29" spans="1:8" ht="15.75">
      <c r="A29" s="29">
        <v>20</v>
      </c>
      <c r="B29" s="33" t="s">
        <v>95</v>
      </c>
      <c r="C29" s="226">
        <v>1304157.54</v>
      </c>
      <c r="D29" s="226">
        <v>344865.64</v>
      </c>
      <c r="E29" s="227">
        <v>1649023.1800000002</v>
      </c>
      <c r="F29" s="228">
        <v>1915167.3800000001</v>
      </c>
      <c r="G29" s="229">
        <v>1740855.4000000001</v>
      </c>
      <c r="H29" s="230">
        <v>3656022.7800000003</v>
      </c>
    </row>
    <row r="30" spans="1:8" ht="15.75">
      <c r="A30" s="29">
        <v>21</v>
      </c>
      <c r="B30" s="33" t="s">
        <v>174</v>
      </c>
      <c r="C30" s="226">
        <v>2500000</v>
      </c>
      <c r="D30" s="226">
        <v>0</v>
      </c>
      <c r="E30" s="227">
        <v>2500000</v>
      </c>
      <c r="F30" s="228">
        <v>0</v>
      </c>
      <c r="G30" s="229">
        <v>0</v>
      </c>
      <c r="H30" s="230">
        <v>0</v>
      </c>
    </row>
    <row r="31" spans="1:8" ht="15.75">
      <c r="A31" s="29">
        <v>22</v>
      </c>
      <c r="B31" s="35" t="s">
        <v>175</v>
      </c>
      <c r="C31" s="227">
        <v>31278203.120000001</v>
      </c>
      <c r="D31" s="227">
        <v>5770080.7699999986</v>
      </c>
      <c r="E31" s="227">
        <v>37048283.890000001</v>
      </c>
      <c r="F31" s="227">
        <v>19168485.619999997</v>
      </c>
      <c r="G31" s="227">
        <v>6465477.4400000004</v>
      </c>
      <c r="H31" s="230">
        <v>25633963.059999999</v>
      </c>
    </row>
    <row r="32" spans="1:8" ht="15.75">
      <c r="A32" s="29"/>
      <c r="B32" s="30" t="s">
        <v>184</v>
      </c>
      <c r="C32" s="231"/>
      <c r="D32" s="231"/>
      <c r="E32" s="226"/>
      <c r="F32" s="232"/>
      <c r="G32" s="233"/>
      <c r="H32" s="234"/>
    </row>
    <row r="33" spans="1:8" ht="15.75">
      <c r="A33" s="29">
        <v>23</v>
      </c>
      <c r="B33" s="33" t="s">
        <v>176</v>
      </c>
      <c r="C33" s="226">
        <v>61146400</v>
      </c>
      <c r="D33" s="231">
        <v>0</v>
      </c>
      <c r="E33" s="227">
        <v>61146400</v>
      </c>
      <c r="F33" s="228">
        <v>61146400</v>
      </c>
      <c r="G33" s="233">
        <v>0</v>
      </c>
      <c r="H33" s="230">
        <v>61146400</v>
      </c>
    </row>
    <row r="34" spans="1:8" ht="15.75">
      <c r="A34" s="29">
        <v>24</v>
      </c>
      <c r="B34" s="33" t="s">
        <v>177</v>
      </c>
      <c r="C34" s="226">
        <v>0</v>
      </c>
      <c r="D34" s="231">
        <v>0</v>
      </c>
      <c r="E34" s="227">
        <v>0</v>
      </c>
      <c r="F34" s="228">
        <v>0</v>
      </c>
      <c r="G34" s="233">
        <v>0</v>
      </c>
      <c r="H34" s="230">
        <v>0</v>
      </c>
    </row>
    <row r="35" spans="1:8" ht="15.75">
      <c r="A35" s="29">
        <v>25</v>
      </c>
      <c r="B35" s="34" t="s">
        <v>178</v>
      </c>
      <c r="C35" s="226">
        <v>0</v>
      </c>
      <c r="D35" s="231">
        <v>0</v>
      </c>
      <c r="E35" s="227">
        <v>0</v>
      </c>
      <c r="F35" s="228">
        <v>0</v>
      </c>
      <c r="G35" s="233">
        <v>0</v>
      </c>
      <c r="H35" s="230">
        <v>0</v>
      </c>
    </row>
    <row r="36" spans="1:8" ht="15.75">
      <c r="A36" s="29">
        <v>26</v>
      </c>
      <c r="B36" s="33" t="s">
        <v>179</v>
      </c>
      <c r="C36" s="226">
        <v>0</v>
      </c>
      <c r="D36" s="231">
        <v>0</v>
      </c>
      <c r="E36" s="227">
        <v>0</v>
      </c>
      <c r="F36" s="228">
        <v>0</v>
      </c>
      <c r="G36" s="233">
        <v>0</v>
      </c>
      <c r="H36" s="230">
        <v>0</v>
      </c>
    </row>
    <row r="37" spans="1:8" ht="15.75">
      <c r="A37" s="29">
        <v>27</v>
      </c>
      <c r="B37" s="33" t="s">
        <v>180</v>
      </c>
      <c r="C37" s="226">
        <v>0</v>
      </c>
      <c r="D37" s="231">
        <v>0</v>
      </c>
      <c r="E37" s="227">
        <v>0</v>
      </c>
      <c r="F37" s="228">
        <v>0</v>
      </c>
      <c r="G37" s="233">
        <v>0</v>
      </c>
      <c r="H37" s="230">
        <v>0</v>
      </c>
    </row>
    <row r="38" spans="1:8" ht="15.75">
      <c r="A38" s="29">
        <v>28</v>
      </c>
      <c r="B38" s="33" t="s">
        <v>181</v>
      </c>
      <c r="C38" s="226">
        <v>-11273223.59</v>
      </c>
      <c r="D38" s="231">
        <v>0</v>
      </c>
      <c r="E38" s="227">
        <v>-11273223.59</v>
      </c>
      <c r="F38" s="228">
        <v>-12102155.140000001</v>
      </c>
      <c r="G38" s="233">
        <v>0</v>
      </c>
      <c r="H38" s="230">
        <v>-12102155.140000001</v>
      </c>
    </row>
    <row r="39" spans="1:8" ht="15.75">
      <c r="A39" s="29">
        <v>29</v>
      </c>
      <c r="B39" s="33" t="s">
        <v>196</v>
      </c>
      <c r="C39" s="226">
        <v>3961327.54</v>
      </c>
      <c r="D39" s="231">
        <v>0</v>
      </c>
      <c r="E39" s="227">
        <v>3961327.54</v>
      </c>
      <c r="F39" s="228">
        <v>4982432.3</v>
      </c>
      <c r="G39" s="233">
        <v>0</v>
      </c>
      <c r="H39" s="230">
        <v>4982432.3</v>
      </c>
    </row>
    <row r="40" spans="1:8" ht="15.75">
      <c r="A40" s="29">
        <v>30</v>
      </c>
      <c r="B40" s="35" t="s">
        <v>182</v>
      </c>
      <c r="C40" s="226">
        <v>53834503.949999996</v>
      </c>
      <c r="D40" s="231">
        <v>0</v>
      </c>
      <c r="E40" s="227">
        <v>53834503.949999996</v>
      </c>
      <c r="F40" s="228">
        <v>54026677.159999996</v>
      </c>
      <c r="G40" s="233">
        <v>0</v>
      </c>
      <c r="H40" s="230">
        <v>54026677.159999996</v>
      </c>
    </row>
    <row r="41" spans="1:8" ht="16.5" thickBot="1">
      <c r="A41" s="36">
        <v>31</v>
      </c>
      <c r="B41" s="37" t="s">
        <v>197</v>
      </c>
      <c r="C41" s="235">
        <v>85112707.069999993</v>
      </c>
      <c r="D41" s="235">
        <v>5770080.7699999986</v>
      </c>
      <c r="E41" s="235">
        <v>90882787.839999989</v>
      </c>
      <c r="F41" s="235">
        <v>73195162.780000001</v>
      </c>
      <c r="G41" s="235">
        <v>6465477.4400000004</v>
      </c>
      <c r="H41" s="236">
        <v>79660640.219999999</v>
      </c>
    </row>
    <row r="43" spans="1:8">
      <c r="B43" s="38"/>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D236"/>
  <sheetViews>
    <sheetView topLeftCell="A79" zoomScale="70" zoomScaleNormal="70" workbookViewId="0">
      <selection activeCell="B93" sqref="B93:C93"/>
    </sheetView>
  </sheetViews>
  <sheetFormatPr defaultColWidth="43.5703125" defaultRowHeight="11.25"/>
  <cols>
    <col min="1" max="1" width="8" style="216" customWidth="1"/>
    <col min="2" max="2" width="66.28515625" style="217" customWidth="1"/>
    <col min="3" max="3" width="131.42578125" style="218" customWidth="1"/>
    <col min="4" max="5" width="10.28515625" style="209" customWidth="1"/>
    <col min="6" max="16384" width="43.5703125" style="209"/>
  </cols>
  <sheetData>
    <row r="1" spans="1:3" ht="12.75" thickTop="1" thickBot="1">
      <c r="A1" s="838" t="s">
        <v>325</v>
      </c>
      <c r="B1" s="839"/>
      <c r="C1" s="840"/>
    </row>
    <row r="2" spans="1:3" ht="26.25" customHeight="1">
      <c r="A2" s="559"/>
      <c r="B2" s="790" t="s">
        <v>326</v>
      </c>
      <c r="C2" s="790"/>
    </row>
    <row r="3" spans="1:3" s="214" customFormat="1" ht="11.25" customHeight="1">
      <c r="A3" s="213"/>
      <c r="B3" s="790" t="s">
        <v>418</v>
      </c>
      <c r="C3" s="790"/>
    </row>
    <row r="4" spans="1:3" ht="12" customHeight="1" thickBot="1">
      <c r="A4" s="821" t="s">
        <v>422</v>
      </c>
      <c r="B4" s="822"/>
      <c r="C4" s="823"/>
    </row>
    <row r="5" spans="1:3" ht="12" thickTop="1">
      <c r="A5" s="210"/>
      <c r="B5" s="824" t="s">
        <v>327</v>
      </c>
      <c r="C5" s="825"/>
    </row>
    <row r="6" spans="1:3">
      <c r="A6" s="559"/>
      <c r="B6" s="794" t="s">
        <v>419</v>
      </c>
      <c r="C6" s="795"/>
    </row>
    <row r="7" spans="1:3">
      <c r="A7" s="559"/>
      <c r="B7" s="794" t="s">
        <v>328</v>
      </c>
      <c r="C7" s="795"/>
    </row>
    <row r="8" spans="1:3">
      <c r="A8" s="559"/>
      <c r="B8" s="794" t="s">
        <v>420</v>
      </c>
      <c r="C8" s="795"/>
    </row>
    <row r="9" spans="1:3">
      <c r="A9" s="559"/>
      <c r="B9" s="836" t="s">
        <v>421</v>
      </c>
      <c r="C9" s="837"/>
    </row>
    <row r="10" spans="1:3">
      <c r="A10" s="559"/>
      <c r="B10" s="826" t="s">
        <v>329</v>
      </c>
      <c r="C10" s="827" t="s">
        <v>329</v>
      </c>
    </row>
    <row r="11" spans="1:3">
      <c r="A11" s="559"/>
      <c r="B11" s="826" t="s">
        <v>330</v>
      </c>
      <c r="C11" s="827" t="s">
        <v>330</v>
      </c>
    </row>
    <row r="12" spans="1:3">
      <c r="A12" s="559"/>
      <c r="B12" s="826" t="s">
        <v>331</v>
      </c>
      <c r="C12" s="827" t="s">
        <v>331</v>
      </c>
    </row>
    <row r="13" spans="1:3">
      <c r="A13" s="559"/>
      <c r="B13" s="826" t="s">
        <v>332</v>
      </c>
      <c r="C13" s="827" t="s">
        <v>332</v>
      </c>
    </row>
    <row r="14" spans="1:3">
      <c r="A14" s="559"/>
      <c r="B14" s="826" t="s">
        <v>333</v>
      </c>
      <c r="C14" s="827" t="s">
        <v>333</v>
      </c>
    </row>
    <row r="15" spans="1:3" ht="21.75" customHeight="1">
      <c r="A15" s="559"/>
      <c r="B15" s="826" t="s">
        <v>334</v>
      </c>
      <c r="C15" s="827" t="s">
        <v>334</v>
      </c>
    </row>
    <row r="16" spans="1:3">
      <c r="A16" s="559"/>
      <c r="B16" s="826" t="s">
        <v>335</v>
      </c>
      <c r="C16" s="827" t="s">
        <v>336</v>
      </c>
    </row>
    <row r="17" spans="1:3">
      <c r="A17" s="559"/>
      <c r="B17" s="826" t="s">
        <v>337</v>
      </c>
      <c r="C17" s="827" t="s">
        <v>338</v>
      </c>
    </row>
    <row r="18" spans="1:3">
      <c r="A18" s="559"/>
      <c r="B18" s="826" t="s">
        <v>339</v>
      </c>
      <c r="C18" s="827" t="s">
        <v>340</v>
      </c>
    </row>
    <row r="19" spans="1:3">
      <c r="A19" s="559"/>
      <c r="B19" s="826" t="s">
        <v>341</v>
      </c>
      <c r="C19" s="827" t="s">
        <v>341</v>
      </c>
    </row>
    <row r="20" spans="1:3">
      <c r="A20" s="559"/>
      <c r="B20" s="826" t="s">
        <v>342</v>
      </c>
      <c r="C20" s="827" t="s">
        <v>342</v>
      </c>
    </row>
    <row r="21" spans="1:3">
      <c r="A21" s="559"/>
      <c r="B21" s="826" t="s">
        <v>343</v>
      </c>
      <c r="C21" s="827" t="s">
        <v>343</v>
      </c>
    </row>
    <row r="22" spans="1:3" ht="23.25" customHeight="1">
      <c r="A22" s="559"/>
      <c r="B22" s="826" t="s">
        <v>344</v>
      </c>
      <c r="C22" s="827" t="s">
        <v>345</v>
      </c>
    </row>
    <row r="23" spans="1:3">
      <c r="A23" s="559"/>
      <c r="B23" s="826" t="s">
        <v>346</v>
      </c>
      <c r="C23" s="827" t="s">
        <v>346</v>
      </c>
    </row>
    <row r="24" spans="1:3">
      <c r="A24" s="559"/>
      <c r="B24" s="826" t="s">
        <v>347</v>
      </c>
      <c r="C24" s="827" t="s">
        <v>348</v>
      </c>
    </row>
    <row r="25" spans="1:3" ht="12" thickBot="1">
      <c r="A25" s="211"/>
      <c r="B25" s="830" t="s">
        <v>349</v>
      </c>
      <c r="C25" s="831"/>
    </row>
    <row r="26" spans="1:3" ht="12.75" thickTop="1" thickBot="1">
      <c r="A26" s="821" t="s">
        <v>432</v>
      </c>
      <c r="B26" s="822"/>
      <c r="C26" s="823"/>
    </row>
    <row r="27" spans="1:3" ht="12.75" thickTop="1" thickBot="1">
      <c r="A27" s="212"/>
      <c r="B27" s="832" t="s">
        <v>350</v>
      </c>
      <c r="C27" s="833"/>
    </row>
    <row r="28" spans="1:3" ht="12.75" thickTop="1" thickBot="1">
      <c r="A28" s="821" t="s">
        <v>423</v>
      </c>
      <c r="B28" s="822"/>
      <c r="C28" s="823"/>
    </row>
    <row r="29" spans="1:3" ht="12" thickTop="1">
      <c r="A29" s="210"/>
      <c r="B29" s="834" t="s">
        <v>351</v>
      </c>
      <c r="C29" s="835" t="s">
        <v>352</v>
      </c>
    </row>
    <row r="30" spans="1:3">
      <c r="A30" s="559"/>
      <c r="B30" s="812" t="s">
        <v>353</v>
      </c>
      <c r="C30" s="813" t="s">
        <v>354</v>
      </c>
    </row>
    <row r="31" spans="1:3">
      <c r="A31" s="559"/>
      <c r="B31" s="812" t="s">
        <v>355</v>
      </c>
      <c r="C31" s="813" t="s">
        <v>356</v>
      </c>
    </row>
    <row r="32" spans="1:3">
      <c r="A32" s="559"/>
      <c r="B32" s="812" t="s">
        <v>357</v>
      </c>
      <c r="C32" s="813" t="s">
        <v>358</v>
      </c>
    </row>
    <row r="33" spans="1:3">
      <c r="A33" s="559"/>
      <c r="B33" s="812" t="s">
        <v>359</v>
      </c>
      <c r="C33" s="813" t="s">
        <v>360</v>
      </c>
    </row>
    <row r="34" spans="1:3">
      <c r="A34" s="559"/>
      <c r="B34" s="812" t="s">
        <v>361</v>
      </c>
      <c r="C34" s="813" t="s">
        <v>362</v>
      </c>
    </row>
    <row r="35" spans="1:3" ht="23.25" customHeight="1">
      <c r="A35" s="559"/>
      <c r="B35" s="812" t="s">
        <v>363</v>
      </c>
      <c r="C35" s="813" t="s">
        <v>364</v>
      </c>
    </row>
    <row r="36" spans="1:3" ht="24" customHeight="1">
      <c r="A36" s="559"/>
      <c r="B36" s="812" t="s">
        <v>365</v>
      </c>
      <c r="C36" s="813" t="s">
        <v>366</v>
      </c>
    </row>
    <row r="37" spans="1:3" ht="24.75" customHeight="1">
      <c r="A37" s="559"/>
      <c r="B37" s="812" t="s">
        <v>367</v>
      </c>
      <c r="C37" s="813" t="s">
        <v>368</v>
      </c>
    </row>
    <row r="38" spans="1:3" ht="23.25" customHeight="1">
      <c r="A38" s="559"/>
      <c r="B38" s="812" t="s">
        <v>424</v>
      </c>
      <c r="C38" s="813" t="s">
        <v>369</v>
      </c>
    </row>
    <row r="39" spans="1:3" ht="39.75" customHeight="1">
      <c r="A39" s="559"/>
      <c r="B39" s="826" t="s">
        <v>438</v>
      </c>
      <c r="C39" s="827" t="s">
        <v>370</v>
      </c>
    </row>
    <row r="40" spans="1:3" ht="12" customHeight="1">
      <c r="A40" s="559"/>
      <c r="B40" s="812" t="s">
        <v>371</v>
      </c>
      <c r="C40" s="813" t="s">
        <v>372</v>
      </c>
    </row>
    <row r="41" spans="1:3" ht="27" customHeight="1" thickBot="1">
      <c r="A41" s="211"/>
      <c r="B41" s="828" t="s">
        <v>373</v>
      </c>
      <c r="C41" s="829" t="s">
        <v>374</v>
      </c>
    </row>
    <row r="42" spans="1:3" ht="12.75" thickTop="1" thickBot="1">
      <c r="A42" s="821" t="s">
        <v>425</v>
      </c>
      <c r="B42" s="822"/>
      <c r="C42" s="823"/>
    </row>
    <row r="43" spans="1:3" ht="12" thickTop="1">
      <c r="A43" s="210"/>
      <c r="B43" s="824" t="s">
        <v>461</v>
      </c>
      <c r="C43" s="825" t="s">
        <v>375</v>
      </c>
    </row>
    <row r="44" spans="1:3">
      <c r="A44" s="559"/>
      <c r="B44" s="794" t="s">
        <v>460</v>
      </c>
      <c r="C44" s="795"/>
    </row>
    <row r="45" spans="1:3" ht="23.25" customHeight="1" thickBot="1">
      <c r="A45" s="211"/>
      <c r="B45" s="819" t="s">
        <v>376</v>
      </c>
      <c r="C45" s="820" t="s">
        <v>377</v>
      </c>
    </row>
    <row r="46" spans="1:3" ht="11.25" customHeight="1" thickTop="1" thickBot="1">
      <c r="A46" s="821" t="s">
        <v>426</v>
      </c>
      <c r="B46" s="822"/>
      <c r="C46" s="823"/>
    </row>
    <row r="47" spans="1:3" ht="26.25" customHeight="1" thickTop="1">
      <c r="A47" s="559"/>
      <c r="B47" s="794" t="s">
        <v>427</v>
      </c>
      <c r="C47" s="795"/>
    </row>
    <row r="48" spans="1:3" ht="12" thickBot="1">
      <c r="A48" s="821" t="s">
        <v>428</v>
      </c>
      <c r="B48" s="822"/>
      <c r="C48" s="823"/>
    </row>
    <row r="49" spans="1:3" ht="12" thickTop="1">
      <c r="A49" s="210"/>
      <c r="B49" s="824" t="s">
        <v>378</v>
      </c>
      <c r="C49" s="825" t="s">
        <v>378</v>
      </c>
    </row>
    <row r="50" spans="1:3" ht="11.25" customHeight="1">
      <c r="A50" s="559"/>
      <c r="B50" s="794" t="s">
        <v>379</v>
      </c>
      <c r="C50" s="795" t="s">
        <v>379</v>
      </c>
    </row>
    <row r="51" spans="1:3">
      <c r="A51" s="559"/>
      <c r="B51" s="794" t="s">
        <v>380</v>
      </c>
      <c r="C51" s="795" t="s">
        <v>380</v>
      </c>
    </row>
    <row r="52" spans="1:3" ht="11.25" customHeight="1">
      <c r="A52" s="559"/>
      <c r="B52" s="794" t="s">
        <v>487</v>
      </c>
      <c r="C52" s="795" t="s">
        <v>381</v>
      </c>
    </row>
    <row r="53" spans="1:3" ht="33.6" customHeight="1">
      <c r="A53" s="559"/>
      <c r="B53" s="794" t="s">
        <v>382</v>
      </c>
      <c r="C53" s="795" t="s">
        <v>382</v>
      </c>
    </row>
    <row r="54" spans="1:3" ht="11.25" customHeight="1">
      <c r="A54" s="559"/>
      <c r="B54" s="794" t="s">
        <v>481</v>
      </c>
      <c r="C54" s="795" t="s">
        <v>383</v>
      </c>
    </row>
    <row r="55" spans="1:3" ht="11.25" customHeight="1" thickBot="1">
      <c r="A55" s="821" t="s">
        <v>429</v>
      </c>
      <c r="B55" s="822"/>
      <c r="C55" s="823"/>
    </row>
    <row r="56" spans="1:3" ht="12" thickTop="1">
      <c r="A56" s="210"/>
      <c r="B56" s="824" t="s">
        <v>378</v>
      </c>
      <c r="C56" s="825" t="s">
        <v>378</v>
      </c>
    </row>
    <row r="57" spans="1:3">
      <c r="A57" s="559"/>
      <c r="B57" s="794" t="s">
        <v>384</v>
      </c>
      <c r="C57" s="795" t="s">
        <v>384</v>
      </c>
    </row>
    <row r="58" spans="1:3">
      <c r="A58" s="559"/>
      <c r="B58" s="794" t="s">
        <v>435</v>
      </c>
      <c r="C58" s="795" t="s">
        <v>385</v>
      </c>
    </row>
    <row r="59" spans="1:3">
      <c r="A59" s="559"/>
      <c r="B59" s="794" t="s">
        <v>386</v>
      </c>
      <c r="C59" s="795" t="s">
        <v>386</v>
      </c>
    </row>
    <row r="60" spans="1:3">
      <c r="A60" s="559"/>
      <c r="B60" s="794" t="s">
        <v>387</v>
      </c>
      <c r="C60" s="795" t="s">
        <v>387</v>
      </c>
    </row>
    <row r="61" spans="1:3">
      <c r="A61" s="559"/>
      <c r="B61" s="794" t="s">
        <v>388</v>
      </c>
      <c r="C61" s="795" t="s">
        <v>388</v>
      </c>
    </row>
    <row r="62" spans="1:3">
      <c r="A62" s="559"/>
      <c r="B62" s="794" t="s">
        <v>436</v>
      </c>
      <c r="C62" s="795" t="s">
        <v>389</v>
      </c>
    </row>
    <row r="63" spans="1:3">
      <c r="A63" s="559"/>
      <c r="B63" s="794" t="s">
        <v>390</v>
      </c>
      <c r="C63" s="795" t="s">
        <v>390</v>
      </c>
    </row>
    <row r="64" spans="1:3" ht="12" thickBot="1">
      <c r="A64" s="211"/>
      <c r="B64" s="819" t="s">
        <v>391</v>
      </c>
      <c r="C64" s="820" t="s">
        <v>391</v>
      </c>
    </row>
    <row r="65" spans="1:3" ht="11.25" customHeight="1" thickTop="1">
      <c r="A65" s="807" t="s">
        <v>430</v>
      </c>
      <c r="B65" s="808"/>
      <c r="C65" s="809"/>
    </row>
    <row r="66" spans="1:3" ht="12" thickBot="1">
      <c r="A66" s="211"/>
      <c r="B66" s="819" t="s">
        <v>392</v>
      </c>
      <c r="C66" s="820" t="s">
        <v>392</v>
      </c>
    </row>
    <row r="67" spans="1:3" ht="11.25" customHeight="1" thickTop="1" thickBot="1">
      <c r="A67" s="821" t="s">
        <v>431</v>
      </c>
      <c r="B67" s="822"/>
      <c r="C67" s="823"/>
    </row>
    <row r="68" spans="1:3" ht="12" thickTop="1">
      <c r="A68" s="210"/>
      <c r="B68" s="824" t="s">
        <v>393</v>
      </c>
      <c r="C68" s="825" t="s">
        <v>393</v>
      </c>
    </row>
    <row r="69" spans="1:3">
      <c r="A69" s="559"/>
      <c r="B69" s="794" t="s">
        <v>394</v>
      </c>
      <c r="C69" s="795" t="s">
        <v>394</v>
      </c>
    </row>
    <row r="70" spans="1:3">
      <c r="A70" s="559"/>
      <c r="B70" s="794" t="s">
        <v>395</v>
      </c>
      <c r="C70" s="795" t="s">
        <v>395</v>
      </c>
    </row>
    <row r="71" spans="1:3" ht="55.15" customHeight="1">
      <c r="A71" s="559"/>
      <c r="B71" s="817" t="s">
        <v>958</v>
      </c>
      <c r="C71" s="818" t="s">
        <v>396</v>
      </c>
    </row>
    <row r="72" spans="1:3" ht="33.75" customHeight="1">
      <c r="A72" s="559"/>
      <c r="B72" s="817" t="s">
        <v>440</v>
      </c>
      <c r="C72" s="818" t="s">
        <v>397</v>
      </c>
    </row>
    <row r="73" spans="1:3" ht="15.75" customHeight="1">
      <c r="A73" s="559"/>
      <c r="B73" s="817" t="s">
        <v>437</v>
      </c>
      <c r="C73" s="818" t="s">
        <v>398</v>
      </c>
    </row>
    <row r="74" spans="1:3">
      <c r="A74" s="559"/>
      <c r="B74" s="794" t="s">
        <v>399</v>
      </c>
      <c r="C74" s="795" t="s">
        <v>399</v>
      </c>
    </row>
    <row r="75" spans="1:3" ht="12" thickBot="1">
      <c r="A75" s="211"/>
      <c r="B75" s="819" t="s">
        <v>400</v>
      </c>
      <c r="C75" s="820" t="s">
        <v>400</v>
      </c>
    </row>
    <row r="76" spans="1:3" ht="12" thickTop="1">
      <c r="A76" s="807" t="s">
        <v>464</v>
      </c>
      <c r="B76" s="808"/>
      <c r="C76" s="809"/>
    </row>
    <row r="77" spans="1:3">
      <c r="A77" s="559"/>
      <c r="B77" s="794" t="s">
        <v>392</v>
      </c>
      <c r="C77" s="795"/>
    </row>
    <row r="78" spans="1:3">
      <c r="A78" s="559"/>
      <c r="B78" s="794" t="s">
        <v>462</v>
      </c>
      <c r="C78" s="795"/>
    </row>
    <row r="79" spans="1:3">
      <c r="A79" s="559"/>
      <c r="B79" s="794" t="s">
        <v>463</v>
      </c>
      <c r="C79" s="795"/>
    </row>
    <row r="80" spans="1:3">
      <c r="A80" s="807" t="s">
        <v>465</v>
      </c>
      <c r="B80" s="808"/>
      <c r="C80" s="809"/>
    </row>
    <row r="81" spans="1:3">
      <c r="A81" s="559"/>
      <c r="B81" s="794" t="s">
        <v>392</v>
      </c>
      <c r="C81" s="795"/>
    </row>
    <row r="82" spans="1:3">
      <c r="A82" s="559"/>
      <c r="B82" s="794" t="s">
        <v>466</v>
      </c>
      <c r="C82" s="795"/>
    </row>
    <row r="83" spans="1:3" ht="76.5" customHeight="1">
      <c r="A83" s="559"/>
      <c r="B83" s="794" t="s">
        <v>480</v>
      </c>
      <c r="C83" s="795"/>
    </row>
    <row r="84" spans="1:3" ht="53.25" customHeight="1">
      <c r="A84" s="559"/>
      <c r="B84" s="794" t="s">
        <v>479</v>
      </c>
      <c r="C84" s="795"/>
    </row>
    <row r="85" spans="1:3">
      <c r="A85" s="559"/>
      <c r="B85" s="794" t="s">
        <v>467</v>
      </c>
      <c r="C85" s="795"/>
    </row>
    <row r="86" spans="1:3">
      <c r="A86" s="559"/>
      <c r="B86" s="794" t="s">
        <v>468</v>
      </c>
      <c r="C86" s="795"/>
    </row>
    <row r="87" spans="1:3">
      <c r="A87" s="559"/>
      <c r="B87" s="794" t="s">
        <v>469</v>
      </c>
      <c r="C87" s="795"/>
    </row>
    <row r="88" spans="1:3">
      <c r="A88" s="807" t="s">
        <v>470</v>
      </c>
      <c r="B88" s="808"/>
      <c r="C88" s="809"/>
    </row>
    <row r="89" spans="1:3">
      <c r="A89" s="559"/>
      <c r="B89" s="794" t="s">
        <v>392</v>
      </c>
      <c r="C89" s="795"/>
    </row>
    <row r="90" spans="1:3">
      <c r="A90" s="559"/>
      <c r="B90" s="794" t="s">
        <v>472</v>
      </c>
      <c r="C90" s="795"/>
    </row>
    <row r="91" spans="1:3" ht="12" customHeight="1">
      <c r="A91" s="559"/>
      <c r="B91" s="794" t="s">
        <v>473</v>
      </c>
      <c r="C91" s="795"/>
    </row>
    <row r="92" spans="1:3">
      <c r="A92" s="559"/>
      <c r="B92" s="794" t="s">
        <v>474</v>
      </c>
      <c r="C92" s="795"/>
    </row>
    <row r="93" spans="1:3" ht="24.75" customHeight="1">
      <c r="A93" s="559"/>
      <c r="B93" s="810" t="s">
        <v>515</v>
      </c>
      <c r="C93" s="811"/>
    </row>
    <row r="94" spans="1:3" ht="24" customHeight="1">
      <c r="A94" s="559"/>
      <c r="B94" s="810" t="s">
        <v>516</v>
      </c>
      <c r="C94" s="811"/>
    </row>
    <row r="95" spans="1:3" ht="13.5" customHeight="1">
      <c r="A95" s="559"/>
      <c r="B95" s="812" t="s">
        <v>475</v>
      </c>
      <c r="C95" s="813"/>
    </row>
    <row r="96" spans="1:3" ht="11.25" customHeight="1" thickBot="1">
      <c r="A96" s="814" t="s">
        <v>511</v>
      </c>
      <c r="B96" s="815"/>
      <c r="C96" s="816"/>
    </row>
    <row r="97" spans="1:3" ht="12.75" thickTop="1" thickBot="1">
      <c r="A97" s="806" t="s">
        <v>401</v>
      </c>
      <c r="B97" s="806"/>
      <c r="C97" s="806"/>
    </row>
    <row r="98" spans="1:3">
      <c r="A98" s="332">
        <v>2</v>
      </c>
      <c r="B98" s="502" t="s">
        <v>491</v>
      </c>
      <c r="C98" s="502" t="s">
        <v>512</v>
      </c>
    </row>
    <row r="99" spans="1:3">
      <c r="A99" s="215">
        <v>3</v>
      </c>
      <c r="B99" s="503" t="s">
        <v>492</v>
      </c>
      <c r="C99" s="504" t="s">
        <v>513</v>
      </c>
    </row>
    <row r="100" spans="1:3">
      <c r="A100" s="215">
        <v>4</v>
      </c>
      <c r="B100" s="503" t="s">
        <v>493</v>
      </c>
      <c r="C100" s="504" t="s">
        <v>517</v>
      </c>
    </row>
    <row r="101" spans="1:3" ht="11.25" customHeight="1">
      <c r="A101" s="215">
        <v>5</v>
      </c>
      <c r="B101" s="503" t="s">
        <v>494</v>
      </c>
      <c r="C101" s="504" t="s">
        <v>514</v>
      </c>
    </row>
    <row r="102" spans="1:3" ht="12" customHeight="1">
      <c r="A102" s="215">
        <v>6</v>
      </c>
      <c r="B102" s="503" t="s">
        <v>509</v>
      </c>
      <c r="C102" s="504" t="s">
        <v>495</v>
      </c>
    </row>
    <row r="103" spans="1:3" ht="12" customHeight="1">
      <c r="A103" s="215">
        <v>7</v>
      </c>
      <c r="B103" s="503" t="s">
        <v>496</v>
      </c>
      <c r="C103" s="504" t="s">
        <v>510</v>
      </c>
    </row>
    <row r="104" spans="1:3">
      <c r="A104" s="215">
        <v>8</v>
      </c>
      <c r="B104" s="503" t="s">
        <v>501</v>
      </c>
      <c r="C104" s="504" t="s">
        <v>521</v>
      </c>
    </row>
    <row r="105" spans="1:3" ht="11.25" customHeight="1">
      <c r="A105" s="807" t="s">
        <v>476</v>
      </c>
      <c r="B105" s="808"/>
      <c r="C105" s="809"/>
    </row>
    <row r="106" spans="1:3" ht="12" customHeight="1">
      <c r="A106" s="559"/>
      <c r="B106" s="794" t="s">
        <v>392</v>
      </c>
      <c r="C106" s="795"/>
    </row>
    <row r="107" spans="1:3">
      <c r="A107" s="807" t="s">
        <v>656</v>
      </c>
      <c r="B107" s="808"/>
      <c r="C107" s="809"/>
    </row>
    <row r="108" spans="1:3" ht="12" customHeight="1">
      <c r="A108" s="559"/>
      <c r="B108" s="794" t="s">
        <v>658</v>
      </c>
      <c r="C108" s="795"/>
    </row>
    <row r="109" spans="1:3">
      <c r="A109" s="559"/>
      <c r="B109" s="794" t="s">
        <v>659</v>
      </c>
      <c r="C109" s="795"/>
    </row>
    <row r="110" spans="1:3">
      <c r="A110" s="559"/>
      <c r="B110" s="794" t="s">
        <v>657</v>
      </c>
      <c r="C110" s="795"/>
    </row>
    <row r="111" spans="1:3">
      <c r="A111" s="789" t="s">
        <v>1005</v>
      </c>
      <c r="B111" s="789"/>
      <c r="C111" s="789"/>
    </row>
    <row r="112" spans="1:3">
      <c r="A112" s="803" t="s">
        <v>325</v>
      </c>
      <c r="B112" s="803"/>
      <c r="C112" s="803"/>
    </row>
    <row r="113" spans="1:3">
      <c r="A113" s="560">
        <v>1</v>
      </c>
      <c r="B113" s="798" t="s">
        <v>833</v>
      </c>
      <c r="C113" s="799"/>
    </row>
    <row r="114" spans="1:3">
      <c r="A114" s="560">
        <v>2</v>
      </c>
      <c r="B114" s="804" t="s">
        <v>834</v>
      </c>
      <c r="C114" s="805"/>
    </row>
    <row r="115" spans="1:3">
      <c r="A115" s="560">
        <v>3</v>
      </c>
      <c r="B115" s="798" t="s">
        <v>835</v>
      </c>
      <c r="C115" s="799"/>
    </row>
    <row r="116" spans="1:3">
      <c r="A116" s="560">
        <v>4</v>
      </c>
      <c r="B116" s="798" t="s">
        <v>836</v>
      </c>
      <c r="C116" s="799"/>
    </row>
    <row r="117" spans="1:3">
      <c r="A117" s="560">
        <v>5</v>
      </c>
      <c r="B117" s="798" t="s">
        <v>837</v>
      </c>
      <c r="C117" s="799"/>
    </row>
    <row r="118" spans="1:3" ht="55.5" customHeight="1">
      <c r="A118" s="560">
        <v>6</v>
      </c>
      <c r="B118" s="798" t="s">
        <v>945</v>
      </c>
      <c r="C118" s="799"/>
    </row>
    <row r="119" spans="1:3" ht="22.5">
      <c r="A119" s="560">
        <v>6.01</v>
      </c>
      <c r="B119" s="561" t="s">
        <v>692</v>
      </c>
      <c r="C119" s="566" t="s">
        <v>946</v>
      </c>
    </row>
    <row r="120" spans="1:3" ht="33.75">
      <c r="A120" s="560">
        <v>6.02</v>
      </c>
      <c r="B120" s="561" t="s">
        <v>693</v>
      </c>
      <c r="C120" s="566" t="s">
        <v>952</v>
      </c>
    </row>
    <row r="121" spans="1:3">
      <c r="A121" s="560">
        <v>6.03</v>
      </c>
      <c r="B121" s="566" t="s">
        <v>694</v>
      </c>
      <c r="C121" s="566" t="s">
        <v>838</v>
      </c>
    </row>
    <row r="122" spans="1:3">
      <c r="A122" s="560">
        <v>6.04</v>
      </c>
      <c r="B122" s="561" t="s">
        <v>695</v>
      </c>
      <c r="C122" s="562" t="s">
        <v>839</v>
      </c>
    </row>
    <row r="123" spans="1:3">
      <c r="A123" s="560">
        <v>6.05</v>
      </c>
      <c r="B123" s="561" t="s">
        <v>696</v>
      </c>
      <c r="C123" s="562" t="s">
        <v>840</v>
      </c>
    </row>
    <row r="124" spans="1:3" ht="22.5">
      <c r="A124" s="560">
        <v>6.06</v>
      </c>
      <c r="B124" s="561" t="s">
        <v>697</v>
      </c>
      <c r="C124" s="562" t="s">
        <v>841</v>
      </c>
    </row>
    <row r="125" spans="1:3">
      <c r="A125" s="560">
        <v>6.07</v>
      </c>
      <c r="B125" s="563" t="s">
        <v>698</v>
      </c>
      <c r="C125" s="562" t="s">
        <v>842</v>
      </c>
    </row>
    <row r="126" spans="1:3" ht="22.5">
      <c r="A126" s="560">
        <v>6.08</v>
      </c>
      <c r="B126" s="561" t="s">
        <v>699</v>
      </c>
      <c r="C126" s="562" t="s">
        <v>843</v>
      </c>
    </row>
    <row r="127" spans="1:3" ht="22.5">
      <c r="A127" s="560">
        <v>6.09</v>
      </c>
      <c r="B127" s="564" t="s">
        <v>700</v>
      </c>
      <c r="C127" s="562" t="s">
        <v>844</v>
      </c>
    </row>
    <row r="128" spans="1:3">
      <c r="A128" s="565">
        <v>6.1</v>
      </c>
      <c r="B128" s="564" t="s">
        <v>701</v>
      </c>
      <c r="C128" s="562" t="s">
        <v>845</v>
      </c>
    </row>
    <row r="129" spans="1:3">
      <c r="A129" s="560">
        <v>6.11</v>
      </c>
      <c r="B129" s="564" t="s">
        <v>702</v>
      </c>
      <c r="C129" s="562" t="s">
        <v>846</v>
      </c>
    </row>
    <row r="130" spans="1:3">
      <c r="A130" s="560">
        <v>6.12</v>
      </c>
      <c r="B130" s="564" t="s">
        <v>703</v>
      </c>
      <c r="C130" s="562" t="s">
        <v>847</v>
      </c>
    </row>
    <row r="131" spans="1:3">
      <c r="A131" s="560">
        <v>6.13</v>
      </c>
      <c r="B131" s="564" t="s">
        <v>704</v>
      </c>
      <c r="C131" s="566" t="s">
        <v>848</v>
      </c>
    </row>
    <row r="132" spans="1:3">
      <c r="A132" s="560">
        <v>6.14</v>
      </c>
      <c r="B132" s="564" t="s">
        <v>705</v>
      </c>
      <c r="C132" s="566" t="s">
        <v>849</v>
      </c>
    </row>
    <row r="133" spans="1:3">
      <c r="A133" s="560">
        <v>6.15</v>
      </c>
      <c r="B133" s="564" t="s">
        <v>706</v>
      </c>
      <c r="C133" s="566" t="s">
        <v>850</v>
      </c>
    </row>
    <row r="134" spans="1:3" ht="22.5">
      <c r="A134" s="560">
        <v>6.16</v>
      </c>
      <c r="B134" s="564" t="s">
        <v>707</v>
      </c>
      <c r="C134" s="566" t="s">
        <v>851</v>
      </c>
    </row>
    <row r="135" spans="1:3">
      <c r="A135" s="560">
        <v>6.17</v>
      </c>
      <c r="B135" s="566" t="s">
        <v>708</v>
      </c>
      <c r="C135" s="566" t="s">
        <v>852</v>
      </c>
    </row>
    <row r="136" spans="1:3" ht="22.5">
      <c r="A136" s="560">
        <v>6.18</v>
      </c>
      <c r="B136" s="564" t="s">
        <v>709</v>
      </c>
      <c r="C136" s="566" t="s">
        <v>853</v>
      </c>
    </row>
    <row r="137" spans="1:3">
      <c r="A137" s="560">
        <v>6.19</v>
      </c>
      <c r="B137" s="564" t="s">
        <v>710</v>
      </c>
      <c r="C137" s="566" t="s">
        <v>854</v>
      </c>
    </row>
    <row r="138" spans="1:3">
      <c r="A138" s="565">
        <v>6.2</v>
      </c>
      <c r="B138" s="564" t="s">
        <v>711</v>
      </c>
      <c r="C138" s="566" t="s">
        <v>855</v>
      </c>
    </row>
    <row r="139" spans="1:3">
      <c r="A139" s="560">
        <v>6.21</v>
      </c>
      <c r="B139" s="564" t="s">
        <v>712</v>
      </c>
      <c r="C139" s="566" t="s">
        <v>856</v>
      </c>
    </row>
    <row r="140" spans="1:3">
      <c r="A140" s="560">
        <v>6.22</v>
      </c>
      <c r="B140" s="564" t="s">
        <v>713</v>
      </c>
      <c r="C140" s="566" t="s">
        <v>857</v>
      </c>
    </row>
    <row r="141" spans="1:3" ht="22.5">
      <c r="A141" s="560">
        <v>6.23</v>
      </c>
      <c r="B141" s="564" t="s">
        <v>714</v>
      </c>
      <c r="C141" s="566" t="s">
        <v>858</v>
      </c>
    </row>
    <row r="142" spans="1:3" ht="22.5">
      <c r="A142" s="560">
        <v>6.24</v>
      </c>
      <c r="B142" s="561" t="s">
        <v>715</v>
      </c>
      <c r="C142" s="566" t="s">
        <v>859</v>
      </c>
    </row>
    <row r="143" spans="1:3">
      <c r="A143" s="560">
        <v>6.2500000000000098</v>
      </c>
      <c r="B143" s="561" t="s">
        <v>716</v>
      </c>
      <c r="C143" s="566" t="s">
        <v>860</v>
      </c>
    </row>
    <row r="144" spans="1:3" ht="22.5">
      <c r="A144" s="560">
        <v>6.2600000000000202</v>
      </c>
      <c r="B144" s="561" t="s">
        <v>861</v>
      </c>
      <c r="C144" s="599" t="s">
        <v>862</v>
      </c>
    </row>
    <row r="145" spans="1:3" ht="22.5">
      <c r="A145" s="560">
        <v>6.2700000000000298</v>
      </c>
      <c r="B145" s="561" t="s">
        <v>165</v>
      </c>
      <c r="C145" s="599" t="s">
        <v>948</v>
      </c>
    </row>
    <row r="146" spans="1:3">
      <c r="A146" s="560"/>
      <c r="B146" s="792" t="s">
        <v>863</v>
      </c>
      <c r="C146" s="793"/>
    </row>
    <row r="147" spans="1:3" s="568" customFormat="1">
      <c r="A147" s="567">
        <v>7.1</v>
      </c>
      <c r="B147" s="561" t="s">
        <v>864</v>
      </c>
      <c r="C147" s="800" t="s">
        <v>865</v>
      </c>
    </row>
    <row r="148" spans="1:3" s="568" customFormat="1">
      <c r="A148" s="567">
        <v>7.2</v>
      </c>
      <c r="B148" s="561" t="s">
        <v>866</v>
      </c>
      <c r="C148" s="801"/>
    </row>
    <row r="149" spans="1:3" s="568" customFormat="1">
      <c r="A149" s="567">
        <v>7.3</v>
      </c>
      <c r="B149" s="561" t="s">
        <v>867</v>
      </c>
      <c r="C149" s="801"/>
    </row>
    <row r="150" spans="1:3" s="568" customFormat="1">
      <c r="A150" s="567">
        <v>7.4</v>
      </c>
      <c r="B150" s="561" t="s">
        <v>868</v>
      </c>
      <c r="C150" s="801"/>
    </row>
    <row r="151" spans="1:3" s="568" customFormat="1">
      <c r="A151" s="567">
        <v>7.5</v>
      </c>
      <c r="B151" s="561" t="s">
        <v>869</v>
      </c>
      <c r="C151" s="801"/>
    </row>
    <row r="152" spans="1:3" s="568" customFormat="1">
      <c r="A152" s="567">
        <v>7.6</v>
      </c>
      <c r="B152" s="561" t="s">
        <v>941</v>
      </c>
      <c r="C152" s="802"/>
    </row>
    <row r="153" spans="1:3" s="568" customFormat="1" ht="22.5">
      <c r="A153" s="567">
        <v>7.7</v>
      </c>
      <c r="B153" s="561" t="s">
        <v>870</v>
      </c>
      <c r="C153" s="569" t="s">
        <v>871</v>
      </c>
    </row>
    <row r="154" spans="1:3" s="568" customFormat="1" ht="22.5">
      <c r="A154" s="567">
        <v>7.8</v>
      </c>
      <c r="B154" s="561" t="s">
        <v>872</v>
      </c>
      <c r="C154" s="569" t="s">
        <v>873</v>
      </c>
    </row>
    <row r="155" spans="1:3">
      <c r="A155" s="559"/>
      <c r="B155" s="792" t="s">
        <v>874</v>
      </c>
      <c r="C155" s="793"/>
    </row>
    <row r="156" spans="1:3">
      <c r="A156" s="567">
        <v>1</v>
      </c>
      <c r="B156" s="794" t="s">
        <v>953</v>
      </c>
      <c r="C156" s="795"/>
    </row>
    <row r="157" spans="1:3" ht="25.15" customHeight="1">
      <c r="A157" s="567">
        <v>2</v>
      </c>
      <c r="B157" s="794" t="s">
        <v>949</v>
      </c>
      <c r="C157" s="795"/>
    </row>
    <row r="158" spans="1:3">
      <c r="A158" s="567">
        <v>3</v>
      </c>
      <c r="B158" s="794" t="s">
        <v>940</v>
      </c>
      <c r="C158" s="795"/>
    </row>
    <row r="159" spans="1:3">
      <c r="A159" s="559"/>
      <c r="B159" s="792" t="s">
        <v>875</v>
      </c>
      <c r="C159" s="793"/>
    </row>
    <row r="160" spans="1:3" ht="39" customHeight="1">
      <c r="A160" s="567">
        <v>1</v>
      </c>
      <c r="B160" s="796" t="s">
        <v>954</v>
      </c>
      <c r="C160" s="797"/>
    </row>
    <row r="161" spans="1:3" ht="22.5">
      <c r="A161" s="567">
        <v>3</v>
      </c>
      <c r="B161" s="561" t="s">
        <v>680</v>
      </c>
      <c r="C161" s="569" t="s">
        <v>876</v>
      </c>
    </row>
    <row r="162" spans="1:3" ht="22.5">
      <c r="A162" s="567">
        <v>4</v>
      </c>
      <c r="B162" s="561" t="s">
        <v>681</v>
      </c>
      <c r="C162" s="569" t="s">
        <v>877</v>
      </c>
    </row>
    <row r="163" spans="1:3" ht="33.75">
      <c r="A163" s="567">
        <v>5</v>
      </c>
      <c r="B163" s="561" t="s">
        <v>682</v>
      </c>
      <c r="C163" s="569" t="s">
        <v>878</v>
      </c>
    </row>
    <row r="164" spans="1:3">
      <c r="A164" s="567">
        <v>6</v>
      </c>
      <c r="B164" s="561" t="s">
        <v>683</v>
      </c>
      <c r="C164" s="561" t="s">
        <v>879</v>
      </c>
    </row>
    <row r="165" spans="1:3">
      <c r="A165" s="559"/>
      <c r="B165" s="792" t="s">
        <v>880</v>
      </c>
      <c r="C165" s="793"/>
    </row>
    <row r="166" spans="1:3" ht="45">
      <c r="A166" s="567"/>
      <c r="B166" s="561" t="s">
        <v>881</v>
      </c>
      <c r="C166" s="570" t="s">
        <v>1006</v>
      </c>
    </row>
    <row r="167" spans="1:3">
      <c r="A167" s="567"/>
      <c r="B167" s="561" t="s">
        <v>682</v>
      </c>
      <c r="C167" s="569" t="s">
        <v>882</v>
      </c>
    </row>
    <row r="168" spans="1:3">
      <c r="A168" s="559"/>
      <c r="B168" s="792" t="s">
        <v>883</v>
      </c>
      <c r="C168" s="793"/>
    </row>
    <row r="169" spans="1:3" ht="26.65" customHeight="1">
      <c r="A169" s="559"/>
      <c r="B169" s="794" t="s">
        <v>1007</v>
      </c>
      <c r="C169" s="795"/>
    </row>
    <row r="170" spans="1:3">
      <c r="A170" s="559" t="s">
        <v>884</v>
      </c>
      <c r="B170" s="571" t="s">
        <v>740</v>
      </c>
      <c r="C170" s="572" t="s">
        <v>885</v>
      </c>
    </row>
    <row r="171" spans="1:3">
      <c r="A171" s="559" t="s">
        <v>536</v>
      </c>
      <c r="B171" s="573" t="s">
        <v>741</v>
      </c>
      <c r="C171" s="569" t="s">
        <v>886</v>
      </c>
    </row>
    <row r="172" spans="1:3" ht="22.5">
      <c r="A172" s="559" t="s">
        <v>543</v>
      </c>
      <c r="B172" s="572" t="s">
        <v>742</v>
      </c>
      <c r="C172" s="569" t="s">
        <v>887</v>
      </c>
    </row>
    <row r="173" spans="1:3">
      <c r="A173" s="559" t="s">
        <v>888</v>
      </c>
      <c r="B173" s="573" t="s">
        <v>743</v>
      </c>
      <c r="C173" s="573" t="s">
        <v>889</v>
      </c>
    </row>
    <row r="174" spans="1:3" ht="22.5">
      <c r="A174" s="559" t="s">
        <v>890</v>
      </c>
      <c r="B174" s="574" t="s">
        <v>744</v>
      </c>
      <c r="C174" s="574" t="s">
        <v>891</v>
      </c>
    </row>
    <row r="175" spans="1:3" ht="22.5">
      <c r="A175" s="559" t="s">
        <v>544</v>
      </c>
      <c r="B175" s="574" t="s">
        <v>745</v>
      </c>
      <c r="C175" s="574" t="s">
        <v>892</v>
      </c>
    </row>
    <row r="176" spans="1:3" ht="22.5">
      <c r="A176" s="559" t="s">
        <v>893</v>
      </c>
      <c r="B176" s="574" t="s">
        <v>746</v>
      </c>
      <c r="C176" s="574" t="s">
        <v>894</v>
      </c>
    </row>
    <row r="177" spans="1:3" ht="22.5">
      <c r="A177" s="559" t="s">
        <v>895</v>
      </c>
      <c r="B177" s="574" t="s">
        <v>747</v>
      </c>
      <c r="C177" s="574" t="s">
        <v>897</v>
      </c>
    </row>
    <row r="178" spans="1:3" ht="22.5">
      <c r="A178" s="559" t="s">
        <v>896</v>
      </c>
      <c r="B178" s="574" t="s">
        <v>748</v>
      </c>
      <c r="C178" s="574" t="s">
        <v>899</v>
      </c>
    </row>
    <row r="179" spans="1:3" ht="22.5">
      <c r="A179" s="559" t="s">
        <v>898</v>
      </c>
      <c r="B179" s="574" t="s">
        <v>749</v>
      </c>
      <c r="C179" s="575" t="s">
        <v>901</v>
      </c>
    </row>
    <row r="180" spans="1:3" ht="22.5">
      <c r="A180" s="559" t="s">
        <v>900</v>
      </c>
      <c r="B180" s="590" t="s">
        <v>750</v>
      </c>
      <c r="C180" s="575" t="s">
        <v>903</v>
      </c>
    </row>
    <row r="181" spans="1:3" ht="22.5">
      <c r="A181" s="559" t="s">
        <v>902</v>
      </c>
      <c r="B181" s="574" t="s">
        <v>751</v>
      </c>
      <c r="C181" s="576" t="s">
        <v>905</v>
      </c>
    </row>
    <row r="182" spans="1:3">
      <c r="A182" s="598" t="s">
        <v>904</v>
      </c>
      <c r="B182" s="577" t="s">
        <v>752</v>
      </c>
      <c r="C182" s="572" t="s">
        <v>906</v>
      </c>
    </row>
    <row r="183" spans="1:3" ht="22.5">
      <c r="A183" s="559"/>
      <c r="B183" s="574" t="s">
        <v>907</v>
      </c>
      <c r="C183" s="562" t="s">
        <v>908</v>
      </c>
    </row>
    <row r="184" spans="1:3" ht="22.5">
      <c r="A184" s="559"/>
      <c r="B184" s="574" t="s">
        <v>909</v>
      </c>
      <c r="C184" s="562" t="s">
        <v>910</v>
      </c>
    </row>
    <row r="185" spans="1:3" ht="22.5">
      <c r="A185" s="559"/>
      <c r="B185" s="574" t="s">
        <v>911</v>
      </c>
      <c r="C185" s="562" t="s">
        <v>912</v>
      </c>
    </row>
    <row r="186" spans="1:3">
      <c r="A186" s="559"/>
      <c r="B186" s="792" t="s">
        <v>913</v>
      </c>
      <c r="C186" s="793"/>
    </row>
    <row r="187" spans="1:3" ht="49.9" customHeight="1">
      <c r="A187" s="559"/>
      <c r="B187" s="794" t="s">
        <v>955</v>
      </c>
      <c r="C187" s="795"/>
    </row>
    <row r="188" spans="1:3">
      <c r="A188" s="567">
        <v>1</v>
      </c>
      <c r="B188" s="566" t="s">
        <v>772</v>
      </c>
      <c r="C188" s="566" t="s">
        <v>772</v>
      </c>
    </row>
    <row r="189" spans="1:3" ht="33.75">
      <c r="A189" s="567">
        <v>2</v>
      </c>
      <c r="B189" s="566" t="s">
        <v>914</v>
      </c>
      <c r="C189" s="566" t="s">
        <v>915</v>
      </c>
    </row>
    <row r="190" spans="1:3">
      <c r="A190" s="567">
        <v>3</v>
      </c>
      <c r="B190" s="566" t="s">
        <v>774</v>
      </c>
      <c r="C190" s="566" t="s">
        <v>916</v>
      </c>
    </row>
    <row r="191" spans="1:3" ht="22.5">
      <c r="A191" s="567">
        <v>4</v>
      </c>
      <c r="B191" s="566" t="s">
        <v>775</v>
      </c>
      <c r="C191" s="566" t="s">
        <v>917</v>
      </c>
    </row>
    <row r="192" spans="1:3" ht="22.5">
      <c r="A192" s="567">
        <v>5</v>
      </c>
      <c r="B192" s="566" t="s">
        <v>776</v>
      </c>
      <c r="C192" s="566" t="s">
        <v>956</v>
      </c>
    </row>
    <row r="193" spans="1:4" ht="45">
      <c r="A193" s="567">
        <v>6</v>
      </c>
      <c r="B193" s="566" t="s">
        <v>777</v>
      </c>
      <c r="C193" s="566" t="s">
        <v>918</v>
      </c>
    </row>
    <row r="194" spans="1:4">
      <c r="A194" s="559"/>
      <c r="B194" s="792" t="s">
        <v>919</v>
      </c>
      <c r="C194" s="793"/>
    </row>
    <row r="195" spans="1:4" ht="25.9" customHeight="1">
      <c r="A195" s="559"/>
      <c r="B195" s="791" t="s">
        <v>942</v>
      </c>
      <c r="C195" s="796"/>
    </row>
    <row r="196" spans="1:4" ht="22.5">
      <c r="A196" s="559">
        <v>1.1000000000000001</v>
      </c>
      <c r="B196" s="578" t="s">
        <v>787</v>
      </c>
      <c r="C196" s="566" t="s">
        <v>920</v>
      </c>
      <c r="D196" s="591"/>
    </row>
    <row r="197" spans="1:4" ht="12.75">
      <c r="A197" s="559" t="s">
        <v>251</v>
      </c>
      <c r="B197" s="579" t="s">
        <v>788</v>
      </c>
      <c r="C197" s="566" t="s">
        <v>921</v>
      </c>
      <c r="D197" s="592"/>
    </row>
    <row r="198" spans="1:4" ht="12.75">
      <c r="A198" s="559" t="s">
        <v>789</v>
      </c>
      <c r="B198" s="580" t="s">
        <v>790</v>
      </c>
      <c r="C198" s="790" t="s">
        <v>943</v>
      </c>
      <c r="D198" s="593"/>
    </row>
    <row r="199" spans="1:4" ht="12.75">
      <c r="A199" s="559" t="s">
        <v>791</v>
      </c>
      <c r="B199" s="580" t="s">
        <v>792</v>
      </c>
      <c r="C199" s="790"/>
      <c r="D199" s="593"/>
    </row>
    <row r="200" spans="1:4" ht="12.75">
      <c r="A200" s="559" t="s">
        <v>793</v>
      </c>
      <c r="B200" s="580" t="s">
        <v>794</v>
      </c>
      <c r="C200" s="790"/>
      <c r="D200" s="593"/>
    </row>
    <row r="201" spans="1:4" ht="12.75">
      <c r="A201" s="559" t="s">
        <v>795</v>
      </c>
      <c r="B201" s="580" t="s">
        <v>796</v>
      </c>
      <c r="C201" s="790"/>
      <c r="D201" s="593"/>
    </row>
    <row r="202" spans="1:4" ht="22.5">
      <c r="A202" s="559">
        <v>1.2</v>
      </c>
      <c r="B202" s="581" t="s">
        <v>797</v>
      </c>
      <c r="C202" s="561" t="s">
        <v>922</v>
      </c>
      <c r="D202" s="594"/>
    </row>
    <row r="203" spans="1:4" ht="22.5">
      <c r="A203" s="559" t="s">
        <v>799</v>
      </c>
      <c r="B203" s="582" t="s">
        <v>800</v>
      </c>
      <c r="C203" s="583" t="s">
        <v>923</v>
      </c>
      <c r="D203" s="595"/>
    </row>
    <row r="204" spans="1:4" ht="23.25">
      <c r="A204" s="559" t="s">
        <v>801</v>
      </c>
      <c r="B204" s="584" t="s">
        <v>802</v>
      </c>
      <c r="C204" s="583" t="s">
        <v>924</v>
      </c>
      <c r="D204" s="596"/>
    </row>
    <row r="205" spans="1:4" ht="12.75">
      <c r="A205" s="559" t="s">
        <v>803</v>
      </c>
      <c r="B205" s="585" t="s">
        <v>804</v>
      </c>
      <c r="C205" s="561" t="s">
        <v>925</v>
      </c>
      <c r="D205" s="595"/>
    </row>
    <row r="206" spans="1:4" ht="18" customHeight="1">
      <c r="A206" s="559" t="s">
        <v>805</v>
      </c>
      <c r="B206" s="588" t="s">
        <v>806</v>
      </c>
      <c r="C206" s="561" t="s">
        <v>926</v>
      </c>
      <c r="D206" s="596"/>
    </row>
    <row r="207" spans="1:4" ht="22.5">
      <c r="A207" s="559">
        <v>1.4</v>
      </c>
      <c r="B207" s="582" t="s">
        <v>938</v>
      </c>
      <c r="C207" s="586" t="s">
        <v>927</v>
      </c>
      <c r="D207" s="597"/>
    </row>
    <row r="208" spans="1:4" ht="12.75">
      <c r="A208" s="559">
        <v>1.5</v>
      </c>
      <c r="B208" s="582" t="s">
        <v>939</v>
      </c>
      <c r="C208" s="586" t="s">
        <v>927</v>
      </c>
      <c r="D208" s="597"/>
    </row>
    <row r="209" spans="1:3">
      <c r="A209" s="559"/>
      <c r="B209" s="789" t="s">
        <v>928</v>
      </c>
      <c r="C209" s="789"/>
    </row>
    <row r="210" spans="1:3" ht="24.4" customHeight="1">
      <c r="A210" s="559"/>
      <c r="B210" s="791" t="s">
        <v>929</v>
      </c>
      <c r="C210" s="791"/>
    </row>
    <row r="211" spans="1:3" ht="22.5">
      <c r="A211" s="567"/>
      <c r="B211" s="561" t="s">
        <v>680</v>
      </c>
      <c r="C211" s="569" t="s">
        <v>876</v>
      </c>
    </row>
    <row r="212" spans="1:3" ht="22.5">
      <c r="A212" s="567"/>
      <c r="B212" s="561" t="s">
        <v>681</v>
      </c>
      <c r="C212" s="569" t="s">
        <v>877</v>
      </c>
    </row>
    <row r="213" spans="1:3" ht="22.5">
      <c r="A213" s="559"/>
      <c r="B213" s="561" t="s">
        <v>682</v>
      </c>
      <c r="C213" s="569" t="s">
        <v>930</v>
      </c>
    </row>
    <row r="214" spans="1:3">
      <c r="A214" s="559"/>
      <c r="B214" s="789" t="s">
        <v>931</v>
      </c>
      <c r="C214" s="789"/>
    </row>
    <row r="215" spans="1:3" ht="39.4" customHeight="1">
      <c r="A215" s="567"/>
      <c r="B215" s="791" t="s">
        <v>944</v>
      </c>
      <c r="C215" s="791"/>
    </row>
    <row r="216" spans="1:3">
      <c r="B216" s="789" t="s">
        <v>985</v>
      </c>
      <c r="C216" s="789"/>
    </row>
    <row r="217" spans="1:3" ht="25.5">
      <c r="A217" s="606">
        <v>1</v>
      </c>
      <c r="B217" s="603" t="s">
        <v>961</v>
      </c>
      <c r="C217" s="603" t="s">
        <v>973</v>
      </c>
    </row>
    <row r="218" spans="1:3" ht="12.75">
      <c r="A218" s="606">
        <v>2</v>
      </c>
      <c r="B218" s="603" t="s">
        <v>962</v>
      </c>
      <c r="C218" s="603" t="s">
        <v>974</v>
      </c>
    </row>
    <row r="219" spans="1:3" ht="25.5">
      <c r="A219" s="606">
        <v>3</v>
      </c>
      <c r="B219" s="603" t="s">
        <v>963</v>
      </c>
      <c r="C219" s="603" t="s">
        <v>975</v>
      </c>
    </row>
    <row r="220" spans="1:3" ht="12.75">
      <c r="A220" s="606">
        <v>4</v>
      </c>
      <c r="B220" s="603" t="s">
        <v>964</v>
      </c>
      <c r="C220" s="603" t="s">
        <v>976</v>
      </c>
    </row>
    <row r="221" spans="1:3" ht="25.5">
      <c r="A221" s="606">
        <v>5</v>
      </c>
      <c r="B221" s="603" t="s">
        <v>965</v>
      </c>
      <c r="C221" s="603" t="s">
        <v>977</v>
      </c>
    </row>
    <row r="222" spans="1:3" ht="12.75">
      <c r="A222" s="606">
        <v>6</v>
      </c>
      <c r="B222" s="603" t="s">
        <v>966</v>
      </c>
      <c r="C222" s="603" t="s">
        <v>978</v>
      </c>
    </row>
    <row r="223" spans="1:3" ht="25.5">
      <c r="A223" s="606">
        <v>7</v>
      </c>
      <c r="B223" s="603" t="s">
        <v>967</v>
      </c>
      <c r="C223" s="603" t="s">
        <v>979</v>
      </c>
    </row>
    <row r="224" spans="1:3" ht="12.75">
      <c r="A224" s="606">
        <v>7.1</v>
      </c>
      <c r="B224" s="604" t="s">
        <v>968</v>
      </c>
      <c r="C224" s="603" t="s">
        <v>980</v>
      </c>
    </row>
    <row r="225" spans="1:3" ht="25.5">
      <c r="A225" s="606">
        <v>7.2</v>
      </c>
      <c r="B225" s="604" t="s">
        <v>969</v>
      </c>
      <c r="C225" s="603" t="s">
        <v>981</v>
      </c>
    </row>
    <row r="226" spans="1:3" ht="12.75">
      <c r="A226" s="606">
        <v>7.3</v>
      </c>
      <c r="B226" s="605" t="s">
        <v>970</v>
      </c>
      <c r="C226" s="603" t="s">
        <v>982</v>
      </c>
    </row>
    <row r="227" spans="1:3" ht="12.75">
      <c r="A227" s="606">
        <v>8</v>
      </c>
      <c r="B227" s="603" t="s">
        <v>971</v>
      </c>
      <c r="C227" s="603" t="s">
        <v>983</v>
      </c>
    </row>
    <row r="228" spans="1:3" ht="12.75">
      <c r="A228" s="606">
        <v>9</v>
      </c>
      <c r="B228" s="603" t="s">
        <v>972</v>
      </c>
      <c r="C228" s="603" t="s">
        <v>984</v>
      </c>
    </row>
    <row r="229" spans="1:3" ht="25.5">
      <c r="A229" s="606">
        <v>10.1</v>
      </c>
      <c r="B229" s="615" t="s">
        <v>1002</v>
      </c>
      <c r="C229" s="603" t="s">
        <v>1003</v>
      </c>
    </row>
    <row r="230" spans="1:3" ht="12.75">
      <c r="A230" s="786"/>
      <c r="B230" s="613" t="s">
        <v>782</v>
      </c>
      <c r="C230" s="603" t="s">
        <v>1000</v>
      </c>
    </row>
    <row r="231" spans="1:3" ht="25.5">
      <c r="A231" s="787"/>
      <c r="B231" s="613" t="s">
        <v>998</v>
      </c>
      <c r="C231" s="603" t="s">
        <v>999</v>
      </c>
    </row>
    <row r="232" spans="1:3" ht="12.75">
      <c r="A232" s="787"/>
      <c r="B232" s="613" t="s">
        <v>986</v>
      </c>
      <c r="C232" s="603" t="s">
        <v>988</v>
      </c>
    </row>
    <row r="233" spans="1:3" ht="24">
      <c r="A233" s="787"/>
      <c r="B233" s="613" t="s">
        <v>993</v>
      </c>
      <c r="C233" s="527" t="s">
        <v>994</v>
      </c>
    </row>
    <row r="234" spans="1:3" ht="40.5" customHeight="1">
      <c r="A234" s="787"/>
      <c r="B234" s="613" t="s">
        <v>992</v>
      </c>
      <c r="C234" s="603" t="s">
        <v>995</v>
      </c>
    </row>
    <row r="235" spans="1:3" ht="24" customHeight="1">
      <c r="A235" s="787"/>
      <c r="B235" s="613" t="s">
        <v>997</v>
      </c>
      <c r="C235" s="603" t="s">
        <v>1001</v>
      </c>
    </row>
    <row r="236" spans="1:3" ht="25.5">
      <c r="A236" s="788"/>
      <c r="B236" s="613" t="s">
        <v>987</v>
      </c>
      <c r="C236" s="603" t="s">
        <v>989</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C58" activePane="bottomRight" state="frozen"/>
      <selection activeCell="C8" sqref="B8:G48"/>
      <selection pane="topRight" activeCell="C8" sqref="B8:G48"/>
      <selection pane="bottomLeft" activeCell="C8" sqref="B8:G48"/>
      <selection pane="bottomRight" activeCell="F71" sqref="F71"/>
    </sheetView>
  </sheetViews>
  <sheetFormatPr defaultColWidth="9.28515625" defaultRowHeight="15"/>
  <cols>
    <col min="1" max="1" width="9.5703125" style="1" bestFit="1" customWidth="1"/>
    <col min="2" max="2" width="89.28515625" style="1" customWidth="1"/>
    <col min="3" max="8" width="12.7109375" style="1" customWidth="1"/>
    <col min="9" max="9" width="8.7109375" customWidth="1"/>
    <col min="10" max="16384" width="9.28515625" style="9"/>
  </cols>
  <sheetData>
    <row r="1" spans="1:8" ht="15.75">
      <c r="A1" s="14" t="s">
        <v>188</v>
      </c>
      <c r="B1" s="13" t="str">
        <f>Info!C2</f>
        <v>სს სილქ როუდ ბანკი</v>
      </c>
      <c r="C1" s="13"/>
    </row>
    <row r="2" spans="1:8" ht="15.75">
      <c r="A2" s="14" t="s">
        <v>189</v>
      </c>
      <c r="B2" s="618">
        <f>'1. key ratios'!B2</f>
        <v>44561</v>
      </c>
      <c r="C2" s="13"/>
    </row>
    <row r="3" spans="1:8" ht="15.75">
      <c r="A3" s="14"/>
      <c r="B3" s="13"/>
      <c r="C3" s="13"/>
    </row>
    <row r="4" spans="1:8" ht="16.5" thickBot="1">
      <c r="A4" s="15" t="s">
        <v>406</v>
      </c>
      <c r="B4" s="23" t="s">
        <v>222</v>
      </c>
      <c r="C4" s="25"/>
      <c r="D4" s="25"/>
      <c r="E4" s="25"/>
      <c r="F4" s="15"/>
      <c r="G4" s="15"/>
      <c r="H4" s="39" t="s">
        <v>93</v>
      </c>
    </row>
    <row r="5" spans="1:8" ht="15.75">
      <c r="A5" s="111"/>
      <c r="B5" s="112"/>
      <c r="C5" s="683" t="s">
        <v>194</v>
      </c>
      <c r="D5" s="684"/>
      <c r="E5" s="685"/>
      <c r="F5" s="683" t="s">
        <v>195</v>
      </c>
      <c r="G5" s="684"/>
      <c r="H5" s="686"/>
    </row>
    <row r="6" spans="1:8">
      <c r="A6" s="113" t="s">
        <v>26</v>
      </c>
      <c r="B6" s="40"/>
      <c r="C6" s="41" t="s">
        <v>27</v>
      </c>
      <c r="D6" s="41" t="s">
        <v>96</v>
      </c>
      <c r="E6" s="41" t="s">
        <v>68</v>
      </c>
      <c r="F6" s="41" t="s">
        <v>27</v>
      </c>
      <c r="G6" s="41" t="s">
        <v>96</v>
      </c>
      <c r="H6" s="114" t="s">
        <v>68</v>
      </c>
    </row>
    <row r="7" spans="1:8">
      <c r="A7" s="115"/>
      <c r="B7" s="43" t="s">
        <v>92</v>
      </c>
      <c r="C7" s="44"/>
      <c r="D7" s="44"/>
      <c r="E7" s="44"/>
      <c r="F7" s="44"/>
      <c r="G7" s="44"/>
      <c r="H7" s="116"/>
    </row>
    <row r="8" spans="1:8" ht="15.75">
      <c r="A8" s="115">
        <v>1</v>
      </c>
      <c r="B8" s="45" t="s">
        <v>97</v>
      </c>
      <c r="C8" s="629">
        <v>216325.51</v>
      </c>
      <c r="D8" s="629">
        <v>-7130.39</v>
      </c>
      <c r="E8" s="227">
        <v>209195.12</v>
      </c>
      <c r="F8" s="629">
        <v>692073.77</v>
      </c>
      <c r="G8" s="629">
        <v>2518.8000000000002</v>
      </c>
      <c r="H8" s="238">
        <v>694592.57000000007</v>
      </c>
    </row>
    <row r="9" spans="1:8" ht="15.75">
      <c r="A9" s="115">
        <v>2</v>
      </c>
      <c r="B9" s="45" t="s">
        <v>98</v>
      </c>
      <c r="C9" s="630">
        <v>1015405.69</v>
      </c>
      <c r="D9" s="630">
        <v>395542.41000000003</v>
      </c>
      <c r="E9" s="227">
        <v>1410948.1</v>
      </c>
      <c r="F9" s="630">
        <v>1045840.6799999999</v>
      </c>
      <c r="G9" s="630">
        <v>512230.71</v>
      </c>
      <c r="H9" s="238">
        <v>1558071.39</v>
      </c>
    </row>
    <row r="10" spans="1:8" ht="15.75">
      <c r="A10" s="115">
        <v>2.1</v>
      </c>
      <c r="B10" s="46" t="s">
        <v>99</v>
      </c>
      <c r="C10" s="629">
        <v>0</v>
      </c>
      <c r="D10" s="629">
        <v>0</v>
      </c>
      <c r="E10" s="227">
        <v>0</v>
      </c>
      <c r="F10" s="629">
        <v>0</v>
      </c>
      <c r="G10" s="629">
        <v>0</v>
      </c>
      <c r="H10" s="238">
        <v>0</v>
      </c>
    </row>
    <row r="11" spans="1:8" ht="15.75">
      <c r="A11" s="115">
        <v>2.2000000000000002</v>
      </c>
      <c r="B11" s="46" t="s">
        <v>100</v>
      </c>
      <c r="C11" s="629">
        <v>250914.59</v>
      </c>
      <c r="D11" s="629">
        <v>176889.84</v>
      </c>
      <c r="E11" s="227">
        <v>427804.43</v>
      </c>
      <c r="F11" s="629">
        <v>226092.40000000002</v>
      </c>
      <c r="G11" s="629">
        <v>251585.1</v>
      </c>
      <c r="H11" s="238">
        <v>477677.5</v>
      </c>
    </row>
    <row r="12" spans="1:8" ht="15.75">
      <c r="A12" s="115">
        <v>2.2999999999999998</v>
      </c>
      <c r="B12" s="46" t="s">
        <v>101</v>
      </c>
      <c r="C12" s="629">
        <v>0</v>
      </c>
      <c r="D12" s="629">
        <v>0</v>
      </c>
      <c r="E12" s="227">
        <v>0</v>
      </c>
      <c r="F12" s="629">
        <v>0</v>
      </c>
      <c r="G12" s="629">
        <v>0</v>
      </c>
      <c r="H12" s="238">
        <v>0</v>
      </c>
    </row>
    <row r="13" spans="1:8" ht="15.75">
      <c r="A13" s="115">
        <v>2.4</v>
      </c>
      <c r="B13" s="46" t="s">
        <v>102</v>
      </c>
      <c r="C13" s="629">
        <v>0</v>
      </c>
      <c r="D13" s="629">
        <v>0</v>
      </c>
      <c r="E13" s="227">
        <v>0</v>
      </c>
      <c r="F13" s="629">
        <v>0</v>
      </c>
      <c r="G13" s="629">
        <v>0</v>
      </c>
      <c r="H13" s="238">
        <v>0</v>
      </c>
    </row>
    <row r="14" spans="1:8" ht="15.75">
      <c r="A14" s="115">
        <v>2.5</v>
      </c>
      <c r="B14" s="46" t="s">
        <v>103</v>
      </c>
      <c r="C14" s="629">
        <v>0</v>
      </c>
      <c r="D14" s="629">
        <v>206512.29</v>
      </c>
      <c r="E14" s="227">
        <v>206512.29</v>
      </c>
      <c r="F14" s="629">
        <v>0</v>
      </c>
      <c r="G14" s="629">
        <v>193512.65</v>
      </c>
      <c r="H14" s="238">
        <v>193512.65</v>
      </c>
    </row>
    <row r="15" spans="1:8" ht="15.75">
      <c r="A15" s="115">
        <v>2.6</v>
      </c>
      <c r="B15" s="46" t="s">
        <v>104</v>
      </c>
      <c r="C15" s="629">
        <v>0</v>
      </c>
      <c r="D15" s="629">
        <v>0</v>
      </c>
      <c r="E15" s="227">
        <v>0</v>
      </c>
      <c r="F15" s="629">
        <v>10018.35</v>
      </c>
      <c r="G15" s="629">
        <v>0</v>
      </c>
      <c r="H15" s="238">
        <v>10018.35</v>
      </c>
    </row>
    <row r="16" spans="1:8" ht="15.75">
      <c r="A16" s="115">
        <v>2.7</v>
      </c>
      <c r="B16" s="46" t="s">
        <v>105</v>
      </c>
      <c r="C16" s="629">
        <v>0</v>
      </c>
      <c r="D16" s="629">
        <v>0</v>
      </c>
      <c r="E16" s="227">
        <v>0</v>
      </c>
      <c r="F16" s="629">
        <v>31119.58</v>
      </c>
      <c r="G16" s="629">
        <v>0</v>
      </c>
      <c r="H16" s="238">
        <v>31119.58</v>
      </c>
    </row>
    <row r="17" spans="1:8" ht="15.75">
      <c r="A17" s="115">
        <v>2.8</v>
      </c>
      <c r="B17" s="46" t="s">
        <v>106</v>
      </c>
      <c r="C17" s="629">
        <v>764491.1</v>
      </c>
      <c r="D17" s="629">
        <v>12140.28</v>
      </c>
      <c r="E17" s="227">
        <v>776631.38</v>
      </c>
      <c r="F17" s="629">
        <v>778610.35</v>
      </c>
      <c r="G17" s="629">
        <v>67132.960000000006</v>
      </c>
      <c r="H17" s="238">
        <v>845743.30999999994</v>
      </c>
    </row>
    <row r="18" spans="1:8" ht="15.75">
      <c r="A18" s="115">
        <v>2.9</v>
      </c>
      <c r="B18" s="46" t="s">
        <v>107</v>
      </c>
      <c r="C18" s="629">
        <v>0</v>
      </c>
      <c r="D18" s="629">
        <v>0</v>
      </c>
      <c r="E18" s="227">
        <v>0</v>
      </c>
      <c r="F18" s="629">
        <v>0</v>
      </c>
      <c r="G18" s="629">
        <v>0</v>
      </c>
      <c r="H18" s="238">
        <v>0</v>
      </c>
    </row>
    <row r="19" spans="1:8" ht="15.75">
      <c r="A19" s="115">
        <v>3</v>
      </c>
      <c r="B19" s="45" t="s">
        <v>108</v>
      </c>
      <c r="C19" s="629">
        <v>55052.17</v>
      </c>
      <c r="D19" s="629">
        <v>-15137.58</v>
      </c>
      <c r="E19" s="227">
        <v>39914.589999999997</v>
      </c>
      <c r="F19" s="629">
        <v>-66420.479999999996</v>
      </c>
      <c r="G19" s="629">
        <v>-96968.88</v>
      </c>
      <c r="H19" s="238">
        <v>-163389.35999999999</v>
      </c>
    </row>
    <row r="20" spans="1:8" ht="15.75">
      <c r="A20" s="115">
        <v>4</v>
      </c>
      <c r="B20" s="45" t="s">
        <v>109</v>
      </c>
      <c r="C20" s="629">
        <v>3847538.26</v>
      </c>
      <c r="D20" s="629"/>
      <c r="E20" s="227">
        <v>3847538.26</v>
      </c>
      <c r="F20" s="629">
        <v>3458606.3</v>
      </c>
      <c r="G20" s="629"/>
      <c r="H20" s="238">
        <v>3458606.3</v>
      </c>
    </row>
    <row r="21" spans="1:8" ht="15.75">
      <c r="A21" s="115">
        <v>5</v>
      </c>
      <c r="B21" s="45" t="s">
        <v>110</v>
      </c>
      <c r="C21" s="629">
        <v>8750.01</v>
      </c>
      <c r="D21" s="629">
        <v>2737.84</v>
      </c>
      <c r="E21" s="227">
        <v>11487.85</v>
      </c>
      <c r="F21" s="629">
        <v>5202.0600000000004</v>
      </c>
      <c r="G21" s="629">
        <v>2650.51</v>
      </c>
      <c r="H21" s="238">
        <v>7852.5700000000006</v>
      </c>
    </row>
    <row r="22" spans="1:8" ht="15.75">
      <c r="A22" s="115">
        <v>6</v>
      </c>
      <c r="B22" s="47" t="s">
        <v>111</v>
      </c>
      <c r="C22" s="630">
        <v>5143071.6399999997</v>
      </c>
      <c r="D22" s="630">
        <v>376012.28</v>
      </c>
      <c r="E22" s="227">
        <v>5519083.9199999999</v>
      </c>
      <c r="F22" s="630">
        <v>5135302.3299999991</v>
      </c>
      <c r="G22" s="630">
        <v>420431.14</v>
      </c>
      <c r="H22" s="238">
        <v>5555733.4699999988</v>
      </c>
    </row>
    <row r="23" spans="1:8" ht="15.75">
      <c r="A23" s="115"/>
      <c r="B23" s="43" t="s">
        <v>90</v>
      </c>
      <c r="C23" s="629"/>
      <c r="D23" s="629"/>
      <c r="E23" s="226"/>
      <c r="F23" s="629"/>
      <c r="G23" s="629"/>
      <c r="H23" s="239"/>
    </row>
    <row r="24" spans="1:8" ht="15.75">
      <c r="A24" s="115">
        <v>7</v>
      </c>
      <c r="B24" s="45" t="s">
        <v>112</v>
      </c>
      <c r="C24" s="629">
        <v>324814.74</v>
      </c>
      <c r="D24" s="629">
        <v>41427.06</v>
      </c>
      <c r="E24" s="227">
        <v>366241.8</v>
      </c>
      <c r="F24" s="629">
        <v>721448.5</v>
      </c>
      <c r="G24" s="629">
        <v>16295.16</v>
      </c>
      <c r="H24" s="238">
        <v>737743.66</v>
      </c>
    </row>
    <row r="25" spans="1:8" ht="15.75">
      <c r="A25" s="115">
        <v>8</v>
      </c>
      <c r="B25" s="45" t="s">
        <v>113</v>
      </c>
      <c r="C25" s="629">
        <v>199077.47</v>
      </c>
      <c r="D25" s="629">
        <v>5823.02</v>
      </c>
      <c r="E25" s="227">
        <v>204900.49</v>
      </c>
      <c r="F25" s="629">
        <v>184238.64</v>
      </c>
      <c r="G25" s="629">
        <v>10385.57</v>
      </c>
      <c r="H25" s="238">
        <v>194624.21000000002</v>
      </c>
    </row>
    <row r="26" spans="1:8" ht="15.75">
      <c r="A26" s="115">
        <v>9</v>
      </c>
      <c r="B26" s="45" t="s">
        <v>114</v>
      </c>
      <c r="C26" s="629">
        <v>59264.94</v>
      </c>
      <c r="D26" s="629">
        <v>0</v>
      </c>
      <c r="E26" s="227">
        <v>59264.94</v>
      </c>
      <c r="F26" s="629">
        <v>35508.94</v>
      </c>
      <c r="G26" s="629">
        <v>29602.36</v>
      </c>
      <c r="H26" s="238">
        <v>65111.3</v>
      </c>
    </row>
    <row r="27" spans="1:8" ht="15.75">
      <c r="A27" s="115">
        <v>10</v>
      </c>
      <c r="B27" s="45" t="s">
        <v>115</v>
      </c>
      <c r="C27" s="629">
        <v>68817.100000000006</v>
      </c>
      <c r="D27" s="629"/>
      <c r="E27" s="227">
        <v>68817.100000000006</v>
      </c>
      <c r="F27" s="629">
        <v>58161.26</v>
      </c>
      <c r="G27" s="629"/>
      <c r="H27" s="238">
        <v>58161.26</v>
      </c>
    </row>
    <row r="28" spans="1:8" ht="15.75">
      <c r="A28" s="115">
        <v>11</v>
      </c>
      <c r="B28" s="45" t="s">
        <v>116</v>
      </c>
      <c r="C28" s="629">
        <v>1400499.53</v>
      </c>
      <c r="D28" s="629">
        <v>0</v>
      </c>
      <c r="E28" s="227">
        <v>1400499.53</v>
      </c>
      <c r="F28" s="629">
        <v>441461.83</v>
      </c>
      <c r="G28" s="629">
        <v>0</v>
      </c>
      <c r="H28" s="238">
        <v>441461.83</v>
      </c>
    </row>
    <row r="29" spans="1:8" ht="15.75">
      <c r="A29" s="115">
        <v>12</v>
      </c>
      <c r="B29" s="45" t="s">
        <v>117</v>
      </c>
      <c r="C29" s="629"/>
      <c r="D29" s="629"/>
      <c r="E29" s="227">
        <v>0</v>
      </c>
      <c r="F29" s="629"/>
      <c r="G29" s="629"/>
      <c r="H29" s="238">
        <v>0</v>
      </c>
    </row>
    <row r="30" spans="1:8" ht="15.75">
      <c r="A30" s="115">
        <v>13</v>
      </c>
      <c r="B30" s="48" t="s">
        <v>118</v>
      </c>
      <c r="C30" s="630">
        <v>2052473.7799999998</v>
      </c>
      <c r="D30" s="630">
        <v>47250.080000000002</v>
      </c>
      <c r="E30" s="227">
        <v>2099723.86</v>
      </c>
      <c r="F30" s="630">
        <v>1440819.1700000002</v>
      </c>
      <c r="G30" s="630">
        <v>56283.09</v>
      </c>
      <c r="H30" s="238">
        <v>1497102.2600000002</v>
      </c>
    </row>
    <row r="31" spans="1:8" ht="15.75">
      <c r="A31" s="115">
        <v>14</v>
      </c>
      <c r="B31" s="48" t="s">
        <v>119</v>
      </c>
      <c r="C31" s="630">
        <v>3090597.86</v>
      </c>
      <c r="D31" s="630">
        <v>328762.2</v>
      </c>
      <c r="E31" s="227">
        <v>3419360.06</v>
      </c>
      <c r="F31" s="630">
        <v>3694483.1599999992</v>
      </c>
      <c r="G31" s="630">
        <v>364148.05000000005</v>
      </c>
      <c r="H31" s="238">
        <v>4058631.209999999</v>
      </c>
    </row>
    <row r="32" spans="1:8">
      <c r="A32" s="115"/>
      <c r="B32" s="43"/>
      <c r="C32" s="631"/>
      <c r="D32" s="631"/>
      <c r="E32" s="240"/>
      <c r="F32" s="631"/>
      <c r="G32" s="631"/>
      <c r="H32" s="241"/>
    </row>
    <row r="33" spans="1:8" ht="15.75">
      <c r="A33" s="115"/>
      <c r="B33" s="43" t="s">
        <v>120</v>
      </c>
      <c r="C33" s="629"/>
      <c r="D33" s="629"/>
      <c r="E33" s="226"/>
      <c r="F33" s="629"/>
      <c r="G33" s="629"/>
      <c r="H33" s="239"/>
    </row>
    <row r="34" spans="1:8" ht="15.75">
      <c r="A34" s="115">
        <v>15</v>
      </c>
      <c r="B34" s="42" t="s">
        <v>91</v>
      </c>
      <c r="C34" s="630">
        <v>-112498.75</v>
      </c>
      <c r="D34" s="630">
        <v>161877.15999999997</v>
      </c>
      <c r="E34" s="227">
        <v>49378.409999999974</v>
      </c>
      <c r="F34" s="630">
        <v>47547.580000000016</v>
      </c>
      <c r="G34" s="630">
        <v>-52878.720000000001</v>
      </c>
      <c r="H34" s="238">
        <v>-5331.1399999999849</v>
      </c>
    </row>
    <row r="35" spans="1:8" ht="15.75">
      <c r="A35" s="115">
        <v>15.1</v>
      </c>
      <c r="B35" s="46" t="s">
        <v>121</v>
      </c>
      <c r="C35" s="629">
        <v>220603.81</v>
      </c>
      <c r="D35" s="629">
        <v>378110.05</v>
      </c>
      <c r="E35" s="227">
        <v>598713.86</v>
      </c>
      <c r="F35" s="629">
        <v>305633.08</v>
      </c>
      <c r="G35" s="629">
        <v>159155.35</v>
      </c>
      <c r="H35" s="238">
        <v>464788.43000000005</v>
      </c>
    </row>
    <row r="36" spans="1:8" ht="15.75">
      <c r="A36" s="115">
        <v>15.2</v>
      </c>
      <c r="B36" s="46" t="s">
        <v>122</v>
      </c>
      <c r="C36" s="629">
        <v>333102.56</v>
      </c>
      <c r="D36" s="629">
        <v>216232.89</v>
      </c>
      <c r="E36" s="227">
        <v>549335.44999999995</v>
      </c>
      <c r="F36" s="629">
        <v>258085.5</v>
      </c>
      <c r="G36" s="629">
        <v>212034.07</v>
      </c>
      <c r="H36" s="238">
        <v>470119.57</v>
      </c>
    </row>
    <row r="37" spans="1:8" ht="15.75">
      <c r="A37" s="115">
        <v>16</v>
      </c>
      <c r="B37" s="45" t="s">
        <v>123</v>
      </c>
      <c r="C37" s="629">
        <v>0</v>
      </c>
      <c r="D37" s="629">
        <v>0</v>
      </c>
      <c r="E37" s="227">
        <v>0</v>
      </c>
      <c r="F37" s="629">
        <v>0</v>
      </c>
      <c r="G37" s="629">
        <v>0</v>
      </c>
      <c r="H37" s="238">
        <v>0</v>
      </c>
    </row>
    <row r="38" spans="1:8" ht="15.75">
      <c r="A38" s="115">
        <v>17</v>
      </c>
      <c r="B38" s="45" t="s">
        <v>124</v>
      </c>
      <c r="C38" s="629">
        <v>0</v>
      </c>
      <c r="D38" s="629"/>
      <c r="E38" s="227">
        <v>0</v>
      </c>
      <c r="F38" s="629">
        <v>36.44</v>
      </c>
      <c r="G38" s="629"/>
      <c r="H38" s="238">
        <v>36.44</v>
      </c>
    </row>
    <row r="39" spans="1:8" ht="15.75">
      <c r="A39" s="115">
        <v>18</v>
      </c>
      <c r="B39" s="45" t="s">
        <v>125</v>
      </c>
      <c r="C39" s="629">
        <v>0</v>
      </c>
      <c r="D39" s="629"/>
      <c r="E39" s="227">
        <v>0</v>
      </c>
      <c r="F39" s="629">
        <v>0</v>
      </c>
      <c r="G39" s="629"/>
      <c r="H39" s="238">
        <v>0</v>
      </c>
    </row>
    <row r="40" spans="1:8" ht="15.75">
      <c r="A40" s="115">
        <v>19</v>
      </c>
      <c r="B40" s="45" t="s">
        <v>126</v>
      </c>
      <c r="C40" s="629">
        <v>4305739.7300000004</v>
      </c>
      <c r="D40" s="629"/>
      <c r="E40" s="227">
        <v>4305739.7300000004</v>
      </c>
      <c r="F40" s="629">
        <v>-1025171.34</v>
      </c>
      <c r="G40" s="629"/>
      <c r="H40" s="238">
        <v>-1025171.34</v>
      </c>
    </row>
    <row r="41" spans="1:8" ht="15.75">
      <c r="A41" s="115">
        <v>20</v>
      </c>
      <c r="B41" s="45" t="s">
        <v>127</v>
      </c>
      <c r="C41" s="629">
        <v>-4908952.72</v>
      </c>
      <c r="D41" s="629"/>
      <c r="E41" s="227">
        <v>-4908952.72</v>
      </c>
      <c r="F41" s="629">
        <v>3210353.8</v>
      </c>
      <c r="G41" s="629"/>
      <c r="H41" s="238">
        <v>3210353.8</v>
      </c>
    </row>
    <row r="42" spans="1:8" ht="15.75">
      <c r="A42" s="115">
        <v>21</v>
      </c>
      <c r="B42" s="45" t="s">
        <v>128</v>
      </c>
      <c r="C42" s="629">
        <v>1467506.85</v>
      </c>
      <c r="D42" s="629"/>
      <c r="E42" s="227">
        <v>1467506.85</v>
      </c>
      <c r="F42" s="629">
        <v>15171.54</v>
      </c>
      <c r="G42" s="629"/>
      <c r="H42" s="238">
        <v>15171.54</v>
      </c>
    </row>
    <row r="43" spans="1:8" ht="15.75">
      <c r="A43" s="115">
        <v>22</v>
      </c>
      <c r="B43" s="45" t="s">
        <v>129</v>
      </c>
      <c r="C43" s="629">
        <v>11357.48</v>
      </c>
      <c r="D43" s="629"/>
      <c r="E43" s="227">
        <v>11357.48</v>
      </c>
      <c r="F43" s="629">
        <v>11445.73</v>
      </c>
      <c r="G43" s="629"/>
      <c r="H43" s="238">
        <v>11445.73</v>
      </c>
    </row>
    <row r="44" spans="1:8" ht="15.75">
      <c r="A44" s="115">
        <v>23</v>
      </c>
      <c r="B44" s="45" t="s">
        <v>130</v>
      </c>
      <c r="C44" s="629">
        <v>35219.72</v>
      </c>
      <c r="D44" s="629">
        <v>0</v>
      </c>
      <c r="E44" s="227">
        <v>35219.72</v>
      </c>
      <c r="F44" s="629">
        <v>26750.720000000001</v>
      </c>
      <c r="G44" s="629">
        <v>0</v>
      </c>
      <c r="H44" s="238">
        <v>26750.720000000001</v>
      </c>
    </row>
    <row r="45" spans="1:8" ht="15.75">
      <c r="A45" s="115">
        <v>24</v>
      </c>
      <c r="B45" s="48" t="s">
        <v>131</v>
      </c>
      <c r="C45" s="630">
        <v>798372.31000000075</v>
      </c>
      <c r="D45" s="630">
        <v>161877.15999999997</v>
      </c>
      <c r="E45" s="227">
        <v>960249.47000000067</v>
      </c>
      <c r="F45" s="630">
        <v>2286134.4700000002</v>
      </c>
      <c r="G45" s="630">
        <v>-52878.720000000001</v>
      </c>
      <c r="H45" s="238">
        <v>2233255.75</v>
      </c>
    </row>
    <row r="46" spans="1:8">
      <c r="A46" s="115"/>
      <c r="B46" s="43" t="s">
        <v>132</v>
      </c>
      <c r="C46" s="629"/>
      <c r="D46" s="629"/>
      <c r="E46" s="237"/>
      <c r="F46" s="629"/>
      <c r="G46" s="629"/>
      <c r="H46" s="242"/>
    </row>
    <row r="47" spans="1:8" ht="15.75">
      <c r="A47" s="115">
        <v>25</v>
      </c>
      <c r="B47" s="45" t="s">
        <v>133</v>
      </c>
      <c r="C47" s="629">
        <v>3014210.79</v>
      </c>
      <c r="D47" s="629">
        <v>326315.15000000002</v>
      </c>
      <c r="E47" s="227">
        <v>3340525.94</v>
      </c>
      <c r="F47" s="629">
        <v>105040.27</v>
      </c>
      <c r="G47" s="629">
        <v>190046.85</v>
      </c>
      <c r="H47" s="238">
        <v>295087.12</v>
      </c>
    </row>
    <row r="48" spans="1:8" ht="15.75">
      <c r="A48" s="115">
        <v>26</v>
      </c>
      <c r="B48" s="45" t="s">
        <v>134</v>
      </c>
      <c r="C48" s="629">
        <v>278618.53999999998</v>
      </c>
      <c r="D48" s="629">
        <v>256852.46</v>
      </c>
      <c r="E48" s="227">
        <v>535471</v>
      </c>
      <c r="F48" s="629">
        <v>296547.5</v>
      </c>
      <c r="G48" s="629">
        <v>232180.52</v>
      </c>
      <c r="H48" s="238">
        <v>528728.02</v>
      </c>
    </row>
    <row r="49" spans="1:9" ht="15.75">
      <c r="A49" s="115">
        <v>27</v>
      </c>
      <c r="B49" s="45" t="s">
        <v>135</v>
      </c>
      <c r="C49" s="629">
        <v>3001859.38</v>
      </c>
      <c r="D49" s="629"/>
      <c r="E49" s="227">
        <v>3001859.38</v>
      </c>
      <c r="F49" s="629">
        <v>2827976.36</v>
      </c>
      <c r="G49" s="629"/>
      <c r="H49" s="238">
        <v>2827976.36</v>
      </c>
    </row>
    <row r="50" spans="1:9" ht="15.75">
      <c r="A50" s="115">
        <v>28</v>
      </c>
      <c r="B50" s="45" t="s">
        <v>270</v>
      </c>
      <c r="C50" s="629">
        <v>3006</v>
      </c>
      <c r="D50" s="629"/>
      <c r="E50" s="227">
        <v>3006</v>
      </c>
      <c r="F50" s="629">
        <v>16456.29</v>
      </c>
      <c r="G50" s="629"/>
      <c r="H50" s="238">
        <v>16456.29</v>
      </c>
    </row>
    <row r="51" spans="1:9" ht="15.75">
      <c r="A51" s="115">
        <v>29</v>
      </c>
      <c r="B51" s="45" t="s">
        <v>136</v>
      </c>
      <c r="C51" s="629">
        <v>581053.39</v>
      </c>
      <c r="D51" s="629"/>
      <c r="E51" s="227">
        <v>581053.39</v>
      </c>
      <c r="F51" s="629">
        <v>447955.8</v>
      </c>
      <c r="G51" s="629"/>
      <c r="H51" s="238">
        <v>447955.8</v>
      </c>
    </row>
    <row r="52" spans="1:9" ht="15.75">
      <c r="A52" s="115">
        <v>30</v>
      </c>
      <c r="B52" s="45" t="s">
        <v>137</v>
      </c>
      <c r="C52" s="629">
        <v>1089100.6299999999</v>
      </c>
      <c r="D52" s="629">
        <v>24682.41</v>
      </c>
      <c r="E52" s="227">
        <v>1113783.0399999998</v>
      </c>
      <c r="F52" s="629">
        <v>982815.38</v>
      </c>
      <c r="G52" s="629">
        <v>0</v>
      </c>
      <c r="H52" s="238">
        <v>982815.38</v>
      </c>
    </row>
    <row r="53" spans="1:9" ht="15.75">
      <c r="A53" s="115">
        <v>31</v>
      </c>
      <c r="B53" s="48" t="s">
        <v>138</v>
      </c>
      <c r="C53" s="630">
        <v>7967848.7299999995</v>
      </c>
      <c r="D53" s="630">
        <v>607850.02</v>
      </c>
      <c r="E53" s="227">
        <v>8575698.75</v>
      </c>
      <c r="F53" s="630">
        <v>4676791.5999999996</v>
      </c>
      <c r="G53" s="630">
        <v>422227.37</v>
      </c>
      <c r="H53" s="238">
        <v>5099018.97</v>
      </c>
    </row>
    <row r="54" spans="1:9" ht="15.75">
      <c r="A54" s="115">
        <v>32</v>
      </c>
      <c r="B54" s="48" t="s">
        <v>139</v>
      </c>
      <c r="C54" s="630">
        <v>-7169476.419999999</v>
      </c>
      <c r="D54" s="630">
        <v>-445972.86000000004</v>
      </c>
      <c r="E54" s="227">
        <v>-7615449.2799999993</v>
      </c>
      <c r="F54" s="630">
        <v>-2390657.1299999994</v>
      </c>
      <c r="G54" s="630">
        <v>-475106.08999999997</v>
      </c>
      <c r="H54" s="238">
        <v>-2865763.2199999993</v>
      </c>
    </row>
    <row r="55" spans="1:9">
      <c r="A55" s="115"/>
      <c r="B55" s="43"/>
      <c r="C55" s="631"/>
      <c r="D55" s="631"/>
      <c r="E55" s="240"/>
      <c r="F55" s="631"/>
      <c r="G55" s="631"/>
      <c r="H55" s="241"/>
    </row>
    <row r="56" spans="1:9" ht="15.75">
      <c r="A56" s="115">
        <v>33</v>
      </c>
      <c r="B56" s="48" t="s">
        <v>140</v>
      </c>
      <c r="C56" s="630">
        <v>-4078878.5599999991</v>
      </c>
      <c r="D56" s="630">
        <v>-117210.66000000003</v>
      </c>
      <c r="E56" s="227">
        <v>-4196089.2199999988</v>
      </c>
      <c r="F56" s="630">
        <v>1303826.0299999998</v>
      </c>
      <c r="G56" s="630">
        <v>-110958.03999999992</v>
      </c>
      <c r="H56" s="238">
        <v>1192867.9899999998</v>
      </c>
    </row>
    <row r="57" spans="1:9">
      <c r="A57" s="115"/>
      <c r="B57" s="43"/>
      <c r="C57" s="631"/>
      <c r="D57" s="631"/>
      <c r="E57" s="240"/>
      <c r="F57" s="631"/>
      <c r="G57" s="631"/>
      <c r="H57" s="241"/>
    </row>
    <row r="58" spans="1:9" ht="15.75">
      <c r="A58" s="115">
        <v>34</v>
      </c>
      <c r="B58" s="45" t="s">
        <v>141</v>
      </c>
      <c r="C58" s="629">
        <v>-3286044.45</v>
      </c>
      <c r="D58" s="629"/>
      <c r="E58" s="227">
        <v>-3286044.45</v>
      </c>
      <c r="F58" s="629">
        <v>1070160.9099999999</v>
      </c>
      <c r="G58" s="629"/>
      <c r="H58" s="238">
        <v>1070160.9099999999</v>
      </c>
    </row>
    <row r="59" spans="1:9" s="192" customFormat="1" ht="15.75">
      <c r="A59" s="115">
        <v>35</v>
      </c>
      <c r="B59" s="42" t="s">
        <v>142</v>
      </c>
      <c r="C59" s="632">
        <v>0</v>
      </c>
      <c r="D59" s="632"/>
      <c r="E59" s="243">
        <v>0</v>
      </c>
      <c r="F59" s="632">
        <v>0</v>
      </c>
      <c r="G59" s="632"/>
      <c r="H59" s="244">
        <v>0</v>
      </c>
      <c r="I59" s="191"/>
    </row>
    <row r="60" spans="1:9" ht="15.75">
      <c r="A60" s="115">
        <v>36</v>
      </c>
      <c r="B60" s="45" t="s">
        <v>143</v>
      </c>
      <c r="C60" s="629">
        <v>-1738976.43</v>
      </c>
      <c r="D60" s="629"/>
      <c r="E60" s="227">
        <v>-1738976.43</v>
      </c>
      <c r="F60" s="629">
        <v>1305217.69</v>
      </c>
      <c r="G60" s="629"/>
      <c r="H60" s="238">
        <v>1305217.69</v>
      </c>
    </row>
    <row r="61" spans="1:9" ht="15.75">
      <c r="A61" s="115">
        <v>37</v>
      </c>
      <c r="B61" s="48" t="s">
        <v>144</v>
      </c>
      <c r="C61" s="630">
        <v>-5025020.88</v>
      </c>
      <c r="D61" s="630">
        <v>0</v>
      </c>
      <c r="E61" s="227">
        <v>-5025020.88</v>
      </c>
      <c r="F61" s="630">
        <v>2375378.5999999996</v>
      </c>
      <c r="G61" s="630">
        <v>0</v>
      </c>
      <c r="H61" s="238">
        <v>2375378.5999999996</v>
      </c>
    </row>
    <row r="62" spans="1:9">
      <c r="A62" s="115"/>
      <c r="B62" s="49"/>
      <c r="C62" s="629"/>
      <c r="D62" s="629"/>
      <c r="E62" s="237"/>
      <c r="F62" s="629"/>
      <c r="G62" s="629"/>
      <c r="H62" s="242"/>
    </row>
    <row r="63" spans="1:9" ht="15.75">
      <c r="A63" s="115">
        <v>38</v>
      </c>
      <c r="B63" s="50" t="s">
        <v>271</v>
      </c>
      <c r="C63" s="630">
        <v>946142.32000000076</v>
      </c>
      <c r="D63" s="630">
        <v>-117210.66000000003</v>
      </c>
      <c r="E63" s="227">
        <v>828931.66000000073</v>
      </c>
      <c r="F63" s="630">
        <v>-1071552.5699999998</v>
      </c>
      <c r="G63" s="630">
        <v>-110958.03999999992</v>
      </c>
      <c r="H63" s="238">
        <v>-1182510.6099999999</v>
      </c>
    </row>
    <row r="64" spans="1:9" ht="15.75">
      <c r="A64" s="113">
        <v>39</v>
      </c>
      <c r="B64" s="45" t="s">
        <v>145</v>
      </c>
      <c r="C64" s="633">
        <v>0</v>
      </c>
      <c r="D64" s="633"/>
      <c r="E64" s="227">
        <v>0</v>
      </c>
      <c r="F64" s="633">
        <v>0</v>
      </c>
      <c r="G64" s="633"/>
      <c r="H64" s="238">
        <v>0</v>
      </c>
    </row>
    <row r="65" spans="1:8" ht="15.75">
      <c r="A65" s="115">
        <v>40</v>
      </c>
      <c r="B65" s="48" t="s">
        <v>146</v>
      </c>
      <c r="C65" s="630">
        <v>946142.32000000076</v>
      </c>
      <c r="D65" s="630">
        <v>-117210.66000000003</v>
      </c>
      <c r="E65" s="227">
        <v>828931.66000000073</v>
      </c>
      <c r="F65" s="630">
        <v>-1071552.5699999998</v>
      </c>
      <c r="G65" s="630">
        <v>-110958.03999999992</v>
      </c>
      <c r="H65" s="238">
        <v>-1182510.6099999999</v>
      </c>
    </row>
    <row r="66" spans="1:8" ht="15.75">
      <c r="A66" s="113">
        <v>41</v>
      </c>
      <c r="B66" s="45" t="s">
        <v>147</v>
      </c>
      <c r="C66" s="633">
        <v>0</v>
      </c>
      <c r="D66" s="633"/>
      <c r="E66" s="227">
        <v>0</v>
      </c>
      <c r="F66" s="633">
        <v>0</v>
      </c>
      <c r="G66" s="633"/>
      <c r="H66" s="238">
        <v>0</v>
      </c>
    </row>
    <row r="67" spans="1:8" ht="16.5" thickBot="1">
      <c r="A67" s="117">
        <v>42</v>
      </c>
      <c r="B67" s="118" t="s">
        <v>148</v>
      </c>
      <c r="C67" s="245">
        <v>946142.32000000076</v>
      </c>
      <c r="D67" s="245">
        <v>-117210.66000000003</v>
      </c>
      <c r="E67" s="235">
        <v>828931.66000000073</v>
      </c>
      <c r="F67" s="245">
        <v>-1071552.5699999998</v>
      </c>
      <c r="G67" s="245">
        <v>-110958.03999999992</v>
      </c>
      <c r="H67" s="246">
        <v>-1182510.6099999999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9" zoomScale="85" zoomScaleNormal="85" workbookViewId="0">
      <selection activeCell="C59" sqref="C59"/>
    </sheetView>
  </sheetViews>
  <sheetFormatPr defaultRowHeight="15"/>
  <cols>
    <col min="1" max="1" width="9.5703125" bestFit="1" customWidth="1"/>
    <col min="2" max="2" width="72.28515625" customWidth="1"/>
    <col min="3" max="8" width="12.7109375" customWidth="1"/>
  </cols>
  <sheetData>
    <row r="1" spans="1:8">
      <c r="A1" s="1" t="s">
        <v>188</v>
      </c>
      <c r="B1" t="str">
        <f>Info!C2</f>
        <v>სს სილქ როუდ ბანკი</v>
      </c>
    </row>
    <row r="2" spans="1:8">
      <c r="A2" s="1" t="s">
        <v>189</v>
      </c>
      <c r="B2" s="618">
        <f>'1. key ratios'!B2</f>
        <v>44561</v>
      </c>
    </row>
    <row r="3" spans="1:8">
      <c r="A3" s="1"/>
    </row>
    <row r="4" spans="1:8" ht="16.5" thickBot="1">
      <c r="A4" s="1" t="s">
        <v>407</v>
      </c>
      <c r="B4" s="1"/>
      <c r="C4" s="201"/>
      <c r="D4" s="201"/>
      <c r="E4" s="201"/>
      <c r="F4" s="201"/>
      <c r="G4" s="201"/>
      <c r="H4" s="202" t="s">
        <v>93</v>
      </c>
    </row>
    <row r="5" spans="1:8" ht="15.75">
      <c r="A5" s="687" t="s">
        <v>26</v>
      </c>
      <c r="B5" s="689" t="s">
        <v>244</v>
      </c>
      <c r="C5" s="691" t="s">
        <v>194</v>
      </c>
      <c r="D5" s="691"/>
      <c r="E5" s="691"/>
      <c r="F5" s="691" t="s">
        <v>195</v>
      </c>
      <c r="G5" s="691"/>
      <c r="H5" s="692"/>
    </row>
    <row r="6" spans="1:8">
      <c r="A6" s="688"/>
      <c r="B6" s="690"/>
      <c r="C6" s="31" t="s">
        <v>27</v>
      </c>
      <c r="D6" s="31" t="s">
        <v>94</v>
      </c>
      <c r="E6" s="31" t="s">
        <v>68</v>
      </c>
      <c r="F6" s="31" t="s">
        <v>27</v>
      </c>
      <c r="G6" s="31" t="s">
        <v>94</v>
      </c>
      <c r="H6" s="32" t="s">
        <v>68</v>
      </c>
    </row>
    <row r="7" spans="1:8" ht="15.75">
      <c r="A7" s="107">
        <v>1</v>
      </c>
      <c r="B7" s="203" t="s">
        <v>482</v>
      </c>
      <c r="C7" s="229">
        <v>193911.6</v>
      </c>
      <c r="D7" s="229">
        <v>61952</v>
      </c>
      <c r="E7" s="247">
        <v>255863.6</v>
      </c>
      <c r="F7" s="229">
        <v>190233.31</v>
      </c>
      <c r="G7" s="229">
        <v>65532</v>
      </c>
      <c r="H7" s="230">
        <v>0</v>
      </c>
    </row>
    <row r="8" spans="1:8" ht="15.75">
      <c r="A8" s="107">
        <v>1.1000000000000001</v>
      </c>
      <c r="B8" s="204" t="s">
        <v>275</v>
      </c>
      <c r="C8" s="229">
        <v>125000</v>
      </c>
      <c r="D8" s="229">
        <v>30976</v>
      </c>
      <c r="E8" s="247">
        <v>155976</v>
      </c>
      <c r="F8" s="229">
        <v>125000</v>
      </c>
      <c r="G8" s="229">
        <v>32766</v>
      </c>
      <c r="H8" s="230">
        <v>157766</v>
      </c>
    </row>
    <row r="9" spans="1:8" ht="15.75">
      <c r="A9" s="107">
        <v>1.2</v>
      </c>
      <c r="B9" s="204" t="s">
        <v>276</v>
      </c>
      <c r="C9" s="229"/>
      <c r="D9" s="229"/>
      <c r="E9" s="247">
        <v>0</v>
      </c>
      <c r="F9" s="229"/>
      <c r="G9" s="229"/>
      <c r="H9" s="230">
        <v>0</v>
      </c>
    </row>
    <row r="10" spans="1:8" ht="15.75">
      <c r="A10" s="107">
        <v>1.3</v>
      </c>
      <c r="B10" s="204" t="s">
        <v>277</v>
      </c>
      <c r="C10" s="229">
        <v>68911.600000000006</v>
      </c>
      <c r="D10" s="229">
        <v>30976</v>
      </c>
      <c r="E10" s="247">
        <v>99887.6</v>
      </c>
      <c r="F10" s="229">
        <v>65233.31</v>
      </c>
      <c r="G10" s="229">
        <v>32766</v>
      </c>
      <c r="H10" s="230">
        <v>97999.31</v>
      </c>
    </row>
    <row r="11" spans="1:8" ht="15.75">
      <c r="A11" s="107">
        <v>1.4</v>
      </c>
      <c r="B11" s="204" t="s">
        <v>278</v>
      </c>
      <c r="C11" s="229"/>
      <c r="D11" s="229"/>
      <c r="E11" s="247">
        <v>0</v>
      </c>
      <c r="F11" s="229"/>
      <c r="G11" s="229"/>
      <c r="H11" s="230">
        <v>0</v>
      </c>
    </row>
    <row r="12" spans="1:8" ht="29.25" customHeight="1">
      <c r="A12" s="107">
        <v>2</v>
      </c>
      <c r="B12" s="203" t="s">
        <v>279</v>
      </c>
      <c r="C12" s="229"/>
      <c r="D12" s="229"/>
      <c r="E12" s="247">
        <v>0</v>
      </c>
      <c r="F12" s="229"/>
      <c r="G12" s="229"/>
      <c r="H12" s="230">
        <v>0</v>
      </c>
    </row>
    <row r="13" spans="1:8" ht="25.5">
      <c r="A13" s="107">
        <v>3</v>
      </c>
      <c r="B13" s="203" t="s">
        <v>280</v>
      </c>
      <c r="C13" s="229"/>
      <c r="D13" s="229"/>
      <c r="E13" s="247">
        <v>0</v>
      </c>
      <c r="F13" s="229"/>
      <c r="G13" s="229"/>
      <c r="H13" s="230">
        <v>0</v>
      </c>
    </row>
    <row r="14" spans="1:8" ht="15.75">
      <c r="A14" s="107">
        <v>3.1</v>
      </c>
      <c r="B14" s="204" t="s">
        <v>281</v>
      </c>
      <c r="C14" s="229"/>
      <c r="D14" s="229"/>
      <c r="E14" s="247">
        <v>0</v>
      </c>
      <c r="F14" s="229"/>
      <c r="G14" s="229"/>
      <c r="H14" s="230">
        <v>0</v>
      </c>
    </row>
    <row r="15" spans="1:8" ht="15.75">
      <c r="A15" s="107">
        <v>3.2</v>
      </c>
      <c r="B15" s="204" t="s">
        <v>282</v>
      </c>
      <c r="C15" s="229"/>
      <c r="D15" s="229"/>
      <c r="E15" s="247">
        <v>0</v>
      </c>
      <c r="F15" s="229"/>
      <c r="G15" s="229"/>
      <c r="H15" s="230">
        <v>0</v>
      </c>
    </row>
    <row r="16" spans="1:8" ht="15.75">
      <c r="A16" s="107">
        <v>4</v>
      </c>
      <c r="B16" s="203" t="s">
        <v>283</v>
      </c>
      <c r="C16" s="229">
        <v>191000</v>
      </c>
      <c r="D16" s="229">
        <v>6350080</v>
      </c>
      <c r="E16" s="247">
        <v>6541080</v>
      </c>
      <c r="F16" s="229">
        <v>84000</v>
      </c>
      <c r="G16" s="229">
        <v>491490</v>
      </c>
      <c r="H16" s="230">
        <v>0</v>
      </c>
    </row>
    <row r="17" spans="1:8" ht="15.75">
      <c r="A17" s="107">
        <v>4.0999999999999996</v>
      </c>
      <c r="B17" s="204" t="s">
        <v>284</v>
      </c>
      <c r="C17" s="229">
        <v>191000</v>
      </c>
      <c r="D17" s="229">
        <v>6350080</v>
      </c>
      <c r="E17" s="247">
        <v>6541080</v>
      </c>
      <c r="F17" s="229">
        <v>84000</v>
      </c>
      <c r="G17" s="229">
        <v>491490</v>
      </c>
      <c r="H17" s="230">
        <v>575490</v>
      </c>
    </row>
    <row r="18" spans="1:8" ht="15.75">
      <c r="A18" s="107">
        <v>4.2</v>
      </c>
      <c r="B18" s="204" t="s">
        <v>285</v>
      </c>
      <c r="C18" s="229"/>
      <c r="D18" s="229"/>
      <c r="E18" s="247">
        <v>0</v>
      </c>
      <c r="F18" s="229"/>
      <c r="G18" s="229"/>
      <c r="H18" s="230">
        <v>0</v>
      </c>
    </row>
    <row r="19" spans="1:8" ht="25.5">
      <c r="A19" s="107">
        <v>5</v>
      </c>
      <c r="B19" s="203" t="s">
        <v>286</v>
      </c>
      <c r="C19" s="229">
        <v>245000</v>
      </c>
      <c r="D19" s="229">
        <v>18643120.41</v>
      </c>
      <c r="E19" s="247">
        <v>18888120.41</v>
      </c>
      <c r="F19" s="229"/>
      <c r="G19" s="229"/>
      <c r="H19" s="230">
        <v>0</v>
      </c>
    </row>
    <row r="20" spans="1:8" ht="15.75">
      <c r="A20" s="107">
        <v>5.0999999999999996</v>
      </c>
      <c r="B20" s="204" t="s">
        <v>287</v>
      </c>
      <c r="C20" s="229">
        <v>140000</v>
      </c>
      <c r="D20" s="229">
        <v>37171.199999999997</v>
      </c>
      <c r="E20" s="247">
        <v>177171.20000000001</v>
      </c>
      <c r="F20" s="229">
        <v>140000</v>
      </c>
      <c r="G20" s="229">
        <v>39319.199999999997</v>
      </c>
      <c r="H20" s="230">
        <v>179319.2</v>
      </c>
    </row>
    <row r="21" spans="1:8" ht="15.75">
      <c r="A21" s="107">
        <v>5.2</v>
      </c>
      <c r="B21" s="204" t="s">
        <v>288</v>
      </c>
      <c r="C21" s="229"/>
      <c r="D21" s="229"/>
      <c r="E21" s="247">
        <v>0</v>
      </c>
      <c r="F21" s="229"/>
      <c r="G21" s="229"/>
      <c r="H21" s="230">
        <v>0</v>
      </c>
    </row>
    <row r="22" spans="1:8" ht="15.75">
      <c r="A22" s="107">
        <v>5.3</v>
      </c>
      <c r="B22" s="204" t="s">
        <v>289</v>
      </c>
      <c r="C22" s="229"/>
      <c r="D22" s="229"/>
      <c r="E22" s="247">
        <v>0</v>
      </c>
      <c r="F22" s="229"/>
      <c r="G22" s="229"/>
      <c r="H22" s="230">
        <v>0</v>
      </c>
    </row>
    <row r="23" spans="1:8" ht="15.75">
      <c r="A23" s="107" t="s">
        <v>290</v>
      </c>
      <c r="B23" s="205" t="s">
        <v>291</v>
      </c>
      <c r="C23" s="229">
        <v>90000</v>
      </c>
      <c r="D23" s="229">
        <v>5656375.3300000001</v>
      </c>
      <c r="E23" s="247">
        <v>5746375.3300000001</v>
      </c>
      <c r="F23" s="229">
        <v>90000</v>
      </c>
      <c r="G23" s="229">
        <v>4515154.8</v>
      </c>
      <c r="H23" s="230">
        <v>4605154.8</v>
      </c>
    </row>
    <row r="24" spans="1:8" ht="15.75">
      <c r="A24" s="107" t="s">
        <v>292</v>
      </c>
      <c r="B24" s="205" t="s">
        <v>293</v>
      </c>
      <c r="C24" s="229">
        <v>0</v>
      </c>
      <c r="D24" s="229">
        <v>7774666.2400000002</v>
      </c>
      <c r="E24" s="247">
        <v>7774666.2400000002</v>
      </c>
      <c r="F24" s="229">
        <v>0</v>
      </c>
      <c r="G24" s="229">
        <v>10189918.02</v>
      </c>
      <c r="H24" s="230">
        <v>10189918.02</v>
      </c>
    </row>
    <row r="25" spans="1:8" ht="15.75">
      <c r="A25" s="107" t="s">
        <v>294</v>
      </c>
      <c r="B25" s="206" t="s">
        <v>295</v>
      </c>
      <c r="C25" s="229">
        <v>0</v>
      </c>
      <c r="D25" s="229">
        <v>0</v>
      </c>
      <c r="E25" s="247">
        <v>0</v>
      </c>
      <c r="F25" s="229">
        <v>0</v>
      </c>
      <c r="G25" s="229">
        <v>0</v>
      </c>
      <c r="H25" s="230">
        <v>0</v>
      </c>
    </row>
    <row r="26" spans="1:8" ht="15.75">
      <c r="A26" s="107" t="s">
        <v>296</v>
      </c>
      <c r="B26" s="205" t="s">
        <v>297</v>
      </c>
      <c r="C26" s="229">
        <v>0</v>
      </c>
      <c r="D26" s="229">
        <v>5174907.6399999997</v>
      </c>
      <c r="E26" s="247">
        <v>5174907.6399999997</v>
      </c>
      <c r="F26" s="229">
        <v>0</v>
      </c>
      <c r="G26" s="229">
        <v>5355438.87</v>
      </c>
      <c r="H26" s="230">
        <v>5355438.87</v>
      </c>
    </row>
    <row r="27" spans="1:8" ht="15.75">
      <c r="A27" s="107" t="s">
        <v>298</v>
      </c>
      <c r="B27" s="205" t="s">
        <v>299</v>
      </c>
      <c r="C27" s="229">
        <v>0</v>
      </c>
      <c r="D27" s="229">
        <v>0</v>
      </c>
      <c r="E27" s="247">
        <v>0</v>
      </c>
      <c r="F27" s="229">
        <v>0</v>
      </c>
      <c r="G27" s="229">
        <v>0</v>
      </c>
      <c r="H27" s="230">
        <v>0</v>
      </c>
    </row>
    <row r="28" spans="1:8" ht="15.75">
      <c r="A28" s="107">
        <v>5.4</v>
      </c>
      <c r="B28" s="204" t="s">
        <v>300</v>
      </c>
      <c r="C28" s="229">
        <v>0</v>
      </c>
      <c r="D28" s="229">
        <v>0</v>
      </c>
      <c r="E28" s="247">
        <v>0</v>
      </c>
      <c r="F28" s="229">
        <v>0</v>
      </c>
      <c r="G28" s="229">
        <v>0</v>
      </c>
      <c r="H28" s="230">
        <v>0</v>
      </c>
    </row>
    <row r="29" spans="1:8" ht="15.75">
      <c r="A29" s="107">
        <v>5.5</v>
      </c>
      <c r="B29" s="204" t="s">
        <v>301</v>
      </c>
      <c r="C29" s="229">
        <v>15000</v>
      </c>
      <c r="D29" s="229">
        <v>0</v>
      </c>
      <c r="E29" s="247">
        <v>15000</v>
      </c>
      <c r="F29" s="229">
        <v>0</v>
      </c>
      <c r="G29" s="229">
        <v>0</v>
      </c>
      <c r="H29" s="230">
        <v>0</v>
      </c>
    </row>
    <row r="30" spans="1:8" ht="15.75">
      <c r="A30" s="107">
        <v>5.6</v>
      </c>
      <c r="B30" s="204" t="s">
        <v>302</v>
      </c>
      <c r="C30" s="229">
        <v>0</v>
      </c>
      <c r="D30" s="229">
        <v>0</v>
      </c>
      <c r="E30" s="247">
        <v>0</v>
      </c>
      <c r="F30" s="229">
        <v>0</v>
      </c>
      <c r="G30" s="229">
        <v>0</v>
      </c>
      <c r="H30" s="230">
        <v>0</v>
      </c>
    </row>
    <row r="31" spans="1:8" ht="15.75">
      <c r="A31" s="107">
        <v>5.7</v>
      </c>
      <c r="B31" s="204" t="s">
        <v>303</v>
      </c>
      <c r="C31" s="229">
        <v>0</v>
      </c>
      <c r="D31" s="229">
        <v>0</v>
      </c>
      <c r="E31" s="247">
        <v>0</v>
      </c>
      <c r="F31" s="229">
        <v>0</v>
      </c>
      <c r="G31" s="229">
        <v>0</v>
      </c>
      <c r="H31" s="230">
        <v>0</v>
      </c>
    </row>
    <row r="32" spans="1:8" ht="15.75">
      <c r="A32" s="107">
        <v>6</v>
      </c>
      <c r="B32" s="203" t="s">
        <v>304</v>
      </c>
      <c r="C32" s="229">
        <v>0</v>
      </c>
      <c r="D32" s="229">
        <v>10067200</v>
      </c>
      <c r="E32" s="247">
        <v>10067200</v>
      </c>
      <c r="F32" s="229">
        <v>31082010</v>
      </c>
      <c r="G32" s="229">
        <v>36042600</v>
      </c>
      <c r="H32" s="230">
        <v>0</v>
      </c>
    </row>
    <row r="33" spans="1:8" ht="25.5">
      <c r="A33" s="107">
        <v>6.1</v>
      </c>
      <c r="B33" s="204" t="s">
        <v>483</v>
      </c>
      <c r="C33" s="229">
        <v>0</v>
      </c>
      <c r="D33" s="229">
        <v>6195200</v>
      </c>
      <c r="E33" s="247">
        <v>6195200</v>
      </c>
      <c r="F33" s="229">
        <v>20104650</v>
      </c>
      <c r="G33" s="229">
        <v>36042600</v>
      </c>
      <c r="H33" s="230">
        <v>56147250</v>
      </c>
    </row>
    <row r="34" spans="1:8" ht="25.5">
      <c r="A34" s="107">
        <v>6.2</v>
      </c>
      <c r="B34" s="204" t="s">
        <v>305</v>
      </c>
      <c r="C34" s="229">
        <v>0</v>
      </c>
      <c r="D34" s="229">
        <v>3872000</v>
      </c>
      <c r="E34" s="247">
        <v>3872000</v>
      </c>
      <c r="F34" s="229">
        <v>10977360</v>
      </c>
      <c r="G34" s="229">
        <v>0</v>
      </c>
      <c r="H34" s="230">
        <v>10977360</v>
      </c>
    </row>
    <row r="35" spans="1:8" ht="25.5">
      <c r="A35" s="107">
        <v>6.3</v>
      </c>
      <c r="B35" s="204" t="s">
        <v>306</v>
      </c>
      <c r="C35" s="229"/>
      <c r="D35" s="229"/>
      <c r="E35" s="247">
        <v>0</v>
      </c>
      <c r="F35" s="229"/>
      <c r="G35" s="229"/>
      <c r="H35" s="230">
        <v>0</v>
      </c>
    </row>
    <row r="36" spans="1:8" ht="15.75">
      <c r="A36" s="107">
        <v>6.4</v>
      </c>
      <c r="B36" s="204" t="s">
        <v>307</v>
      </c>
      <c r="C36" s="229"/>
      <c r="D36" s="229"/>
      <c r="E36" s="247">
        <v>0</v>
      </c>
      <c r="F36" s="229"/>
      <c r="G36" s="229"/>
      <c r="H36" s="230">
        <v>0</v>
      </c>
    </row>
    <row r="37" spans="1:8" ht="15.75">
      <c r="A37" s="107">
        <v>6.5</v>
      </c>
      <c r="B37" s="204" t="s">
        <v>308</v>
      </c>
      <c r="C37" s="229"/>
      <c r="D37" s="229"/>
      <c r="E37" s="247">
        <v>0</v>
      </c>
      <c r="F37" s="229"/>
      <c r="G37" s="229"/>
      <c r="H37" s="230">
        <v>0</v>
      </c>
    </row>
    <row r="38" spans="1:8" ht="25.5">
      <c r="A38" s="107">
        <v>6.6</v>
      </c>
      <c r="B38" s="204" t="s">
        <v>309</v>
      </c>
      <c r="C38" s="229"/>
      <c r="D38" s="229"/>
      <c r="E38" s="247">
        <v>0</v>
      </c>
      <c r="F38" s="229"/>
      <c r="G38" s="229"/>
      <c r="H38" s="230">
        <v>0</v>
      </c>
    </row>
    <row r="39" spans="1:8" ht="25.5">
      <c r="A39" s="107">
        <v>6.7</v>
      </c>
      <c r="B39" s="204" t="s">
        <v>310</v>
      </c>
      <c r="C39" s="229"/>
      <c r="D39" s="229"/>
      <c r="E39" s="247">
        <v>0</v>
      </c>
      <c r="F39" s="229"/>
      <c r="G39" s="229"/>
      <c r="H39" s="230">
        <v>0</v>
      </c>
    </row>
    <row r="40" spans="1:8" ht="15.75">
      <c r="A40" s="107">
        <v>7</v>
      </c>
      <c r="B40" s="203" t="s">
        <v>311</v>
      </c>
      <c r="C40" s="229">
        <v>4933060</v>
      </c>
      <c r="D40" s="229">
        <v>6250532</v>
      </c>
      <c r="E40" s="247">
        <v>11183592</v>
      </c>
      <c r="F40" s="229">
        <v>10214441</v>
      </c>
      <c r="G40" s="229">
        <v>7148982</v>
      </c>
      <c r="H40" s="230">
        <v>0</v>
      </c>
    </row>
    <row r="41" spans="1:8" ht="25.5">
      <c r="A41" s="107">
        <v>7.1</v>
      </c>
      <c r="B41" s="204" t="s">
        <v>312</v>
      </c>
      <c r="C41" s="229">
        <v>55</v>
      </c>
      <c r="D41" s="229">
        <v>134061</v>
      </c>
      <c r="E41" s="247">
        <v>134116</v>
      </c>
      <c r="F41" s="229">
        <v>1068539</v>
      </c>
      <c r="G41" s="229">
        <v>0</v>
      </c>
      <c r="H41" s="230">
        <v>1068539</v>
      </c>
    </row>
    <row r="42" spans="1:8" ht="25.5">
      <c r="A42" s="107">
        <v>7.2</v>
      </c>
      <c r="B42" s="204" t="s">
        <v>313</v>
      </c>
      <c r="C42" s="229">
        <v>1719703</v>
      </c>
      <c r="D42" s="229">
        <v>2475484</v>
      </c>
      <c r="E42" s="247">
        <v>4195187</v>
      </c>
      <c r="F42" s="229">
        <v>2282992</v>
      </c>
      <c r="G42" s="229">
        <v>2815696</v>
      </c>
      <c r="H42" s="230">
        <v>5098688</v>
      </c>
    </row>
    <row r="43" spans="1:8" ht="25.5">
      <c r="A43" s="107">
        <v>7.3</v>
      </c>
      <c r="B43" s="204" t="s">
        <v>314</v>
      </c>
      <c r="C43" s="229">
        <v>975959</v>
      </c>
      <c r="D43" s="229">
        <v>825048</v>
      </c>
      <c r="E43" s="247">
        <v>1801007</v>
      </c>
      <c r="F43" s="229">
        <v>4096609</v>
      </c>
      <c r="G43" s="229">
        <v>1188236</v>
      </c>
      <c r="H43" s="230">
        <v>5284845</v>
      </c>
    </row>
    <row r="44" spans="1:8" ht="25.5">
      <c r="A44" s="107">
        <v>7.4</v>
      </c>
      <c r="B44" s="204" t="s">
        <v>315</v>
      </c>
      <c r="C44" s="229">
        <v>2237343</v>
      </c>
      <c r="D44" s="229">
        <v>2815939</v>
      </c>
      <c r="E44" s="247">
        <v>5053282</v>
      </c>
      <c r="F44" s="229">
        <v>2766301</v>
      </c>
      <c r="G44" s="229">
        <v>3145050</v>
      </c>
      <c r="H44" s="230">
        <v>5911351</v>
      </c>
    </row>
    <row r="45" spans="1:8" ht="15.75">
      <c r="A45" s="107">
        <v>8</v>
      </c>
      <c r="B45" s="203" t="s">
        <v>316</v>
      </c>
      <c r="C45" s="229"/>
      <c r="D45" s="229"/>
      <c r="E45" s="247">
        <v>0</v>
      </c>
      <c r="F45" s="229"/>
      <c r="G45" s="229"/>
      <c r="H45" s="230">
        <v>0</v>
      </c>
    </row>
    <row r="46" spans="1:8" ht="15.75">
      <c r="A46" s="107">
        <v>8.1</v>
      </c>
      <c r="B46" s="204" t="s">
        <v>317</v>
      </c>
      <c r="C46" s="229"/>
      <c r="D46" s="229"/>
      <c r="E46" s="247">
        <v>0</v>
      </c>
      <c r="F46" s="229"/>
      <c r="G46" s="229"/>
      <c r="H46" s="230">
        <v>0</v>
      </c>
    </row>
    <row r="47" spans="1:8" ht="15.75">
      <c r="A47" s="107">
        <v>8.1999999999999993</v>
      </c>
      <c r="B47" s="204" t="s">
        <v>318</v>
      </c>
      <c r="C47" s="229"/>
      <c r="D47" s="229"/>
      <c r="E47" s="247">
        <v>0</v>
      </c>
      <c r="F47" s="229"/>
      <c r="G47" s="229"/>
      <c r="H47" s="230">
        <v>0</v>
      </c>
    </row>
    <row r="48" spans="1:8" ht="15.75">
      <c r="A48" s="107">
        <v>8.3000000000000007</v>
      </c>
      <c r="B48" s="204" t="s">
        <v>319</v>
      </c>
      <c r="C48" s="229"/>
      <c r="D48" s="229"/>
      <c r="E48" s="247">
        <v>0</v>
      </c>
      <c r="F48" s="229"/>
      <c r="G48" s="229"/>
      <c r="H48" s="230">
        <v>0</v>
      </c>
    </row>
    <row r="49" spans="1:8" ht="15.75">
      <c r="A49" s="107">
        <v>8.4</v>
      </c>
      <c r="B49" s="204" t="s">
        <v>320</v>
      </c>
      <c r="C49" s="229"/>
      <c r="D49" s="229"/>
      <c r="E49" s="247">
        <v>0</v>
      </c>
      <c r="F49" s="229"/>
      <c r="G49" s="229"/>
      <c r="H49" s="230">
        <v>0</v>
      </c>
    </row>
    <row r="50" spans="1:8" ht="15.75">
      <c r="A50" s="107">
        <v>8.5</v>
      </c>
      <c r="B50" s="204" t="s">
        <v>321</v>
      </c>
      <c r="C50" s="229"/>
      <c r="D50" s="229"/>
      <c r="E50" s="247">
        <v>0</v>
      </c>
      <c r="F50" s="229"/>
      <c r="G50" s="229"/>
      <c r="H50" s="230">
        <v>0</v>
      </c>
    </row>
    <row r="51" spans="1:8" ht="15.75">
      <c r="A51" s="107">
        <v>8.6</v>
      </c>
      <c r="B51" s="204" t="s">
        <v>322</v>
      </c>
      <c r="C51" s="229"/>
      <c r="D51" s="229"/>
      <c r="E51" s="247">
        <v>0</v>
      </c>
      <c r="F51" s="229"/>
      <c r="G51" s="229"/>
      <c r="H51" s="230">
        <v>0</v>
      </c>
    </row>
    <row r="52" spans="1:8" ht="15.75">
      <c r="A52" s="107">
        <v>8.6999999999999993</v>
      </c>
      <c r="B52" s="204" t="s">
        <v>323</v>
      </c>
      <c r="C52" s="229"/>
      <c r="D52" s="229"/>
      <c r="E52" s="247">
        <v>0</v>
      </c>
      <c r="F52" s="229"/>
      <c r="G52" s="229"/>
      <c r="H52" s="230">
        <v>0</v>
      </c>
    </row>
    <row r="53" spans="1:8" ht="16.5" thickBot="1">
      <c r="A53" s="207">
        <v>9</v>
      </c>
      <c r="B53" s="208" t="s">
        <v>324</v>
      </c>
      <c r="C53" s="248"/>
      <c r="D53" s="248"/>
      <c r="E53" s="249">
        <v>0</v>
      </c>
      <c r="F53" s="248"/>
      <c r="G53" s="248"/>
      <c r="H53" s="236">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C5" activePane="bottomRight" state="frozen"/>
      <selection activeCell="C8" sqref="C8:G48"/>
      <selection pane="topRight" activeCell="C8" sqref="C8:G48"/>
      <selection pane="bottomLeft" activeCell="C8" sqref="C8:G48"/>
      <selection pane="bottomRight" activeCell="F18" sqref="F18"/>
    </sheetView>
  </sheetViews>
  <sheetFormatPr defaultColWidth="9.28515625" defaultRowHeight="12.75"/>
  <cols>
    <col min="1" max="1" width="9.5703125" style="1" bestFit="1" customWidth="1"/>
    <col min="2" max="2" width="93.5703125" style="1" customWidth="1"/>
    <col min="3" max="4" width="12.7109375" style="1" customWidth="1"/>
    <col min="5" max="11" width="9.7109375" style="9" customWidth="1"/>
    <col min="12" max="16384" width="9.28515625" style="9"/>
  </cols>
  <sheetData>
    <row r="1" spans="1:7" ht="15">
      <c r="A1" s="14" t="s">
        <v>188</v>
      </c>
      <c r="B1" s="13" t="str">
        <f>Info!C2</f>
        <v>სს სილქ როუდ ბანკი</v>
      </c>
      <c r="C1" s="13"/>
    </row>
    <row r="2" spans="1:7" ht="15">
      <c r="A2" s="14" t="s">
        <v>189</v>
      </c>
      <c r="B2" s="441">
        <f>'4. Off-Balance'!B2</f>
        <v>44561</v>
      </c>
      <c r="C2" s="13"/>
    </row>
    <row r="3" spans="1:7" ht="15">
      <c r="A3" s="14"/>
      <c r="B3" s="13"/>
      <c r="C3" s="13"/>
    </row>
    <row r="4" spans="1:7" ht="15" customHeight="1" thickBot="1">
      <c r="A4" s="198" t="s">
        <v>408</v>
      </c>
      <c r="B4" s="199" t="s">
        <v>187</v>
      </c>
      <c r="C4" s="200" t="s">
        <v>93</v>
      </c>
    </row>
    <row r="5" spans="1:7" ht="15" customHeight="1">
      <c r="A5" s="196" t="s">
        <v>26</v>
      </c>
      <c r="B5" s="197"/>
      <c r="C5" s="442" t="str">
        <f>INT((MONTH($B$2))/3)&amp;"Q"&amp;"-"&amp;YEAR($B$2)</f>
        <v>4Q-2021</v>
      </c>
      <c r="D5" s="442" t="str">
        <f>IF(INT(MONTH($B$2))=3, "4"&amp;"Q"&amp;"-"&amp;YEAR($B$2)-1, IF(INT(MONTH($B$2))=6, "1"&amp;"Q"&amp;"-"&amp;YEAR($B$2), IF(INT(MONTH($B$2))=9, "2"&amp;"Q"&amp;"-"&amp;YEAR($B$2),IF(INT(MONTH($B$2))=12, "3"&amp;"Q"&amp;"-"&amp;YEAR($B$2), 0))))</f>
        <v>3Q-2021</v>
      </c>
      <c r="E5" s="442" t="str">
        <f>IF(INT(MONTH($B$2))=3, "3"&amp;"Q"&amp;"-"&amp;YEAR($B$2)-1, IF(INT(MONTH($B$2))=6, "4"&amp;"Q"&amp;"-"&amp;YEAR($B$2)-1, IF(INT(MONTH($B$2))=9, "1"&amp;"Q"&amp;"-"&amp;YEAR($B$2),IF(INT(MONTH($B$2))=12, "2"&amp;"Q"&amp;"-"&amp;YEAR($B$2), 0))))</f>
        <v>2Q-2021</v>
      </c>
      <c r="F5" s="442" t="str">
        <f>IF(INT(MONTH($B$2))=3, "2"&amp;"Q"&amp;"-"&amp;YEAR($B$2)-1, IF(INT(MONTH($B$2))=6, "3"&amp;"Q"&amp;"-"&amp;YEAR($B$2)-1, IF(INT(MONTH($B$2))=9, "4"&amp;"Q"&amp;"-"&amp;YEAR($B$2)-1,IF(INT(MONTH($B$2))=12, "1"&amp;"Q"&amp;"-"&amp;YEAR($B$2), 0))))</f>
        <v>1Q-2021</v>
      </c>
      <c r="G5" s="442" t="str">
        <f>IF(INT(MONTH($B$2))=3, "1"&amp;"Q"&amp;"-"&amp;YEAR($B$2)-1, IF(INT(MONTH($B$2))=6, "2"&amp;"Q"&amp;"-"&amp;YEAR($B$2)-1, IF(INT(MONTH($B$2))=9, "3"&amp;"Q"&amp;"-"&amp;YEAR($B$2)-1,IF(INT(MONTH($B$2))=12, "4"&amp;"Q"&amp;"-"&amp;YEAR($B$2)-1, 0))))</f>
        <v>4Q-2020</v>
      </c>
    </row>
    <row r="6" spans="1:7" ht="15" customHeight="1">
      <c r="A6" s="374">
        <v>1</v>
      </c>
      <c r="B6" s="427" t="s">
        <v>192</v>
      </c>
      <c r="C6" s="375">
        <f>C7+C9+C10</f>
        <v>53811175.459999993</v>
      </c>
      <c r="D6" s="429">
        <f>D7+D9+D10</f>
        <v>48568360.967</v>
      </c>
      <c r="E6" s="376">
        <f t="shared" ref="E6:G6" si="0">E7+E9+E10</f>
        <v>53087462.533000007</v>
      </c>
      <c r="F6" s="375">
        <f t="shared" si="0"/>
        <v>41286902.445</v>
      </c>
      <c r="G6" s="430">
        <f t="shared" si="0"/>
        <v>42830386.494000003</v>
      </c>
    </row>
    <row r="7" spans="1:7" ht="15" customHeight="1">
      <c r="A7" s="374">
        <v>1.1000000000000001</v>
      </c>
      <c r="B7" s="377" t="s">
        <v>603</v>
      </c>
      <c r="C7" s="378">
        <v>53453855.459999993</v>
      </c>
      <c r="D7" s="431">
        <v>48212211.766999997</v>
      </c>
      <c r="E7" s="378">
        <v>52361139.533000007</v>
      </c>
      <c r="F7" s="378">
        <v>39842699.844999999</v>
      </c>
      <c r="G7" s="432">
        <v>41330128.294</v>
      </c>
    </row>
    <row r="8" spans="1:7" ht="25.5">
      <c r="A8" s="374" t="s">
        <v>251</v>
      </c>
      <c r="B8" s="379" t="s">
        <v>402</v>
      </c>
      <c r="C8" s="378">
        <v>0</v>
      </c>
      <c r="D8" s="431">
        <v>0</v>
      </c>
      <c r="E8" s="378">
        <v>0</v>
      </c>
      <c r="F8" s="378">
        <v>0</v>
      </c>
      <c r="G8" s="432">
        <v>0</v>
      </c>
    </row>
    <row r="9" spans="1:7" ht="15" customHeight="1">
      <c r="A9" s="374">
        <v>1.2</v>
      </c>
      <c r="B9" s="377" t="s">
        <v>22</v>
      </c>
      <c r="C9" s="378">
        <v>155976</v>
      </c>
      <c r="D9" s="431">
        <v>156228</v>
      </c>
      <c r="E9" s="378">
        <v>156603</v>
      </c>
      <c r="F9" s="378">
        <v>159118</v>
      </c>
      <c r="G9" s="432">
        <v>157766</v>
      </c>
    </row>
    <row r="10" spans="1:7" ht="15" customHeight="1">
      <c r="A10" s="374">
        <v>1.3</v>
      </c>
      <c r="B10" s="428" t="s">
        <v>77</v>
      </c>
      <c r="C10" s="378">
        <v>201344</v>
      </c>
      <c r="D10" s="431">
        <v>199921.2</v>
      </c>
      <c r="E10" s="378">
        <v>569720</v>
      </c>
      <c r="F10" s="378">
        <v>1285084.6000000001</v>
      </c>
      <c r="G10" s="432">
        <v>1342492.2</v>
      </c>
    </row>
    <row r="11" spans="1:7" ht="15" customHeight="1">
      <c r="A11" s="374">
        <v>2</v>
      </c>
      <c r="B11" s="427" t="s">
        <v>193</v>
      </c>
      <c r="C11" s="378">
        <v>3328281.2730880897</v>
      </c>
      <c r="D11" s="431">
        <v>6683803.1720572971</v>
      </c>
      <c r="E11" s="378">
        <v>3060146.2058309983</v>
      </c>
      <c r="F11" s="378">
        <v>2799757.8121239999</v>
      </c>
      <c r="G11" s="432">
        <v>2907658.9108784595</v>
      </c>
    </row>
    <row r="12" spans="1:7" ht="15" customHeight="1">
      <c r="A12" s="374">
        <v>3</v>
      </c>
      <c r="B12" s="427" t="s">
        <v>191</v>
      </c>
      <c r="C12" s="378">
        <v>9340583.0187499989</v>
      </c>
      <c r="D12" s="431">
        <v>10603091.6875</v>
      </c>
      <c r="E12" s="378">
        <v>10603091.6875</v>
      </c>
      <c r="F12" s="378">
        <v>10603091.6875</v>
      </c>
      <c r="G12" s="432">
        <v>10603091.6875</v>
      </c>
    </row>
    <row r="13" spans="1:7" ht="15" customHeight="1" thickBot="1">
      <c r="A13" s="120">
        <v>4</v>
      </c>
      <c r="B13" s="435" t="s">
        <v>252</v>
      </c>
      <c r="C13" s="250">
        <f>C6+C11+C12</f>
        <v>66480039.751838081</v>
      </c>
      <c r="D13" s="433">
        <f>D6+D11+D12</f>
        <v>65855255.826557294</v>
      </c>
      <c r="E13" s="251">
        <f t="shared" ref="E13:G13" si="1">E6+E11+E12</f>
        <v>66750700.426331006</v>
      </c>
      <c r="F13" s="250">
        <f t="shared" si="1"/>
        <v>54689751.944623999</v>
      </c>
      <c r="G13" s="434">
        <f t="shared" si="1"/>
        <v>56341137.09237846</v>
      </c>
    </row>
    <row r="14" spans="1:7">
      <c r="B14" s="18"/>
    </row>
    <row r="15" spans="1:7" ht="25.5">
      <c r="B15" s="18" t="s">
        <v>604</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31"/>
  <sheetViews>
    <sheetView showGridLines="0" zoomScaleNormal="100" workbookViewId="0">
      <pane xSplit="1" ySplit="4" topLeftCell="B23" activePane="bottomRight" state="frozen"/>
      <selection activeCell="C8" sqref="C8:G48"/>
      <selection pane="topRight" activeCell="C8" sqref="C8:G48"/>
      <selection pane="bottomLeft" activeCell="C8" sqref="C8:G48"/>
      <selection pane="bottomRight" activeCell="C38" sqref="C38"/>
    </sheetView>
  </sheetViews>
  <sheetFormatPr defaultRowHeight="15"/>
  <cols>
    <col min="1" max="1" width="9.5703125" style="1" bestFit="1" customWidth="1"/>
    <col min="2" max="2" width="58.7109375" style="1" customWidth="1"/>
    <col min="3" max="3" width="34.28515625" style="1" customWidth="1"/>
  </cols>
  <sheetData>
    <row r="1" spans="1:3">
      <c r="A1" s="1" t="s">
        <v>188</v>
      </c>
      <c r="B1" s="1" t="str">
        <f>Info!C2</f>
        <v>სს სილქ როუდ ბანკი</v>
      </c>
    </row>
    <row r="2" spans="1:3">
      <c r="A2" s="1" t="s">
        <v>189</v>
      </c>
      <c r="B2" s="458">
        <f>'1. key ratios'!B2</f>
        <v>44561</v>
      </c>
    </row>
    <row r="4" spans="1:3" ht="25.5" customHeight="1" thickBot="1">
      <c r="A4" s="219" t="s">
        <v>409</v>
      </c>
      <c r="B4" s="52" t="s">
        <v>149</v>
      </c>
      <c r="C4" s="10"/>
    </row>
    <row r="5" spans="1:3" ht="15.75">
      <c r="A5" s="8"/>
      <c r="B5" s="423" t="s">
        <v>150</v>
      </c>
      <c r="C5" s="439" t="s">
        <v>617</v>
      </c>
    </row>
    <row r="6" spans="1:3">
      <c r="A6" s="11">
        <v>1</v>
      </c>
      <c r="B6" s="53" t="s">
        <v>1012</v>
      </c>
      <c r="C6" s="436" t="s">
        <v>1013</v>
      </c>
    </row>
    <row r="7" spans="1:3">
      <c r="A7" s="11">
        <v>2</v>
      </c>
      <c r="B7" s="53" t="s">
        <v>1014</v>
      </c>
      <c r="C7" s="436" t="s">
        <v>1040</v>
      </c>
    </row>
    <row r="8" spans="1:3">
      <c r="A8" s="11">
        <v>3</v>
      </c>
      <c r="B8" s="53" t="s">
        <v>1015</v>
      </c>
      <c r="C8" s="436" t="s">
        <v>1040</v>
      </c>
    </row>
    <row r="9" spans="1:3">
      <c r="A9" s="11">
        <v>4</v>
      </c>
      <c r="B9" s="53" t="s">
        <v>1016</v>
      </c>
      <c r="C9" s="436" t="s">
        <v>1040</v>
      </c>
    </row>
    <row r="10" spans="1:3">
      <c r="A10" s="11">
        <v>5</v>
      </c>
      <c r="B10" s="53" t="s">
        <v>1017</v>
      </c>
      <c r="C10" s="436" t="s">
        <v>1018</v>
      </c>
    </row>
    <row r="11" spans="1:3">
      <c r="A11" s="11"/>
      <c r="B11" s="693"/>
      <c r="C11" s="694"/>
    </row>
    <row r="12" spans="1:3" ht="60">
      <c r="A12" s="11"/>
      <c r="B12" s="424" t="s">
        <v>151</v>
      </c>
      <c r="C12" s="440" t="s">
        <v>618</v>
      </c>
    </row>
    <row r="13" spans="1:3" ht="15.75">
      <c r="A13" s="11">
        <v>1</v>
      </c>
      <c r="B13" s="22" t="s">
        <v>1019</v>
      </c>
      <c r="C13" s="438" t="s">
        <v>1020</v>
      </c>
    </row>
    <row r="14" spans="1:3" ht="15.75">
      <c r="A14" s="11">
        <v>2</v>
      </c>
      <c r="B14" s="22" t="s">
        <v>1035</v>
      </c>
      <c r="C14" s="438" t="s">
        <v>1022</v>
      </c>
    </row>
    <row r="15" spans="1:3" ht="15.75">
      <c r="A15" s="634">
        <v>3</v>
      </c>
      <c r="B15" s="652" t="s">
        <v>1023</v>
      </c>
      <c r="C15" s="438" t="s">
        <v>1036</v>
      </c>
    </row>
    <row r="16" spans="1:3" ht="15.75">
      <c r="A16" s="634">
        <v>4</v>
      </c>
      <c r="B16" s="652" t="s">
        <v>1021</v>
      </c>
      <c r="C16" s="438" t="s">
        <v>1037</v>
      </c>
    </row>
    <row r="17" spans="1:3" ht="30">
      <c r="A17" s="655">
        <v>5</v>
      </c>
      <c r="B17" s="654" t="s">
        <v>1038</v>
      </c>
      <c r="C17" s="653" t="s">
        <v>1039</v>
      </c>
    </row>
    <row r="18" spans="1:3" ht="15.75">
      <c r="A18" s="11"/>
      <c r="B18" s="22"/>
      <c r="C18" s="438"/>
    </row>
    <row r="19" spans="1:3" ht="30" customHeight="1">
      <c r="A19" s="11"/>
      <c r="B19" s="695" t="s">
        <v>152</v>
      </c>
      <c r="C19" s="696"/>
    </row>
    <row r="20" spans="1:3">
      <c r="A20" s="11">
        <v>1</v>
      </c>
      <c r="B20" s="53" t="s">
        <v>1024</v>
      </c>
      <c r="C20" s="639">
        <v>0.61763897792838174</v>
      </c>
    </row>
    <row r="21" spans="1:3">
      <c r="A21" s="634">
        <v>2</v>
      </c>
      <c r="B21" s="635" t="s">
        <v>1025</v>
      </c>
      <c r="C21" s="639">
        <v>0.3823005115591433</v>
      </c>
    </row>
    <row r="22" spans="1:3" ht="15.75" customHeight="1">
      <c r="A22" s="11"/>
      <c r="B22" s="53"/>
      <c r="C22" s="54"/>
    </row>
    <row r="23" spans="1:3" ht="29.25" customHeight="1">
      <c r="A23" s="11"/>
      <c r="B23" s="695" t="s">
        <v>272</v>
      </c>
      <c r="C23" s="696"/>
    </row>
    <row r="24" spans="1:3">
      <c r="A24" s="11">
        <v>1</v>
      </c>
      <c r="B24" s="53" t="s">
        <v>1024</v>
      </c>
      <c r="C24" s="640">
        <v>0.61763900000000005</v>
      </c>
    </row>
    <row r="25" spans="1:3">
      <c r="A25" s="636">
        <v>1.1000000000000001</v>
      </c>
      <c r="B25" s="637" t="s">
        <v>1026</v>
      </c>
      <c r="C25" s="641">
        <v>0.3823185273376683</v>
      </c>
    </row>
    <row r="26" spans="1:3">
      <c r="A26" s="636">
        <v>1.2</v>
      </c>
      <c r="B26" s="637" t="s">
        <v>1027</v>
      </c>
      <c r="C26" s="641">
        <v>0.17652121989193151</v>
      </c>
    </row>
    <row r="27" spans="1:3">
      <c r="A27" s="636">
        <v>1.3</v>
      </c>
      <c r="B27" s="637" t="s">
        <v>1016</v>
      </c>
      <c r="C27" s="641">
        <v>5.8799230698781943E-2</v>
      </c>
    </row>
    <row r="28" spans="1:3">
      <c r="A28" s="636">
        <v>2</v>
      </c>
      <c r="B28" s="637" t="s">
        <v>1025</v>
      </c>
      <c r="C28" s="641">
        <v>0.3823005115591433</v>
      </c>
    </row>
    <row r="29" spans="1:3" ht="27">
      <c r="A29" s="636">
        <v>2.1</v>
      </c>
      <c r="B29" s="637" t="s">
        <v>1028</v>
      </c>
      <c r="C29" s="641">
        <v>0.3823005115591433</v>
      </c>
    </row>
    <row r="30" spans="1:3">
      <c r="A30" s="638" t="s">
        <v>1029</v>
      </c>
      <c r="B30" s="637" t="s">
        <v>1030</v>
      </c>
      <c r="C30" s="641">
        <v>0.3823005115591433</v>
      </c>
    </row>
    <row r="31" spans="1:3" ht="16.5" thickBot="1">
      <c r="A31" s="12"/>
      <c r="B31" s="55"/>
      <c r="C31" s="437"/>
    </row>
  </sheetData>
  <mergeCells count="3">
    <mergeCell ref="B11:C11"/>
    <mergeCell ref="B23:C23"/>
    <mergeCell ref="B19:C19"/>
  </mergeCells>
  <dataValidations count="1">
    <dataValidation type="list" allowBlank="1" showInputMessage="1" showErrorMessage="1" sqref="C6:C10"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23" sqref="C23"/>
    </sheetView>
  </sheetViews>
  <sheetFormatPr defaultRowHeight="15"/>
  <cols>
    <col min="1" max="1" width="9.5703125" style="1" bestFit="1" customWidth="1"/>
    <col min="2" max="2" width="47.5703125" style="1" customWidth="1"/>
    <col min="3" max="3" width="28" style="1" customWidth="1"/>
    <col min="4" max="4" width="22.42578125" style="1" customWidth="1"/>
    <col min="5" max="5" width="18.7109375" style="1" customWidth="1"/>
    <col min="6" max="6" width="12" bestFit="1" customWidth="1"/>
    <col min="7" max="7" width="12.5703125" bestFit="1" customWidth="1"/>
  </cols>
  <sheetData>
    <row r="1" spans="1:5" ht="15.75">
      <c r="A1" s="14" t="s">
        <v>188</v>
      </c>
      <c r="B1" s="13" t="str">
        <f>Info!C2</f>
        <v>სს სილქ როუდ ბანკი</v>
      </c>
    </row>
    <row r="2" spans="1:5" s="14" customFormat="1" ht="15.75" customHeight="1">
      <c r="A2" s="14" t="s">
        <v>189</v>
      </c>
      <c r="B2" s="458">
        <f>'1. key ratios'!B2</f>
        <v>44561</v>
      </c>
    </row>
    <row r="3" spans="1:5" s="14" customFormat="1" ht="15.75" customHeight="1"/>
    <row r="4" spans="1:5" s="14" customFormat="1" ht="15.75" customHeight="1" thickBot="1">
      <c r="A4" s="220" t="s">
        <v>410</v>
      </c>
      <c r="B4" s="221" t="s">
        <v>262</v>
      </c>
      <c r="C4" s="175"/>
      <c r="D4" s="175"/>
      <c r="E4" s="176" t="s">
        <v>93</v>
      </c>
    </row>
    <row r="5" spans="1:5" s="108" customFormat="1" ht="17.649999999999999" customHeight="1">
      <c r="A5" s="345"/>
      <c r="B5" s="346"/>
      <c r="C5" s="174" t="s">
        <v>0</v>
      </c>
      <c r="D5" s="174" t="s">
        <v>1</v>
      </c>
      <c r="E5" s="347" t="s">
        <v>2</v>
      </c>
    </row>
    <row r="6" spans="1:5" ht="14.65" customHeight="1">
      <c r="A6" s="348"/>
      <c r="B6" s="697" t="s">
        <v>231</v>
      </c>
      <c r="C6" s="697" t="s">
        <v>230</v>
      </c>
      <c r="D6" s="698" t="s">
        <v>229</v>
      </c>
      <c r="E6" s="699"/>
    </row>
    <row r="7" spans="1:5" ht="99.6" customHeight="1">
      <c r="A7" s="348"/>
      <c r="B7" s="697"/>
      <c r="C7" s="697"/>
      <c r="D7" s="343" t="s">
        <v>228</v>
      </c>
      <c r="E7" s="344" t="s">
        <v>520</v>
      </c>
    </row>
    <row r="8" spans="1:5">
      <c r="A8" s="349">
        <v>1</v>
      </c>
      <c r="B8" s="350" t="s">
        <v>154</v>
      </c>
      <c r="C8" s="351">
        <v>1536967.12</v>
      </c>
      <c r="D8" s="351"/>
      <c r="E8" s="352">
        <v>1536967.12</v>
      </c>
    </row>
    <row r="9" spans="1:5">
      <c r="A9" s="349">
        <v>2</v>
      </c>
      <c r="B9" s="350" t="s">
        <v>155</v>
      </c>
      <c r="C9" s="351">
        <v>2296251.4700000002</v>
      </c>
      <c r="D9" s="351"/>
      <c r="E9" s="352">
        <v>2296251.4700000002</v>
      </c>
    </row>
    <row r="10" spans="1:5">
      <c r="A10" s="349">
        <v>3</v>
      </c>
      <c r="B10" s="350" t="s">
        <v>227</v>
      </c>
      <c r="C10" s="351">
        <v>12630562.100000001</v>
      </c>
      <c r="D10" s="351"/>
      <c r="E10" s="352">
        <v>12630562.100000001</v>
      </c>
    </row>
    <row r="11" spans="1:5">
      <c r="A11" s="349">
        <v>4</v>
      </c>
      <c r="B11" s="350" t="s">
        <v>185</v>
      </c>
      <c r="C11" s="351">
        <v>0</v>
      </c>
      <c r="D11" s="351"/>
      <c r="E11" s="352">
        <v>0</v>
      </c>
    </row>
    <row r="12" spans="1:5">
      <c r="A12" s="349">
        <v>5</v>
      </c>
      <c r="B12" s="350" t="s">
        <v>157</v>
      </c>
      <c r="C12" s="351">
        <v>39801872.650000006</v>
      </c>
      <c r="D12" s="351"/>
      <c r="E12" s="352">
        <v>39801872.650000006</v>
      </c>
    </row>
    <row r="13" spans="1:5">
      <c r="A13" s="349">
        <v>6.1</v>
      </c>
      <c r="B13" s="350" t="s">
        <v>158</v>
      </c>
      <c r="C13" s="353">
        <v>15968818.640000001</v>
      </c>
      <c r="D13" s="351"/>
      <c r="E13" s="352">
        <v>15968818.640000001</v>
      </c>
    </row>
    <row r="14" spans="1:5">
      <c r="A14" s="349">
        <v>6.2</v>
      </c>
      <c r="B14" s="354" t="s">
        <v>159</v>
      </c>
      <c r="C14" s="353">
        <v>-1112925.48</v>
      </c>
      <c r="D14" s="351"/>
      <c r="E14" s="352">
        <v>-1112925.48</v>
      </c>
    </row>
    <row r="15" spans="1:5">
      <c r="A15" s="349">
        <v>6</v>
      </c>
      <c r="B15" s="350" t="s">
        <v>226</v>
      </c>
      <c r="C15" s="351">
        <v>14855893.16</v>
      </c>
      <c r="D15" s="351"/>
      <c r="E15" s="352">
        <v>14855893.16</v>
      </c>
    </row>
    <row r="16" spans="1:5">
      <c r="A16" s="349">
        <v>7</v>
      </c>
      <c r="B16" s="350" t="s">
        <v>161</v>
      </c>
      <c r="C16" s="351">
        <v>1207808.5599999998</v>
      </c>
      <c r="D16" s="351"/>
      <c r="E16" s="352">
        <v>1207808.5599999998</v>
      </c>
    </row>
    <row r="17" spans="1:7">
      <c r="A17" s="349">
        <v>8</v>
      </c>
      <c r="B17" s="350" t="s">
        <v>162</v>
      </c>
      <c r="C17" s="351">
        <v>129064.76</v>
      </c>
      <c r="D17" s="351"/>
      <c r="E17" s="352">
        <v>129064.76</v>
      </c>
      <c r="F17" s="3"/>
      <c r="G17" s="3"/>
    </row>
    <row r="18" spans="1:7">
      <c r="A18" s="349">
        <v>9</v>
      </c>
      <c r="B18" s="350" t="s">
        <v>163</v>
      </c>
      <c r="C18" s="351">
        <v>20000</v>
      </c>
      <c r="D18" s="351"/>
      <c r="E18" s="352">
        <v>20000</v>
      </c>
      <c r="G18" s="3"/>
    </row>
    <row r="19" spans="1:7" ht="25.5">
      <c r="A19" s="349">
        <v>10</v>
      </c>
      <c r="B19" s="350" t="s">
        <v>164</v>
      </c>
      <c r="C19" s="351">
        <v>16493714.329999996</v>
      </c>
      <c r="D19" s="351">
        <v>240786.11999999988</v>
      </c>
      <c r="E19" s="352">
        <v>16252928.209999997</v>
      </c>
      <c r="G19" s="3"/>
    </row>
    <row r="20" spans="1:7">
      <c r="A20" s="349">
        <v>11</v>
      </c>
      <c r="B20" s="350" t="s">
        <v>165</v>
      </c>
      <c r="C20" s="351">
        <v>1910654.09</v>
      </c>
      <c r="D20" s="351"/>
      <c r="E20" s="352">
        <v>1910654.09</v>
      </c>
    </row>
    <row r="21" spans="1:7" ht="39" thickBot="1">
      <c r="A21" s="355"/>
      <c r="B21" s="356" t="s">
        <v>484</v>
      </c>
      <c r="C21" s="300">
        <f>SUM(C8:C12, C15:C20)</f>
        <v>90882788.24000001</v>
      </c>
      <c r="D21" s="300">
        <f>SUM(D8:D12, D15:D20)</f>
        <v>240786.11999999988</v>
      </c>
      <c r="E21" s="357">
        <f>SUM(E8:E12, E15:E20)</f>
        <v>90642002.120000005</v>
      </c>
    </row>
    <row r="22" spans="1:7">
      <c r="A22"/>
      <c r="B22"/>
      <c r="C22"/>
      <c r="D22"/>
      <c r="E22"/>
    </row>
    <row r="23" spans="1:7">
      <c r="A23"/>
      <c r="B23"/>
      <c r="C23"/>
      <c r="D23"/>
      <c r="E23"/>
    </row>
    <row r="25" spans="1:7" s="1" customFormat="1">
      <c r="B25" s="57"/>
      <c r="F25"/>
      <c r="G25"/>
    </row>
    <row r="26" spans="1:7" s="1" customFormat="1">
      <c r="B26" s="58"/>
      <c r="F26"/>
      <c r="G26"/>
    </row>
    <row r="27" spans="1:7" s="1" customFormat="1">
      <c r="B27" s="57"/>
      <c r="F27"/>
      <c r="G27"/>
    </row>
    <row r="28" spans="1:7" s="1" customFormat="1">
      <c r="B28" s="57"/>
      <c r="F28"/>
      <c r="G28"/>
    </row>
    <row r="29" spans="1:7" s="1" customFormat="1">
      <c r="B29" s="57"/>
      <c r="F29"/>
      <c r="G29"/>
    </row>
    <row r="30" spans="1:7" s="1" customFormat="1">
      <c r="B30" s="57"/>
      <c r="F30"/>
      <c r="G30"/>
    </row>
    <row r="31" spans="1:7" s="1" customFormat="1">
      <c r="B31" s="57"/>
      <c r="F31"/>
      <c r="G31"/>
    </row>
    <row r="32" spans="1:7" s="1" customFormat="1">
      <c r="B32" s="58"/>
      <c r="F32"/>
      <c r="G32"/>
    </row>
    <row r="33" spans="2:7" s="1" customFormat="1">
      <c r="B33" s="58"/>
      <c r="F33"/>
      <c r="G33"/>
    </row>
    <row r="34" spans="2:7" s="1" customFormat="1">
      <c r="B34" s="58"/>
      <c r="F34"/>
      <c r="G34"/>
    </row>
    <row r="35" spans="2:7" s="1" customFormat="1">
      <c r="B35" s="58"/>
      <c r="F35"/>
      <c r="G35"/>
    </row>
    <row r="36" spans="2:7" s="1" customFormat="1">
      <c r="B36" s="58"/>
      <c r="F36"/>
      <c r="G36"/>
    </row>
    <row r="37" spans="2:7" s="1" customFormat="1">
      <c r="B37" s="5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B19" sqref="B19"/>
    </sheetView>
  </sheetViews>
  <sheetFormatPr defaultRowHeight="15" outlineLevelRow="1"/>
  <cols>
    <col min="1" max="1" width="9.5703125" style="1" bestFit="1" customWidth="1"/>
    <col min="2" max="2" width="114.28515625" style="1"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სილქ როუდ ბანკი</v>
      </c>
    </row>
    <row r="2" spans="1:6" s="14" customFormat="1" ht="15.75" customHeight="1">
      <c r="A2" s="14" t="s">
        <v>189</v>
      </c>
      <c r="B2" s="618">
        <f>'1. key ratios'!B2</f>
        <v>44561</v>
      </c>
      <c r="C2"/>
      <c r="D2"/>
      <c r="E2"/>
      <c r="F2"/>
    </row>
    <row r="3" spans="1:6" s="14" customFormat="1" ht="15.75" customHeight="1">
      <c r="C3"/>
      <c r="D3"/>
      <c r="E3"/>
      <c r="F3"/>
    </row>
    <row r="4" spans="1:6" s="14" customFormat="1" ht="26.25" thickBot="1">
      <c r="A4" s="14" t="s">
        <v>411</v>
      </c>
      <c r="B4" s="182" t="s">
        <v>265</v>
      </c>
      <c r="C4" s="176" t="s">
        <v>93</v>
      </c>
      <c r="D4"/>
      <c r="E4"/>
      <c r="F4"/>
    </row>
    <row r="5" spans="1:6" ht="26.25">
      <c r="A5" s="177">
        <v>1</v>
      </c>
      <c r="B5" s="178" t="s">
        <v>433</v>
      </c>
      <c r="C5" s="252">
        <f>'7. LI1'!E21</f>
        <v>90642002.120000005</v>
      </c>
    </row>
    <row r="6" spans="1:6">
      <c r="A6" s="107">
        <v>2.1</v>
      </c>
      <c r="B6" s="184" t="s">
        <v>266</v>
      </c>
      <c r="C6" s="253">
        <v>255863.6</v>
      </c>
    </row>
    <row r="7" spans="1:6" s="2" customFormat="1" ht="25.5" outlineLevel="1">
      <c r="A7" s="183">
        <v>2.2000000000000002</v>
      </c>
      <c r="B7" s="179" t="s">
        <v>267</v>
      </c>
      <c r="C7" s="254">
        <v>10067200</v>
      </c>
    </row>
    <row r="8" spans="1:6" s="2" customFormat="1" ht="26.25">
      <c r="A8" s="183">
        <v>3</v>
      </c>
      <c r="B8" s="180" t="s">
        <v>434</v>
      </c>
      <c r="C8" s="255">
        <f>SUM(C5:C7)</f>
        <v>100965065.72</v>
      </c>
    </row>
    <row r="9" spans="1:6">
      <c r="A9" s="107">
        <v>4</v>
      </c>
      <c r="B9" s="187" t="s">
        <v>263</v>
      </c>
      <c r="C9" s="253">
        <v>363095.33</v>
      </c>
    </row>
    <row r="10" spans="1:6" s="2" customFormat="1" ht="25.5" outlineLevel="1">
      <c r="A10" s="183">
        <v>5.0999999999999996</v>
      </c>
      <c r="B10" s="179" t="s">
        <v>273</v>
      </c>
      <c r="C10" s="254">
        <v>-99887.6</v>
      </c>
    </row>
    <row r="11" spans="1:6" s="2" customFormat="1" ht="25.5" outlineLevel="1">
      <c r="A11" s="183">
        <v>5.2</v>
      </c>
      <c r="B11" s="179" t="s">
        <v>274</v>
      </c>
      <c r="C11" s="254">
        <v>-9865856</v>
      </c>
    </row>
    <row r="12" spans="1:6" s="2" customFormat="1">
      <c r="A12" s="183">
        <v>6</v>
      </c>
      <c r="B12" s="185" t="s">
        <v>605</v>
      </c>
      <c r="C12" s="254">
        <v>0</v>
      </c>
    </row>
    <row r="13" spans="1:6" s="2" customFormat="1" ht="15.75" thickBot="1">
      <c r="A13" s="186">
        <v>7</v>
      </c>
      <c r="B13" s="181" t="s">
        <v>264</v>
      </c>
      <c r="C13" s="256">
        <f>SUM(C8:C12)</f>
        <v>91362417.450000003</v>
      </c>
    </row>
    <row r="15" spans="1:6" ht="26.25">
      <c r="B15" s="18" t="s">
        <v>606</v>
      </c>
    </row>
    <row r="17" spans="2:9" s="1" customFormat="1">
      <c r="B17" s="59"/>
      <c r="C17"/>
      <c r="D17"/>
      <c r="E17"/>
      <c r="F17"/>
      <c r="G17"/>
      <c r="H17"/>
      <c r="I17"/>
    </row>
    <row r="18" spans="2:9" s="1" customFormat="1">
      <c r="B18" s="56"/>
      <c r="C18"/>
      <c r="D18"/>
      <c r="E18"/>
      <c r="F18"/>
      <c r="G18"/>
      <c r="H18"/>
      <c r="I18"/>
    </row>
    <row r="19" spans="2:9" s="1" customFormat="1">
      <c r="B19" s="56"/>
      <c r="C19"/>
      <c r="D19"/>
      <c r="E19"/>
      <c r="F19"/>
      <c r="G19"/>
      <c r="H19"/>
      <c r="I19"/>
    </row>
    <row r="20" spans="2:9" s="1" customFormat="1">
      <c r="B20" s="58"/>
      <c r="C20"/>
      <c r="D20"/>
      <c r="E20"/>
      <c r="F20"/>
      <c r="G20"/>
      <c r="H20"/>
      <c r="I20"/>
    </row>
    <row r="21" spans="2:9" s="1" customFormat="1">
      <c r="B21" s="57"/>
      <c r="C21"/>
      <c r="D21"/>
      <c r="E21"/>
      <c r="F21"/>
      <c r="G21"/>
      <c r="H21"/>
      <c r="I21"/>
    </row>
    <row r="22" spans="2:9" s="1" customFormat="1">
      <c r="B22" s="58"/>
      <c r="C22"/>
      <c r="D22"/>
      <c r="E22"/>
      <c r="F22"/>
      <c r="G22"/>
      <c r="H22"/>
      <c r="I22"/>
    </row>
    <row r="23" spans="2:9" s="1" customFormat="1">
      <c r="B23" s="57"/>
      <c r="C23"/>
      <c r="D23"/>
      <c r="E23"/>
      <c r="F23"/>
      <c r="G23"/>
      <c r="H23"/>
      <c r="I23"/>
    </row>
    <row r="24" spans="2:9" s="1" customFormat="1">
      <c r="B24" s="57"/>
      <c r="C24"/>
      <c r="D24"/>
      <c r="E24"/>
      <c r="F24"/>
      <c r="G24"/>
      <c r="H24"/>
      <c r="I24"/>
    </row>
    <row r="25" spans="2:9" s="1" customFormat="1">
      <c r="B25" s="57"/>
      <c r="C25"/>
      <c r="D25"/>
      <c r="E25"/>
      <c r="F25"/>
      <c r="G25"/>
      <c r="H25"/>
      <c r="I25"/>
    </row>
    <row r="26" spans="2:9" s="1" customFormat="1">
      <c r="B26" s="57"/>
      <c r="C26"/>
      <c r="D26"/>
      <c r="E26"/>
      <c r="F26"/>
      <c r="G26"/>
      <c r="H26"/>
      <c r="I26"/>
    </row>
    <row r="27" spans="2:9" s="1" customFormat="1">
      <c r="B27" s="57"/>
      <c r="C27"/>
      <c r="D27"/>
      <c r="E27"/>
      <c r="F27"/>
      <c r="G27"/>
      <c r="H27"/>
      <c r="I27"/>
    </row>
    <row r="28" spans="2:9" s="1" customFormat="1">
      <c r="B28" s="58"/>
      <c r="C28"/>
      <c r="D28"/>
      <c r="E28"/>
      <c r="F28"/>
      <c r="G28"/>
      <c r="H28"/>
      <c r="I28"/>
    </row>
    <row r="29" spans="2:9" s="1" customFormat="1">
      <c r="B29" s="58"/>
      <c r="C29"/>
      <c r="D29"/>
      <c r="E29"/>
      <c r="F29"/>
      <c r="G29"/>
      <c r="H29"/>
      <c r="I29"/>
    </row>
    <row r="30" spans="2:9" s="1" customFormat="1">
      <c r="B30" s="58"/>
      <c r="C30"/>
      <c r="D30"/>
      <c r="E30"/>
      <c r="F30"/>
      <c r="G30"/>
      <c r="H30"/>
      <c r="I30"/>
    </row>
    <row r="31" spans="2:9" s="1" customFormat="1">
      <c r="B31" s="58"/>
      <c r="C31"/>
      <c r="D31"/>
      <c r="E31"/>
      <c r="F31"/>
      <c r="G31"/>
      <c r="H31"/>
      <c r="I31"/>
    </row>
    <row r="32" spans="2:9" s="1" customFormat="1">
      <c r="B32" s="58"/>
      <c r="C32"/>
      <c r="D32"/>
      <c r="E32"/>
      <c r="F32"/>
      <c r="G32"/>
      <c r="H32"/>
      <c r="I32"/>
    </row>
    <row r="33" spans="2:9" s="1" customFormat="1">
      <c r="B33" s="5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Ay9GTzXk24lTGlT1rT2qlhVRN/pQKGD0kPfCMKQhs0w=</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I2yzInzI9Jinx9kaHBx0mPQU+pBkzCLvQlWSBICQHV4=</DigestValue>
    </Reference>
  </SignedInfo>
  <SignatureValue>ciZW1ddFxVIU9HInInAQhllb/ICl7K7qYKFQ1mJadVaA/VvfcLfcxRidSiREtzdA0urLeO6Slkva
UgtSXhaoU9Z5zu+Ro2a5DG/NmbNI9W0W6kA2DTdzrf6RzZsxDO/fFB3bPBeaVj8zOirC6oaC0KUO
fmynwXeL4GIxHdMFvScNQDoPSCUB4nbVkFz44fqHgNeIEJSdPT1wcXmbagkFBn8Ff+GShcwevfIV
FuBx13uTf0Jvs9BYEZPuuTUPTtvvb7Xu3r4Wfw79MoXzLvdRg+JQJRk+nQM1B8sDTBZZ2HQGAvNR
sgDgoG5rbSLhvUaIAUm4eT9TzVecUrkXZwbghA==</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g8uyXca3upsNKTsXYibLtdHlfD83b3YQpkPUsV6AWrw=</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sZL0vcOXX1fCV8XkDFimgW1OpzmbmKW/Cy8iaoDBlD4=</DigestValue>
      </Reference>
      <Reference URI="/xl/styles.xml?ContentType=application/vnd.openxmlformats-officedocument.spreadsheetml.styles+xml">
        <DigestMethod Algorithm="http://www.w3.org/2001/04/xmlenc#sha256"/>
        <DigestValue>x11ukdj4XqTkMqLToB68nNT8nTQMDcyM9c6F5NFBah4=</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5LvflG/b7d6R/1WKhzJNUuxdCQttWDNinJed7cvk0g0=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bfIg4HV4UOaS0efB7pSCKUTPU8/8dcn+GZQtCeDbo3s=</DigestValue>
      </Reference>
      <Reference URI="/xl/worksheets/sheet10.xml?ContentType=application/vnd.openxmlformats-officedocument.spreadsheetml.worksheet+xml">
        <DigestMethod Algorithm="http://www.w3.org/2001/04/xmlenc#sha256"/>
        <DigestValue>0lRMlTEu7x6O2FUbylKMUXBpo0WM0WCOQ+VtpU7ZD2I=</DigestValue>
      </Reference>
      <Reference URI="/xl/worksheets/sheet11.xml?ContentType=application/vnd.openxmlformats-officedocument.spreadsheetml.worksheet+xml">
        <DigestMethod Algorithm="http://www.w3.org/2001/04/xmlenc#sha256"/>
        <DigestValue>R16t6L8gg842hSJ0C/fqUcFwB0gJlD7dE5wtZKPZDus=</DigestValue>
      </Reference>
      <Reference URI="/xl/worksheets/sheet12.xml?ContentType=application/vnd.openxmlformats-officedocument.spreadsheetml.worksheet+xml">
        <DigestMethod Algorithm="http://www.w3.org/2001/04/xmlenc#sha256"/>
        <DigestValue>Wnqoe9paRJN5beW28+tlgwmlbiD+XfUI4WOY3rilqoQ=</DigestValue>
      </Reference>
      <Reference URI="/xl/worksheets/sheet13.xml?ContentType=application/vnd.openxmlformats-officedocument.spreadsheetml.worksheet+xml">
        <DigestMethod Algorithm="http://www.w3.org/2001/04/xmlenc#sha256"/>
        <DigestValue>54Iq1Pf1G6/jqPZ9R1MY5nt+FJuu/ot3vZCGJaAJ0tg=</DigestValue>
      </Reference>
      <Reference URI="/xl/worksheets/sheet14.xml?ContentType=application/vnd.openxmlformats-officedocument.spreadsheetml.worksheet+xml">
        <DigestMethod Algorithm="http://www.w3.org/2001/04/xmlenc#sha256"/>
        <DigestValue>ms40wr1O7JeHSe7HF79tBgV24K9O4BqIvPlE/ZIJsOI=</DigestValue>
      </Reference>
      <Reference URI="/xl/worksheets/sheet15.xml?ContentType=application/vnd.openxmlformats-officedocument.spreadsheetml.worksheet+xml">
        <DigestMethod Algorithm="http://www.w3.org/2001/04/xmlenc#sha256"/>
        <DigestValue>sFi9UQ20WSIcEu+VRR6gryuwPf7TlocupbzKgQkRqYw=</DigestValue>
      </Reference>
      <Reference URI="/xl/worksheets/sheet16.xml?ContentType=application/vnd.openxmlformats-officedocument.spreadsheetml.worksheet+xml">
        <DigestMethod Algorithm="http://www.w3.org/2001/04/xmlenc#sha256"/>
        <DigestValue>ciPGnxMfCKZM1j6etOVO7ffkgIWbDUDkAVvSTKN9LTM=</DigestValue>
      </Reference>
      <Reference URI="/xl/worksheets/sheet17.xml?ContentType=application/vnd.openxmlformats-officedocument.spreadsheetml.worksheet+xml">
        <DigestMethod Algorithm="http://www.w3.org/2001/04/xmlenc#sha256"/>
        <DigestValue>8zTN4a7srK9GvyNYxAzOHq4mfA+DOMWqGzzzkftDtkM=</DigestValue>
      </Reference>
      <Reference URI="/xl/worksheets/sheet18.xml?ContentType=application/vnd.openxmlformats-officedocument.spreadsheetml.worksheet+xml">
        <DigestMethod Algorithm="http://www.w3.org/2001/04/xmlenc#sha256"/>
        <DigestValue>QN/N72B5L01M7hDd+lJ5K7VAXgNYsp1afWgRLxSp2uw=</DigestValue>
      </Reference>
      <Reference URI="/xl/worksheets/sheet19.xml?ContentType=application/vnd.openxmlformats-officedocument.spreadsheetml.worksheet+xml">
        <DigestMethod Algorithm="http://www.w3.org/2001/04/xmlenc#sha256"/>
        <DigestValue>bMBa4nyNd9FucQkQYYd6lAindPfuHZl/U8VtXcJkXpo=</DigestValue>
      </Reference>
      <Reference URI="/xl/worksheets/sheet2.xml?ContentType=application/vnd.openxmlformats-officedocument.spreadsheetml.worksheet+xml">
        <DigestMethod Algorithm="http://www.w3.org/2001/04/xmlenc#sha256"/>
        <DigestValue>3p+UNQF4wLZiOqJERa9SSRxmmYyNI9DWwRIoIJNORYA=</DigestValue>
      </Reference>
      <Reference URI="/xl/worksheets/sheet20.xml?ContentType=application/vnd.openxmlformats-officedocument.spreadsheetml.worksheet+xml">
        <DigestMethod Algorithm="http://www.w3.org/2001/04/xmlenc#sha256"/>
        <DigestValue>alfi1xGNVvBQHc8dQ3KNV5kXF/U88+BdWOqrjF6jp4U=</DigestValue>
      </Reference>
      <Reference URI="/xl/worksheets/sheet21.xml?ContentType=application/vnd.openxmlformats-officedocument.spreadsheetml.worksheet+xml">
        <DigestMethod Algorithm="http://www.w3.org/2001/04/xmlenc#sha256"/>
        <DigestValue>pVW9fkT9XzRpRydXMQoHD4L0MkKNtFvaqZQ94MoMG7o=</DigestValue>
      </Reference>
      <Reference URI="/xl/worksheets/sheet22.xml?ContentType=application/vnd.openxmlformats-officedocument.spreadsheetml.worksheet+xml">
        <DigestMethod Algorithm="http://www.w3.org/2001/04/xmlenc#sha256"/>
        <DigestValue>JNoC2c10zBrzuTLuex+6CznY7SxjDagnPqLTTxl5xI0=</DigestValue>
      </Reference>
      <Reference URI="/xl/worksheets/sheet23.xml?ContentType=application/vnd.openxmlformats-officedocument.spreadsheetml.worksheet+xml">
        <DigestMethod Algorithm="http://www.w3.org/2001/04/xmlenc#sha256"/>
        <DigestValue>7A+RNmchG2Ko5QFseYj7Eyk5bz0qM3KUZBy6cjTMZIo=</DigestValue>
      </Reference>
      <Reference URI="/xl/worksheets/sheet24.xml?ContentType=application/vnd.openxmlformats-officedocument.spreadsheetml.worksheet+xml">
        <DigestMethod Algorithm="http://www.w3.org/2001/04/xmlenc#sha256"/>
        <DigestValue>OZsYUDDwe9qhHPsngJ8TlqXn3WfXJkXJrfABVxcFC2Q=</DigestValue>
      </Reference>
      <Reference URI="/xl/worksheets/sheet25.xml?ContentType=application/vnd.openxmlformats-officedocument.spreadsheetml.worksheet+xml">
        <DigestMethod Algorithm="http://www.w3.org/2001/04/xmlenc#sha256"/>
        <DigestValue>Q3C1vh99DgYi+1tZnhGhPv/rN9gE+sJGmc2gSKZyOuY=</DigestValue>
      </Reference>
      <Reference URI="/xl/worksheets/sheet26.xml?ContentType=application/vnd.openxmlformats-officedocument.spreadsheetml.worksheet+xml">
        <DigestMethod Algorithm="http://www.w3.org/2001/04/xmlenc#sha256"/>
        <DigestValue>dGJBsKKXyIG66uvsdAsmQb/F+mIdNnuV1K1Rn2ymCBw=</DigestValue>
      </Reference>
      <Reference URI="/xl/worksheets/sheet27.xml?ContentType=application/vnd.openxmlformats-officedocument.spreadsheetml.worksheet+xml">
        <DigestMethod Algorithm="http://www.w3.org/2001/04/xmlenc#sha256"/>
        <DigestValue>wf/O4526xrRlF2A3rwpUcbHdC1uycckGfTrOBpoaW/U=</DigestValue>
      </Reference>
      <Reference URI="/xl/worksheets/sheet28.xml?ContentType=application/vnd.openxmlformats-officedocument.spreadsheetml.worksheet+xml">
        <DigestMethod Algorithm="http://www.w3.org/2001/04/xmlenc#sha256"/>
        <DigestValue>RuvBcLkEpWdmUiUnL2hppA5woDyldBBPg+lFdrzUF2I=</DigestValue>
      </Reference>
      <Reference URI="/xl/worksheets/sheet29.xml?ContentType=application/vnd.openxmlformats-officedocument.spreadsheetml.worksheet+xml">
        <DigestMethod Algorithm="http://www.w3.org/2001/04/xmlenc#sha256"/>
        <DigestValue>Puk2x3owbKPuP1TgARgoz24gppTmKMAcdu+uSjWK3Dk=</DigestValue>
      </Reference>
      <Reference URI="/xl/worksheets/sheet3.xml?ContentType=application/vnd.openxmlformats-officedocument.spreadsheetml.worksheet+xml">
        <DigestMethod Algorithm="http://www.w3.org/2001/04/xmlenc#sha256"/>
        <DigestValue>u5PPCJXB1eQM3zI8vl8h0wTFDT+tghUw80ouo7AHotY=</DigestValue>
      </Reference>
      <Reference URI="/xl/worksheets/sheet30.xml?ContentType=application/vnd.openxmlformats-officedocument.spreadsheetml.worksheet+xml">
        <DigestMethod Algorithm="http://www.w3.org/2001/04/xmlenc#sha256"/>
        <DigestValue>lL+te4Y1dT20NjrG56UXaIcqTIVbPoisNIfJsuZCKXI=</DigestValue>
      </Reference>
      <Reference URI="/xl/worksheets/sheet4.xml?ContentType=application/vnd.openxmlformats-officedocument.spreadsheetml.worksheet+xml">
        <DigestMethod Algorithm="http://www.w3.org/2001/04/xmlenc#sha256"/>
        <DigestValue>wVvNG7WUDiFxbVZT4DpC6wsITL3/FeTxlrqsNr3GLGQ=</DigestValue>
      </Reference>
      <Reference URI="/xl/worksheets/sheet5.xml?ContentType=application/vnd.openxmlformats-officedocument.spreadsheetml.worksheet+xml">
        <DigestMethod Algorithm="http://www.w3.org/2001/04/xmlenc#sha256"/>
        <DigestValue>dhOEUYTOJS71MMWyC+wvZ5MxDkDTQMgNynpgBsgGv40=</DigestValue>
      </Reference>
      <Reference URI="/xl/worksheets/sheet6.xml?ContentType=application/vnd.openxmlformats-officedocument.spreadsheetml.worksheet+xml">
        <DigestMethod Algorithm="http://www.w3.org/2001/04/xmlenc#sha256"/>
        <DigestValue>kGbWbVLrvgZxmxTaPY+zEMdvzxNWSbbGbK/W3hLK2hQ=</DigestValue>
      </Reference>
      <Reference URI="/xl/worksheets/sheet7.xml?ContentType=application/vnd.openxmlformats-officedocument.spreadsheetml.worksheet+xml">
        <DigestMethod Algorithm="http://www.w3.org/2001/04/xmlenc#sha256"/>
        <DigestValue>Za5jVeB2S9MC4Wo69/wU8uwc/XlCjpdDlqT76oOrnxk=</DigestValue>
      </Reference>
      <Reference URI="/xl/worksheets/sheet8.xml?ContentType=application/vnd.openxmlformats-officedocument.spreadsheetml.worksheet+xml">
        <DigestMethod Algorithm="http://www.w3.org/2001/04/xmlenc#sha256"/>
        <DigestValue>O568kxOEP7Q0WYff3EXdP90/M/9VQQc5lIzMX1y53vs=</DigestValue>
      </Reference>
      <Reference URI="/xl/worksheets/sheet9.xml?ContentType=application/vnd.openxmlformats-officedocument.spreadsheetml.worksheet+xml">
        <DigestMethod Algorithm="http://www.w3.org/2001/04/xmlenc#sha256"/>
        <DigestValue>R3yd6tKg02xscUi6Yt65EwNM3usiu7v356kM8iiZmOc=</DigestValue>
      </Reference>
    </Manifest>
    <SignatureProperties>
      <SignatureProperty Id="idSignatureTime" Target="#idPackageSignature">
        <mdssi:SignatureTime xmlns:mdssi="http://schemas.openxmlformats.org/package/2006/digital-signature">
          <mdssi:Format>YYYY-MM-DDThh:mm:ssTZD</mdssi:Format>
          <mdssi:Value>2023-03-01T12:30:15Z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2023-03-01T12:30:15Z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EeqpK2A22FAwNktxifmYr8vzE04Qs018568wa2n+ncw=</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Y5L7716uyuMr9TIIKGm6XI/KNSQNSSkQ0Y9AaOhqPXU=</DigestValue>
    </Reference>
  </SignedInfo>
  <SignatureValue>D4To50lwgOozvHUviAKcVNBld4ltW9aBbgvVoNEGZpNoMm3QldwNLMCIxvJq4FEZy9d0PXQmot7q
xGX/z8ZZsU10jyUApfqZAA6e840t1fheAxjFXA9dSXmwvHRxzr0vk5nZznBDLsaOlPxU0+gSoW80
twqc4u1n6f+ZP85FHcKyMq2ClxBGX6gVl6sVxDix7jRJeoR6JBYa7OLYSMzhyIoL2KEx2WwQ0f2t
ZhavK5VVA5/URg86PAj8BzesvcEiAAqL8B3IzRtIvAr7XT97clVPpWZ3tSLjE0ze7wbec2MBpPCL
2Qcny54zhpdp4VOsvx/UvCPoJr6IlZLICYuaYw==</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g8uyXca3upsNKTsXYibLtdHlfD83b3YQpkPUsV6AWrw=</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sZL0vcOXX1fCV8XkDFimgW1OpzmbmKW/Cy8iaoDBlD4=</DigestValue>
      </Reference>
      <Reference URI="/xl/styles.xml?ContentType=application/vnd.openxmlformats-officedocument.spreadsheetml.styles+xml">
        <DigestMethod Algorithm="http://www.w3.org/2001/04/xmlenc#sha256"/>
        <DigestValue>x11ukdj4XqTkMqLToB68nNT8nTQMDcyM9c6F5NFBah4=</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5LvflG/b7d6R/1WKhzJNUuxdCQttWDNinJed7cvk0g0=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bfIg4HV4UOaS0efB7pSCKUTPU8/8dcn+GZQtCeDbo3s=</DigestValue>
      </Reference>
      <Reference URI="/xl/worksheets/sheet10.xml?ContentType=application/vnd.openxmlformats-officedocument.spreadsheetml.worksheet+xml">
        <DigestMethod Algorithm="http://www.w3.org/2001/04/xmlenc#sha256"/>
        <DigestValue>0lRMlTEu7x6O2FUbylKMUXBpo0WM0WCOQ+VtpU7ZD2I=</DigestValue>
      </Reference>
      <Reference URI="/xl/worksheets/sheet11.xml?ContentType=application/vnd.openxmlformats-officedocument.spreadsheetml.worksheet+xml">
        <DigestMethod Algorithm="http://www.w3.org/2001/04/xmlenc#sha256"/>
        <DigestValue>R16t6L8gg842hSJ0C/fqUcFwB0gJlD7dE5wtZKPZDus=</DigestValue>
      </Reference>
      <Reference URI="/xl/worksheets/sheet12.xml?ContentType=application/vnd.openxmlformats-officedocument.spreadsheetml.worksheet+xml">
        <DigestMethod Algorithm="http://www.w3.org/2001/04/xmlenc#sha256"/>
        <DigestValue>Wnqoe9paRJN5beW28+tlgwmlbiD+XfUI4WOY3rilqoQ=</DigestValue>
      </Reference>
      <Reference URI="/xl/worksheets/sheet13.xml?ContentType=application/vnd.openxmlformats-officedocument.spreadsheetml.worksheet+xml">
        <DigestMethod Algorithm="http://www.w3.org/2001/04/xmlenc#sha256"/>
        <DigestValue>54Iq1Pf1G6/jqPZ9R1MY5nt+FJuu/ot3vZCGJaAJ0tg=</DigestValue>
      </Reference>
      <Reference URI="/xl/worksheets/sheet14.xml?ContentType=application/vnd.openxmlformats-officedocument.spreadsheetml.worksheet+xml">
        <DigestMethod Algorithm="http://www.w3.org/2001/04/xmlenc#sha256"/>
        <DigestValue>ms40wr1O7JeHSe7HF79tBgV24K9O4BqIvPlE/ZIJsOI=</DigestValue>
      </Reference>
      <Reference URI="/xl/worksheets/sheet15.xml?ContentType=application/vnd.openxmlformats-officedocument.spreadsheetml.worksheet+xml">
        <DigestMethod Algorithm="http://www.w3.org/2001/04/xmlenc#sha256"/>
        <DigestValue>sFi9UQ20WSIcEu+VRR6gryuwPf7TlocupbzKgQkRqYw=</DigestValue>
      </Reference>
      <Reference URI="/xl/worksheets/sheet16.xml?ContentType=application/vnd.openxmlformats-officedocument.spreadsheetml.worksheet+xml">
        <DigestMethod Algorithm="http://www.w3.org/2001/04/xmlenc#sha256"/>
        <DigestValue>ciPGnxMfCKZM1j6etOVO7ffkgIWbDUDkAVvSTKN9LTM=</DigestValue>
      </Reference>
      <Reference URI="/xl/worksheets/sheet17.xml?ContentType=application/vnd.openxmlformats-officedocument.spreadsheetml.worksheet+xml">
        <DigestMethod Algorithm="http://www.w3.org/2001/04/xmlenc#sha256"/>
        <DigestValue>8zTN4a7srK9GvyNYxAzOHq4mfA+DOMWqGzzzkftDtkM=</DigestValue>
      </Reference>
      <Reference URI="/xl/worksheets/sheet18.xml?ContentType=application/vnd.openxmlformats-officedocument.spreadsheetml.worksheet+xml">
        <DigestMethod Algorithm="http://www.w3.org/2001/04/xmlenc#sha256"/>
        <DigestValue>QN/N72B5L01M7hDd+lJ5K7VAXgNYsp1afWgRLxSp2uw=</DigestValue>
      </Reference>
      <Reference URI="/xl/worksheets/sheet19.xml?ContentType=application/vnd.openxmlformats-officedocument.spreadsheetml.worksheet+xml">
        <DigestMethod Algorithm="http://www.w3.org/2001/04/xmlenc#sha256"/>
        <DigestValue>bMBa4nyNd9FucQkQYYd6lAindPfuHZl/U8VtXcJkXpo=</DigestValue>
      </Reference>
      <Reference URI="/xl/worksheets/sheet2.xml?ContentType=application/vnd.openxmlformats-officedocument.spreadsheetml.worksheet+xml">
        <DigestMethod Algorithm="http://www.w3.org/2001/04/xmlenc#sha256"/>
        <DigestValue>3p+UNQF4wLZiOqJERa9SSRxmmYyNI9DWwRIoIJNORYA=</DigestValue>
      </Reference>
      <Reference URI="/xl/worksheets/sheet20.xml?ContentType=application/vnd.openxmlformats-officedocument.spreadsheetml.worksheet+xml">
        <DigestMethod Algorithm="http://www.w3.org/2001/04/xmlenc#sha256"/>
        <DigestValue>alfi1xGNVvBQHc8dQ3KNV5kXF/U88+BdWOqrjF6jp4U=</DigestValue>
      </Reference>
      <Reference URI="/xl/worksheets/sheet21.xml?ContentType=application/vnd.openxmlformats-officedocument.spreadsheetml.worksheet+xml">
        <DigestMethod Algorithm="http://www.w3.org/2001/04/xmlenc#sha256"/>
        <DigestValue>pVW9fkT9XzRpRydXMQoHD4L0MkKNtFvaqZQ94MoMG7o=</DigestValue>
      </Reference>
      <Reference URI="/xl/worksheets/sheet22.xml?ContentType=application/vnd.openxmlformats-officedocument.spreadsheetml.worksheet+xml">
        <DigestMethod Algorithm="http://www.w3.org/2001/04/xmlenc#sha256"/>
        <DigestValue>JNoC2c10zBrzuTLuex+6CznY7SxjDagnPqLTTxl5xI0=</DigestValue>
      </Reference>
      <Reference URI="/xl/worksheets/sheet23.xml?ContentType=application/vnd.openxmlformats-officedocument.spreadsheetml.worksheet+xml">
        <DigestMethod Algorithm="http://www.w3.org/2001/04/xmlenc#sha256"/>
        <DigestValue>7A+RNmchG2Ko5QFseYj7Eyk5bz0qM3KUZBy6cjTMZIo=</DigestValue>
      </Reference>
      <Reference URI="/xl/worksheets/sheet24.xml?ContentType=application/vnd.openxmlformats-officedocument.spreadsheetml.worksheet+xml">
        <DigestMethod Algorithm="http://www.w3.org/2001/04/xmlenc#sha256"/>
        <DigestValue>OZsYUDDwe9qhHPsngJ8TlqXn3WfXJkXJrfABVxcFC2Q=</DigestValue>
      </Reference>
      <Reference URI="/xl/worksheets/sheet25.xml?ContentType=application/vnd.openxmlformats-officedocument.spreadsheetml.worksheet+xml">
        <DigestMethod Algorithm="http://www.w3.org/2001/04/xmlenc#sha256"/>
        <DigestValue>Q3C1vh99DgYi+1tZnhGhPv/rN9gE+sJGmc2gSKZyOuY=</DigestValue>
      </Reference>
      <Reference URI="/xl/worksheets/sheet26.xml?ContentType=application/vnd.openxmlformats-officedocument.spreadsheetml.worksheet+xml">
        <DigestMethod Algorithm="http://www.w3.org/2001/04/xmlenc#sha256"/>
        <DigestValue>dGJBsKKXyIG66uvsdAsmQb/F+mIdNnuV1K1Rn2ymCBw=</DigestValue>
      </Reference>
      <Reference URI="/xl/worksheets/sheet27.xml?ContentType=application/vnd.openxmlformats-officedocument.spreadsheetml.worksheet+xml">
        <DigestMethod Algorithm="http://www.w3.org/2001/04/xmlenc#sha256"/>
        <DigestValue>wf/O4526xrRlF2A3rwpUcbHdC1uycckGfTrOBpoaW/U=</DigestValue>
      </Reference>
      <Reference URI="/xl/worksheets/sheet28.xml?ContentType=application/vnd.openxmlformats-officedocument.spreadsheetml.worksheet+xml">
        <DigestMethod Algorithm="http://www.w3.org/2001/04/xmlenc#sha256"/>
        <DigestValue>RuvBcLkEpWdmUiUnL2hppA5woDyldBBPg+lFdrzUF2I=</DigestValue>
      </Reference>
      <Reference URI="/xl/worksheets/sheet29.xml?ContentType=application/vnd.openxmlformats-officedocument.spreadsheetml.worksheet+xml">
        <DigestMethod Algorithm="http://www.w3.org/2001/04/xmlenc#sha256"/>
        <DigestValue>Puk2x3owbKPuP1TgARgoz24gppTmKMAcdu+uSjWK3Dk=</DigestValue>
      </Reference>
      <Reference URI="/xl/worksheets/sheet3.xml?ContentType=application/vnd.openxmlformats-officedocument.spreadsheetml.worksheet+xml">
        <DigestMethod Algorithm="http://www.w3.org/2001/04/xmlenc#sha256"/>
        <DigestValue>u5PPCJXB1eQM3zI8vl8h0wTFDT+tghUw80ouo7AHotY=</DigestValue>
      </Reference>
      <Reference URI="/xl/worksheets/sheet30.xml?ContentType=application/vnd.openxmlformats-officedocument.spreadsheetml.worksheet+xml">
        <DigestMethod Algorithm="http://www.w3.org/2001/04/xmlenc#sha256"/>
        <DigestValue>lL+te4Y1dT20NjrG56UXaIcqTIVbPoisNIfJsuZCKXI=</DigestValue>
      </Reference>
      <Reference URI="/xl/worksheets/sheet4.xml?ContentType=application/vnd.openxmlformats-officedocument.spreadsheetml.worksheet+xml">
        <DigestMethod Algorithm="http://www.w3.org/2001/04/xmlenc#sha256"/>
        <DigestValue>wVvNG7WUDiFxbVZT4DpC6wsITL3/FeTxlrqsNr3GLGQ=</DigestValue>
      </Reference>
      <Reference URI="/xl/worksheets/sheet5.xml?ContentType=application/vnd.openxmlformats-officedocument.spreadsheetml.worksheet+xml">
        <DigestMethod Algorithm="http://www.w3.org/2001/04/xmlenc#sha256"/>
        <DigestValue>dhOEUYTOJS71MMWyC+wvZ5MxDkDTQMgNynpgBsgGv40=</DigestValue>
      </Reference>
      <Reference URI="/xl/worksheets/sheet6.xml?ContentType=application/vnd.openxmlformats-officedocument.spreadsheetml.worksheet+xml">
        <DigestMethod Algorithm="http://www.w3.org/2001/04/xmlenc#sha256"/>
        <DigestValue>kGbWbVLrvgZxmxTaPY+zEMdvzxNWSbbGbK/W3hLK2hQ=</DigestValue>
      </Reference>
      <Reference URI="/xl/worksheets/sheet7.xml?ContentType=application/vnd.openxmlformats-officedocument.spreadsheetml.worksheet+xml">
        <DigestMethod Algorithm="http://www.w3.org/2001/04/xmlenc#sha256"/>
        <DigestValue>Za5jVeB2S9MC4Wo69/wU8uwc/XlCjpdDlqT76oOrnxk=</DigestValue>
      </Reference>
      <Reference URI="/xl/worksheets/sheet8.xml?ContentType=application/vnd.openxmlformats-officedocument.spreadsheetml.worksheet+xml">
        <DigestMethod Algorithm="http://www.w3.org/2001/04/xmlenc#sha256"/>
        <DigestValue>O568kxOEP7Q0WYff3EXdP90/M/9VQQc5lIzMX1y53vs=</DigestValue>
      </Reference>
      <Reference URI="/xl/worksheets/sheet9.xml?ContentType=application/vnd.openxmlformats-officedocument.spreadsheetml.worksheet+xml">
        <DigestMethod Algorithm="http://www.w3.org/2001/04/xmlenc#sha256"/>
        <DigestValue>R3yd6tKg02xscUi6Yt65EwNM3usiu7v356kM8iiZmOc=</DigestValue>
      </Reference>
    </Manifest>
    <SignatureProperties>
      <SignatureProperty Id="idSignatureTime" Target="#idPackageSignature">
        <mdssi:SignatureTime xmlns:mdssi="http://schemas.openxmlformats.org/package/2006/digital-signature">
          <mdssi:Format>YYYY-MM-DDThh:mm:ssTZD</mdssi:Format>
          <mdssi:Value>2023-03-01T13:35:43Z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2023-03-01T13:35:43Z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